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arahSchmidt\Documents\sourcetree\MoEWe\CaseStudy2_RoadDebris (Stylized)\"/>
    </mc:Choice>
  </mc:AlternateContent>
  <xr:revisionPtr revIDLastSave="0" documentId="13_ncr:1_{F8053AD7-6EE8-4B00-B4B3-4CA43693FCB7}" xr6:coauthVersionLast="47" xr6:coauthVersionMax="47" xr10:uidLastSave="{00000000-0000-0000-0000-000000000000}"/>
  <bookViews>
    <workbookView xWindow="28680" yWindow="-120" windowWidth="29040" windowHeight="15720" activeTab="2" xr2:uid="{00000000-000D-0000-FFFF-FFFF00000000}"/>
  </bookViews>
  <sheets>
    <sheet name="UserGuide_EWU-Dashboard" sheetId="145" r:id="rId1"/>
    <sheet name="Glossary" sheetId="144" r:id="rId2"/>
    <sheet name="EWU_Dashboard" sheetId="1" r:id="rId3"/>
    <sheet name="Parameter" sheetId="2" r:id="rId4"/>
    <sheet name="Figure1_Data" sheetId="3" state="hidden" r:id="rId5"/>
    <sheet name="Figure2_Data" sheetId="4" state="hidden" r:id="rId6"/>
    <sheet name="Figure3_Data" sheetId="5" state="hidden" r:id="rId7"/>
    <sheet name="Figure4_Data" sheetId="6" state="hidden" r:id="rId8"/>
    <sheet name="Figure5_Data" sheetId="7" state="hidden" r:id="rId9"/>
    <sheet name="Figure6_Data" sheetId="8" state="hidden" r:id="rId10"/>
    <sheet name="Figure7_Data" sheetId="9" state="hidden" r:id="rId11"/>
    <sheet name="Documentation" sheetId="10" state="hidden" r:id="rId12"/>
    <sheet name="dict" sheetId="11" state="hidden" r:id="rId13"/>
    <sheet name="Indicator_default_default" sheetId="12" state="hidden" r:id="rId14"/>
    <sheet name="Indicator_default_S1" sheetId="13" state="hidden" r:id="rId15"/>
    <sheet name="Indicator_default_S2" sheetId="14" state="hidden" r:id="rId16"/>
    <sheet name="Indicator_default_S3" sheetId="15" state="hidden" r:id="rId17"/>
    <sheet name="Indicator_db1_default" sheetId="16" state="hidden" r:id="rId18"/>
    <sheet name="Indicator_db1_S1" sheetId="17" state="hidden" r:id="rId19"/>
    <sheet name="Indicator_db1_S2" sheetId="18" state="hidden" r:id="rId20"/>
    <sheet name="Indicator_db1_S3" sheetId="19" state="hidden" r:id="rId21"/>
    <sheet name="W_Ind_default_default" sheetId="20" state="hidden" r:id="rId22"/>
    <sheet name="W_Ind_default_S1" sheetId="21" state="hidden" r:id="rId23"/>
    <sheet name="W_Ind_default_S2" sheetId="22" state="hidden" r:id="rId24"/>
    <sheet name="W_Ind_default_S3" sheetId="23" state="hidden" r:id="rId25"/>
    <sheet name="W_Ind_db1_default" sheetId="24" state="hidden" r:id="rId26"/>
    <sheet name="W_Ind_db1_S1" sheetId="25" state="hidden" r:id="rId27"/>
    <sheet name="W_Ind_db1_S2" sheetId="26" state="hidden" r:id="rId28"/>
    <sheet name="W_Ind_db1_S3" sheetId="27" state="hidden" r:id="rId29"/>
    <sheet name="Weighting" sheetId="28" state="hidden" r:id="rId30"/>
    <sheet name="LCA_default_default" sheetId="29" state="hidden" r:id="rId31"/>
    <sheet name="LCA_default_S1" sheetId="30" state="hidden" r:id="rId32"/>
    <sheet name="LCA_default_S2" sheetId="31" state="hidden" r:id="rId33"/>
    <sheet name="LCA_default_S3" sheetId="32" state="hidden" r:id="rId34"/>
    <sheet name="LCA_db1_default" sheetId="33" state="hidden" r:id="rId35"/>
    <sheet name="LCA_db1_S1" sheetId="34" state="hidden" r:id="rId36"/>
    <sheet name="LCA_db1_S2" sheetId="35" state="hidden" r:id="rId37"/>
    <sheet name="LCA_db1_S3" sheetId="36" state="hidden" r:id="rId38"/>
    <sheet name="CA_Pathways_default_default" sheetId="37" state="hidden" r:id="rId39"/>
    <sheet name="CA_Pathways_default_S1" sheetId="38" state="hidden" r:id="rId40"/>
    <sheet name="CA_Pathways_default_S2" sheetId="39" state="hidden" r:id="rId41"/>
    <sheet name="CA_Pathways_default_S3" sheetId="40" state="hidden" r:id="rId42"/>
    <sheet name="CA_Pathways_db1_default" sheetId="41" state="hidden" r:id="rId43"/>
    <sheet name="CA_Pathways_db1_S1" sheetId="42" state="hidden" r:id="rId44"/>
    <sheet name="CA_Pathways_db1_S2" sheetId="43" state="hidden" r:id="rId45"/>
    <sheet name="CA_Pathways_db1_S3" sheetId="44" state="hidden" r:id="rId46"/>
    <sheet name="CA_acts_default_default" sheetId="45" state="hidden" r:id="rId47"/>
    <sheet name="CA_acts_default_S1" sheetId="46" state="hidden" r:id="rId48"/>
    <sheet name="CA_acts_default_S2" sheetId="47" state="hidden" r:id="rId49"/>
    <sheet name="CA_acts_default_S3" sheetId="48" state="hidden" r:id="rId50"/>
    <sheet name="CA_acts_db1_default" sheetId="49" state="hidden" r:id="rId51"/>
    <sheet name="CA_acts_db1_S1" sheetId="50" state="hidden" r:id="rId52"/>
    <sheet name="CA_acts_db1_S2" sheetId="51" state="hidden" r:id="rId53"/>
    <sheet name="CA_acts_db1_S3" sheetId="52" state="hidden" r:id="rId54"/>
    <sheet name="Waste_Generation_default" sheetId="53" state="hidden" r:id="rId55"/>
    <sheet name="Waste_Generation_S1" sheetId="54" state="hidden" r:id="rId56"/>
    <sheet name="Waste_Generation_S2" sheetId="55" state="hidden" r:id="rId57"/>
    <sheet name="Waste_Generation_S3" sheetId="56" state="hidden" r:id="rId58"/>
    <sheet name="Waste_Composition_default" sheetId="57" state="hidden" r:id="rId59"/>
    <sheet name="Waste_Composition_S1" sheetId="58" state="hidden" r:id="rId60"/>
    <sheet name="Waste_Composition_S2" sheetId="59" state="hidden" r:id="rId61"/>
    <sheet name="Waste_Composition_S3" sheetId="60" state="hidden" r:id="rId62"/>
    <sheet name="LCI_default_default" sheetId="61" state="hidden" r:id="rId63"/>
    <sheet name="LCI_default_S1" sheetId="62" state="hidden" r:id="rId64"/>
    <sheet name="LCI_default_S2" sheetId="63" state="hidden" r:id="rId65"/>
    <sheet name="LCI_default_S3" sheetId="64" state="hidden" r:id="rId66"/>
    <sheet name="LCI_db1_default" sheetId="65" state="hidden" r:id="rId67"/>
    <sheet name="LCI_db1_S1" sheetId="66" state="hidden" r:id="rId68"/>
    <sheet name="LCI_db1_S2" sheetId="67" state="hidden" r:id="rId69"/>
    <sheet name="LCI_db1_S3" sheetId="68" state="hidden" r:id="rId70"/>
    <sheet name="LCIA_Methods" sheetId="69" state="hidden" r:id="rId71"/>
    <sheet name="OEV_materials_default" sheetId="70" state="hidden" r:id="rId72"/>
    <sheet name="OEV_materials_db1" sheetId="71" state="hidden" r:id="rId73"/>
    <sheet name="OEV_Pathways_default_default" sheetId="72" state="hidden" r:id="rId74"/>
    <sheet name="OEV_Pathways_default_S1" sheetId="73" state="hidden" r:id="rId75"/>
    <sheet name="OEV_Pathways_default_S2" sheetId="74" state="hidden" r:id="rId76"/>
    <sheet name="OEV_Pathways_default_S3" sheetId="75" state="hidden" r:id="rId77"/>
    <sheet name="OEV_Pathways_db1_default" sheetId="76" state="hidden" r:id="rId78"/>
    <sheet name="OEV_Pathways_db1_S1" sheetId="77" state="hidden" r:id="rId79"/>
    <sheet name="OEV_Pathways_db1_S2" sheetId="78" state="hidden" r:id="rId80"/>
    <sheet name="OEV_Pathways_db1_S3" sheetId="79" state="hidden" r:id="rId81"/>
    <sheet name="supply_chain_default_PAH_RD" sheetId="80" state="hidden" r:id="rId82"/>
    <sheet name="supply_chain_default_TP1" sheetId="81" state="hidden" r:id="rId83"/>
    <sheet name="supply_chain_default_TP2" sheetId="82" state="hidden" r:id="rId84"/>
    <sheet name="supply_chain_default_TP3" sheetId="83" state="hidden" r:id="rId85"/>
    <sheet name="supply_chain_S1_PAH_RD" sheetId="84" state="hidden" r:id="rId86"/>
    <sheet name="supply_chain_S1_TP1" sheetId="85" state="hidden" r:id="rId87"/>
    <sheet name="supply_chain_S1_TP2" sheetId="86" state="hidden" r:id="rId88"/>
    <sheet name="supply_chain_S1_TP3" sheetId="87" state="hidden" r:id="rId89"/>
    <sheet name="supply_chain_S2_PAH_RD" sheetId="88" state="hidden" r:id="rId90"/>
    <sheet name="supply_chain_S2_TP1" sheetId="89" state="hidden" r:id="rId91"/>
    <sheet name="supply_chain_S2_TP2" sheetId="90" state="hidden" r:id="rId92"/>
    <sheet name="supply_chain_S2_TP3" sheetId="91" state="hidden" r:id="rId93"/>
    <sheet name="supply_chain_S3_PAH_RD" sheetId="92" state="hidden" r:id="rId94"/>
    <sheet name="supply_chain_S3_TP1" sheetId="93" state="hidden" r:id="rId95"/>
    <sheet name="supply_chain_S3_TP2" sheetId="94" state="hidden" r:id="rId96"/>
    <sheet name="supply_chain_S3_TP3" sheetId="95" state="hidden" r:id="rId97"/>
    <sheet name="TUM_default_default_Treatm" sheetId="96" state="hidden" r:id="rId98"/>
    <sheet name="TUM_default_default_Util" sheetId="97" state="hidden" r:id="rId99"/>
    <sheet name="TUM_default_default_Mat" sheetId="98" state="hidden" r:id="rId100"/>
    <sheet name="TUM_default_S1_Treatm" sheetId="99" state="hidden" r:id="rId101"/>
    <sheet name="TUM_default_S1_Util" sheetId="100" state="hidden" r:id="rId102"/>
    <sheet name="TUM_default_S1_Mat" sheetId="101" state="hidden" r:id="rId103"/>
    <sheet name="TUM_default_S2_Treatm" sheetId="102" state="hidden" r:id="rId104"/>
    <sheet name="TUM_default_S2_Util" sheetId="103" state="hidden" r:id="rId105"/>
    <sheet name="TUM_default_S2_Mat" sheetId="104" state="hidden" r:id="rId106"/>
    <sheet name="TUM_default_S3_Treatm" sheetId="105" state="hidden" r:id="rId107"/>
    <sheet name="TUM_default_S3_Util" sheetId="106" state="hidden" r:id="rId108"/>
    <sheet name="TUM_default_S3_Mat" sheetId="107" state="hidden" r:id="rId109"/>
    <sheet name="TUM_db1_default_Treatm" sheetId="108" state="hidden" r:id="rId110"/>
    <sheet name="TUM_db1_default_Util" sheetId="109" state="hidden" r:id="rId111"/>
    <sheet name="TUM_db1_default_Mat" sheetId="110" state="hidden" r:id="rId112"/>
    <sheet name="TUM_db1_S1_Treatm" sheetId="111" state="hidden" r:id="rId113"/>
    <sheet name="TUM_db1_S1_Util" sheetId="112" state="hidden" r:id="rId114"/>
    <sheet name="TUM_db1_S1_Mat" sheetId="113" state="hidden" r:id="rId115"/>
    <sheet name="TUM_db1_S2_Treatm" sheetId="114" state="hidden" r:id="rId116"/>
    <sheet name="TUM_db1_S2_Util" sheetId="115" state="hidden" r:id="rId117"/>
    <sheet name="TUM_db1_S2_Mat" sheetId="116" state="hidden" r:id="rId118"/>
    <sheet name="TUM_db1_S3_Treatm" sheetId="117" state="hidden" r:id="rId119"/>
    <sheet name="TUM_db1_S3_Util" sheetId="118" state="hidden" r:id="rId120"/>
    <sheet name="TUM_db1_S3_Mat" sheetId="119" state="hidden" r:id="rId121"/>
    <sheet name="WTUM_default_default_Treatm" sheetId="120" state="hidden" r:id="rId122"/>
    <sheet name="WTUM_default_default_Util" sheetId="121" state="hidden" r:id="rId123"/>
    <sheet name="WTUM_default_default_Mat" sheetId="122" state="hidden" r:id="rId124"/>
    <sheet name="WTUM_default_S1_Treatm" sheetId="123" state="hidden" r:id="rId125"/>
    <sheet name="WTUM_default_S1_Util" sheetId="124" state="hidden" r:id="rId126"/>
    <sheet name="WTUM_default_S1_Mat" sheetId="125" state="hidden" r:id="rId127"/>
    <sheet name="WTUM_default_S2_Treatm" sheetId="126" state="hidden" r:id="rId128"/>
    <sheet name="WTUM_default_S2_Util" sheetId="127" state="hidden" r:id="rId129"/>
    <sheet name="WTUM_default_S2_Mat" sheetId="128" state="hidden" r:id="rId130"/>
    <sheet name="WTUM_default_S3_Treatm" sheetId="129" state="hidden" r:id="rId131"/>
    <sheet name="WTUM_default_S3_Util" sheetId="130" state="hidden" r:id="rId132"/>
    <sheet name="WTUM_default_S3_Mat" sheetId="131" state="hidden" r:id="rId133"/>
    <sheet name="WTUM_db1_default_Treatm" sheetId="132" state="hidden" r:id="rId134"/>
    <sheet name="WTUM_db1_default_Util" sheetId="133" state="hidden" r:id="rId135"/>
    <sheet name="WTUM_db1_default_Mat" sheetId="134" state="hidden" r:id="rId136"/>
    <sheet name="WTUM_db1_S1_Treatm" sheetId="135" state="hidden" r:id="rId137"/>
    <sheet name="WTUM_db1_S1_Util" sheetId="136" state="hidden" r:id="rId138"/>
    <sheet name="WTUM_db1_S1_Mat" sheetId="137" state="hidden" r:id="rId139"/>
    <sheet name="WTUM_db1_S2_Treatm" sheetId="138" state="hidden" r:id="rId140"/>
    <sheet name="WTUM_db1_S2_Util" sheetId="139" state="hidden" r:id="rId141"/>
    <sheet name="WTUM_db1_S2_Mat" sheetId="140" state="hidden" r:id="rId142"/>
    <sheet name="WTUM_db1_S3_Treatm" sheetId="141" state="hidden" r:id="rId143"/>
    <sheet name="WTUM_db1_S3_Util" sheetId="142" state="hidden" r:id="rId144"/>
    <sheet name="WTUM_db1_S3_Mat" sheetId="143" state="hidden" r:id="rId1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18" l="1"/>
  <c r="P5" i="118"/>
  <c r="O5" i="118"/>
  <c r="N5" i="118"/>
  <c r="M5" i="118"/>
  <c r="L5" i="118"/>
  <c r="K5" i="118"/>
  <c r="J5" i="118"/>
  <c r="I5" i="118"/>
  <c r="H5" i="118"/>
  <c r="G5" i="118"/>
  <c r="F5" i="118"/>
  <c r="E5" i="118"/>
  <c r="D5" i="118"/>
  <c r="C5" i="118"/>
  <c r="B5" i="118"/>
  <c r="Q4" i="118"/>
  <c r="P4" i="118"/>
  <c r="O4" i="118"/>
  <c r="N4" i="118"/>
  <c r="M4" i="118"/>
  <c r="L4" i="118"/>
  <c r="K4" i="118"/>
  <c r="J4" i="118"/>
  <c r="I4" i="118"/>
  <c r="H4" i="118"/>
  <c r="G4" i="118"/>
  <c r="F4" i="118"/>
  <c r="E4" i="118"/>
  <c r="D4" i="118"/>
  <c r="C4" i="118"/>
  <c r="B4" i="118"/>
  <c r="Q5" i="115"/>
  <c r="P5" i="115"/>
  <c r="O5" i="115"/>
  <c r="N5" i="115"/>
  <c r="M5" i="115"/>
  <c r="L5" i="115"/>
  <c r="K5" i="115"/>
  <c r="J5" i="115"/>
  <c r="I5" i="115"/>
  <c r="H5" i="115"/>
  <c r="G5" i="115"/>
  <c r="F5" i="115"/>
  <c r="E5" i="115"/>
  <c r="D5" i="115"/>
  <c r="C5" i="115"/>
  <c r="B5" i="115"/>
  <c r="Q4" i="115"/>
  <c r="P4" i="115"/>
  <c r="O4" i="115"/>
  <c r="N4" i="115"/>
  <c r="M4" i="115"/>
  <c r="L4" i="115"/>
  <c r="K4" i="115"/>
  <c r="J4" i="115"/>
  <c r="I4" i="115"/>
  <c r="H4" i="115"/>
  <c r="G4" i="115"/>
  <c r="F4" i="115"/>
  <c r="E4" i="115"/>
  <c r="D4" i="115"/>
  <c r="C4" i="115"/>
  <c r="B4" i="115"/>
  <c r="Q5" i="112"/>
  <c r="P5" i="112"/>
  <c r="O5" i="112"/>
  <c r="N5" i="112"/>
  <c r="M5" i="112"/>
  <c r="L5" i="112"/>
  <c r="K5" i="112"/>
  <c r="J5" i="112"/>
  <c r="I5" i="112"/>
  <c r="H5" i="112"/>
  <c r="G5" i="112"/>
  <c r="F5" i="112"/>
  <c r="E5" i="112"/>
  <c r="D5" i="112"/>
  <c r="C5" i="112"/>
  <c r="B5" i="112"/>
  <c r="Q4" i="112"/>
  <c r="P4" i="112"/>
  <c r="O4" i="112"/>
  <c r="N4" i="112"/>
  <c r="M4" i="112"/>
  <c r="L4" i="112"/>
  <c r="K4" i="112"/>
  <c r="J4" i="112"/>
  <c r="I4" i="112"/>
  <c r="H4" i="112"/>
  <c r="G4" i="112"/>
  <c r="F4" i="112"/>
  <c r="E4" i="112"/>
  <c r="D4" i="112"/>
  <c r="C4" i="112"/>
  <c r="B4" i="112"/>
  <c r="Q5" i="109"/>
  <c r="P5" i="109"/>
  <c r="O5" i="109"/>
  <c r="N5" i="109"/>
  <c r="M5" i="109"/>
  <c r="L5" i="109"/>
  <c r="K5" i="109"/>
  <c r="J5" i="109"/>
  <c r="I5" i="109"/>
  <c r="H5" i="109"/>
  <c r="G5" i="109"/>
  <c r="F5" i="109"/>
  <c r="E5" i="109"/>
  <c r="D5" i="109"/>
  <c r="C5" i="109"/>
  <c r="B5" i="109"/>
  <c r="Q4" i="109"/>
  <c r="P4" i="109"/>
  <c r="O4" i="109"/>
  <c r="N4" i="109"/>
  <c r="M4" i="109"/>
  <c r="L4" i="109"/>
  <c r="K4" i="109"/>
  <c r="J4" i="109"/>
  <c r="I4" i="109"/>
  <c r="H4" i="109"/>
  <c r="G4" i="109"/>
  <c r="F4" i="109"/>
  <c r="E4" i="109"/>
  <c r="D4" i="109"/>
  <c r="C4" i="109"/>
  <c r="B4" i="109"/>
  <c r="Q5" i="106"/>
  <c r="P5" i="106"/>
  <c r="O5" i="106"/>
  <c r="N5" i="106"/>
  <c r="M5" i="106"/>
  <c r="L5" i="106"/>
  <c r="K5" i="106"/>
  <c r="J5" i="106"/>
  <c r="I5" i="106"/>
  <c r="H5" i="106"/>
  <c r="G5" i="106"/>
  <c r="F5" i="106"/>
  <c r="E5" i="106"/>
  <c r="D5" i="106"/>
  <c r="C5" i="106"/>
  <c r="B5" i="106"/>
  <c r="Q4" i="106"/>
  <c r="P4" i="106"/>
  <c r="O4" i="106"/>
  <c r="N4" i="106"/>
  <c r="M4" i="106"/>
  <c r="L4" i="106"/>
  <c r="K4" i="106"/>
  <c r="J4" i="106"/>
  <c r="I4" i="106"/>
  <c r="H4" i="106"/>
  <c r="G4" i="106"/>
  <c r="F4" i="106"/>
  <c r="E4" i="106"/>
  <c r="D4" i="106"/>
  <c r="C4" i="106"/>
  <c r="B4" i="106"/>
  <c r="Q5" i="103"/>
  <c r="P5" i="103"/>
  <c r="O5" i="103"/>
  <c r="N5" i="103"/>
  <c r="M5" i="103"/>
  <c r="L5" i="103"/>
  <c r="K5" i="103"/>
  <c r="J5" i="103"/>
  <c r="I5" i="103"/>
  <c r="H5" i="103"/>
  <c r="G5" i="103"/>
  <c r="F5" i="103"/>
  <c r="E5" i="103"/>
  <c r="D5" i="103"/>
  <c r="C5" i="103"/>
  <c r="B5" i="103"/>
  <c r="Q4" i="103"/>
  <c r="P4" i="103"/>
  <c r="O4" i="103"/>
  <c r="N4" i="103"/>
  <c r="M4" i="103"/>
  <c r="L4" i="103"/>
  <c r="K4" i="103"/>
  <c r="J4" i="103"/>
  <c r="I4" i="103"/>
  <c r="H4" i="103"/>
  <c r="G4" i="103"/>
  <c r="F4" i="103"/>
  <c r="E4" i="103"/>
  <c r="D4" i="103"/>
  <c r="C4" i="103"/>
  <c r="B4" i="103"/>
  <c r="Q5" i="100"/>
  <c r="P5" i="100"/>
  <c r="O5" i="100"/>
  <c r="N5" i="100"/>
  <c r="M5" i="100"/>
  <c r="L5" i="100"/>
  <c r="K5" i="100"/>
  <c r="J5" i="100"/>
  <c r="I5" i="100"/>
  <c r="H5" i="100"/>
  <c r="G5" i="100"/>
  <c r="F5" i="100"/>
  <c r="E5" i="100"/>
  <c r="D5" i="100"/>
  <c r="C5" i="100"/>
  <c r="B5" i="100"/>
  <c r="Q4" i="100"/>
  <c r="P4" i="100"/>
  <c r="O4" i="100"/>
  <c r="N4" i="100"/>
  <c r="M4" i="100"/>
  <c r="L4" i="100"/>
  <c r="K4" i="100"/>
  <c r="J4" i="100"/>
  <c r="I4" i="100"/>
  <c r="H4" i="100"/>
  <c r="G4" i="100"/>
  <c r="F4" i="100"/>
  <c r="E4" i="100"/>
  <c r="D4" i="100"/>
  <c r="C4" i="100"/>
  <c r="B4" i="100"/>
  <c r="Q5" i="97"/>
  <c r="P5" i="97"/>
  <c r="O5" i="97"/>
  <c r="N5" i="97"/>
  <c r="M5" i="97"/>
  <c r="L5" i="97"/>
  <c r="K5" i="97"/>
  <c r="J5" i="97"/>
  <c r="I5" i="97"/>
  <c r="H5" i="97"/>
  <c r="G5" i="97"/>
  <c r="F5" i="97"/>
  <c r="E5" i="97"/>
  <c r="D5" i="97"/>
  <c r="C5" i="97"/>
  <c r="B5" i="97"/>
  <c r="Q4" i="97"/>
  <c r="P4" i="97"/>
  <c r="O4" i="97"/>
  <c r="N4" i="97"/>
  <c r="M4" i="97"/>
  <c r="L4" i="97"/>
  <c r="K4" i="97"/>
  <c r="J4" i="97"/>
  <c r="I4" i="97"/>
  <c r="H4" i="97"/>
  <c r="G4" i="97"/>
  <c r="F4" i="97"/>
  <c r="E4" i="97"/>
  <c r="D4" i="97"/>
  <c r="C4" i="97"/>
  <c r="B4" i="97"/>
  <c r="AQ72" i="68"/>
  <c r="AO72" i="68"/>
  <c r="AM72" i="68"/>
  <c r="AK72" i="68"/>
  <c r="AI72" i="68"/>
  <c r="AG72" i="68"/>
  <c r="AE72" i="68"/>
  <c r="AC72" i="68"/>
  <c r="AB72" i="68"/>
  <c r="AP72" i="68" s="1"/>
  <c r="AP71" i="68"/>
  <c r="AJ71" i="68"/>
  <c r="AD71" i="68"/>
  <c r="AB71" i="68"/>
  <c r="AR71" i="68" s="1"/>
  <c r="AK70" i="68"/>
  <c r="AB70" i="68"/>
  <c r="AR70" i="68" s="1"/>
  <c r="AJ69" i="68"/>
  <c r="AF69" i="68"/>
  <c r="AB69" i="68"/>
  <c r="AR69" i="68" s="1"/>
  <c r="AB68" i="68"/>
  <c r="AP67" i="68"/>
  <c r="AN67" i="68"/>
  <c r="AL67" i="68"/>
  <c r="AH67" i="68"/>
  <c r="AF67" i="68"/>
  <c r="AD67" i="68"/>
  <c r="AB67" i="68"/>
  <c r="AM67" i="68" s="1"/>
  <c r="AQ66" i="68"/>
  <c r="AP66" i="68"/>
  <c r="AO66" i="68"/>
  <c r="AN66" i="68"/>
  <c r="AM66" i="68"/>
  <c r="AL66" i="68"/>
  <c r="AK66" i="68"/>
  <c r="AI66" i="68"/>
  <c r="AH66" i="68"/>
  <c r="AG66" i="68"/>
  <c r="AF66" i="68"/>
  <c r="AE66" i="68"/>
  <c r="AD66" i="68"/>
  <c r="AC66" i="68"/>
  <c r="AB66" i="68"/>
  <c r="AR66" i="68" s="1"/>
  <c r="AF65" i="68"/>
  <c r="AB65" i="68"/>
  <c r="AR65" i="68" s="1"/>
  <c r="AO64" i="68"/>
  <c r="AI64" i="68"/>
  <c r="AE64" i="68"/>
  <c r="AC64" i="68"/>
  <c r="AB64" i="68"/>
  <c r="AP64" i="68" s="1"/>
  <c r="AJ63" i="68"/>
  <c r="AD63" i="68"/>
  <c r="AB63" i="68"/>
  <c r="AR63" i="68" s="1"/>
  <c r="AQ62" i="68"/>
  <c r="AO62" i="68"/>
  <c r="AK62" i="68"/>
  <c r="AH62" i="68"/>
  <c r="AG62" i="68"/>
  <c r="AE62" i="68"/>
  <c r="AD62" i="68"/>
  <c r="AB62" i="68"/>
  <c r="AR62" i="68" s="1"/>
  <c r="AB61" i="68"/>
  <c r="AQ60" i="68"/>
  <c r="AO60" i="68"/>
  <c r="AN60" i="68"/>
  <c r="AM60" i="68"/>
  <c r="AK60" i="68"/>
  <c r="AI60" i="68"/>
  <c r="AG60" i="68"/>
  <c r="AF60" i="68"/>
  <c r="AE60" i="68"/>
  <c r="AC60" i="68"/>
  <c r="AB60" i="68"/>
  <c r="AL60" i="68" s="1"/>
  <c r="AP59" i="68"/>
  <c r="AN59" i="68"/>
  <c r="AL59" i="68"/>
  <c r="AH59" i="68"/>
  <c r="AF59" i="68"/>
  <c r="AD59" i="68"/>
  <c r="AB59" i="68"/>
  <c r="AM59" i="68" s="1"/>
  <c r="AQ58" i="68"/>
  <c r="AO58" i="68"/>
  <c r="AK58" i="68"/>
  <c r="AH58" i="68"/>
  <c r="AG58" i="68"/>
  <c r="AD58" i="68"/>
  <c r="AB58" i="68"/>
  <c r="AN58" i="68" s="1"/>
  <c r="AB57" i="68"/>
  <c r="AR57" i="68" s="1"/>
  <c r="AO56" i="68"/>
  <c r="AM56" i="68"/>
  <c r="AK56" i="68"/>
  <c r="AI56" i="68"/>
  <c r="AE56" i="68"/>
  <c r="AC56" i="68"/>
  <c r="AB56" i="68"/>
  <c r="AP56" i="68" s="1"/>
  <c r="AB55" i="68"/>
  <c r="AR55" i="68" s="1"/>
  <c r="AK54" i="68"/>
  <c r="AH54" i="68"/>
  <c r="AB54" i="68"/>
  <c r="AR54" i="68" s="1"/>
  <c r="AL53" i="68"/>
  <c r="AB53" i="68"/>
  <c r="AQ52" i="68"/>
  <c r="AB52" i="68"/>
  <c r="AP51" i="68"/>
  <c r="AL51" i="68"/>
  <c r="AF51" i="68"/>
  <c r="AD51" i="68"/>
  <c r="AB51" i="68"/>
  <c r="AM51" i="68" s="1"/>
  <c r="AQ50" i="68"/>
  <c r="AP50" i="68"/>
  <c r="AM50" i="68"/>
  <c r="AK50" i="68"/>
  <c r="AI50" i="68"/>
  <c r="AH50" i="68"/>
  <c r="AG50" i="68"/>
  <c r="AE50" i="68"/>
  <c r="AD50" i="68"/>
  <c r="AC50" i="68"/>
  <c r="AB50" i="68"/>
  <c r="AN50" i="68" s="1"/>
  <c r="AN49" i="68"/>
  <c r="AD49" i="68"/>
  <c r="AB49" i="68"/>
  <c r="AP49" i="68" s="1"/>
  <c r="AO48" i="68"/>
  <c r="AM48" i="68"/>
  <c r="AK48" i="68"/>
  <c r="AI48" i="68"/>
  <c r="AG48" i="68"/>
  <c r="AF48" i="68"/>
  <c r="AC48" i="68"/>
  <c r="AB48" i="68"/>
  <c r="AP48" i="68" s="1"/>
  <c r="AL47" i="68"/>
  <c r="AD47" i="68"/>
  <c r="AB47" i="68"/>
  <c r="AP47" i="68" s="1"/>
  <c r="AI46" i="68"/>
  <c r="AB46" i="68"/>
  <c r="AR46" i="68" s="1"/>
  <c r="AN45" i="68"/>
  <c r="AB45" i="68"/>
  <c r="AL45" i="68" s="1"/>
  <c r="AM44" i="68"/>
  <c r="AB44" i="68"/>
  <c r="AL44" i="68" s="1"/>
  <c r="AL43" i="68"/>
  <c r="AB43" i="68"/>
  <c r="AH43" i="68" s="1"/>
  <c r="AB42" i="68"/>
  <c r="AP41" i="68"/>
  <c r="AN41" i="68"/>
  <c r="AL41" i="68"/>
  <c r="AJ41" i="68"/>
  <c r="AH41" i="68"/>
  <c r="AF41" i="68"/>
  <c r="AD41" i="68"/>
  <c r="AB41" i="68"/>
  <c r="AQ40" i="68"/>
  <c r="AO40" i="68"/>
  <c r="AN40" i="68"/>
  <c r="AM40" i="68"/>
  <c r="AK40" i="68"/>
  <c r="AI40" i="68"/>
  <c r="AG40" i="68"/>
  <c r="AF40" i="68"/>
  <c r="AE40" i="68"/>
  <c r="AC40" i="68"/>
  <c r="AB40" i="68"/>
  <c r="AP40" i="68" s="1"/>
  <c r="AP39" i="68"/>
  <c r="AB39" i="68"/>
  <c r="AN39" i="68" s="1"/>
  <c r="AP38" i="68"/>
  <c r="AH38" i="68"/>
  <c r="AE38" i="68"/>
  <c r="AB38" i="68"/>
  <c r="AR38" i="68" s="1"/>
  <c r="AB37" i="68"/>
  <c r="AG36" i="68"/>
  <c r="AC36" i="68"/>
  <c r="AB36" i="68"/>
  <c r="AL36" i="68" s="1"/>
  <c r="AB35" i="68"/>
  <c r="AH34" i="68"/>
  <c r="AB34" i="68"/>
  <c r="AN34" i="68" s="1"/>
  <c r="AR33" i="68"/>
  <c r="AL33" i="68"/>
  <c r="AE33" i="68"/>
  <c r="AB33" i="68"/>
  <c r="AM33" i="68" s="1"/>
  <c r="AK32" i="68"/>
  <c r="AJ32" i="68"/>
  <c r="AI32" i="68"/>
  <c r="AF32" i="68"/>
  <c r="AE32" i="68"/>
  <c r="AC32" i="68"/>
  <c r="AB32" i="68"/>
  <c r="AQ32" i="68" s="1"/>
  <c r="AB31" i="68"/>
  <c r="AK31" i="68" s="1"/>
  <c r="AQ30" i="68"/>
  <c r="AO30" i="68"/>
  <c r="AG30" i="68"/>
  <c r="AD30" i="68"/>
  <c r="AB30" i="68"/>
  <c r="AR30" i="68" s="1"/>
  <c r="AK29" i="68"/>
  <c r="AG29" i="68"/>
  <c r="AC29" i="68"/>
  <c r="AB29" i="68"/>
  <c r="AO29" i="68" s="1"/>
  <c r="AB28" i="68"/>
  <c r="AL27" i="68"/>
  <c r="AI27" i="68"/>
  <c r="AF27" i="68"/>
  <c r="AC27" i="68"/>
  <c r="AB27" i="68"/>
  <c r="AR27" i="68" s="1"/>
  <c r="AB26" i="68"/>
  <c r="AL26" i="68" s="1"/>
  <c r="AG25" i="68"/>
  <c r="AC25" i="68"/>
  <c r="AB25" i="68"/>
  <c r="AL25" i="68" s="1"/>
  <c r="AB24" i="68"/>
  <c r="AB23" i="68"/>
  <c r="AB22" i="68"/>
  <c r="AB21" i="68"/>
  <c r="AB20" i="68"/>
  <c r="AB19" i="68"/>
  <c r="AB18" i="68"/>
  <c r="AB17" i="68"/>
  <c r="AB16" i="68"/>
  <c r="AB15" i="68"/>
  <c r="AB14" i="68"/>
  <c r="AB13" i="68"/>
  <c r="AB12" i="68"/>
  <c r="AB11" i="68"/>
  <c r="AB10" i="68"/>
  <c r="AB9" i="68"/>
  <c r="AB8" i="68"/>
  <c r="AB7" i="68"/>
  <c r="AB6" i="68"/>
  <c r="AG5" i="68"/>
  <c r="AB5" i="68"/>
  <c r="AP5" i="68" s="1"/>
  <c r="AB4" i="68"/>
  <c r="AH3" i="68"/>
  <c r="AD3" i="68"/>
  <c r="AB3" i="68"/>
  <c r="AR3" i="68" s="1"/>
  <c r="AB2" i="68"/>
  <c r="AQ72" i="67"/>
  <c r="AO72" i="67"/>
  <c r="AM72" i="67"/>
  <c r="AK72" i="67"/>
  <c r="AI72" i="67"/>
  <c r="AG72" i="67"/>
  <c r="AE72" i="67"/>
  <c r="AC72" i="67"/>
  <c r="AB72" i="67"/>
  <c r="AL72" i="67" s="1"/>
  <c r="AP71" i="67"/>
  <c r="AL71" i="67"/>
  <c r="AH71" i="67"/>
  <c r="AD71" i="67"/>
  <c r="AB71" i="67"/>
  <c r="AN71" i="67" s="1"/>
  <c r="AM70" i="67"/>
  <c r="AC70" i="67"/>
  <c r="AB70" i="67"/>
  <c r="AN70" i="67" s="1"/>
  <c r="AF69" i="67"/>
  <c r="AB69" i="67"/>
  <c r="AP69" i="67" s="1"/>
  <c r="AB68" i="67"/>
  <c r="AP67" i="67"/>
  <c r="AL67" i="67"/>
  <c r="AH67" i="67"/>
  <c r="AD67" i="67"/>
  <c r="AB67" i="67"/>
  <c r="AR67" i="67" s="1"/>
  <c r="AQ66" i="67"/>
  <c r="AP66" i="67"/>
  <c r="AO66" i="67"/>
  <c r="AM66" i="67"/>
  <c r="AL66" i="67"/>
  <c r="AK66" i="67"/>
  <c r="AI66" i="67"/>
  <c r="AH66" i="67"/>
  <c r="AG66" i="67"/>
  <c r="AE66" i="67"/>
  <c r="AD66" i="67"/>
  <c r="AC66" i="67"/>
  <c r="AB66" i="67"/>
  <c r="AR66" i="67" s="1"/>
  <c r="AB65" i="67"/>
  <c r="AL65" i="67" s="1"/>
  <c r="AC64" i="67"/>
  <c r="AB64" i="67"/>
  <c r="AL64" i="67" s="1"/>
  <c r="AB63" i="67"/>
  <c r="AN63" i="67" s="1"/>
  <c r="AQ62" i="67"/>
  <c r="AG62" i="67"/>
  <c r="AB62" i="67"/>
  <c r="AN62" i="67" s="1"/>
  <c r="AB61" i="67"/>
  <c r="AQ60" i="67"/>
  <c r="AO60" i="67"/>
  <c r="AM60" i="67"/>
  <c r="AK60" i="67"/>
  <c r="AI60" i="67"/>
  <c r="AG60" i="67"/>
  <c r="AE60" i="67"/>
  <c r="AC60" i="67"/>
  <c r="AB60" i="67"/>
  <c r="AP60" i="67" s="1"/>
  <c r="AP59" i="67"/>
  <c r="AL59" i="67"/>
  <c r="AH59" i="67"/>
  <c r="AD59" i="67"/>
  <c r="AB59" i="67"/>
  <c r="AR59" i="67" s="1"/>
  <c r="AL58" i="67"/>
  <c r="AB58" i="67"/>
  <c r="AB57" i="67"/>
  <c r="AL57" i="67" s="1"/>
  <c r="AE56" i="67"/>
  <c r="AB56" i="67"/>
  <c r="AL56" i="67" s="1"/>
  <c r="AB55" i="67"/>
  <c r="AH54" i="67"/>
  <c r="AB54" i="67"/>
  <c r="AN54" i="67" s="1"/>
  <c r="AB53" i="67"/>
  <c r="AF52" i="67"/>
  <c r="AB52" i="67"/>
  <c r="AP52" i="67" s="1"/>
  <c r="AB51" i="67"/>
  <c r="AH50" i="67"/>
  <c r="AB50" i="67"/>
  <c r="AR50" i="67" s="1"/>
  <c r="AB49" i="67"/>
  <c r="AL49" i="67" s="1"/>
  <c r="AO48" i="67"/>
  <c r="AC48" i="67"/>
  <c r="AB48" i="67"/>
  <c r="AL48" i="67" s="1"/>
  <c r="AP47" i="67"/>
  <c r="AB47" i="67"/>
  <c r="AN47" i="67" s="1"/>
  <c r="AP46" i="67"/>
  <c r="AM46" i="67"/>
  <c r="AE46" i="67"/>
  <c r="AD46" i="67"/>
  <c r="AC46" i="67"/>
  <c r="AB46" i="67"/>
  <c r="AN46" i="67" s="1"/>
  <c r="AB45" i="67"/>
  <c r="AP45" i="67" s="1"/>
  <c r="AM44" i="67"/>
  <c r="AC44" i="67"/>
  <c r="AB44" i="67"/>
  <c r="AP44" i="67" s="1"/>
  <c r="AP43" i="67"/>
  <c r="AB43" i="67"/>
  <c r="AR43" i="67" s="1"/>
  <c r="AB42" i="67"/>
  <c r="AB41" i="67"/>
  <c r="AL41" i="67" s="1"/>
  <c r="AQ40" i="67"/>
  <c r="AO40" i="67"/>
  <c r="AM40" i="67"/>
  <c r="AK40" i="67"/>
  <c r="AI40" i="67"/>
  <c r="AG40" i="67"/>
  <c r="AE40" i="67"/>
  <c r="AC40" i="67"/>
  <c r="AB40" i="67"/>
  <c r="AL40" i="67" s="1"/>
  <c r="AP39" i="67"/>
  <c r="AB39" i="67"/>
  <c r="AN39" i="67" s="1"/>
  <c r="AP38" i="67"/>
  <c r="AO38" i="67"/>
  <c r="AM38" i="67"/>
  <c r="AH38" i="67"/>
  <c r="AE38" i="67"/>
  <c r="AD38" i="67"/>
  <c r="AC38" i="67"/>
  <c r="AB38" i="67"/>
  <c r="AN38" i="67" s="1"/>
  <c r="AB37" i="67"/>
  <c r="AP37" i="67" s="1"/>
  <c r="AM36" i="67"/>
  <c r="AF36" i="67"/>
  <c r="AC36" i="67"/>
  <c r="AB36" i="67"/>
  <c r="AP36" i="67" s="1"/>
  <c r="AP35" i="67"/>
  <c r="AB35" i="67"/>
  <c r="AR35" i="67" s="1"/>
  <c r="AP34" i="67"/>
  <c r="AO34" i="67"/>
  <c r="AM34" i="67"/>
  <c r="AH34" i="67"/>
  <c r="AE34" i="67"/>
  <c r="AD34" i="67"/>
  <c r="AC34" i="67"/>
  <c r="AB34" i="67"/>
  <c r="AR34" i="67" s="1"/>
  <c r="AB33" i="67"/>
  <c r="AO32" i="67"/>
  <c r="AK32" i="67"/>
  <c r="AI32" i="67"/>
  <c r="AG32" i="67"/>
  <c r="AB32" i="67"/>
  <c r="AL32" i="67" s="1"/>
  <c r="AP31" i="67"/>
  <c r="AH31" i="67"/>
  <c r="AF31" i="67"/>
  <c r="AD31" i="67"/>
  <c r="AB31" i="67"/>
  <c r="AN31" i="67" s="1"/>
  <c r="AI30" i="67"/>
  <c r="AE30" i="67"/>
  <c r="AC30" i="67"/>
  <c r="AB30" i="67"/>
  <c r="AN30" i="67" s="1"/>
  <c r="AJ29" i="67"/>
  <c r="AB29" i="67"/>
  <c r="AF29" i="67" s="1"/>
  <c r="AO28" i="67"/>
  <c r="AM28" i="67"/>
  <c r="AK28" i="67"/>
  <c r="AI28" i="67"/>
  <c r="AC28" i="67"/>
  <c r="AB28" i="67"/>
  <c r="AP28" i="67" s="1"/>
  <c r="AP27" i="67"/>
  <c r="AL27" i="67"/>
  <c r="AH27" i="67"/>
  <c r="AB27" i="67"/>
  <c r="AR27" i="67" s="1"/>
  <c r="AK26" i="67"/>
  <c r="AC26" i="67"/>
  <c r="AB26" i="67"/>
  <c r="AR26" i="67" s="1"/>
  <c r="AR25" i="67"/>
  <c r="AB25" i="67"/>
  <c r="AN25" i="67" s="1"/>
  <c r="AO24" i="67"/>
  <c r="AM24" i="67"/>
  <c r="AK24" i="67"/>
  <c r="AC24" i="67"/>
  <c r="AB24" i="67"/>
  <c r="AL24" i="67" s="1"/>
  <c r="AB23" i="67"/>
  <c r="AB22" i="67"/>
  <c r="AB21" i="67"/>
  <c r="AB20" i="67"/>
  <c r="AB19" i="67"/>
  <c r="AB18" i="67"/>
  <c r="AB17" i="67"/>
  <c r="AB16" i="67"/>
  <c r="AB15" i="67"/>
  <c r="AB14" i="67"/>
  <c r="AB13" i="67"/>
  <c r="AB12" i="67"/>
  <c r="AB11" i="67"/>
  <c r="AB10" i="67"/>
  <c r="AB9" i="67"/>
  <c r="AB8" i="67"/>
  <c r="AB7" i="67"/>
  <c r="AB6" i="67"/>
  <c r="AN5" i="67"/>
  <c r="AB5" i="67"/>
  <c r="AP5" i="67" s="1"/>
  <c r="AO4" i="67"/>
  <c r="AK4" i="67"/>
  <c r="AC4" i="67"/>
  <c r="AB4" i="67"/>
  <c r="AP4" i="67" s="1"/>
  <c r="AB3" i="67"/>
  <c r="AB2" i="67"/>
  <c r="AP72" i="66"/>
  <c r="AN72" i="66"/>
  <c r="AF72" i="66"/>
  <c r="AD72" i="66"/>
  <c r="AB72" i="66"/>
  <c r="AQ71" i="66"/>
  <c r="AO71" i="66"/>
  <c r="AM71" i="66"/>
  <c r="AK71" i="66"/>
  <c r="AI71" i="66"/>
  <c r="AG71" i="66"/>
  <c r="AE71" i="66"/>
  <c r="AC71" i="66"/>
  <c r="AB71" i="66"/>
  <c r="AL71" i="66" s="1"/>
  <c r="AJ70" i="66"/>
  <c r="AH70" i="66"/>
  <c r="AD70" i="66"/>
  <c r="AB70" i="66"/>
  <c r="AP70" i="66" s="1"/>
  <c r="AI69" i="66"/>
  <c r="AG69" i="66"/>
  <c r="AE69" i="66"/>
  <c r="AB69" i="66"/>
  <c r="AN69" i="66" s="1"/>
  <c r="AB68" i="66"/>
  <c r="AQ67" i="66"/>
  <c r="AO67" i="66"/>
  <c r="AM67" i="66"/>
  <c r="AK67" i="66"/>
  <c r="AI67" i="66"/>
  <c r="AG67" i="66"/>
  <c r="AE67" i="66"/>
  <c r="AC67" i="66"/>
  <c r="AB67" i="66"/>
  <c r="AP67" i="66" s="1"/>
  <c r="AP66" i="66"/>
  <c r="AL66" i="66"/>
  <c r="AB66" i="66"/>
  <c r="AN66" i="66" s="1"/>
  <c r="AG65" i="66"/>
  <c r="AB65" i="66"/>
  <c r="AR65" i="66" s="1"/>
  <c r="AB64" i="66"/>
  <c r="AF63" i="66"/>
  <c r="AB63" i="66"/>
  <c r="AL63" i="66" s="1"/>
  <c r="AP62" i="66"/>
  <c r="AB62" i="66"/>
  <c r="AN62" i="66" s="1"/>
  <c r="AB61" i="66"/>
  <c r="AP60" i="66"/>
  <c r="AN60" i="66"/>
  <c r="AF60" i="66"/>
  <c r="AD60" i="66"/>
  <c r="AB60" i="66"/>
  <c r="AQ59" i="66"/>
  <c r="AO59" i="66"/>
  <c r="AM59" i="66"/>
  <c r="AK59" i="66"/>
  <c r="AI59" i="66"/>
  <c r="AG59" i="66"/>
  <c r="AE59" i="66"/>
  <c r="AC59" i="66"/>
  <c r="AB59" i="66"/>
  <c r="AP59" i="66" s="1"/>
  <c r="AJ58" i="66"/>
  <c r="AD58" i="66"/>
  <c r="AB58" i="66"/>
  <c r="AP58" i="66" s="1"/>
  <c r="AI57" i="66"/>
  <c r="AB57" i="66"/>
  <c r="AR57" i="66" s="1"/>
  <c r="AN56" i="66"/>
  <c r="AB56" i="66"/>
  <c r="AF56" i="66" s="1"/>
  <c r="AM55" i="66"/>
  <c r="AI55" i="66"/>
  <c r="AB55" i="66"/>
  <c r="AL55" i="66" s="1"/>
  <c r="AB54" i="66"/>
  <c r="AK53" i="66"/>
  <c r="AH53" i="66"/>
  <c r="AD53" i="66"/>
  <c r="AC53" i="66"/>
  <c r="AB53" i="66"/>
  <c r="AN53" i="66" s="1"/>
  <c r="AP52" i="66"/>
  <c r="AF52" i="66"/>
  <c r="AB52" i="66"/>
  <c r="AD52" i="66" s="1"/>
  <c r="AM51" i="66"/>
  <c r="AI51" i="66"/>
  <c r="AF51" i="66"/>
  <c r="AC51" i="66"/>
  <c r="AB51" i="66"/>
  <c r="AP51" i="66" s="1"/>
  <c r="AN50" i="66"/>
  <c r="AH50" i="66"/>
  <c r="AB50" i="66"/>
  <c r="AP50" i="66" s="1"/>
  <c r="AP49" i="66"/>
  <c r="AO49" i="66"/>
  <c r="AM49" i="66"/>
  <c r="AK49" i="66"/>
  <c r="AH49" i="66"/>
  <c r="AG49" i="66"/>
  <c r="AE49" i="66"/>
  <c r="AD49" i="66"/>
  <c r="AC49" i="66"/>
  <c r="AB49" i="66"/>
  <c r="AR49" i="66" s="1"/>
  <c r="AR48" i="66"/>
  <c r="AJ48" i="66"/>
  <c r="AF48" i="66"/>
  <c r="AB48" i="66"/>
  <c r="AN48" i="66" s="1"/>
  <c r="AB47" i="66"/>
  <c r="AM47" i="66" s="1"/>
  <c r="AF46" i="66"/>
  <c r="AB46" i="66"/>
  <c r="AL46" i="66" s="1"/>
  <c r="AM45" i="66"/>
  <c r="AK45" i="66"/>
  <c r="AH45" i="66"/>
  <c r="AE45" i="66"/>
  <c r="AD45" i="66"/>
  <c r="AC45" i="66"/>
  <c r="AB45" i="66"/>
  <c r="AN45" i="66" s="1"/>
  <c r="AQ44" i="66"/>
  <c r="AB44" i="66"/>
  <c r="AL44" i="66" s="1"/>
  <c r="AB43" i="66"/>
  <c r="AK43" i="66" s="1"/>
  <c r="AB42" i="66"/>
  <c r="AQ41" i="66"/>
  <c r="AP41" i="66"/>
  <c r="AO41" i="66"/>
  <c r="AM41" i="66"/>
  <c r="AL41" i="66"/>
  <c r="AK41" i="66"/>
  <c r="AI41" i="66"/>
  <c r="AH41" i="66"/>
  <c r="AG41" i="66"/>
  <c r="AE41" i="66"/>
  <c r="AD41" i="66"/>
  <c r="AC41" i="66"/>
  <c r="AB41" i="66"/>
  <c r="AR41" i="66" s="1"/>
  <c r="AP40" i="66"/>
  <c r="AN40" i="66"/>
  <c r="AL40" i="66"/>
  <c r="AJ40" i="66"/>
  <c r="AE40" i="66"/>
  <c r="AD40" i="66"/>
  <c r="AB40" i="66"/>
  <c r="AK39" i="66"/>
  <c r="AB39" i="66"/>
  <c r="AJ39" i="66" s="1"/>
  <c r="AN38" i="66"/>
  <c r="AB38" i="66"/>
  <c r="AK38" i="66" s="1"/>
  <c r="AB37" i="66"/>
  <c r="AE36" i="66"/>
  <c r="AB36" i="66"/>
  <c r="AL36" i="66" s="1"/>
  <c r="AB35" i="66"/>
  <c r="AK35" i="66" s="1"/>
  <c r="AB34" i="66"/>
  <c r="AJ34" i="66" s="1"/>
  <c r="AK33" i="66"/>
  <c r="AB33" i="66"/>
  <c r="AI33" i="66" s="1"/>
  <c r="AL32" i="66"/>
  <c r="AB32" i="66"/>
  <c r="AJ32" i="66" s="1"/>
  <c r="AO31" i="66"/>
  <c r="AL31" i="66"/>
  <c r="AE31" i="66"/>
  <c r="AD31" i="66"/>
  <c r="AC31" i="66"/>
  <c r="AB31" i="66"/>
  <c r="AI31" i="66" s="1"/>
  <c r="AM30" i="66"/>
  <c r="AE30" i="66"/>
  <c r="AD30" i="66"/>
  <c r="AB30" i="66"/>
  <c r="AO30" i="66" s="1"/>
  <c r="AL29" i="66"/>
  <c r="AC29" i="66"/>
  <c r="AB29" i="66"/>
  <c r="AR29" i="66" s="1"/>
  <c r="AG28" i="66"/>
  <c r="AB28" i="66"/>
  <c r="AN28" i="66" s="1"/>
  <c r="AB27" i="66"/>
  <c r="AC26" i="66"/>
  <c r="AB26" i="66"/>
  <c r="AO26" i="66" s="1"/>
  <c r="AB25" i="66"/>
  <c r="AR25" i="66" s="1"/>
  <c r="AK24" i="66"/>
  <c r="AE24" i="66"/>
  <c r="AC24" i="66"/>
  <c r="AB24" i="66"/>
  <c r="AR24" i="66" s="1"/>
  <c r="AB23" i="66"/>
  <c r="AB22" i="66"/>
  <c r="AB21" i="66"/>
  <c r="AB20" i="66"/>
  <c r="AB19" i="66"/>
  <c r="AB18" i="66"/>
  <c r="AB17" i="66"/>
  <c r="AB16" i="66"/>
  <c r="AB15" i="66"/>
  <c r="AB14" i="66"/>
  <c r="AB13" i="66"/>
  <c r="AB12" i="66"/>
  <c r="AB11" i="66"/>
  <c r="AB10" i="66"/>
  <c r="AB9" i="66"/>
  <c r="AB8" i="66"/>
  <c r="AB7" i="66"/>
  <c r="AB6" i="66"/>
  <c r="AP5" i="66"/>
  <c r="AH5" i="66"/>
  <c r="AF5" i="66"/>
  <c r="AC5" i="66"/>
  <c r="AB5" i="66"/>
  <c r="AM5" i="66" s="1"/>
  <c r="AB4" i="66"/>
  <c r="AB3" i="66"/>
  <c r="AR3" i="66" s="1"/>
  <c r="AB2" i="66"/>
  <c r="AR72" i="65"/>
  <c r="AB72" i="65"/>
  <c r="AL72" i="65" s="1"/>
  <c r="AP71" i="65"/>
  <c r="AM71" i="65"/>
  <c r="AK71" i="65"/>
  <c r="AI71" i="65"/>
  <c r="AH71" i="65"/>
  <c r="AG71" i="65"/>
  <c r="AE71" i="65"/>
  <c r="AC71" i="65"/>
  <c r="AB71" i="65"/>
  <c r="AR71" i="65" s="1"/>
  <c r="AN70" i="65"/>
  <c r="AL70" i="65"/>
  <c r="AI70" i="65"/>
  <c r="AF70" i="65"/>
  <c r="AD70" i="65"/>
  <c r="AB70" i="65"/>
  <c r="AK70" i="65" s="1"/>
  <c r="AO69" i="65"/>
  <c r="AM69" i="65"/>
  <c r="AG69" i="65"/>
  <c r="AE69" i="65"/>
  <c r="AB69" i="65"/>
  <c r="AL69" i="65" s="1"/>
  <c r="AB68" i="65"/>
  <c r="AQ67" i="65"/>
  <c r="AO67" i="65"/>
  <c r="AM67" i="65"/>
  <c r="AL67" i="65"/>
  <c r="AI67" i="65"/>
  <c r="AG67" i="65"/>
  <c r="AE67" i="65"/>
  <c r="AD67" i="65"/>
  <c r="AC67" i="65"/>
  <c r="AB67" i="65"/>
  <c r="AN67" i="65" s="1"/>
  <c r="AB66" i="65"/>
  <c r="AR66" i="65" s="1"/>
  <c r="AQ65" i="65"/>
  <c r="AK65" i="65"/>
  <c r="AI65" i="65"/>
  <c r="AF65" i="65"/>
  <c r="AE65" i="65"/>
  <c r="AC65" i="65"/>
  <c r="AB65" i="65"/>
  <c r="AP65" i="65" s="1"/>
  <c r="AB64" i="65"/>
  <c r="AJ64" i="65" s="1"/>
  <c r="AO63" i="65"/>
  <c r="AK63" i="65"/>
  <c r="AG63" i="65"/>
  <c r="AC63" i="65"/>
  <c r="AB63" i="65"/>
  <c r="AQ63" i="65" s="1"/>
  <c r="AQ62" i="65"/>
  <c r="AP62" i="65"/>
  <c r="AO62" i="65"/>
  <c r="AN62" i="65"/>
  <c r="AM62" i="65"/>
  <c r="AL62" i="65"/>
  <c r="AK62" i="65"/>
  <c r="AI62" i="65"/>
  <c r="AH62" i="65"/>
  <c r="AG62" i="65"/>
  <c r="AF62" i="65"/>
  <c r="AE62" i="65"/>
  <c r="AD62" i="65"/>
  <c r="AC62" i="65"/>
  <c r="AB62" i="65"/>
  <c r="AR62" i="65" s="1"/>
  <c r="AB61" i="65"/>
  <c r="AF60" i="65"/>
  <c r="AB60" i="65"/>
  <c r="AL60" i="65" s="1"/>
  <c r="AO59" i="65"/>
  <c r="AK59" i="65"/>
  <c r="AG59" i="65"/>
  <c r="AC59" i="65"/>
  <c r="AB59" i="65"/>
  <c r="AM59" i="65" s="1"/>
  <c r="AP58" i="65"/>
  <c r="AL58" i="65"/>
  <c r="AH58" i="65"/>
  <c r="AD58" i="65"/>
  <c r="AB58" i="65"/>
  <c r="AN58" i="65" s="1"/>
  <c r="AQ57" i="65"/>
  <c r="AM57" i="65"/>
  <c r="AL57" i="65"/>
  <c r="AK57" i="65"/>
  <c r="AI57" i="65"/>
  <c r="AH57" i="65"/>
  <c r="AE57" i="65"/>
  <c r="AD57" i="65"/>
  <c r="AC57" i="65"/>
  <c r="AB57" i="65"/>
  <c r="AO57" i="65" s="1"/>
  <c r="AB56" i="65"/>
  <c r="AP56" i="65" s="1"/>
  <c r="AO55" i="65"/>
  <c r="AM55" i="65"/>
  <c r="AK55" i="65"/>
  <c r="AG55" i="65"/>
  <c r="AE55" i="65"/>
  <c r="AC55" i="65"/>
  <c r="AB55" i="65"/>
  <c r="AQ55" i="65" s="1"/>
  <c r="AQ54" i="65"/>
  <c r="AP54" i="65"/>
  <c r="AO54" i="65"/>
  <c r="AN54" i="65"/>
  <c r="AM54" i="65"/>
  <c r="AL54" i="65"/>
  <c r="AK54" i="65"/>
  <c r="AI54" i="65"/>
  <c r="AH54" i="65"/>
  <c r="AG54" i="65"/>
  <c r="AF54" i="65"/>
  <c r="AE54" i="65"/>
  <c r="AD54" i="65"/>
  <c r="AC54" i="65"/>
  <c r="AB54" i="65"/>
  <c r="AR54" i="65" s="1"/>
  <c r="AQ53" i="65"/>
  <c r="AP53" i="65"/>
  <c r="AO53" i="65"/>
  <c r="AM53" i="65"/>
  <c r="AL53" i="65"/>
  <c r="AI53" i="65"/>
  <c r="AH53" i="65"/>
  <c r="AG53" i="65"/>
  <c r="AE53" i="65"/>
  <c r="AD53" i="65"/>
  <c r="AB53" i="65"/>
  <c r="AK53" i="65" s="1"/>
  <c r="AB52" i="65"/>
  <c r="AL52" i="65" s="1"/>
  <c r="AQ51" i="65"/>
  <c r="AO51" i="65"/>
  <c r="AK51" i="65"/>
  <c r="AI51" i="65"/>
  <c r="AG51" i="65"/>
  <c r="AC51" i="65"/>
  <c r="AB51" i="65"/>
  <c r="AM51" i="65" s="1"/>
  <c r="AP50" i="65"/>
  <c r="AL50" i="65"/>
  <c r="AH50" i="65"/>
  <c r="AD50" i="65"/>
  <c r="AB50" i="65"/>
  <c r="AN50" i="65" s="1"/>
  <c r="AQ49" i="65"/>
  <c r="AP49" i="65"/>
  <c r="AM49" i="65"/>
  <c r="AL49" i="65"/>
  <c r="AK49" i="65"/>
  <c r="AI49" i="65"/>
  <c r="AH49" i="65"/>
  <c r="AE49" i="65"/>
  <c r="AD49" i="65"/>
  <c r="AC49" i="65"/>
  <c r="AB49" i="65"/>
  <c r="AO49" i="65" s="1"/>
  <c r="AF48" i="65"/>
  <c r="AB48" i="65"/>
  <c r="AP48" i="65" s="1"/>
  <c r="AO47" i="65"/>
  <c r="AM47" i="65"/>
  <c r="AK47" i="65"/>
  <c r="AG47" i="65"/>
  <c r="AF47" i="65"/>
  <c r="AE47" i="65"/>
  <c r="AC47" i="65"/>
  <c r="AB47" i="65"/>
  <c r="AQ47" i="65" s="1"/>
  <c r="AQ46" i="65"/>
  <c r="AP46" i="65"/>
  <c r="AO46" i="65"/>
  <c r="AN46" i="65"/>
  <c r="AM46" i="65"/>
  <c r="AL46" i="65"/>
  <c r="AK46" i="65"/>
  <c r="AI46" i="65"/>
  <c r="AH46" i="65"/>
  <c r="AG46" i="65"/>
  <c r="AF46" i="65"/>
  <c r="AE46" i="65"/>
  <c r="AD46" i="65"/>
  <c r="AC46" i="65"/>
  <c r="AB46" i="65"/>
  <c r="AR46" i="65" s="1"/>
  <c r="AQ45" i="65"/>
  <c r="AP45" i="65"/>
  <c r="AO45" i="65"/>
  <c r="AM45" i="65"/>
  <c r="AL45" i="65"/>
  <c r="AI45" i="65"/>
  <c r="AH45" i="65"/>
  <c r="AG45" i="65"/>
  <c r="AE45" i="65"/>
  <c r="AD45" i="65"/>
  <c r="AB45" i="65"/>
  <c r="AK45" i="65" s="1"/>
  <c r="AB44" i="65"/>
  <c r="AL44" i="65" s="1"/>
  <c r="AQ43" i="65"/>
  <c r="AO43" i="65"/>
  <c r="AK43" i="65"/>
  <c r="AI43" i="65"/>
  <c r="AG43" i="65"/>
  <c r="AC43" i="65"/>
  <c r="AB43" i="65"/>
  <c r="AM43" i="65" s="1"/>
  <c r="AB42" i="65"/>
  <c r="AQ41" i="65"/>
  <c r="AP41" i="65"/>
  <c r="AM41" i="65"/>
  <c r="AL41" i="65"/>
  <c r="AK41" i="65"/>
  <c r="AI41" i="65"/>
  <c r="AH41" i="65"/>
  <c r="AE41" i="65"/>
  <c r="AD41" i="65"/>
  <c r="AC41" i="65"/>
  <c r="AB41" i="65"/>
  <c r="AO41" i="65" s="1"/>
  <c r="AN40" i="65"/>
  <c r="AF40" i="65"/>
  <c r="AB40" i="65"/>
  <c r="AP40" i="65" s="1"/>
  <c r="AO39" i="65"/>
  <c r="AN39" i="65"/>
  <c r="AM39" i="65"/>
  <c r="AK39" i="65"/>
  <c r="AG39" i="65"/>
  <c r="AF39" i="65"/>
  <c r="AE39" i="65"/>
  <c r="AC39" i="65"/>
  <c r="AB39" i="65"/>
  <c r="AQ39" i="65" s="1"/>
  <c r="AQ38" i="65"/>
  <c r="AP38" i="65"/>
  <c r="AO38" i="65"/>
  <c r="AN38" i="65"/>
  <c r="AM38" i="65"/>
  <c r="AL38" i="65"/>
  <c r="AK38" i="65"/>
  <c r="AI38" i="65"/>
  <c r="AH38" i="65"/>
  <c r="AG38" i="65"/>
  <c r="AF38" i="65"/>
  <c r="AE38" i="65"/>
  <c r="AD38" i="65"/>
  <c r="AC38" i="65"/>
  <c r="AB38" i="65"/>
  <c r="AR38" i="65" s="1"/>
  <c r="AQ37" i="65"/>
  <c r="AP37" i="65"/>
  <c r="AO37" i="65"/>
  <c r="AM37" i="65"/>
  <c r="AL37" i="65"/>
  <c r="AI37" i="65"/>
  <c r="AH37" i="65"/>
  <c r="AG37" i="65"/>
  <c r="AE37" i="65"/>
  <c r="AD37" i="65"/>
  <c r="AB37" i="65"/>
  <c r="AK37" i="65" s="1"/>
  <c r="AB36" i="65"/>
  <c r="AL36" i="65" s="1"/>
  <c r="AQ35" i="65"/>
  <c r="AO35" i="65"/>
  <c r="AK35" i="65"/>
  <c r="AI35" i="65"/>
  <c r="AG35" i="65"/>
  <c r="AC35" i="65"/>
  <c r="AB35" i="65"/>
  <c r="AM35" i="65" s="1"/>
  <c r="AP34" i="65"/>
  <c r="AL34" i="65"/>
  <c r="AH34" i="65"/>
  <c r="AD34" i="65"/>
  <c r="AB34" i="65"/>
  <c r="AN34" i="65" s="1"/>
  <c r="AQ33" i="65"/>
  <c r="AP33" i="65"/>
  <c r="AM33" i="65"/>
  <c r="AL33" i="65"/>
  <c r="AK33" i="65"/>
  <c r="AI33" i="65"/>
  <c r="AH33" i="65"/>
  <c r="AF33" i="65"/>
  <c r="AE33" i="65"/>
  <c r="AD33" i="65"/>
  <c r="AC33" i="65"/>
  <c r="AB33" i="65"/>
  <c r="AO33" i="65" s="1"/>
  <c r="AN32" i="65"/>
  <c r="AF32" i="65"/>
  <c r="AB32" i="65"/>
  <c r="AP32" i="65" s="1"/>
  <c r="AO31" i="65"/>
  <c r="AN31" i="65"/>
  <c r="AM31" i="65"/>
  <c r="AK31" i="65"/>
  <c r="AG31" i="65"/>
  <c r="AF31" i="65"/>
  <c r="AE31" i="65"/>
  <c r="AC31" i="65"/>
  <c r="AB31" i="65"/>
  <c r="AQ31" i="65" s="1"/>
  <c r="AQ30" i="65"/>
  <c r="AP30" i="65"/>
  <c r="AO30" i="65"/>
  <c r="AN30" i="65"/>
  <c r="AM30" i="65"/>
  <c r="AL30" i="65"/>
  <c r="AK30" i="65"/>
  <c r="AI30" i="65"/>
  <c r="AH30" i="65"/>
  <c r="AG30" i="65"/>
  <c r="AF30" i="65"/>
  <c r="AE30" i="65"/>
  <c r="AD30" i="65"/>
  <c r="AC30" i="65"/>
  <c r="AB30" i="65"/>
  <c r="AR30" i="65" s="1"/>
  <c r="AQ29" i="65"/>
  <c r="AP29" i="65"/>
  <c r="AO29" i="65"/>
  <c r="AM29" i="65"/>
  <c r="AL29" i="65"/>
  <c r="AI29" i="65"/>
  <c r="AH29" i="65"/>
  <c r="AG29" i="65"/>
  <c r="AE29" i="65"/>
  <c r="AD29" i="65"/>
  <c r="AB29" i="65"/>
  <c r="AK29" i="65" s="1"/>
  <c r="AB28" i="65"/>
  <c r="AL28" i="65" s="1"/>
  <c r="AQ27" i="65"/>
  <c r="AO27" i="65"/>
  <c r="AK27" i="65"/>
  <c r="AI27" i="65"/>
  <c r="AG27" i="65"/>
  <c r="AC27" i="65"/>
  <c r="AB27" i="65"/>
  <c r="AM27" i="65" s="1"/>
  <c r="AP26" i="65"/>
  <c r="AL26" i="65"/>
  <c r="AH26" i="65"/>
  <c r="AD26" i="65"/>
  <c r="AB26" i="65"/>
  <c r="AN26" i="65" s="1"/>
  <c r="AQ25" i="65"/>
  <c r="AP25" i="65"/>
  <c r="AN25" i="65"/>
  <c r="AM25" i="65"/>
  <c r="AL25" i="65"/>
  <c r="AK25" i="65"/>
  <c r="AI25" i="65"/>
  <c r="AH25" i="65"/>
  <c r="AF25" i="65"/>
  <c r="AE25" i="65"/>
  <c r="AD25" i="65"/>
  <c r="AC25" i="65"/>
  <c r="AB25" i="65"/>
  <c r="AO25" i="65" s="1"/>
  <c r="AN24" i="65"/>
  <c r="AF24" i="65"/>
  <c r="AB24" i="65"/>
  <c r="AP24" i="65" s="1"/>
  <c r="AB23" i="65"/>
  <c r="AB22" i="65"/>
  <c r="AB21" i="65"/>
  <c r="AB20" i="65"/>
  <c r="AB19" i="65"/>
  <c r="AB18" i="65"/>
  <c r="AB17" i="65"/>
  <c r="AB16" i="65"/>
  <c r="AB15" i="65"/>
  <c r="AB14" i="65"/>
  <c r="AB13" i="65"/>
  <c r="AB12" i="65"/>
  <c r="AB11" i="65"/>
  <c r="AB10" i="65"/>
  <c r="AB9" i="65"/>
  <c r="AB8" i="65"/>
  <c r="AB7" i="65"/>
  <c r="AB6" i="65"/>
  <c r="AQ5" i="65"/>
  <c r="AP5" i="65"/>
  <c r="AO5" i="65"/>
  <c r="AM5" i="65"/>
  <c r="AL5" i="65"/>
  <c r="AK5" i="65"/>
  <c r="AI5" i="65"/>
  <c r="AH5" i="65"/>
  <c r="AG5" i="65"/>
  <c r="AE5" i="65"/>
  <c r="AD5" i="65"/>
  <c r="AC5" i="65"/>
  <c r="AB5" i="65"/>
  <c r="AR5" i="65" s="1"/>
  <c r="AN4" i="65"/>
  <c r="AJ4" i="65"/>
  <c r="AF4" i="65"/>
  <c r="AB4" i="65"/>
  <c r="AQ3" i="65"/>
  <c r="AO3" i="65"/>
  <c r="AM3" i="65"/>
  <c r="AK3" i="65"/>
  <c r="AI3" i="65"/>
  <c r="AG3" i="65"/>
  <c r="AE3" i="65"/>
  <c r="AC3" i="65"/>
  <c r="AB3" i="65"/>
  <c r="AL3" i="65" s="1"/>
  <c r="AB2" i="65"/>
  <c r="AQ72" i="64"/>
  <c r="AP72" i="64"/>
  <c r="AO72" i="64"/>
  <c r="AM72" i="64"/>
  <c r="AL72" i="64"/>
  <c r="AK72" i="64"/>
  <c r="AI72" i="64"/>
  <c r="AH72" i="64"/>
  <c r="AG72" i="64"/>
  <c r="AE72" i="64"/>
  <c r="AD72" i="64"/>
  <c r="AC72" i="64"/>
  <c r="AB72" i="64"/>
  <c r="AN72" i="64" s="1"/>
  <c r="AN71" i="64"/>
  <c r="AJ71" i="64"/>
  <c r="AF71" i="64"/>
  <c r="AB71" i="64"/>
  <c r="AM70" i="64"/>
  <c r="AB70" i="64"/>
  <c r="AP70" i="64" s="1"/>
  <c r="AN69" i="64"/>
  <c r="AB69" i="64"/>
  <c r="AR69" i="64" s="1"/>
  <c r="AB68" i="64"/>
  <c r="AB67" i="64"/>
  <c r="AQ66" i="64"/>
  <c r="AO66" i="64"/>
  <c r="AM66" i="64"/>
  <c r="AK66" i="64"/>
  <c r="AI66" i="64"/>
  <c r="AG66" i="64"/>
  <c r="AE66" i="64"/>
  <c r="AC66" i="64"/>
  <c r="AB66" i="64"/>
  <c r="AL66" i="64" s="1"/>
  <c r="AB65" i="64"/>
  <c r="AN65" i="64" s="1"/>
  <c r="AO64" i="64"/>
  <c r="AF64" i="64"/>
  <c r="AB64" i="64"/>
  <c r="AR64" i="64" s="1"/>
  <c r="AR63" i="64"/>
  <c r="AF63" i="64"/>
  <c r="AB63" i="64"/>
  <c r="AN63" i="64" s="1"/>
  <c r="AH62" i="64"/>
  <c r="AB62" i="64"/>
  <c r="AN62" i="64" s="1"/>
  <c r="AB61" i="64"/>
  <c r="AQ60" i="64"/>
  <c r="AO60" i="64"/>
  <c r="AM60" i="64"/>
  <c r="AI60" i="64"/>
  <c r="AG60" i="64"/>
  <c r="AE60" i="64"/>
  <c r="AC60" i="64"/>
  <c r="AB60" i="64"/>
  <c r="AK60" i="64" s="1"/>
  <c r="AN59" i="64"/>
  <c r="AJ59" i="64"/>
  <c r="AF59" i="64"/>
  <c r="AB59" i="64"/>
  <c r="AG58" i="64"/>
  <c r="AB58" i="64"/>
  <c r="AR58" i="64" s="1"/>
  <c r="AJ57" i="64"/>
  <c r="AB57" i="64"/>
  <c r="AH57" i="64" s="1"/>
  <c r="AM56" i="64"/>
  <c r="AB56" i="64"/>
  <c r="AB55" i="64"/>
  <c r="AP55" i="64" s="1"/>
  <c r="AM54" i="64"/>
  <c r="AG54" i="64"/>
  <c r="AB54" i="64"/>
  <c r="AN54" i="64" s="1"/>
  <c r="AR53" i="64"/>
  <c r="AH53" i="64"/>
  <c r="AB53" i="64"/>
  <c r="AQ53" i="64" s="1"/>
  <c r="AR52" i="64"/>
  <c r="AJ52" i="64"/>
  <c r="AC52" i="64"/>
  <c r="AB52" i="64"/>
  <c r="AQ52" i="64" s="1"/>
  <c r="AJ51" i="64"/>
  <c r="AC51" i="64"/>
  <c r="AB51" i="64"/>
  <c r="AL51" i="64" s="1"/>
  <c r="AL50" i="64"/>
  <c r="AG50" i="64"/>
  <c r="AD50" i="64"/>
  <c r="AB50" i="64"/>
  <c r="AN50" i="64" s="1"/>
  <c r="AP49" i="64"/>
  <c r="AI49" i="64"/>
  <c r="AC49" i="64"/>
  <c r="AB49" i="64"/>
  <c r="AO49" i="64" s="1"/>
  <c r="AB48" i="64"/>
  <c r="AP48" i="64" s="1"/>
  <c r="AN47" i="64"/>
  <c r="AC47" i="64"/>
  <c r="AB47" i="64"/>
  <c r="AQ47" i="64" s="1"/>
  <c r="AK46" i="64"/>
  <c r="AB46" i="64"/>
  <c r="AG45" i="64"/>
  <c r="AB45" i="64"/>
  <c r="AK45" i="64" s="1"/>
  <c r="AB44" i="64"/>
  <c r="AL44" i="64" s="1"/>
  <c r="AC43" i="64"/>
  <c r="AB43" i="64"/>
  <c r="AM43" i="64" s="1"/>
  <c r="AB42" i="64"/>
  <c r="AQ41" i="64"/>
  <c r="AP41" i="64"/>
  <c r="AM41" i="64"/>
  <c r="AL41" i="64"/>
  <c r="AK41" i="64"/>
  <c r="AI41" i="64"/>
  <c r="AH41" i="64"/>
  <c r="AE41" i="64"/>
  <c r="AD41" i="64"/>
  <c r="AC41" i="64"/>
  <c r="AB41" i="64"/>
  <c r="AO41" i="64" s="1"/>
  <c r="AF40" i="64"/>
  <c r="AB40" i="64"/>
  <c r="AP40" i="64" s="1"/>
  <c r="AO39" i="64"/>
  <c r="AN39" i="64"/>
  <c r="AK39" i="64"/>
  <c r="AG39" i="64"/>
  <c r="AF39" i="64"/>
  <c r="AC39" i="64"/>
  <c r="AB39" i="64"/>
  <c r="AQ39" i="64" s="1"/>
  <c r="AO38" i="64"/>
  <c r="AF38" i="64"/>
  <c r="AD38" i="64"/>
  <c r="AB38" i="64"/>
  <c r="AR38" i="64" s="1"/>
  <c r="AM37" i="64"/>
  <c r="AI37" i="64"/>
  <c r="AG37" i="64"/>
  <c r="AB37" i="64"/>
  <c r="AK37" i="64" s="1"/>
  <c r="AB36" i="64"/>
  <c r="AL36" i="64" s="1"/>
  <c r="AK35" i="64"/>
  <c r="AG35" i="64"/>
  <c r="AC35" i="64"/>
  <c r="AB35" i="64"/>
  <c r="AM35" i="64" s="1"/>
  <c r="AL34" i="64"/>
  <c r="AH34" i="64"/>
  <c r="AD34" i="64"/>
  <c r="AB34" i="64"/>
  <c r="AN34" i="64" s="1"/>
  <c r="AP33" i="64"/>
  <c r="AL33" i="64"/>
  <c r="AI33" i="64"/>
  <c r="AE33" i="64"/>
  <c r="AC33" i="64"/>
  <c r="AB33" i="64"/>
  <c r="AO33" i="64" s="1"/>
  <c r="AB32" i="64"/>
  <c r="AP32" i="64" s="1"/>
  <c r="AN31" i="64"/>
  <c r="AG31" i="64"/>
  <c r="AC31" i="64"/>
  <c r="AB31" i="64"/>
  <c r="AQ31" i="64" s="1"/>
  <c r="AK30" i="64"/>
  <c r="AD30" i="64"/>
  <c r="AB30" i="64"/>
  <c r="AR30" i="64" s="1"/>
  <c r="AP29" i="64"/>
  <c r="AM29" i="64"/>
  <c r="AL29" i="64"/>
  <c r="AI29" i="64"/>
  <c r="AG29" i="64"/>
  <c r="AD29" i="64"/>
  <c r="AB29" i="64"/>
  <c r="AK29" i="64" s="1"/>
  <c r="AB28" i="64"/>
  <c r="AL28" i="64" s="1"/>
  <c r="AO27" i="64"/>
  <c r="AK27" i="64"/>
  <c r="AC27" i="64"/>
  <c r="AB27" i="64"/>
  <c r="AM27" i="64" s="1"/>
  <c r="AB26" i="64"/>
  <c r="AP25" i="64"/>
  <c r="AM25" i="64"/>
  <c r="AK25" i="64"/>
  <c r="AH25" i="64"/>
  <c r="AG25" i="64"/>
  <c r="AE25" i="64"/>
  <c r="AD25" i="64"/>
  <c r="AC25" i="64"/>
  <c r="AB25" i="64"/>
  <c r="AN25" i="64" s="1"/>
  <c r="AB24" i="64"/>
  <c r="AB23" i="64"/>
  <c r="AB22" i="64"/>
  <c r="AB21" i="64"/>
  <c r="AB20" i="64"/>
  <c r="AB19" i="64"/>
  <c r="AB18" i="64"/>
  <c r="AB17" i="64"/>
  <c r="AB16" i="64"/>
  <c r="AB15" i="64"/>
  <c r="AB14" i="64"/>
  <c r="AB13" i="64"/>
  <c r="AB12" i="64"/>
  <c r="AB11" i="64"/>
  <c r="AB10" i="64"/>
  <c r="AB9" i="64"/>
  <c r="AB8" i="64"/>
  <c r="AB7" i="64"/>
  <c r="AB6" i="64"/>
  <c r="AB5" i="64"/>
  <c r="AK5" i="64" s="1"/>
  <c r="AB4" i="64"/>
  <c r="AL4" i="64" s="1"/>
  <c r="AB3" i="64"/>
  <c r="AM3" i="64" s="1"/>
  <c r="AB2" i="64"/>
  <c r="AQ72" i="63"/>
  <c r="AM72" i="63"/>
  <c r="AI72" i="63"/>
  <c r="AE72" i="63"/>
  <c r="AB72" i="63"/>
  <c r="AO72" i="63" s="1"/>
  <c r="AN71" i="63"/>
  <c r="AF71" i="63"/>
  <c r="AB71" i="63"/>
  <c r="AP71" i="63" s="1"/>
  <c r="AO70" i="63"/>
  <c r="AK70" i="63"/>
  <c r="AG70" i="63"/>
  <c r="AC70" i="63"/>
  <c r="AB70" i="63"/>
  <c r="AQ70" i="63" s="1"/>
  <c r="AB69" i="63"/>
  <c r="AB68" i="63"/>
  <c r="AB67" i="63"/>
  <c r="AL67" i="63" s="1"/>
  <c r="AO66" i="63"/>
  <c r="AK66" i="63"/>
  <c r="AG66" i="63"/>
  <c r="AC66" i="63"/>
  <c r="AB66" i="63"/>
  <c r="AM66" i="63" s="1"/>
  <c r="AP65" i="63"/>
  <c r="AB65" i="63"/>
  <c r="AN65" i="63" s="1"/>
  <c r="AE64" i="63"/>
  <c r="AB64" i="63"/>
  <c r="AO64" i="63" s="1"/>
  <c r="AB63" i="63"/>
  <c r="AP63" i="63" s="1"/>
  <c r="AL62" i="63"/>
  <c r="AG62" i="63"/>
  <c r="AC62" i="63"/>
  <c r="AB62" i="63"/>
  <c r="AQ62" i="63" s="1"/>
  <c r="AB61" i="63"/>
  <c r="AQ60" i="63"/>
  <c r="AM60" i="63"/>
  <c r="AI60" i="63"/>
  <c r="AE60" i="63"/>
  <c r="AB60" i="63"/>
  <c r="AK60" i="63" s="1"/>
  <c r="AB59" i="63"/>
  <c r="AL59" i="63" s="1"/>
  <c r="AO58" i="63"/>
  <c r="AC58" i="63"/>
  <c r="AB58" i="63"/>
  <c r="AM58" i="63" s="1"/>
  <c r="AH57" i="63"/>
  <c r="AD57" i="63"/>
  <c r="AB57" i="63"/>
  <c r="AN57" i="63" s="1"/>
  <c r="AG56" i="63"/>
  <c r="AB56" i="63"/>
  <c r="AO56" i="63" s="1"/>
  <c r="AB55" i="63"/>
  <c r="AQ54" i="63"/>
  <c r="AN54" i="63"/>
  <c r="AM54" i="63"/>
  <c r="AH54" i="63"/>
  <c r="AG54" i="63"/>
  <c r="AF54" i="63"/>
  <c r="AE54" i="63"/>
  <c r="AD54" i="63"/>
  <c r="AC54" i="63"/>
  <c r="AB54" i="63"/>
  <c r="AL54" i="63" s="1"/>
  <c r="AL53" i="63"/>
  <c r="AH53" i="63"/>
  <c r="AB53" i="63"/>
  <c r="AR53" i="63" s="1"/>
  <c r="AB52" i="63"/>
  <c r="AB51" i="63"/>
  <c r="AL51" i="63" s="1"/>
  <c r="AK50" i="63"/>
  <c r="AG50" i="63"/>
  <c r="AC50" i="63"/>
  <c r="AB50" i="63"/>
  <c r="AM50" i="63" s="1"/>
  <c r="AL49" i="63"/>
  <c r="AB49" i="63"/>
  <c r="AN49" i="63" s="1"/>
  <c r="AM48" i="63"/>
  <c r="AC48" i="63"/>
  <c r="AB48" i="63"/>
  <c r="AO48" i="63" s="1"/>
  <c r="AB47" i="63"/>
  <c r="AP47" i="63" s="1"/>
  <c r="AN46" i="63"/>
  <c r="AM46" i="63"/>
  <c r="AH46" i="63"/>
  <c r="AG46" i="63"/>
  <c r="AD46" i="63"/>
  <c r="AC46" i="63"/>
  <c r="AB46" i="63"/>
  <c r="AL46" i="63" s="1"/>
  <c r="AB45" i="63"/>
  <c r="AQ44" i="63"/>
  <c r="AH44" i="63"/>
  <c r="AE44" i="63"/>
  <c r="AB44" i="63"/>
  <c r="AK44" i="63" s="1"/>
  <c r="AB43" i="63"/>
  <c r="AL43" i="63" s="1"/>
  <c r="AB42" i="63"/>
  <c r="AP41" i="63"/>
  <c r="AN41" i="63"/>
  <c r="AL41" i="63"/>
  <c r="AK41" i="63"/>
  <c r="AH41" i="63"/>
  <c r="AF41" i="63"/>
  <c r="AE41" i="63"/>
  <c r="AD41" i="63"/>
  <c r="AC41" i="63"/>
  <c r="AB41" i="63"/>
  <c r="AM41" i="63" s="1"/>
  <c r="AQ40" i="63"/>
  <c r="AO40" i="63"/>
  <c r="AN40" i="63"/>
  <c r="AM40" i="63"/>
  <c r="AL40" i="63"/>
  <c r="AK40" i="63"/>
  <c r="AI40" i="63"/>
  <c r="AG40" i="63"/>
  <c r="AF40" i="63"/>
  <c r="AE40" i="63"/>
  <c r="AD40" i="63"/>
  <c r="AC40" i="63"/>
  <c r="AB40" i="63"/>
  <c r="AR40" i="63" s="1"/>
  <c r="AN39" i="63"/>
  <c r="AB39" i="63"/>
  <c r="AP39" i="63" s="1"/>
  <c r="AL38" i="63"/>
  <c r="AC38" i="63"/>
  <c r="AB38" i="63"/>
  <c r="AR38" i="63" s="1"/>
  <c r="AP37" i="63"/>
  <c r="AH37" i="63"/>
  <c r="AG37" i="63"/>
  <c r="AD37" i="63"/>
  <c r="AB37" i="63"/>
  <c r="AR37" i="63" s="1"/>
  <c r="AB36" i="63"/>
  <c r="AB35" i="63"/>
  <c r="AL35" i="63" s="1"/>
  <c r="AB34" i="63"/>
  <c r="AM34" i="63" s="1"/>
  <c r="AN33" i="63"/>
  <c r="AB33" i="63"/>
  <c r="AG32" i="63"/>
  <c r="AB32" i="63"/>
  <c r="AR32" i="63" s="1"/>
  <c r="AB31" i="63"/>
  <c r="AH30" i="63"/>
  <c r="AC30" i="63"/>
  <c r="AB30" i="63"/>
  <c r="AL30" i="63" s="1"/>
  <c r="AO29" i="63"/>
  <c r="AB29" i="63"/>
  <c r="AR29" i="63" s="1"/>
  <c r="AM28" i="63"/>
  <c r="AC28" i="63"/>
  <c r="AB28" i="63"/>
  <c r="AR28" i="63" s="1"/>
  <c r="AB27" i="63"/>
  <c r="AL27" i="63" s="1"/>
  <c r="AO26" i="63"/>
  <c r="AB26" i="63"/>
  <c r="AM26" i="63" s="1"/>
  <c r="AL25" i="63"/>
  <c r="AE25" i="63"/>
  <c r="AD25" i="63"/>
  <c r="AB25" i="63"/>
  <c r="AR25" i="63" s="1"/>
  <c r="AQ24" i="63"/>
  <c r="AF24" i="63"/>
  <c r="AB24" i="63"/>
  <c r="AR24" i="63" s="1"/>
  <c r="AB23" i="63"/>
  <c r="AB22" i="63"/>
  <c r="AB21" i="63"/>
  <c r="AB20" i="63"/>
  <c r="AB19" i="63"/>
  <c r="AB18" i="63"/>
  <c r="AB17" i="63"/>
  <c r="AB16" i="63"/>
  <c r="AB15" i="63"/>
  <c r="AB14" i="63"/>
  <c r="AB13" i="63"/>
  <c r="AB12" i="63"/>
  <c r="AB11" i="63"/>
  <c r="AB10" i="63"/>
  <c r="AB9" i="63"/>
  <c r="AB8" i="63"/>
  <c r="AB7" i="63"/>
  <c r="AB6" i="63"/>
  <c r="AO5" i="63"/>
  <c r="AB5" i="63"/>
  <c r="AR5" i="63" s="1"/>
  <c r="AM4" i="63"/>
  <c r="AB4" i="63"/>
  <c r="AB3" i="63"/>
  <c r="AN3" i="63" s="1"/>
  <c r="AB2" i="63"/>
  <c r="AL72" i="62"/>
  <c r="AK72" i="62"/>
  <c r="AJ72" i="62"/>
  <c r="AF72" i="62"/>
  <c r="AD72" i="62"/>
  <c r="AC72" i="62"/>
  <c r="AB72" i="62"/>
  <c r="AQ71" i="62"/>
  <c r="AO71" i="62"/>
  <c r="AM71" i="62"/>
  <c r="AK71" i="62"/>
  <c r="AI71" i="62"/>
  <c r="AH71" i="62"/>
  <c r="AE71" i="62"/>
  <c r="AD71" i="62"/>
  <c r="AC71" i="62"/>
  <c r="AB71" i="62"/>
  <c r="AG71" i="62" s="1"/>
  <c r="AQ70" i="62"/>
  <c r="AM70" i="62"/>
  <c r="AI70" i="62"/>
  <c r="AE70" i="62"/>
  <c r="AB70" i="62"/>
  <c r="AK70" i="62" s="1"/>
  <c r="AB69" i="62"/>
  <c r="AL69" i="62" s="1"/>
  <c r="AB68" i="62"/>
  <c r="AQ67" i="62"/>
  <c r="AP67" i="62"/>
  <c r="AO67" i="62"/>
  <c r="AM67" i="62"/>
  <c r="AL67" i="62"/>
  <c r="AK67" i="62"/>
  <c r="AI67" i="62"/>
  <c r="AH67" i="62"/>
  <c r="AG67" i="62"/>
  <c r="AE67" i="62"/>
  <c r="AD67" i="62"/>
  <c r="AC67" i="62"/>
  <c r="AB67" i="62"/>
  <c r="AN67" i="62" s="1"/>
  <c r="AQ66" i="62"/>
  <c r="AM66" i="62"/>
  <c r="AI66" i="62"/>
  <c r="AE66" i="62"/>
  <c r="AB66" i="62"/>
  <c r="AO66" i="62" s="1"/>
  <c r="AB65" i="62"/>
  <c r="AB64" i="62"/>
  <c r="AQ64" i="62" s="1"/>
  <c r="AQ63" i="62"/>
  <c r="AG63" i="62"/>
  <c r="AB63" i="62"/>
  <c r="AR63" i="62" s="1"/>
  <c r="AE62" i="62"/>
  <c r="AB62" i="62"/>
  <c r="AK62" i="62" s="1"/>
  <c r="AB61" i="62"/>
  <c r="AO60" i="62"/>
  <c r="AK60" i="62"/>
  <c r="AG60" i="62"/>
  <c r="AC60" i="62"/>
  <c r="AB60" i="62"/>
  <c r="AM60" i="62" s="1"/>
  <c r="AQ59" i="62"/>
  <c r="AP59" i="62"/>
  <c r="AO59" i="62"/>
  <c r="AM59" i="62"/>
  <c r="AL59" i="62"/>
  <c r="AK59" i="62"/>
  <c r="AI59" i="62"/>
  <c r="AH59" i="62"/>
  <c r="AG59" i="62"/>
  <c r="AE59" i="62"/>
  <c r="AD59" i="62"/>
  <c r="AC59" i="62"/>
  <c r="AB59" i="62"/>
  <c r="AN59" i="62" s="1"/>
  <c r="AE58" i="62"/>
  <c r="AD58" i="62"/>
  <c r="AB58" i="62"/>
  <c r="AO58" i="62" s="1"/>
  <c r="AB57" i="62"/>
  <c r="AP57" i="62" s="1"/>
  <c r="AK56" i="62"/>
  <c r="AC56" i="62"/>
  <c r="AB56" i="62"/>
  <c r="AQ56" i="62" s="1"/>
  <c r="AP55" i="62"/>
  <c r="AI55" i="62"/>
  <c r="AH55" i="62"/>
  <c r="AE55" i="62"/>
  <c r="AD55" i="62"/>
  <c r="AC55" i="62"/>
  <c r="AB55" i="62"/>
  <c r="AR55" i="62" s="1"/>
  <c r="AE54" i="62"/>
  <c r="AB54" i="62"/>
  <c r="AK54" i="62" s="1"/>
  <c r="AB53" i="62"/>
  <c r="AL53" i="62" s="1"/>
  <c r="AK52" i="62"/>
  <c r="AG52" i="62"/>
  <c r="AC52" i="62"/>
  <c r="AB52" i="62"/>
  <c r="AM52" i="62" s="1"/>
  <c r="AQ51" i="62"/>
  <c r="AG51" i="62"/>
  <c r="AB51" i="62"/>
  <c r="AN51" i="62" s="1"/>
  <c r="AI50" i="62"/>
  <c r="AB50" i="62"/>
  <c r="AO50" i="62" s="1"/>
  <c r="AN49" i="62"/>
  <c r="AB49" i="62"/>
  <c r="AP49" i="62" s="1"/>
  <c r="AO48" i="62"/>
  <c r="AG48" i="62"/>
  <c r="AB48" i="62"/>
  <c r="AQ48" i="62" s="1"/>
  <c r="AL47" i="62"/>
  <c r="AB47" i="62"/>
  <c r="AQ47" i="62" s="1"/>
  <c r="AM46" i="62"/>
  <c r="AB46" i="62"/>
  <c r="AB45" i="62"/>
  <c r="AL45" i="62" s="1"/>
  <c r="AK44" i="62"/>
  <c r="AB44" i="62"/>
  <c r="AM44" i="62" s="1"/>
  <c r="AL43" i="62"/>
  <c r="AB43" i="62"/>
  <c r="AN43" i="62" s="1"/>
  <c r="AB42" i="62"/>
  <c r="AN41" i="62"/>
  <c r="AF41" i="62"/>
  <c r="AB41" i="62"/>
  <c r="AP41" i="62" s="1"/>
  <c r="AO40" i="62"/>
  <c r="AN40" i="62"/>
  <c r="AK40" i="62"/>
  <c r="AG40" i="62"/>
  <c r="AF40" i="62"/>
  <c r="AC40" i="62"/>
  <c r="AB40" i="62"/>
  <c r="AQ40" i="62" s="1"/>
  <c r="AL39" i="62"/>
  <c r="AB39" i="62"/>
  <c r="AR39" i="62" s="1"/>
  <c r="AQ38" i="62"/>
  <c r="AP38" i="62"/>
  <c r="AM38" i="62"/>
  <c r="AH38" i="62"/>
  <c r="AE38" i="62"/>
  <c r="AB38" i="62"/>
  <c r="AK38" i="62" s="1"/>
  <c r="AB37" i="62"/>
  <c r="AL37" i="62" s="1"/>
  <c r="AK36" i="62"/>
  <c r="AG36" i="62"/>
  <c r="AB36" i="62"/>
  <c r="AM36" i="62" s="1"/>
  <c r="AO35" i="62"/>
  <c r="AE35" i="62"/>
  <c r="AB35" i="62"/>
  <c r="AN35" i="62" s="1"/>
  <c r="AH34" i="62"/>
  <c r="AB34" i="62"/>
  <c r="AO34" i="62" s="1"/>
  <c r="AF33" i="62"/>
  <c r="AB33" i="62"/>
  <c r="AP33" i="62" s="1"/>
  <c r="AN32" i="62"/>
  <c r="AG32" i="62"/>
  <c r="AF32" i="62"/>
  <c r="AB32" i="62"/>
  <c r="AQ32" i="62" s="1"/>
  <c r="AO31" i="62"/>
  <c r="AD31" i="62"/>
  <c r="AB31" i="62"/>
  <c r="AR31" i="62" s="1"/>
  <c r="AE30" i="62"/>
  <c r="AB30" i="62"/>
  <c r="AK30" i="62" s="1"/>
  <c r="AB29" i="62"/>
  <c r="AL29" i="62" s="1"/>
  <c r="AB28" i="62"/>
  <c r="AM28" i="62" s="1"/>
  <c r="AQ27" i="62"/>
  <c r="AP27" i="62"/>
  <c r="AO27" i="62"/>
  <c r="AL27" i="62"/>
  <c r="AH27" i="62"/>
  <c r="AG27" i="62"/>
  <c r="AF27" i="62"/>
  <c r="AE27" i="62"/>
  <c r="AC27" i="62"/>
  <c r="AB27" i="62"/>
  <c r="AN27" i="62" s="1"/>
  <c r="AP26" i="62"/>
  <c r="AM26" i="62"/>
  <c r="AL26" i="62"/>
  <c r="AH26" i="62"/>
  <c r="AD26" i="62"/>
  <c r="AB26" i="62"/>
  <c r="AO26" i="62" s="1"/>
  <c r="AN25" i="62"/>
  <c r="AF25" i="62"/>
  <c r="AB25" i="62"/>
  <c r="AP25" i="62" s="1"/>
  <c r="AG24" i="62"/>
  <c r="AB24" i="62"/>
  <c r="AQ24" i="62" s="1"/>
  <c r="AB23" i="62"/>
  <c r="AB22" i="62"/>
  <c r="AB21" i="62"/>
  <c r="AB20" i="62"/>
  <c r="AB19" i="62"/>
  <c r="AB18" i="62"/>
  <c r="AB17" i="62"/>
  <c r="AB16" i="62"/>
  <c r="AB15" i="62"/>
  <c r="AB14" i="62"/>
  <c r="AB13" i="62"/>
  <c r="AB12" i="62"/>
  <c r="AB11" i="62"/>
  <c r="B2" i="58" s="1"/>
  <c r="AB10" i="62"/>
  <c r="AB9" i="62"/>
  <c r="AB8" i="62"/>
  <c r="AB7" i="62"/>
  <c r="AB6" i="62"/>
  <c r="AB5" i="62"/>
  <c r="AL5" i="62" s="1"/>
  <c r="AK4" i="62"/>
  <c r="AC4" i="62"/>
  <c r="AB4" i="62"/>
  <c r="AM4" i="62" s="1"/>
  <c r="AB3" i="62"/>
  <c r="AN3" i="62" s="1"/>
  <c r="AB2" i="62"/>
  <c r="AN72" i="61"/>
  <c r="AF72" i="61"/>
  <c r="AB72" i="61"/>
  <c r="AP72" i="61" s="1"/>
  <c r="AO71" i="61"/>
  <c r="AN71" i="61"/>
  <c r="AK71" i="61"/>
  <c r="AG71" i="61"/>
  <c r="AF71" i="61"/>
  <c r="AC71" i="61"/>
  <c r="AB71" i="61"/>
  <c r="AQ71" i="61" s="1"/>
  <c r="AQ70" i="61"/>
  <c r="AP70" i="61"/>
  <c r="AO70" i="61"/>
  <c r="AM70" i="61"/>
  <c r="AL70" i="61"/>
  <c r="AK70" i="61"/>
  <c r="AI70" i="61"/>
  <c r="AH70" i="61"/>
  <c r="AG70" i="61"/>
  <c r="AE70" i="61"/>
  <c r="AD70" i="61"/>
  <c r="AC70" i="61"/>
  <c r="AB70" i="61"/>
  <c r="AR70" i="61" s="1"/>
  <c r="AQ69" i="61"/>
  <c r="AP69" i="61"/>
  <c r="AM69" i="61"/>
  <c r="AL69" i="61"/>
  <c r="AI69" i="61"/>
  <c r="AH69" i="61"/>
  <c r="AE69" i="61"/>
  <c r="AD69" i="61"/>
  <c r="AB69" i="61"/>
  <c r="AK69" i="61" s="1"/>
  <c r="AB68" i="61"/>
  <c r="AO67" i="61"/>
  <c r="AK67" i="61"/>
  <c r="AG67" i="61"/>
  <c r="AC67" i="61"/>
  <c r="AB67" i="61"/>
  <c r="AM67" i="61" s="1"/>
  <c r="AQ66" i="61"/>
  <c r="AP66" i="61"/>
  <c r="AO66" i="61"/>
  <c r="AM66" i="61"/>
  <c r="AL66" i="61"/>
  <c r="AK66" i="61"/>
  <c r="AI66" i="61"/>
  <c r="AH66" i="61"/>
  <c r="AG66" i="61"/>
  <c r="AE66" i="61"/>
  <c r="AD66" i="61"/>
  <c r="AC66" i="61"/>
  <c r="AB66" i="61"/>
  <c r="AN66" i="61" s="1"/>
  <c r="AQ65" i="61"/>
  <c r="AP65" i="61"/>
  <c r="AM65" i="61"/>
  <c r="AL65" i="61"/>
  <c r="AI65" i="61"/>
  <c r="AH65" i="61"/>
  <c r="AE65" i="61"/>
  <c r="AD65" i="61"/>
  <c r="AB65" i="61"/>
  <c r="AO65" i="61" s="1"/>
  <c r="AN64" i="61"/>
  <c r="AF64" i="61"/>
  <c r="AB64" i="61"/>
  <c r="AP64" i="61" s="1"/>
  <c r="AO63" i="61"/>
  <c r="AK63" i="61"/>
  <c r="AG63" i="61"/>
  <c r="AC63" i="61"/>
  <c r="AB63" i="61"/>
  <c r="AQ63" i="61" s="1"/>
  <c r="AQ62" i="61"/>
  <c r="AP62" i="61"/>
  <c r="AO62" i="61"/>
  <c r="AM62" i="61"/>
  <c r="AL62" i="61"/>
  <c r="AK62" i="61"/>
  <c r="AI62" i="61"/>
  <c r="AH62" i="61"/>
  <c r="AG62" i="61"/>
  <c r="AE62" i="61"/>
  <c r="AD62" i="61"/>
  <c r="AC62" i="61"/>
  <c r="AB62" i="61"/>
  <c r="AR62" i="61" s="1"/>
  <c r="AB61" i="61"/>
  <c r="AB60" i="61"/>
  <c r="AL60" i="61" s="1"/>
  <c r="AO59" i="61"/>
  <c r="AK59" i="61"/>
  <c r="AG59" i="61"/>
  <c r="AC59" i="61"/>
  <c r="AB59" i="61"/>
  <c r="AM59" i="61" s="1"/>
  <c r="AQ58" i="61"/>
  <c r="AP58" i="61"/>
  <c r="AO58" i="61"/>
  <c r="AM58" i="61"/>
  <c r="AL58" i="61"/>
  <c r="AK58" i="61"/>
  <c r="AI58" i="61"/>
  <c r="AH58" i="61"/>
  <c r="AG58" i="61"/>
  <c r="AE58" i="61"/>
  <c r="AD58" i="61"/>
  <c r="AC58" i="61"/>
  <c r="AB58" i="61"/>
  <c r="AN58" i="61" s="1"/>
  <c r="AQ57" i="61"/>
  <c r="AP57" i="61"/>
  <c r="AM57" i="61"/>
  <c r="AL57" i="61"/>
  <c r="AI57" i="61"/>
  <c r="AH57" i="61"/>
  <c r="AE57" i="61"/>
  <c r="AD57" i="61"/>
  <c r="AB57" i="61"/>
  <c r="AO57" i="61" s="1"/>
  <c r="AN56" i="61"/>
  <c r="AF56" i="61"/>
  <c r="AB56" i="61"/>
  <c r="AP56" i="61" s="1"/>
  <c r="AO55" i="61"/>
  <c r="AK55" i="61"/>
  <c r="AG55" i="61"/>
  <c r="AC55" i="61"/>
  <c r="AB55" i="61"/>
  <c r="AQ55" i="61" s="1"/>
  <c r="AQ54" i="61"/>
  <c r="AP54" i="61"/>
  <c r="AO54" i="61"/>
  <c r="AM54" i="61"/>
  <c r="AL54" i="61"/>
  <c r="AK54" i="61"/>
  <c r="AI54" i="61"/>
  <c r="AH54" i="61"/>
  <c r="AG54" i="61"/>
  <c r="AE54" i="61"/>
  <c r="AD54" i="61"/>
  <c r="AC54" i="61"/>
  <c r="AB54" i="61"/>
  <c r="AR54" i="61" s="1"/>
  <c r="AQ53" i="61"/>
  <c r="AP53" i="61"/>
  <c r="AM53" i="61"/>
  <c r="AL53" i="61"/>
  <c r="AI53" i="61"/>
  <c r="AH53" i="61"/>
  <c r="AE53" i="61"/>
  <c r="AD53" i="61"/>
  <c r="AB53" i="61"/>
  <c r="AK53" i="61" s="1"/>
  <c r="AB52" i="61"/>
  <c r="AL52" i="61" s="1"/>
  <c r="AO51" i="61"/>
  <c r="AK51" i="61"/>
  <c r="AG51" i="61"/>
  <c r="AC51" i="61"/>
  <c r="AB51" i="61"/>
  <c r="AM51" i="61" s="1"/>
  <c r="AQ50" i="61"/>
  <c r="AP50" i="61"/>
  <c r="AO50" i="61"/>
  <c r="AM50" i="61"/>
  <c r="AL50" i="61"/>
  <c r="AK50" i="61"/>
  <c r="AI50" i="61"/>
  <c r="AH50" i="61"/>
  <c r="AG50" i="61"/>
  <c r="AE50" i="61"/>
  <c r="AD50" i="61"/>
  <c r="AC50" i="61"/>
  <c r="AB50" i="61"/>
  <c r="AN50" i="61" s="1"/>
  <c r="AQ49" i="61"/>
  <c r="AP49" i="61"/>
  <c r="AM49" i="61"/>
  <c r="AL49" i="61"/>
  <c r="AI49" i="61"/>
  <c r="AH49" i="61"/>
  <c r="AF49" i="61"/>
  <c r="AE49" i="61"/>
  <c r="AD49" i="61"/>
  <c r="AB49" i="61"/>
  <c r="AO49" i="61" s="1"/>
  <c r="AN48" i="61"/>
  <c r="AF48" i="61"/>
  <c r="AB48" i="61"/>
  <c r="AP48" i="61" s="1"/>
  <c r="AO47" i="61"/>
  <c r="AK47" i="61"/>
  <c r="AG47" i="61"/>
  <c r="AC47" i="61"/>
  <c r="AB47" i="61"/>
  <c r="AQ47" i="61" s="1"/>
  <c r="AQ46" i="61"/>
  <c r="AP46" i="61"/>
  <c r="AO46" i="61"/>
  <c r="AM46" i="61"/>
  <c r="AL46" i="61"/>
  <c r="AK46" i="61"/>
  <c r="AI46" i="61"/>
  <c r="AH46" i="61"/>
  <c r="AG46" i="61"/>
  <c r="AE46" i="61"/>
  <c r="AD46" i="61"/>
  <c r="AC46" i="61"/>
  <c r="AB46" i="61"/>
  <c r="AR46" i="61" s="1"/>
  <c r="AQ45" i="61"/>
  <c r="AP45" i="61"/>
  <c r="AM45" i="61"/>
  <c r="AL45" i="61"/>
  <c r="AI45" i="61"/>
  <c r="AH45" i="61"/>
  <c r="AE45" i="61"/>
  <c r="AD45" i="61"/>
  <c r="AB45" i="61"/>
  <c r="AK45" i="61" s="1"/>
  <c r="AB44" i="61"/>
  <c r="AL44" i="61" s="1"/>
  <c r="AO43" i="61"/>
  <c r="AK43" i="61"/>
  <c r="AG43" i="61"/>
  <c r="AC43" i="61"/>
  <c r="AB43" i="61"/>
  <c r="AM43" i="61" s="1"/>
  <c r="AB42" i="61"/>
  <c r="AQ41" i="61"/>
  <c r="AP41" i="61"/>
  <c r="AM41" i="61"/>
  <c r="AL41" i="61"/>
  <c r="AI41" i="61"/>
  <c r="AH41" i="61"/>
  <c r="AF41" i="61"/>
  <c r="AE41" i="61"/>
  <c r="AD41" i="61"/>
  <c r="AB41" i="61"/>
  <c r="AO41" i="61" s="1"/>
  <c r="AN40" i="61"/>
  <c r="AF40" i="61"/>
  <c r="AB40" i="61"/>
  <c r="AP40" i="61" s="1"/>
  <c r="AO39" i="61"/>
  <c r="AN39" i="61"/>
  <c r="AK39" i="61"/>
  <c r="AG39" i="61"/>
  <c r="AF39" i="61"/>
  <c r="AC39" i="61"/>
  <c r="AB39" i="61"/>
  <c r="AQ39" i="61" s="1"/>
  <c r="AQ38" i="61"/>
  <c r="AP38" i="61"/>
  <c r="AO38" i="61"/>
  <c r="AM38" i="61"/>
  <c r="AL38" i="61"/>
  <c r="AK38" i="61"/>
  <c r="AI38" i="61"/>
  <c r="AH38" i="61"/>
  <c r="AG38" i="61"/>
  <c r="AE38" i="61"/>
  <c r="AD38" i="61"/>
  <c r="AC38" i="61"/>
  <c r="AB38" i="61"/>
  <c r="AR38" i="61" s="1"/>
  <c r="AQ37" i="61"/>
  <c r="AP37" i="61"/>
  <c r="AM37" i="61"/>
  <c r="AL37" i="61"/>
  <c r="AI37" i="61"/>
  <c r="AH37" i="61"/>
  <c r="AE37" i="61"/>
  <c r="AD37" i="61"/>
  <c r="AB37" i="61"/>
  <c r="AK37" i="61" s="1"/>
  <c r="AB36" i="61"/>
  <c r="AL36" i="61" s="1"/>
  <c r="AO35" i="61"/>
  <c r="AK35" i="61"/>
  <c r="AG35" i="61"/>
  <c r="AC35" i="61"/>
  <c r="AB35" i="61"/>
  <c r="AM35" i="61" s="1"/>
  <c r="AQ34" i="61"/>
  <c r="AP34" i="61"/>
  <c r="AO34" i="61"/>
  <c r="AM34" i="61"/>
  <c r="AL34" i="61"/>
  <c r="AK34" i="61"/>
  <c r="AI34" i="61"/>
  <c r="AH34" i="61"/>
  <c r="AG34" i="61"/>
  <c r="AE34" i="61"/>
  <c r="AD34" i="61"/>
  <c r="AC34" i="61"/>
  <c r="AB34" i="61"/>
  <c r="AN34" i="61" s="1"/>
  <c r="AQ33" i="61"/>
  <c r="AP33" i="61"/>
  <c r="AN33" i="61"/>
  <c r="AM33" i="61"/>
  <c r="AL33" i="61"/>
  <c r="AI33" i="61"/>
  <c r="AH33" i="61"/>
  <c r="AF33" i="61"/>
  <c r="AE33" i="61"/>
  <c r="AD33" i="61"/>
  <c r="AB33" i="61"/>
  <c r="AO33" i="61" s="1"/>
  <c r="AN32" i="61"/>
  <c r="AF32" i="61"/>
  <c r="AB32" i="61"/>
  <c r="AP32" i="61" s="1"/>
  <c r="AO31" i="61"/>
  <c r="AN31" i="61"/>
  <c r="AK31" i="61"/>
  <c r="AG31" i="61"/>
  <c r="AF31" i="61"/>
  <c r="AC31" i="61"/>
  <c r="AB31" i="61"/>
  <c r="AQ31" i="61" s="1"/>
  <c r="AQ30" i="61"/>
  <c r="AP30" i="61"/>
  <c r="AO30" i="61"/>
  <c r="AM30" i="61"/>
  <c r="AL30" i="61"/>
  <c r="AK30" i="61"/>
  <c r="AI30" i="61"/>
  <c r="AH30" i="61"/>
  <c r="AG30" i="61"/>
  <c r="AE30" i="61"/>
  <c r="AD30" i="61"/>
  <c r="AC30" i="61"/>
  <c r="AB30" i="61"/>
  <c r="AR30" i="61" s="1"/>
  <c r="AQ29" i="61"/>
  <c r="AP29" i="61"/>
  <c r="AM29" i="61"/>
  <c r="AL29" i="61"/>
  <c r="AI29" i="61"/>
  <c r="AH29" i="61"/>
  <c r="AE29" i="61"/>
  <c r="AD29" i="61"/>
  <c r="AB29" i="61"/>
  <c r="AK29" i="61" s="1"/>
  <c r="AB28" i="61"/>
  <c r="AL28" i="61" s="1"/>
  <c r="AO27" i="61"/>
  <c r="AK27" i="61"/>
  <c r="AG27" i="61"/>
  <c r="AC27" i="61"/>
  <c r="AB27" i="61"/>
  <c r="AM27" i="61" s="1"/>
  <c r="AQ26" i="61"/>
  <c r="AP26" i="61"/>
  <c r="AO26" i="61"/>
  <c r="AM26" i="61"/>
  <c r="AL26" i="61"/>
  <c r="AK26" i="61"/>
  <c r="AI26" i="61"/>
  <c r="AH26" i="61"/>
  <c r="AG26" i="61"/>
  <c r="AE26" i="61"/>
  <c r="AD26" i="61"/>
  <c r="AC26" i="61"/>
  <c r="AB26" i="61"/>
  <c r="AN26" i="61" s="1"/>
  <c r="AQ25" i="61"/>
  <c r="AP25" i="61"/>
  <c r="AN25" i="61"/>
  <c r="AM25" i="61"/>
  <c r="AL25" i="61"/>
  <c r="AI25" i="61"/>
  <c r="AH25" i="61"/>
  <c r="AF25" i="61"/>
  <c r="AE25" i="61"/>
  <c r="AD25" i="61"/>
  <c r="AB25" i="61"/>
  <c r="AO25" i="61" s="1"/>
  <c r="AN24" i="61"/>
  <c r="AF24" i="61"/>
  <c r="AB24" i="61"/>
  <c r="AP24" i="61" s="1"/>
  <c r="AB23" i="61"/>
  <c r="AB22" i="61"/>
  <c r="AB21" i="61"/>
  <c r="AB20" i="61"/>
  <c r="AB19" i="61"/>
  <c r="AB18" i="61"/>
  <c r="AB17" i="61"/>
  <c r="AB16" i="61"/>
  <c r="AB15" i="61"/>
  <c r="AB14" i="61"/>
  <c r="AB13" i="61"/>
  <c r="AB12" i="61"/>
  <c r="AB11" i="61"/>
  <c r="AB10" i="61"/>
  <c r="AB9" i="61"/>
  <c r="AB8" i="61"/>
  <c r="AB7" i="61"/>
  <c r="AB6" i="61"/>
  <c r="AQ5" i="61"/>
  <c r="AP5" i="61"/>
  <c r="AM5" i="61"/>
  <c r="AI5" i="61"/>
  <c r="AH5" i="61"/>
  <c r="AE5" i="61"/>
  <c r="AD5" i="61"/>
  <c r="AB5" i="61"/>
  <c r="AK5" i="61" s="1"/>
  <c r="AB4" i="61"/>
  <c r="AO3" i="61"/>
  <c r="AK3" i="61"/>
  <c r="AG3" i="61"/>
  <c r="AC3" i="61"/>
  <c r="AB3" i="61"/>
  <c r="AM3" i="61" s="1"/>
  <c r="AB2" i="61"/>
  <c r="D2" i="60"/>
  <c r="C2" i="60"/>
  <c r="B2" i="60"/>
  <c r="D2" i="59"/>
  <c r="C2" i="59"/>
  <c r="B2" i="59"/>
  <c r="D2" i="58"/>
  <c r="C2" i="58"/>
  <c r="D2" i="57"/>
  <c r="C2" i="57"/>
  <c r="B2" i="57"/>
  <c r="C5" i="56"/>
  <c r="B9" i="95" s="1"/>
  <c r="B12" i="95" s="1"/>
  <c r="B16" i="95" s="1"/>
  <c r="B5" i="56"/>
  <c r="C4" i="56"/>
  <c r="B8" i="94" s="1"/>
  <c r="B11" i="94" s="1"/>
  <c r="B15" i="94" s="1"/>
  <c r="B4" i="56"/>
  <c r="C3" i="56"/>
  <c r="B7" i="93" s="1"/>
  <c r="B10" i="93" s="1"/>
  <c r="B3" i="56"/>
  <c r="B2" i="56" s="1"/>
  <c r="C5" i="55"/>
  <c r="B9" i="91" s="1"/>
  <c r="B12" i="91" s="1"/>
  <c r="B16" i="91" s="1"/>
  <c r="B5" i="55"/>
  <c r="C4" i="55"/>
  <c r="B8" i="90" s="1"/>
  <c r="B11" i="90" s="1"/>
  <c r="B15" i="90" s="1"/>
  <c r="B4" i="55"/>
  <c r="C3" i="55"/>
  <c r="B3" i="55"/>
  <c r="C5" i="54"/>
  <c r="B9" i="87" s="1"/>
  <c r="B12" i="87" s="1"/>
  <c r="B16" i="87" s="1"/>
  <c r="B5" i="54"/>
  <c r="C4" i="54"/>
  <c r="B8" i="86" s="1"/>
  <c r="B11" i="86" s="1"/>
  <c r="B15" i="86" s="1"/>
  <c r="B4" i="54"/>
  <c r="C3" i="54"/>
  <c r="B7" i="85" s="1"/>
  <c r="B3" i="54"/>
  <c r="C5" i="53"/>
  <c r="B9" i="83" s="1"/>
  <c r="B12" i="83" s="1"/>
  <c r="B16" i="83" s="1"/>
  <c r="B5" i="53"/>
  <c r="C4" i="53"/>
  <c r="B8" i="82" s="1"/>
  <c r="B11" i="82" s="1"/>
  <c r="B15" i="82" s="1"/>
  <c r="B4" i="53"/>
  <c r="C3" i="53"/>
  <c r="B7" i="81" s="1"/>
  <c r="B10" i="81" s="1"/>
  <c r="B3" i="53"/>
  <c r="B2" i="53" s="1"/>
  <c r="D8" i="9" a="1"/>
  <c r="D8" i="9" s="1"/>
  <c r="C8" i="9" a="1"/>
  <c r="C8" i="9" s="1"/>
  <c r="B8" i="9" a="1"/>
  <c r="B8" i="9" s="1"/>
  <c r="D7" i="9" a="1"/>
  <c r="D7" i="9" s="1"/>
  <c r="C7" i="9" a="1"/>
  <c r="C7" i="9" s="1"/>
  <c r="B7" i="9" a="1"/>
  <c r="B7" i="9" s="1"/>
  <c r="D6" i="9" a="1"/>
  <c r="D6" i="9" s="1"/>
  <c r="C6" i="9" a="1"/>
  <c r="C6" i="9" s="1"/>
  <c r="C9" i="9" s="1" a="1"/>
  <c r="C9" i="9" s="1"/>
  <c r="B6" i="9" a="1"/>
  <c r="B6" i="9" s="1"/>
  <c r="B9" i="9" s="1" a="1"/>
  <c r="B9" i="9" s="1"/>
  <c r="C7" i="8" a="1"/>
  <c r="C7" i="8" s="1"/>
  <c r="B7" i="8" a="1"/>
  <c r="B7" i="8" s="1"/>
  <c r="C6" i="8" a="1"/>
  <c r="C6" i="8" s="1"/>
  <c r="C8" i="8" s="1" a="1"/>
  <c r="C8" i="8" s="1"/>
  <c r="B6" i="8" a="1"/>
  <c r="B6" i="8" s="1"/>
  <c r="B8" i="8" s="1" a="1"/>
  <c r="B8" i="8" s="1"/>
  <c r="C5" i="8" a="1"/>
  <c r="C5" i="8" s="1"/>
  <c r="B5" i="8" a="1"/>
  <c r="B5" i="8" s="1"/>
  <c r="C4" i="8" a="1"/>
  <c r="C4" i="8" s="1"/>
  <c r="B4" i="8" a="1"/>
  <c r="B4" i="8" s="1"/>
  <c r="C3" i="8" a="1"/>
  <c r="C3" i="8" s="1"/>
  <c r="B3" i="8" a="1"/>
  <c r="B3" i="8" s="1"/>
  <c r="E7" i="7" a="1"/>
  <c r="E7" i="7" s="1"/>
  <c r="E6" i="7" s="1" a="1"/>
  <c r="E6" i="7" s="1"/>
  <c r="D7" i="7" a="1"/>
  <c r="D7" i="7" s="1"/>
  <c r="D6" i="7" s="1" a="1"/>
  <c r="D6" i="7" s="1"/>
  <c r="C7" i="7" a="1"/>
  <c r="C7" i="7" s="1"/>
  <c r="C6" i="7" s="1" a="1"/>
  <c r="C6" i="7" s="1"/>
  <c r="B7" i="7" a="1"/>
  <c r="B7" i="7" s="1"/>
  <c r="B6" i="7" s="1" a="1"/>
  <c r="B6" i="7" s="1"/>
  <c r="E5" i="7" a="1"/>
  <c r="E5" i="7" s="1"/>
  <c r="D5" i="7" a="1"/>
  <c r="D5" i="7" s="1"/>
  <c r="C5" i="7" a="1"/>
  <c r="C5" i="7" s="1"/>
  <c r="B5" i="7" a="1"/>
  <c r="B5" i="7" s="1"/>
  <c r="E4" i="7" a="1"/>
  <c r="E4" i="7" s="1"/>
  <c r="D4" i="7" a="1"/>
  <c r="D4" i="7" s="1"/>
  <c r="C4" i="7" a="1"/>
  <c r="C4" i="7" s="1"/>
  <c r="B4" i="7" a="1"/>
  <c r="B4" i="7" s="1"/>
  <c r="E3" i="7" a="1"/>
  <c r="E3" i="7" s="1"/>
  <c r="D3" i="7" a="1"/>
  <c r="D3" i="7" s="1"/>
  <c r="C3" i="7" a="1"/>
  <c r="C3" i="7" s="1"/>
  <c r="B3" i="7" a="1"/>
  <c r="B3" i="7" s="1"/>
  <c r="B2" i="6"/>
  <c r="B1" i="6" s="1"/>
  <c r="B2" i="5"/>
  <c r="B1" i="5" s="1"/>
  <c r="E4" i="4" a="1"/>
  <c r="E4" i="4" s="1"/>
  <c r="E3" i="4" s="1" a="1"/>
  <c r="E3" i="4" s="1"/>
  <c r="D4" i="4" a="1"/>
  <c r="D4" i="4" s="1"/>
  <c r="D3" i="4" s="1" a="1"/>
  <c r="D3" i="4" s="1"/>
  <c r="C4" i="4" a="1"/>
  <c r="C4" i="4" s="1"/>
  <c r="C3" i="4" s="1" a="1"/>
  <c r="C3" i="4" s="1"/>
  <c r="B4" i="4" a="1"/>
  <c r="B4" i="4" s="1"/>
  <c r="B3" i="4" s="1" a="1"/>
  <c r="B3" i="4" s="1"/>
  <c r="A2" i="4"/>
  <c r="Q7" i="3" a="1"/>
  <c r="Q7" i="3"/>
  <c r="Q6" i="3" s="1" a="1"/>
  <c r="Q6" i="3" s="1"/>
  <c r="P7" i="3" a="1"/>
  <c r="P7" i="3"/>
  <c r="P6" i="3" s="1" a="1"/>
  <c r="P6" i="3" s="1"/>
  <c r="O7" i="3" a="1"/>
  <c r="O7" i="3"/>
  <c r="O6" i="3" s="1" a="1"/>
  <c r="O6" i="3" s="1"/>
  <c r="N7" i="3" a="1"/>
  <c r="N7" i="3"/>
  <c r="N6" i="3" s="1" a="1"/>
  <c r="N6" i="3" s="1"/>
  <c r="M7" i="3" a="1"/>
  <c r="M7" i="3"/>
  <c r="M6" i="3" s="1" a="1"/>
  <c r="M6" i="3" s="1"/>
  <c r="L7" i="3" a="1"/>
  <c r="L7" i="3"/>
  <c r="L6" i="3" s="1" a="1"/>
  <c r="L6" i="3" s="1"/>
  <c r="K7" i="3" a="1"/>
  <c r="K7" i="3"/>
  <c r="K6" i="3" s="1" a="1"/>
  <c r="K6" i="3" s="1"/>
  <c r="J7" i="3" a="1"/>
  <c r="J7" i="3"/>
  <c r="J6" i="3" s="1" a="1"/>
  <c r="J6" i="3" s="1"/>
  <c r="I7" i="3" a="1"/>
  <c r="I7" i="3"/>
  <c r="I6" i="3" s="1" a="1"/>
  <c r="I6" i="3" s="1"/>
  <c r="H7" i="3" a="1"/>
  <c r="H7" i="3"/>
  <c r="H6" i="3" s="1" a="1"/>
  <c r="H6" i="3" s="1"/>
  <c r="G7" i="3" a="1"/>
  <c r="G7" i="3"/>
  <c r="G6" i="3" s="1" a="1"/>
  <c r="G6" i="3" s="1"/>
  <c r="F7" i="3" a="1"/>
  <c r="F7" i="3"/>
  <c r="F6" i="3" s="1" a="1"/>
  <c r="F6" i="3" s="1"/>
  <c r="E7" i="3" a="1"/>
  <c r="E7" i="3"/>
  <c r="E6" i="3" s="1" a="1"/>
  <c r="E6" i="3" s="1"/>
  <c r="D7" i="3" a="1"/>
  <c r="D7" i="3"/>
  <c r="D6" i="3" s="1" a="1"/>
  <c r="D6" i="3" s="1"/>
  <c r="C7" i="3" a="1"/>
  <c r="C7" i="3"/>
  <c r="C6" i="3" s="1" a="1"/>
  <c r="C6" i="3" s="1"/>
  <c r="B7" i="3" a="1"/>
  <c r="B7" i="3"/>
  <c r="B6" i="3" s="1" a="1"/>
  <c r="B6" i="3" s="1"/>
  <c r="Q5" i="3" a="1"/>
  <c r="Q5" i="3" s="1"/>
  <c r="P5" i="3" a="1"/>
  <c r="P5" i="3" s="1"/>
  <c r="O5" i="3" a="1"/>
  <c r="O5" i="3" s="1"/>
  <c r="N5" i="3" a="1"/>
  <c r="N5" i="3" s="1"/>
  <c r="M5" i="3" a="1"/>
  <c r="M5" i="3" s="1"/>
  <c r="L5" i="3" a="1"/>
  <c r="L5" i="3" s="1"/>
  <c r="K5" i="3" a="1"/>
  <c r="K5" i="3" s="1"/>
  <c r="J5" i="3" a="1"/>
  <c r="J5" i="3" s="1"/>
  <c r="I5" i="3" a="1"/>
  <c r="I5" i="3" s="1"/>
  <c r="H5" i="3" a="1"/>
  <c r="H5" i="3" s="1"/>
  <c r="G5" i="3" a="1"/>
  <c r="G5" i="3" s="1"/>
  <c r="F5" i="3" a="1"/>
  <c r="F5" i="3" s="1"/>
  <c r="E5" i="3" a="1"/>
  <c r="E5" i="3" s="1"/>
  <c r="D5" i="3" a="1"/>
  <c r="D5" i="3" s="1"/>
  <c r="C5" i="3" a="1"/>
  <c r="C5" i="3" s="1"/>
  <c r="B5" i="3" a="1"/>
  <c r="B5" i="3" s="1"/>
  <c r="Q4" i="3" a="1"/>
  <c r="Q4" i="3" s="1"/>
  <c r="P4" i="3" a="1"/>
  <c r="P4" i="3" s="1"/>
  <c r="O4" i="3" a="1"/>
  <c r="O4" i="3" s="1"/>
  <c r="N4" i="3" a="1"/>
  <c r="N4" i="3" s="1"/>
  <c r="M4" i="3" a="1"/>
  <c r="M4" i="3" s="1"/>
  <c r="L4" i="3" a="1"/>
  <c r="L4" i="3" s="1"/>
  <c r="K4" i="3" a="1"/>
  <c r="K4" i="3" s="1"/>
  <c r="J4" i="3" a="1"/>
  <c r="J4" i="3" s="1"/>
  <c r="I4" i="3" a="1"/>
  <c r="I4" i="3" s="1"/>
  <c r="H4" i="3" a="1"/>
  <c r="H4" i="3" s="1"/>
  <c r="G4" i="3" a="1"/>
  <c r="G4" i="3" s="1"/>
  <c r="F4" i="3" a="1"/>
  <c r="F4" i="3" s="1"/>
  <c r="E4" i="3" a="1"/>
  <c r="E4" i="3" s="1"/>
  <c r="D4" i="3" a="1"/>
  <c r="D4" i="3" s="1"/>
  <c r="C4" i="3" a="1"/>
  <c r="C4" i="3" s="1"/>
  <c r="B4" i="3" a="1"/>
  <c r="B4" i="3" s="1"/>
  <c r="Q3" i="3" a="1"/>
  <c r="Q3" i="3" s="1"/>
  <c r="P3" i="3" a="1"/>
  <c r="P3" i="3" s="1"/>
  <c r="O3" i="3" a="1"/>
  <c r="O3" i="3" s="1"/>
  <c r="N3" i="3" a="1"/>
  <c r="N3" i="3" s="1"/>
  <c r="M3" i="3" a="1"/>
  <c r="M3" i="3" s="1"/>
  <c r="L3" i="3" a="1"/>
  <c r="L3" i="3" s="1"/>
  <c r="K3" i="3" a="1"/>
  <c r="K3" i="3" s="1"/>
  <c r="J3" i="3" a="1"/>
  <c r="J3" i="3" s="1"/>
  <c r="I3" i="3" a="1"/>
  <c r="I3" i="3" s="1"/>
  <c r="H3" i="3" a="1"/>
  <c r="H3" i="3" s="1"/>
  <c r="G3" i="3" a="1"/>
  <c r="G3" i="3" s="1"/>
  <c r="F3" i="3" a="1"/>
  <c r="F3" i="3" s="1"/>
  <c r="E3" i="3" a="1"/>
  <c r="E3" i="3" s="1"/>
  <c r="D3" i="3" a="1"/>
  <c r="D3" i="3" s="1"/>
  <c r="C3" i="3" a="1"/>
  <c r="C3" i="3" s="1"/>
  <c r="B3" i="3" a="1"/>
  <c r="B3" i="3" s="1"/>
  <c r="AP64" i="66" l="1"/>
  <c r="AJ64" i="66"/>
  <c r="AH64" i="66"/>
  <c r="AD64" i="66"/>
  <c r="AC3" i="62"/>
  <c r="AM3" i="62"/>
  <c r="AO4" i="62"/>
  <c r="AK24" i="62"/>
  <c r="AE26" i="62"/>
  <c r="AQ26" i="62"/>
  <c r="AI27" i="62"/>
  <c r="AC28" i="62"/>
  <c r="AH30" i="62"/>
  <c r="AE31" i="62"/>
  <c r="AP31" i="62"/>
  <c r="AO32" i="62"/>
  <c r="AI34" i="62"/>
  <c r="AF35" i="62"/>
  <c r="AP35" i="62"/>
  <c r="AC39" i="62"/>
  <c r="AM39" i="62"/>
  <c r="AC43" i="62"/>
  <c r="AM43" i="62"/>
  <c r="AO44" i="62"/>
  <c r="AL56" i="64"/>
  <c r="AK56" i="64"/>
  <c r="AI56" i="64"/>
  <c r="AG56" i="64"/>
  <c r="AF56" i="64"/>
  <c r="AQ56" i="64"/>
  <c r="AE56" i="64"/>
  <c r="AO56" i="64"/>
  <c r="AD56" i="64"/>
  <c r="AN56" i="64"/>
  <c r="AC56" i="64"/>
  <c r="B10" i="85"/>
  <c r="AD3" i="62"/>
  <c r="AO3" i="62"/>
  <c r="AN24" i="62"/>
  <c r="AF26" i="62"/>
  <c r="AK27" i="62"/>
  <c r="AG28" i="62"/>
  <c r="AI30" i="62"/>
  <c r="AG31" i="62"/>
  <c r="AQ31" i="62"/>
  <c r="AL34" i="62"/>
  <c r="AG35" i="62"/>
  <c r="AQ35" i="62"/>
  <c r="AD39" i="62"/>
  <c r="AO39" i="62"/>
  <c r="AD43" i="62"/>
  <c r="AO43" i="62"/>
  <c r="AP65" i="62"/>
  <c r="AN65" i="62"/>
  <c r="AF65" i="62"/>
  <c r="AM33" i="63"/>
  <c r="AL33" i="63"/>
  <c r="AK33" i="63"/>
  <c r="AH33" i="63"/>
  <c r="AF33" i="63"/>
  <c r="AE33" i="63"/>
  <c r="AD33" i="63"/>
  <c r="AP33" i="63"/>
  <c r="AC33" i="63"/>
  <c r="AK52" i="63"/>
  <c r="AQ52" i="63"/>
  <c r="AM52" i="63"/>
  <c r="AI52" i="63"/>
  <c r="AE52" i="63"/>
  <c r="AR28" i="68"/>
  <c r="AP28" i="68"/>
  <c r="AL28" i="68"/>
  <c r="AH28" i="68"/>
  <c r="AD28" i="68"/>
  <c r="AE3" i="62"/>
  <c r="AP3" i="62"/>
  <c r="AO24" i="62"/>
  <c r="AK28" i="62"/>
  <c r="AM30" i="62"/>
  <c r="AH31" i="62"/>
  <c r="AM34" i="62"/>
  <c r="AH35" i="62"/>
  <c r="AE39" i="62"/>
  <c r="AP39" i="62"/>
  <c r="AE43" i="62"/>
  <c r="AP43" i="62"/>
  <c r="AK46" i="62"/>
  <c r="AH46" i="62"/>
  <c r="AE46" i="62"/>
  <c r="AQ46" i="62"/>
  <c r="AP46" i="62"/>
  <c r="AG3" i="62"/>
  <c r="AQ3" i="62"/>
  <c r="AI26" i="62"/>
  <c r="AD27" i="62"/>
  <c r="AM27" i="62"/>
  <c r="AO28" i="62"/>
  <c r="AP30" i="62"/>
  <c r="AI31" i="62"/>
  <c r="AC32" i="62"/>
  <c r="AN33" i="62"/>
  <c r="AQ34" i="62"/>
  <c r="AI35" i="62"/>
  <c r="AC36" i="62"/>
  <c r="AI38" i="62"/>
  <c r="AG39" i="62"/>
  <c r="AQ39" i="62"/>
  <c r="AG43" i="62"/>
  <c r="AQ43" i="62"/>
  <c r="AI46" i="62"/>
  <c r="AP24" i="64"/>
  <c r="AN24" i="64"/>
  <c r="AF24" i="64"/>
  <c r="AL3" i="62"/>
  <c r="AR69" i="63"/>
  <c r="AP69" i="63"/>
  <c r="AL69" i="63"/>
  <c r="AH69" i="63"/>
  <c r="AD69" i="63"/>
  <c r="AH3" i="62"/>
  <c r="AQ30" i="62"/>
  <c r="AK31" i="62"/>
  <c r="AK35" i="62"/>
  <c r="AH39" i="62"/>
  <c r="AH43" i="62"/>
  <c r="AR46" i="64"/>
  <c r="AI46" i="64"/>
  <c r="AQ46" i="64"/>
  <c r="AH46" i="64"/>
  <c r="AP46" i="64"/>
  <c r="AG46" i="64"/>
  <c r="AO46" i="64"/>
  <c r="AF46" i="64"/>
  <c r="AN46" i="64"/>
  <c r="AE46" i="64"/>
  <c r="AM46" i="64"/>
  <c r="AD46" i="64"/>
  <c r="AL46" i="64"/>
  <c r="AC46" i="64"/>
  <c r="AN4" i="66"/>
  <c r="AO4" i="66"/>
  <c r="AL4" i="66"/>
  <c r="AI4" i="66"/>
  <c r="AG4" i="66"/>
  <c r="AE4" i="66"/>
  <c r="AD4" i="66"/>
  <c r="AC4" i="66"/>
  <c r="AP27" i="66"/>
  <c r="AH27" i="66"/>
  <c r="AP55" i="63"/>
  <c r="AN55" i="63"/>
  <c r="AF55" i="63"/>
  <c r="AP53" i="67"/>
  <c r="AN53" i="67"/>
  <c r="AF53" i="67"/>
  <c r="AI3" i="62"/>
  <c r="AC24" i="62"/>
  <c r="AL31" i="62"/>
  <c r="AD34" i="62"/>
  <c r="AC35" i="62"/>
  <c r="AL35" i="62"/>
  <c r="AI39" i="62"/>
  <c r="AI43" i="62"/>
  <c r="AC44" i="62"/>
  <c r="AR47" i="62"/>
  <c r="AP47" i="62"/>
  <c r="AE47" i="62"/>
  <c r="AO47" i="62"/>
  <c r="AD47" i="62"/>
  <c r="AM47" i="62"/>
  <c r="AC47" i="62"/>
  <c r="AK47" i="62"/>
  <c r="AI47" i="62"/>
  <c r="AH47" i="62"/>
  <c r="AR36" i="63"/>
  <c r="AP36" i="63"/>
  <c r="AM36" i="63"/>
  <c r="AK36" i="63"/>
  <c r="AI36" i="63"/>
  <c r="AH36" i="63"/>
  <c r="AE36" i="63"/>
  <c r="AC36" i="63"/>
  <c r="AN26" i="64"/>
  <c r="AO26" i="64"/>
  <c r="AL26" i="64"/>
  <c r="AK26" i="64"/>
  <c r="AH26" i="64"/>
  <c r="AG26" i="64"/>
  <c r="AD26" i="64"/>
  <c r="AC26" i="64"/>
  <c r="AQ4" i="66"/>
  <c r="AP35" i="68"/>
  <c r="AL35" i="68"/>
  <c r="AJ35" i="68"/>
  <c r="AH35" i="68"/>
  <c r="AF35" i="68"/>
  <c r="AC35" i="68"/>
  <c r="AK3" i="62"/>
  <c r="AG4" i="62"/>
  <c r="AF24" i="62"/>
  <c r="AN26" i="62"/>
  <c r="AD30" i="62"/>
  <c r="AC31" i="62"/>
  <c r="AM31" i="62"/>
  <c r="AK32" i="62"/>
  <c r="AE34" i="62"/>
  <c r="AD35" i="62"/>
  <c r="AM35" i="62"/>
  <c r="AO36" i="62"/>
  <c r="AK39" i="62"/>
  <c r="AK43" i="62"/>
  <c r="AG44" i="62"/>
  <c r="AG47" i="62"/>
  <c r="AR4" i="63"/>
  <c r="AK4" i="63"/>
  <c r="AI4" i="63"/>
  <c r="AH4" i="63"/>
  <c r="AG4" i="63"/>
  <c r="AE4" i="63"/>
  <c r="AQ4" i="63"/>
  <c r="AD4" i="63"/>
  <c r="AP4" i="63"/>
  <c r="AC4" i="63"/>
  <c r="AP31" i="63"/>
  <c r="AN31" i="63"/>
  <c r="AF31" i="63"/>
  <c r="AQ36" i="63"/>
  <c r="AR45" i="63"/>
  <c r="AP45" i="63"/>
  <c r="AL45" i="63"/>
  <c r="AH45" i="63"/>
  <c r="AG45" i="63"/>
  <c r="AD45" i="63"/>
  <c r="AP26" i="64"/>
  <c r="AL50" i="62"/>
  <c r="AH51" i="62"/>
  <c r="AH54" i="62"/>
  <c r="AG55" i="62"/>
  <c r="AQ55" i="62"/>
  <c r="AN56" i="62"/>
  <c r="AI58" i="62"/>
  <c r="AI62" i="62"/>
  <c r="AH63" i="62"/>
  <c r="AP5" i="63"/>
  <c r="AG24" i="63"/>
  <c r="AM25" i="63"/>
  <c r="AP28" i="63"/>
  <c r="AP29" i="63"/>
  <c r="AI30" i="63"/>
  <c r="AI32" i="63"/>
  <c r="AD38" i="63"/>
  <c r="AM38" i="63"/>
  <c r="AE46" i="63"/>
  <c r="AO46" i="63"/>
  <c r="AD48" i="63"/>
  <c r="AN48" i="63"/>
  <c r="AP49" i="63"/>
  <c r="AP53" i="63"/>
  <c r="AI54" i="63"/>
  <c r="AI56" i="63"/>
  <c r="AL57" i="63"/>
  <c r="AD62" i="63"/>
  <c r="AM62" i="63"/>
  <c r="AI64" i="63"/>
  <c r="AI25" i="64"/>
  <c r="AE29" i="64"/>
  <c r="AQ29" i="64"/>
  <c r="AL30" i="64"/>
  <c r="AK31" i="64"/>
  <c r="AD33" i="64"/>
  <c r="AQ33" i="64"/>
  <c r="AO34" i="64"/>
  <c r="AO37" i="64"/>
  <c r="AG38" i="64"/>
  <c r="AP38" i="64"/>
  <c r="AG43" i="64"/>
  <c r="AH45" i="64"/>
  <c r="AF47" i="64"/>
  <c r="AD49" i="64"/>
  <c r="AQ49" i="64"/>
  <c r="AO50" i="64"/>
  <c r="AE52" i="64"/>
  <c r="AO54" i="64"/>
  <c r="AL57" i="64"/>
  <c r="AI58" i="64"/>
  <c r="AI62" i="64"/>
  <c r="AJ63" i="64"/>
  <c r="AG64" i="64"/>
  <c r="AP64" i="64"/>
  <c r="AP69" i="64"/>
  <c r="AO70" i="64"/>
  <c r="AD26" i="66"/>
  <c r="AD29" i="66"/>
  <c r="AM29" i="66"/>
  <c r="AG30" i="66"/>
  <c r="AR4" i="68"/>
  <c r="AP4" i="68"/>
  <c r="AL4" i="68"/>
  <c r="AH4" i="68"/>
  <c r="AD4" i="68"/>
  <c r="AC48" i="62"/>
  <c r="AF49" i="62"/>
  <c r="AM50" i="62"/>
  <c r="AI51" i="62"/>
  <c r="AI54" i="62"/>
  <c r="AO56" i="62"/>
  <c r="AM58" i="62"/>
  <c r="AM62" i="62"/>
  <c r="AI63" i="62"/>
  <c r="AC64" i="62"/>
  <c r="AI24" i="63"/>
  <c r="AC25" i="63"/>
  <c r="AN25" i="63"/>
  <c r="AQ28" i="63"/>
  <c r="AK30" i="63"/>
  <c r="AK32" i="63"/>
  <c r="AE38" i="63"/>
  <c r="AN38" i="63"/>
  <c r="AF46" i="63"/>
  <c r="AP46" i="63"/>
  <c r="AE48" i="63"/>
  <c r="AQ48" i="63"/>
  <c r="AK54" i="63"/>
  <c r="AK56" i="63"/>
  <c r="AP57" i="63"/>
  <c r="AE62" i="63"/>
  <c r="AN62" i="63"/>
  <c r="AM64" i="63"/>
  <c r="AE5" i="64"/>
  <c r="AN30" i="64"/>
  <c r="AP34" i="64"/>
  <c r="AD37" i="64"/>
  <c r="AP37" i="64"/>
  <c r="AH38" i="64"/>
  <c r="AK43" i="64"/>
  <c r="AI45" i="64"/>
  <c r="AG47" i="64"/>
  <c r="AE49" i="64"/>
  <c r="AP50" i="64"/>
  <c r="AG52" i="64"/>
  <c r="AD53" i="64"/>
  <c r="AC54" i="64"/>
  <c r="AP54" i="64"/>
  <c r="AP57" i="64"/>
  <c r="AK58" i="64"/>
  <c r="AK62" i="64"/>
  <c r="AH64" i="64"/>
  <c r="AQ64" i="64"/>
  <c r="AQ70" i="64"/>
  <c r="AH26" i="66"/>
  <c r="AE29" i="66"/>
  <c r="AN29" i="66"/>
  <c r="AH30" i="66"/>
  <c r="AP54" i="66"/>
  <c r="AJ54" i="66"/>
  <c r="AH54" i="66"/>
  <c r="AD54" i="66"/>
  <c r="AF48" i="62"/>
  <c r="AQ50" i="62"/>
  <c r="AK51" i="62"/>
  <c r="AM54" i="62"/>
  <c r="AQ58" i="62"/>
  <c r="AQ62" i="62"/>
  <c r="AK63" i="62"/>
  <c r="AD64" i="62"/>
  <c r="AK24" i="63"/>
  <c r="AP25" i="63"/>
  <c r="AM30" i="63"/>
  <c r="AL32" i="63"/>
  <c r="AC34" i="63"/>
  <c r="AF38" i="63"/>
  <c r="AO38" i="63"/>
  <c r="AQ46" i="63"/>
  <c r="AF48" i="63"/>
  <c r="AL56" i="63"/>
  <c r="AF62" i="63"/>
  <c r="AO62" i="63"/>
  <c r="AQ64" i="63"/>
  <c r="AI5" i="64"/>
  <c r="AL25" i="64"/>
  <c r="AG27" i="64"/>
  <c r="AH29" i="64"/>
  <c r="AC30" i="64"/>
  <c r="AO30" i="64"/>
  <c r="AO31" i="64"/>
  <c r="AH33" i="64"/>
  <c r="AC34" i="64"/>
  <c r="AE37" i="64"/>
  <c r="AQ37" i="64"/>
  <c r="AI38" i="64"/>
  <c r="AO43" i="64"/>
  <c r="AL45" i="64"/>
  <c r="AK47" i="64"/>
  <c r="AH49" i="64"/>
  <c r="AC50" i="64"/>
  <c r="AI52" i="64"/>
  <c r="AF53" i="64"/>
  <c r="AE54" i="64"/>
  <c r="AQ54" i="64"/>
  <c r="AR57" i="64"/>
  <c r="AL58" i="64"/>
  <c r="AM62" i="64"/>
  <c r="AI64" i="64"/>
  <c r="AC70" i="64"/>
  <c r="AI26" i="66"/>
  <c r="AF29" i="66"/>
  <c r="AO29" i="66"/>
  <c r="AN55" i="67"/>
  <c r="AP55" i="67"/>
  <c r="AL55" i="67"/>
  <c r="AH55" i="67"/>
  <c r="AF55" i="67"/>
  <c r="AD55" i="67"/>
  <c r="AL51" i="62"/>
  <c r="AQ54" i="62"/>
  <c r="AK55" i="62"/>
  <c r="AD56" i="62"/>
  <c r="AF57" i="62"/>
  <c r="AL63" i="62"/>
  <c r="AG64" i="62"/>
  <c r="AD5" i="63"/>
  <c r="AL24" i="63"/>
  <c r="AE28" i="63"/>
  <c r="AD29" i="63"/>
  <c r="AD30" i="63"/>
  <c r="AN30" i="63"/>
  <c r="AC32" i="63"/>
  <c r="AM32" i="63"/>
  <c r="AG34" i="63"/>
  <c r="AG38" i="63"/>
  <c r="AP38" i="63"/>
  <c r="AG48" i="63"/>
  <c r="AC49" i="63"/>
  <c r="AC56" i="63"/>
  <c r="AM56" i="63"/>
  <c r="AC3" i="64"/>
  <c r="AM5" i="64"/>
  <c r="AP30" i="64"/>
  <c r="AK38" i="64"/>
  <c r="AM45" i="64"/>
  <c r="AM58" i="64"/>
  <c r="AO62" i="64"/>
  <c r="AK64" i="64"/>
  <c r="AD65" i="64"/>
  <c r="AD69" i="64"/>
  <c r="AE70" i="64"/>
  <c r="AH3" i="66"/>
  <c r="AK26" i="66"/>
  <c r="AI28" i="66"/>
  <c r="AG29" i="66"/>
  <c r="AP29" i="66"/>
  <c r="AN37" i="66"/>
  <c r="AK37" i="66"/>
  <c r="AI37" i="66"/>
  <c r="AH37" i="66"/>
  <c r="AQ37" i="66"/>
  <c r="AG37" i="66"/>
  <c r="AP37" i="66"/>
  <c r="AE37" i="66"/>
  <c r="AO37" i="66"/>
  <c r="AD37" i="66"/>
  <c r="AM37" i="66"/>
  <c r="AC37" i="66"/>
  <c r="AN37" i="68"/>
  <c r="AP37" i="68"/>
  <c r="AL37" i="68"/>
  <c r="AH37" i="68"/>
  <c r="AD37" i="68"/>
  <c r="AH48" i="62"/>
  <c r="AD50" i="62"/>
  <c r="AC51" i="62"/>
  <c r="AM51" i="62"/>
  <c r="AO52" i="62"/>
  <c r="AL55" i="62"/>
  <c r="AF56" i="62"/>
  <c r="AN57" i="62"/>
  <c r="AC63" i="62"/>
  <c r="AM63" i="62"/>
  <c r="AH64" i="62"/>
  <c r="AG5" i="63"/>
  <c r="AC24" i="63"/>
  <c r="AM24" i="63"/>
  <c r="AF25" i="63"/>
  <c r="AC26" i="63"/>
  <c r="AH28" i="63"/>
  <c r="AG29" i="63"/>
  <c r="AE30" i="63"/>
  <c r="AO30" i="63"/>
  <c r="AD32" i="63"/>
  <c r="AN32" i="63"/>
  <c r="AK34" i="63"/>
  <c r="AL37" i="63"/>
  <c r="AH38" i="63"/>
  <c r="AQ38" i="63"/>
  <c r="AI44" i="63"/>
  <c r="AI46" i="63"/>
  <c r="AF47" i="63"/>
  <c r="AI48" i="63"/>
  <c r="AD49" i="63"/>
  <c r="AO54" i="63"/>
  <c r="AD56" i="63"/>
  <c r="AQ56" i="63"/>
  <c r="AG58" i="63"/>
  <c r="AH62" i="63"/>
  <c r="AF63" i="63"/>
  <c r="AD65" i="63"/>
  <c r="AG3" i="64"/>
  <c r="AQ5" i="64"/>
  <c r="AO25" i="64"/>
  <c r="AF30" i="64"/>
  <c r="AF32" i="64"/>
  <c r="AK33" i="64"/>
  <c r="AG34" i="64"/>
  <c r="AH37" i="64"/>
  <c r="AC38" i="64"/>
  <c r="AL38" i="64"/>
  <c r="AO45" i="64"/>
  <c r="AO47" i="64"/>
  <c r="AK49" i="64"/>
  <c r="AK52" i="64"/>
  <c r="AL53" i="64"/>
  <c r="AH54" i="64"/>
  <c r="AD55" i="64"/>
  <c r="AD57" i="64"/>
  <c r="AC58" i="64"/>
  <c r="AO58" i="64"/>
  <c r="AC62" i="64"/>
  <c r="AP62" i="64"/>
  <c r="AC64" i="64"/>
  <c r="AL64" i="64"/>
  <c r="AH65" i="64"/>
  <c r="AF69" i="64"/>
  <c r="AG70" i="64"/>
  <c r="AJ3" i="66"/>
  <c r="AN5" i="66"/>
  <c r="AM24" i="66"/>
  <c r="AL26" i="66"/>
  <c r="AO28" i="66"/>
  <c r="AH29" i="66"/>
  <c r="AQ29" i="66"/>
  <c r="AR31" i="66"/>
  <c r="AK31" i="66"/>
  <c r="AG31" i="66"/>
  <c r="AQ31" i="66"/>
  <c r="AF31" i="66"/>
  <c r="AN31" i="66"/>
  <c r="AM31" i="66"/>
  <c r="AL37" i="66"/>
  <c r="AR51" i="67"/>
  <c r="AP51" i="67"/>
  <c r="AL51" i="67"/>
  <c r="AH51" i="67"/>
  <c r="AD51" i="67"/>
  <c r="AL52" i="68"/>
  <c r="AO52" i="68"/>
  <c r="AM52" i="68"/>
  <c r="AK52" i="68"/>
  <c r="AI52" i="68"/>
  <c r="AG52" i="68"/>
  <c r="AE52" i="68"/>
  <c r="AC52" i="68"/>
  <c r="AK48" i="62"/>
  <c r="AE50" i="62"/>
  <c r="AD51" i="62"/>
  <c r="AO51" i="62"/>
  <c r="AM55" i="62"/>
  <c r="AG56" i="62"/>
  <c r="AD63" i="62"/>
  <c r="AO63" i="62"/>
  <c r="AK64" i="62"/>
  <c r="AH5" i="63"/>
  <c r="AD24" i="63"/>
  <c r="AN24" i="63"/>
  <c r="AH25" i="63"/>
  <c r="AG26" i="63"/>
  <c r="AI28" i="63"/>
  <c r="AH29" i="63"/>
  <c r="AF30" i="63"/>
  <c r="AP30" i="63"/>
  <c r="AE32" i="63"/>
  <c r="AO32" i="63"/>
  <c r="AO34" i="63"/>
  <c r="AI38" i="63"/>
  <c r="AM44" i="63"/>
  <c r="AK46" i="63"/>
  <c r="AN47" i="63"/>
  <c r="AK48" i="63"/>
  <c r="AH49" i="63"/>
  <c r="AO50" i="63"/>
  <c r="AD53" i="63"/>
  <c r="AP54" i="63"/>
  <c r="AE56" i="63"/>
  <c r="AK58" i="63"/>
  <c r="AI62" i="63"/>
  <c r="AN63" i="63"/>
  <c r="AH65" i="63"/>
  <c r="AK3" i="64"/>
  <c r="AG30" i="64"/>
  <c r="AN32" i="64"/>
  <c r="AM38" i="64"/>
  <c r="AD45" i="64"/>
  <c r="AP45" i="64"/>
  <c r="AL49" i="64"/>
  <c r="AH50" i="64"/>
  <c r="AP51" i="64"/>
  <c r="AM52" i="64"/>
  <c r="AN53" i="64"/>
  <c r="AI54" i="64"/>
  <c r="AJ55" i="64"/>
  <c r="AF57" i="64"/>
  <c r="AD58" i="64"/>
  <c r="AQ58" i="64"/>
  <c r="AE62" i="64"/>
  <c r="AQ62" i="64"/>
  <c r="AD64" i="64"/>
  <c r="AM64" i="64"/>
  <c r="AL65" i="64"/>
  <c r="AH69" i="64"/>
  <c r="AI70" i="64"/>
  <c r="AP3" i="66"/>
  <c r="AP26" i="66"/>
  <c r="AQ28" i="66"/>
  <c r="AI29" i="66"/>
  <c r="AK30" i="66"/>
  <c r="AP30" i="66"/>
  <c r="AL30" i="66"/>
  <c r="AM24" i="68"/>
  <c r="AP24" i="68"/>
  <c r="AN24" i="68"/>
  <c r="AL24" i="68"/>
  <c r="AH24" i="68"/>
  <c r="AF24" i="68"/>
  <c r="AD24" i="68"/>
  <c r="AN48" i="62"/>
  <c r="AF50" i="62"/>
  <c r="AE51" i="62"/>
  <c r="AP51" i="62"/>
  <c r="AO55" i="62"/>
  <c r="AH56" i="62"/>
  <c r="AE63" i="62"/>
  <c r="AP63" i="62"/>
  <c r="AO64" i="62"/>
  <c r="AL5" i="63"/>
  <c r="AE24" i="63"/>
  <c r="AO24" i="63"/>
  <c r="AK25" i="63"/>
  <c r="AK26" i="63"/>
  <c r="AK28" i="63"/>
  <c r="AL29" i="63"/>
  <c r="AG30" i="63"/>
  <c r="AQ30" i="63"/>
  <c r="AF32" i="63"/>
  <c r="AQ32" i="63"/>
  <c r="AK38" i="63"/>
  <c r="AF39" i="63"/>
  <c r="AL48" i="63"/>
  <c r="AK49" i="63"/>
  <c r="AF56" i="63"/>
  <c r="AK62" i="63"/>
  <c r="AL65" i="63"/>
  <c r="AO3" i="64"/>
  <c r="AQ25" i="64"/>
  <c r="AO29" i="64"/>
  <c r="AH30" i="64"/>
  <c r="AF31" i="64"/>
  <c r="AM33" i="64"/>
  <c r="AK34" i="64"/>
  <c r="AO35" i="64"/>
  <c r="AL37" i="64"/>
  <c r="AE38" i="64"/>
  <c r="AN38" i="64"/>
  <c r="AE45" i="64"/>
  <c r="AQ45" i="64"/>
  <c r="AM49" i="64"/>
  <c r="AK50" i="64"/>
  <c r="AK54" i="64"/>
  <c r="AE58" i="64"/>
  <c r="AG62" i="64"/>
  <c r="AE64" i="64"/>
  <c r="AN64" i="64"/>
  <c r="AP65" i="64"/>
  <c r="AL69" i="64"/>
  <c r="AK70" i="64"/>
  <c r="AQ26" i="66"/>
  <c r="AK29" i="66"/>
  <c r="AN3" i="67"/>
  <c r="AP3" i="67"/>
  <c r="AL3" i="67"/>
  <c r="AR58" i="67"/>
  <c r="AK58" i="67"/>
  <c r="AI58" i="67"/>
  <c r="AH58" i="67"/>
  <c r="AQ58" i="67"/>
  <c r="AG58" i="67"/>
  <c r="AP58" i="67"/>
  <c r="AE58" i="67"/>
  <c r="AO58" i="67"/>
  <c r="AD58" i="67"/>
  <c r="AM58" i="67"/>
  <c r="AC58" i="67"/>
  <c r="AN32" i="66"/>
  <c r="AM33" i="66"/>
  <c r="AP38" i="66"/>
  <c r="AN39" i="66"/>
  <c r="AL45" i="66"/>
  <c r="AP46" i="66"/>
  <c r="AL49" i="66"/>
  <c r="AL50" i="66"/>
  <c r="AK51" i="66"/>
  <c r="AN52" i="66"/>
  <c r="AI53" i="66"/>
  <c r="AK55" i="66"/>
  <c r="AP56" i="66"/>
  <c r="AK57" i="66"/>
  <c r="AH58" i="66"/>
  <c r="AG63" i="66"/>
  <c r="AI65" i="66"/>
  <c r="AK69" i="66"/>
  <c r="AM4" i="67"/>
  <c r="AL26" i="67"/>
  <c r="AK30" i="67"/>
  <c r="AN36" i="67"/>
  <c r="AN44" i="67"/>
  <c r="AO46" i="67"/>
  <c r="AQ48" i="67"/>
  <c r="AI50" i="67"/>
  <c r="AG52" i="67"/>
  <c r="AI54" i="67"/>
  <c r="AG56" i="67"/>
  <c r="AH62" i="67"/>
  <c r="AE64" i="67"/>
  <c r="AD70" i="67"/>
  <c r="AO70" i="67"/>
  <c r="AI3" i="68"/>
  <c r="AI5" i="68"/>
  <c r="AE25" i="68"/>
  <c r="AK27" i="68"/>
  <c r="AI29" i="68"/>
  <c r="AE30" i="68"/>
  <c r="AP30" i="68"/>
  <c r="AI34" i="68"/>
  <c r="AE36" i="68"/>
  <c r="AG38" i="68"/>
  <c r="AQ38" i="68"/>
  <c r="AP43" i="68"/>
  <c r="AO44" i="68"/>
  <c r="AP45" i="68"/>
  <c r="AK46" i="68"/>
  <c r="AH47" i="68"/>
  <c r="AH49" i="68"/>
  <c r="AI54" i="68"/>
  <c r="AQ56" i="68"/>
  <c r="AI58" i="68"/>
  <c r="AI62" i="68"/>
  <c r="AH63" i="68"/>
  <c r="AG64" i="68"/>
  <c r="AH65" i="68"/>
  <c r="AN69" i="68"/>
  <c r="AL70" i="68"/>
  <c r="AO33" i="66"/>
  <c r="AQ39" i="66"/>
  <c r="AL57" i="66"/>
  <c r="AI63" i="66"/>
  <c r="AK65" i="66"/>
  <c r="AM69" i="66"/>
  <c r="AM26" i="67"/>
  <c r="AL30" i="67"/>
  <c r="AO36" i="67"/>
  <c r="AO44" i="67"/>
  <c r="AK50" i="67"/>
  <c r="AI52" i="67"/>
  <c r="AK54" i="67"/>
  <c r="AI56" i="67"/>
  <c r="AI62" i="67"/>
  <c r="AD63" i="67"/>
  <c r="AG64" i="67"/>
  <c r="AE70" i="67"/>
  <c r="AP70" i="67"/>
  <c r="AK3" i="68"/>
  <c r="AK5" i="68"/>
  <c r="AK34" i="68"/>
  <c r="AQ44" i="68"/>
  <c r="AL46" i="68"/>
  <c r="AJ65" i="68"/>
  <c r="AM70" i="68"/>
  <c r="AC33" i="66"/>
  <c r="AP33" i="66"/>
  <c r="AF36" i="66"/>
  <c r="AC39" i="66"/>
  <c r="AR39" i="66"/>
  <c r="AE44" i="66"/>
  <c r="AO45" i="66"/>
  <c r="AN51" i="66"/>
  <c r="AL53" i="66"/>
  <c r="AO55" i="66"/>
  <c r="AC57" i="66"/>
  <c r="AM57" i="66"/>
  <c r="AL62" i="66"/>
  <c r="AK63" i="66"/>
  <c r="AL65" i="66"/>
  <c r="AO69" i="66"/>
  <c r="AQ4" i="67"/>
  <c r="AQ24" i="67"/>
  <c r="AD26" i="67"/>
  <c r="AO26" i="67"/>
  <c r="AN28" i="67"/>
  <c r="AD30" i="67"/>
  <c r="AM30" i="67"/>
  <c r="AL31" i="67"/>
  <c r="AM32" i="67"/>
  <c r="AG34" i="67"/>
  <c r="AQ34" i="67"/>
  <c r="AE36" i="67"/>
  <c r="AQ36" i="67"/>
  <c r="AG38" i="67"/>
  <c r="AQ38" i="67"/>
  <c r="AE44" i="67"/>
  <c r="AQ44" i="67"/>
  <c r="AG46" i="67"/>
  <c r="AQ46" i="67"/>
  <c r="AE48" i="67"/>
  <c r="AL50" i="67"/>
  <c r="AK52" i="67"/>
  <c r="AL54" i="67"/>
  <c r="AK56" i="67"/>
  <c r="AK62" i="67"/>
  <c r="AF63" i="67"/>
  <c r="AI64" i="67"/>
  <c r="AG70" i="67"/>
  <c r="AQ70" i="67"/>
  <c r="AL3" i="68"/>
  <c r="AM5" i="68"/>
  <c r="AI25" i="68"/>
  <c r="AD27" i="68"/>
  <c r="AM27" i="68"/>
  <c r="AM29" i="68"/>
  <c r="AH30" i="68"/>
  <c r="AN32" i="68"/>
  <c r="AC34" i="68"/>
  <c r="AL34" i="68"/>
  <c r="AI36" i="68"/>
  <c r="AI38" i="68"/>
  <c r="AD39" i="68"/>
  <c r="AC44" i="68"/>
  <c r="AC46" i="68"/>
  <c r="AM46" i="68"/>
  <c r="AR49" i="68"/>
  <c r="AL54" i="68"/>
  <c r="AL58" i="68"/>
  <c r="AL62" i="68"/>
  <c r="AL63" i="68"/>
  <c r="AK64" i="68"/>
  <c r="AN65" i="68"/>
  <c r="AC70" i="68"/>
  <c r="AO70" i="68"/>
  <c r="AD33" i="66"/>
  <c r="AQ33" i="66"/>
  <c r="AI36" i="66"/>
  <c r="AF39" i="66"/>
  <c r="AF44" i="66"/>
  <c r="AP45" i="66"/>
  <c r="AO51" i="66"/>
  <c r="AM53" i="66"/>
  <c r="AQ55" i="66"/>
  <c r="AD57" i="66"/>
  <c r="AO57" i="66"/>
  <c r="AM63" i="66"/>
  <c r="AM65" i="66"/>
  <c r="AQ69" i="66"/>
  <c r="AE26" i="67"/>
  <c r="AP26" i="67"/>
  <c r="AO30" i="67"/>
  <c r="AF44" i="67"/>
  <c r="AH46" i="67"/>
  <c r="AG48" i="67"/>
  <c r="AC50" i="67"/>
  <c r="AM50" i="67"/>
  <c r="AM52" i="67"/>
  <c r="AC54" i="67"/>
  <c r="AM54" i="67"/>
  <c r="AM56" i="67"/>
  <c r="AL62" i="67"/>
  <c r="AH63" i="67"/>
  <c r="AK64" i="67"/>
  <c r="AH70" i="67"/>
  <c r="AC3" i="68"/>
  <c r="AM3" i="68"/>
  <c r="AO5" i="68"/>
  <c r="AK25" i="68"/>
  <c r="AE27" i="68"/>
  <c r="AN27" i="68"/>
  <c r="AP29" i="68"/>
  <c r="AI30" i="68"/>
  <c r="AO32" i="68"/>
  <c r="AD34" i="68"/>
  <c r="AM34" i="68"/>
  <c r="AK36" i="68"/>
  <c r="AK38" i="68"/>
  <c r="AF39" i="68"/>
  <c r="AE44" i="68"/>
  <c r="AD45" i="68"/>
  <c r="AD46" i="68"/>
  <c r="AO46" i="68"/>
  <c r="AN48" i="68"/>
  <c r="AL50" i="68"/>
  <c r="AH51" i="68"/>
  <c r="AC54" i="68"/>
  <c r="AM54" i="68"/>
  <c r="AG56" i="68"/>
  <c r="AC58" i="68"/>
  <c r="AM58" i="68"/>
  <c r="AC62" i="68"/>
  <c r="AM62" i="68"/>
  <c r="AP63" i="68"/>
  <c r="AM64" i="68"/>
  <c r="AP65" i="68"/>
  <c r="AD70" i="68"/>
  <c r="AQ70" i="68"/>
  <c r="AE33" i="66"/>
  <c r="AJ36" i="66"/>
  <c r="AG39" i="66"/>
  <c r="AI44" i="66"/>
  <c r="AG45" i="66"/>
  <c r="AQ45" i="66"/>
  <c r="AH48" i="66"/>
  <c r="AQ49" i="66"/>
  <c r="AE51" i="66"/>
  <c r="AQ51" i="66"/>
  <c r="AO53" i="66"/>
  <c r="AC55" i="66"/>
  <c r="AE57" i="66"/>
  <c r="AP57" i="66"/>
  <c r="AN63" i="66"/>
  <c r="AC65" i="66"/>
  <c r="AO65" i="66"/>
  <c r="AC69" i="66"/>
  <c r="AE4" i="67"/>
  <c r="AF5" i="67"/>
  <c r="AE24" i="67"/>
  <c r="AF25" i="67"/>
  <c r="AG26" i="67"/>
  <c r="AQ26" i="67"/>
  <c r="AE28" i="67"/>
  <c r="AQ28" i="67"/>
  <c r="AF30" i="67"/>
  <c r="AP30" i="67"/>
  <c r="AQ32" i="67"/>
  <c r="AI34" i="67"/>
  <c r="AD35" i="67"/>
  <c r="AG36" i="67"/>
  <c r="AF37" i="67"/>
  <c r="AI38" i="67"/>
  <c r="AD39" i="67"/>
  <c r="AD43" i="67"/>
  <c r="AG44" i="67"/>
  <c r="AF45" i="67"/>
  <c r="AI46" i="67"/>
  <c r="AD47" i="67"/>
  <c r="AI48" i="67"/>
  <c r="AD50" i="67"/>
  <c r="AO50" i="67"/>
  <c r="AN52" i="67"/>
  <c r="AD54" i="67"/>
  <c r="AO54" i="67"/>
  <c r="AO56" i="67"/>
  <c r="AC62" i="67"/>
  <c r="AM62" i="67"/>
  <c r="AL63" i="67"/>
  <c r="AM64" i="67"/>
  <c r="AI70" i="67"/>
  <c r="AO3" i="68"/>
  <c r="AQ5" i="68"/>
  <c r="AM25" i="68"/>
  <c r="AO27" i="68"/>
  <c r="AR29" i="68"/>
  <c r="AK30" i="68"/>
  <c r="AE34" i="68"/>
  <c r="AO34" i="68"/>
  <c r="AM36" i="68"/>
  <c r="AL38" i="68"/>
  <c r="AH39" i="68"/>
  <c r="AG44" i="68"/>
  <c r="AF45" i="68"/>
  <c r="AE46" i="68"/>
  <c r="AP46" i="68"/>
  <c r="AD54" i="68"/>
  <c r="AO54" i="68"/>
  <c r="AE70" i="68"/>
  <c r="AC32" i="66"/>
  <c r="AG33" i="66"/>
  <c r="AH34" i="66"/>
  <c r="AP36" i="66"/>
  <c r="AC38" i="66"/>
  <c r="AI39" i="66"/>
  <c r="AJ44" i="66"/>
  <c r="AE53" i="66"/>
  <c r="AP53" i="66"/>
  <c r="AE55" i="66"/>
  <c r="AD56" i="66"/>
  <c r="AG57" i="66"/>
  <c r="AQ57" i="66"/>
  <c r="AC63" i="66"/>
  <c r="AO63" i="66"/>
  <c r="AD65" i="66"/>
  <c r="AQ65" i="66"/>
  <c r="AG4" i="67"/>
  <c r="AH5" i="67"/>
  <c r="AG24" i="67"/>
  <c r="AJ25" i="67"/>
  <c r="AH26" i="67"/>
  <c r="AF28" i="67"/>
  <c r="AG30" i="67"/>
  <c r="AQ30" i="67"/>
  <c r="AC32" i="67"/>
  <c r="AK34" i="67"/>
  <c r="AH35" i="67"/>
  <c r="AI36" i="67"/>
  <c r="AN37" i="67"/>
  <c r="AK38" i="67"/>
  <c r="AH39" i="67"/>
  <c r="AH43" i="67"/>
  <c r="AI44" i="67"/>
  <c r="AN45" i="67"/>
  <c r="AK46" i="67"/>
  <c r="AH47" i="67"/>
  <c r="AK48" i="67"/>
  <c r="AE50" i="67"/>
  <c r="AP50" i="67"/>
  <c r="AC52" i="67"/>
  <c r="AO52" i="67"/>
  <c r="AE54" i="67"/>
  <c r="AP54" i="67"/>
  <c r="AQ56" i="67"/>
  <c r="AD62" i="67"/>
  <c r="AO62" i="67"/>
  <c r="AP63" i="67"/>
  <c r="AO64" i="67"/>
  <c r="AN69" i="67"/>
  <c r="AK70" i="67"/>
  <c r="AE3" i="68"/>
  <c r="AP3" i="68"/>
  <c r="AC5" i="68"/>
  <c r="AO25" i="68"/>
  <c r="AG27" i="68"/>
  <c r="AP27" i="68"/>
  <c r="AL30" i="68"/>
  <c r="AF34" i="68"/>
  <c r="AP34" i="68"/>
  <c r="AO36" i="68"/>
  <c r="AC38" i="68"/>
  <c r="AM38" i="68"/>
  <c r="AL39" i="68"/>
  <c r="AD43" i="68"/>
  <c r="AI44" i="68"/>
  <c r="AH45" i="68"/>
  <c r="AG46" i="68"/>
  <c r="AQ46" i="68"/>
  <c r="AE48" i="68"/>
  <c r="AQ48" i="68"/>
  <c r="AO50" i="68"/>
  <c r="AN51" i="68"/>
  <c r="AE54" i="68"/>
  <c r="AP54" i="68"/>
  <c r="AE58" i="68"/>
  <c r="AP58" i="68"/>
  <c r="AQ64" i="68"/>
  <c r="AD69" i="68"/>
  <c r="AG70" i="68"/>
  <c r="AE32" i="66"/>
  <c r="AH33" i="66"/>
  <c r="AK34" i="66"/>
  <c r="AQ36" i="66"/>
  <c r="AF38" i="66"/>
  <c r="AP44" i="66"/>
  <c r="AI45" i="66"/>
  <c r="AC46" i="66"/>
  <c r="AL48" i="66"/>
  <c r="AI49" i="66"/>
  <c r="AF50" i="66"/>
  <c r="AG51" i="66"/>
  <c r="AG53" i="66"/>
  <c r="AQ53" i="66"/>
  <c r="AG55" i="66"/>
  <c r="AH57" i="66"/>
  <c r="AE63" i="66"/>
  <c r="AQ63" i="66"/>
  <c r="AE65" i="66"/>
  <c r="AI4" i="67"/>
  <c r="AL5" i="67"/>
  <c r="AI24" i="67"/>
  <c r="AI26" i="67"/>
  <c r="AD27" i="67"/>
  <c r="AG28" i="67"/>
  <c r="AH30" i="67"/>
  <c r="AE32" i="67"/>
  <c r="AL34" i="67"/>
  <c r="AL35" i="67"/>
  <c r="AK36" i="67"/>
  <c r="AL38" i="67"/>
  <c r="AL39" i="67"/>
  <c r="AL43" i="67"/>
  <c r="AK44" i="67"/>
  <c r="AL46" i="67"/>
  <c r="AL47" i="67"/>
  <c r="AM48" i="67"/>
  <c r="AG50" i="67"/>
  <c r="AQ50" i="67"/>
  <c r="AE52" i="67"/>
  <c r="AQ52" i="67"/>
  <c r="AG54" i="67"/>
  <c r="AQ54" i="67"/>
  <c r="AC56" i="67"/>
  <c r="AE62" i="67"/>
  <c r="AP62" i="67"/>
  <c r="AQ64" i="67"/>
  <c r="AL70" i="67"/>
  <c r="AG3" i="68"/>
  <c r="AQ3" i="68"/>
  <c r="AE5" i="68"/>
  <c r="AQ25" i="68"/>
  <c r="AH27" i="68"/>
  <c r="AQ27" i="68"/>
  <c r="AE29" i="68"/>
  <c r="AC30" i="68"/>
  <c r="AM30" i="68"/>
  <c r="AG34" i="68"/>
  <c r="AQ34" i="68"/>
  <c r="AQ36" i="68"/>
  <c r="AD38" i="68"/>
  <c r="AO38" i="68"/>
  <c r="AK44" i="68"/>
  <c r="AH46" i="68"/>
  <c r="AG54" i="68"/>
  <c r="AQ54" i="68"/>
  <c r="AI70" i="68"/>
  <c r="D9" i="9" a="1"/>
  <c r="D9" i="9" s="1"/>
  <c r="B20" i="82"/>
  <c r="B34" i="82"/>
  <c r="B17" i="82"/>
  <c r="B37" i="82"/>
  <c r="B36" i="82"/>
  <c r="B35" i="82"/>
  <c r="P5" i="76"/>
  <c r="P5" i="110" s="1"/>
  <c r="H5" i="76"/>
  <c r="H5" i="110" s="1"/>
  <c r="P5" i="72"/>
  <c r="P5" i="98" s="1"/>
  <c r="H5" i="72"/>
  <c r="H5" i="98" s="1"/>
  <c r="O5" i="76"/>
  <c r="O5" i="110" s="1"/>
  <c r="G5" i="76"/>
  <c r="G5" i="110" s="1"/>
  <c r="O5" i="72"/>
  <c r="O5" i="98" s="1"/>
  <c r="G5" i="72"/>
  <c r="G5" i="98" s="1"/>
  <c r="N5" i="76"/>
  <c r="N5" i="110" s="1"/>
  <c r="F5" i="76"/>
  <c r="F5" i="110" s="1"/>
  <c r="N5" i="72"/>
  <c r="N5" i="98" s="1"/>
  <c r="F5" i="72"/>
  <c r="F5" i="98" s="1"/>
  <c r="M5" i="76"/>
  <c r="M5" i="110" s="1"/>
  <c r="E5" i="76"/>
  <c r="E5" i="110" s="1"/>
  <c r="M5" i="72"/>
  <c r="M5" i="98" s="1"/>
  <c r="E5" i="72"/>
  <c r="E5" i="98" s="1"/>
  <c r="L5" i="76"/>
  <c r="L5" i="110" s="1"/>
  <c r="D5" i="76"/>
  <c r="D5" i="110" s="1"/>
  <c r="L5" i="72"/>
  <c r="L5" i="98" s="1"/>
  <c r="D5" i="72"/>
  <c r="D5" i="98" s="1"/>
  <c r="K5" i="76"/>
  <c r="K5" i="110" s="1"/>
  <c r="C5" i="76"/>
  <c r="C5" i="110" s="1"/>
  <c r="K5" i="72"/>
  <c r="K5" i="98" s="1"/>
  <c r="C5" i="72"/>
  <c r="C5" i="98" s="1"/>
  <c r="J5" i="76"/>
  <c r="J5" i="110" s="1"/>
  <c r="B5" i="76"/>
  <c r="B5" i="110" s="1"/>
  <c r="J5" i="72"/>
  <c r="J5" i="98" s="1"/>
  <c r="B5" i="72"/>
  <c r="B5" i="98" s="1"/>
  <c r="Q5" i="76"/>
  <c r="Q5" i="110" s="1"/>
  <c r="I5" i="76"/>
  <c r="I5" i="110" s="1"/>
  <c r="Q5" i="72"/>
  <c r="Q5" i="98" s="1"/>
  <c r="I5" i="72"/>
  <c r="I5" i="98" s="1"/>
  <c r="AK2" i="61"/>
  <c r="B37" i="87"/>
  <c r="B17" i="87"/>
  <c r="B36" i="87"/>
  <c r="B35" i="87"/>
  <c r="B14" i="93"/>
  <c r="B13" i="93"/>
  <c r="B17" i="83"/>
  <c r="B37" i="83"/>
  <c r="B36" i="83"/>
  <c r="B35" i="83"/>
  <c r="B2" i="55"/>
  <c r="AL4" i="61"/>
  <c r="AD4" i="61"/>
  <c r="AK4" i="61"/>
  <c r="AC4" i="61"/>
  <c r="AQ4" i="61"/>
  <c r="AI4" i="61"/>
  <c r="AP4" i="61"/>
  <c r="AH4" i="61"/>
  <c r="AO4" i="61"/>
  <c r="AO2" i="61" s="1"/>
  <c r="AG4" i="61"/>
  <c r="AN4" i="61"/>
  <c r="AF4" i="61"/>
  <c r="AM4" i="61"/>
  <c r="AE4" i="61"/>
  <c r="C2" i="54"/>
  <c r="B6" i="84" s="1"/>
  <c r="B7" i="89"/>
  <c r="B10" i="89" s="1"/>
  <c r="C2" i="55"/>
  <c r="B6" i="88" s="1"/>
  <c r="B35" i="94"/>
  <c r="B34" i="94"/>
  <c r="B20" i="94"/>
  <c r="B17" i="94"/>
  <c r="B37" i="94"/>
  <c r="B36" i="94"/>
  <c r="AJ4" i="61"/>
  <c r="C2" i="53"/>
  <c r="B6" i="80" s="1"/>
  <c r="B2" i="54"/>
  <c r="P3" i="78"/>
  <c r="H3" i="78"/>
  <c r="P3" i="74"/>
  <c r="H3" i="74"/>
  <c r="O3" i="78"/>
  <c r="G3" i="78"/>
  <c r="O3" i="74"/>
  <c r="G3" i="74"/>
  <c r="N3" i="78"/>
  <c r="F3" i="78"/>
  <c r="N3" i="74"/>
  <c r="F3" i="74"/>
  <c r="M3" i="78"/>
  <c r="E3" i="78"/>
  <c r="M3" i="74"/>
  <c r="E3" i="74"/>
  <c r="L3" i="78"/>
  <c r="D3" i="78"/>
  <c r="L3" i="74"/>
  <c r="D3" i="74"/>
  <c r="K3" i="78"/>
  <c r="C3" i="78"/>
  <c r="K3" i="74"/>
  <c r="C3" i="74"/>
  <c r="J3" i="78"/>
  <c r="B3" i="78"/>
  <c r="J3" i="74"/>
  <c r="B3" i="74"/>
  <c r="Q3" i="78"/>
  <c r="I3" i="78"/>
  <c r="Q3" i="74"/>
  <c r="I3" i="74"/>
  <c r="AR4" i="61"/>
  <c r="B14" i="85"/>
  <c r="B13" i="85"/>
  <c r="B17" i="90"/>
  <c r="B36" i="90"/>
  <c r="B20" i="90"/>
  <c r="B37" i="90"/>
  <c r="B35" i="90"/>
  <c r="B34" i="90"/>
  <c r="B36" i="95"/>
  <c r="B35" i="95"/>
  <c r="B17" i="95"/>
  <c r="B37" i="95"/>
  <c r="AM2" i="61"/>
  <c r="B14" i="81"/>
  <c r="B13" i="81"/>
  <c r="B36" i="86"/>
  <c r="B20" i="86"/>
  <c r="B37" i="86"/>
  <c r="B35" i="86"/>
  <c r="B34" i="86"/>
  <c r="B17" i="86"/>
  <c r="B37" i="91"/>
  <c r="B17" i="91"/>
  <c r="B36" i="91"/>
  <c r="B35" i="91"/>
  <c r="C2" i="56"/>
  <c r="B6" i="92" s="1"/>
  <c r="P4" i="76"/>
  <c r="P4" i="110" s="1"/>
  <c r="H4" i="76"/>
  <c r="H4" i="110" s="1"/>
  <c r="P4" i="72"/>
  <c r="P4" i="98" s="1"/>
  <c r="H4" i="72"/>
  <c r="H4" i="98" s="1"/>
  <c r="O4" i="76"/>
  <c r="O4" i="110" s="1"/>
  <c r="G4" i="76"/>
  <c r="G4" i="110" s="1"/>
  <c r="O4" i="72"/>
  <c r="O4" i="98" s="1"/>
  <c r="G4" i="72"/>
  <c r="G4" i="98" s="1"/>
  <c r="N4" i="76"/>
  <c r="N4" i="110" s="1"/>
  <c r="F4" i="76"/>
  <c r="F4" i="110" s="1"/>
  <c r="N4" i="72"/>
  <c r="N4" i="98" s="1"/>
  <c r="F4" i="72"/>
  <c r="F4" i="98" s="1"/>
  <c r="M4" i="76"/>
  <c r="M4" i="110" s="1"/>
  <c r="E4" i="76"/>
  <c r="E4" i="110" s="1"/>
  <c r="M4" i="72"/>
  <c r="M4" i="98" s="1"/>
  <c r="E4" i="72"/>
  <c r="E4" i="98" s="1"/>
  <c r="L4" i="76"/>
  <c r="L4" i="110" s="1"/>
  <c r="D4" i="76"/>
  <c r="D4" i="110" s="1"/>
  <c r="L4" i="72"/>
  <c r="L4" i="98" s="1"/>
  <c r="D4" i="72"/>
  <c r="D4" i="98" s="1"/>
  <c r="K4" i="76"/>
  <c r="K4" i="110" s="1"/>
  <c r="C4" i="76"/>
  <c r="C4" i="110" s="1"/>
  <c r="K4" i="72"/>
  <c r="K4" i="98" s="1"/>
  <c r="C4" i="72"/>
  <c r="C4" i="98" s="1"/>
  <c r="J4" i="76"/>
  <c r="J4" i="110" s="1"/>
  <c r="B4" i="76"/>
  <c r="B4" i="110" s="1"/>
  <c r="J4" i="72"/>
  <c r="J4" i="98" s="1"/>
  <c r="B4" i="72"/>
  <c r="B4" i="98" s="1"/>
  <c r="Q4" i="76"/>
  <c r="Q4" i="110" s="1"/>
  <c r="I4" i="76"/>
  <c r="I4" i="110" s="1"/>
  <c r="Q4" i="72"/>
  <c r="Q4" i="98" s="1"/>
  <c r="I4" i="72"/>
  <c r="I4" i="98" s="1"/>
  <c r="K3" i="79"/>
  <c r="C3" i="79"/>
  <c r="P3" i="79"/>
  <c r="G3" i="79"/>
  <c r="P3" i="75"/>
  <c r="H3" i="75"/>
  <c r="O3" i="79"/>
  <c r="F3" i="79"/>
  <c r="O3" i="75"/>
  <c r="G3" i="75"/>
  <c r="N3" i="79"/>
  <c r="E3" i="79"/>
  <c r="N3" i="75"/>
  <c r="F3" i="75"/>
  <c r="M3" i="79"/>
  <c r="D3" i="79"/>
  <c r="M3" i="75"/>
  <c r="E3" i="75"/>
  <c r="L3" i="79"/>
  <c r="B3" i="79"/>
  <c r="L3" i="75"/>
  <c r="D3" i="75"/>
  <c r="J3" i="79"/>
  <c r="K3" i="75"/>
  <c r="C3" i="75"/>
  <c r="I3" i="79"/>
  <c r="J3" i="75"/>
  <c r="B3" i="75"/>
  <c r="Q3" i="79"/>
  <c r="H3" i="79"/>
  <c r="Q3" i="75"/>
  <c r="I3" i="75"/>
  <c r="AF3" i="61"/>
  <c r="AN3" i="61"/>
  <c r="AL5" i="61"/>
  <c r="AI24" i="61"/>
  <c r="AQ24" i="61"/>
  <c r="AF27" i="61"/>
  <c r="AN27" i="61"/>
  <c r="AN23" i="61" s="1"/>
  <c r="W17" i="61" s="1"/>
  <c r="AN17" i="61" s="1"/>
  <c r="AE28" i="61"/>
  <c r="AM28" i="61"/>
  <c r="AJ31" i="61"/>
  <c r="AR31" i="61"/>
  <c r="AI32" i="61"/>
  <c r="AQ32" i="61"/>
  <c r="AF35" i="61"/>
  <c r="AN35" i="61"/>
  <c r="AE36" i="61"/>
  <c r="AM36" i="61"/>
  <c r="AJ39" i="61"/>
  <c r="AR39" i="61"/>
  <c r="AI40" i="61"/>
  <c r="AQ40" i="61"/>
  <c r="AF43" i="61"/>
  <c r="AN43" i="61"/>
  <c r="AE44" i="61"/>
  <c r="AM44" i="61"/>
  <c r="AM42" i="61" s="1"/>
  <c r="V18" i="61" s="1"/>
  <c r="AM18" i="61" s="1"/>
  <c r="AJ47" i="61"/>
  <c r="AR47" i="61"/>
  <c r="AI48" i="61"/>
  <c r="AQ48" i="61"/>
  <c r="AF51" i="61"/>
  <c r="AN51" i="61"/>
  <c r="AE52" i="61"/>
  <c r="AM52" i="61"/>
  <c r="AJ55" i="61"/>
  <c r="AR55" i="61"/>
  <c r="AI56" i="61"/>
  <c r="AQ56" i="61"/>
  <c r="AF59" i="61"/>
  <c r="AN59" i="61"/>
  <c r="AE60" i="61"/>
  <c r="AM60" i="61"/>
  <c r="AJ63" i="61"/>
  <c r="AR63" i="61"/>
  <c r="AR61" i="61" s="1"/>
  <c r="AA20" i="61" s="1"/>
  <c r="AR20" i="61" s="1"/>
  <c r="AR19" i="61" s="1"/>
  <c r="AA13" i="61" s="1"/>
  <c r="AR13" i="61" s="1"/>
  <c r="AR12" i="61" s="1"/>
  <c r="AI64" i="61"/>
  <c r="AQ64" i="61"/>
  <c r="AQ61" i="61" s="1"/>
  <c r="Z20" i="61" s="1"/>
  <c r="AQ20" i="61" s="1"/>
  <c r="AQ19" i="61" s="1"/>
  <c r="Z13" i="61" s="1"/>
  <c r="AQ13" i="61" s="1"/>
  <c r="AQ12" i="61" s="1"/>
  <c r="AF67" i="61"/>
  <c r="AN67" i="61"/>
  <c r="AJ71" i="61"/>
  <c r="AR71" i="61"/>
  <c r="AI72" i="61"/>
  <c r="AQ72" i="61"/>
  <c r="AQ68" i="61" s="1"/>
  <c r="Z22" i="61" s="1"/>
  <c r="AQ22" i="61" s="1"/>
  <c r="AQ21" i="61" s="1"/>
  <c r="Z15" i="61" s="1"/>
  <c r="AQ15" i="61" s="1"/>
  <c r="AQ14" i="61" s="1"/>
  <c r="AF4" i="62"/>
  <c r="AN4" i="62"/>
  <c r="AE5" i="62"/>
  <c r="AM5" i="62"/>
  <c r="AM2" i="62" s="1"/>
  <c r="AJ24" i="62"/>
  <c r="AR24" i="62"/>
  <c r="AI25" i="62"/>
  <c r="AQ25" i="62"/>
  <c r="AF28" i="62"/>
  <c r="AN28" i="62"/>
  <c r="AE29" i="62"/>
  <c r="AM29" i="62"/>
  <c r="AL30" i="62"/>
  <c r="AJ32" i="62"/>
  <c r="AR32" i="62"/>
  <c r="AI33" i="62"/>
  <c r="AQ33" i="62"/>
  <c r="AP34" i="62"/>
  <c r="AF36" i="62"/>
  <c r="AN36" i="62"/>
  <c r="AE37" i="62"/>
  <c r="AM37" i="62"/>
  <c r="AD38" i="62"/>
  <c r="AL38" i="62"/>
  <c r="AJ40" i="62"/>
  <c r="AR40" i="62"/>
  <c r="AI41" i="62"/>
  <c r="AQ41" i="62"/>
  <c r="AF44" i="62"/>
  <c r="AN44" i="62"/>
  <c r="AE45" i="62"/>
  <c r="AM45" i="62"/>
  <c r="AD46" i="62"/>
  <c r="AL46" i="62"/>
  <c r="AJ48" i="62"/>
  <c r="AR48" i="62"/>
  <c r="AI49" i="62"/>
  <c r="AQ49" i="62"/>
  <c r="AH50" i="62"/>
  <c r="AP50" i="62"/>
  <c r="AF52" i="62"/>
  <c r="AN52" i="62"/>
  <c r="AE53" i="62"/>
  <c r="AM53" i="62"/>
  <c r="AD54" i="62"/>
  <c r="AL54" i="62"/>
  <c r="AJ56" i="62"/>
  <c r="AR56" i="62"/>
  <c r="AI57" i="62"/>
  <c r="AQ57" i="62"/>
  <c r="AH58" i="62"/>
  <c r="AP58" i="62"/>
  <c r="AF60" i="62"/>
  <c r="AN60" i="62"/>
  <c r="AD62" i="62"/>
  <c r="AL62" i="62"/>
  <c r="AJ64" i="62"/>
  <c r="AR64" i="62"/>
  <c r="AI65" i="62"/>
  <c r="AQ65" i="62"/>
  <c r="AQ61" i="62" s="1"/>
  <c r="Z20" i="62" s="1"/>
  <c r="AQ20" i="62" s="1"/>
  <c r="AQ19" i="62" s="1"/>
  <c r="Z13" i="62" s="1"/>
  <c r="AQ13" i="62" s="1"/>
  <c r="AQ12" i="62" s="1"/>
  <c r="AH66" i="62"/>
  <c r="AP66" i="62"/>
  <c r="AE69" i="62"/>
  <c r="AM69" i="62"/>
  <c r="AD70" i="62"/>
  <c r="AL70" i="62"/>
  <c r="K4" i="79"/>
  <c r="K4" i="119" s="1"/>
  <c r="C4" i="79"/>
  <c r="C4" i="119" s="1"/>
  <c r="I4" i="79"/>
  <c r="I4" i="119" s="1"/>
  <c r="P4" i="75"/>
  <c r="P4" i="107" s="1"/>
  <c r="H4" i="75"/>
  <c r="H4" i="107" s="1"/>
  <c r="Q4" i="79"/>
  <c r="Q4" i="119" s="1"/>
  <c r="H4" i="79"/>
  <c r="H4" i="119" s="1"/>
  <c r="O4" i="75"/>
  <c r="O4" i="107" s="1"/>
  <c r="G4" i="75"/>
  <c r="G4" i="107" s="1"/>
  <c r="P4" i="79"/>
  <c r="P4" i="119" s="1"/>
  <c r="G4" i="79"/>
  <c r="G4" i="119" s="1"/>
  <c r="N4" i="75"/>
  <c r="N4" i="107" s="1"/>
  <c r="F4" i="75"/>
  <c r="F4" i="107" s="1"/>
  <c r="O4" i="79"/>
  <c r="O4" i="119" s="1"/>
  <c r="F4" i="79"/>
  <c r="F4" i="119" s="1"/>
  <c r="M4" i="75"/>
  <c r="M4" i="107" s="1"/>
  <c r="E4" i="75"/>
  <c r="E4" i="107" s="1"/>
  <c r="N4" i="79"/>
  <c r="N4" i="119" s="1"/>
  <c r="E4" i="79"/>
  <c r="E4" i="119" s="1"/>
  <c r="L4" i="75"/>
  <c r="L4" i="107" s="1"/>
  <c r="D4" i="75"/>
  <c r="D4" i="107" s="1"/>
  <c r="M4" i="79"/>
  <c r="M4" i="119" s="1"/>
  <c r="D4" i="79"/>
  <c r="D4" i="119" s="1"/>
  <c r="K4" i="75"/>
  <c r="K4" i="107" s="1"/>
  <c r="C4" i="75"/>
  <c r="C4" i="107" s="1"/>
  <c r="L4" i="79"/>
  <c r="L4" i="119" s="1"/>
  <c r="B4" i="79"/>
  <c r="B4" i="119" s="1"/>
  <c r="J4" i="75"/>
  <c r="J4" i="107" s="1"/>
  <c r="B4" i="75"/>
  <c r="B4" i="107" s="1"/>
  <c r="J4" i="79"/>
  <c r="J4" i="119" s="1"/>
  <c r="Q4" i="75"/>
  <c r="Q4" i="107" s="1"/>
  <c r="I4" i="75"/>
  <c r="I4" i="107" s="1"/>
  <c r="AJ24" i="61"/>
  <c r="AR24" i="61"/>
  <c r="AF28" i="61"/>
  <c r="AN28" i="61"/>
  <c r="AJ32" i="61"/>
  <c r="AR32" i="61"/>
  <c r="AF36" i="61"/>
  <c r="AN36" i="61"/>
  <c r="AJ40" i="61"/>
  <c r="AR40" i="61"/>
  <c r="AF44" i="61"/>
  <c r="AN44" i="61"/>
  <c r="AJ48" i="61"/>
  <c r="AR48" i="61"/>
  <c r="AF52" i="61"/>
  <c r="AN52" i="61"/>
  <c r="AJ56" i="61"/>
  <c r="AR56" i="61"/>
  <c r="AF60" i="61"/>
  <c r="AN60" i="61"/>
  <c r="AJ64" i="61"/>
  <c r="AR64" i="61"/>
  <c r="AJ72" i="61"/>
  <c r="AR72" i="61"/>
  <c r="AF5" i="62"/>
  <c r="AN5" i="62"/>
  <c r="AJ25" i="62"/>
  <c r="AR25" i="62"/>
  <c r="AF29" i="62"/>
  <c r="AN29" i="62"/>
  <c r="AJ33" i="62"/>
  <c r="AR33" i="62"/>
  <c r="AF37" i="62"/>
  <c r="AN37" i="62"/>
  <c r="AJ41" i="62"/>
  <c r="AR41" i="62"/>
  <c r="AF45" i="62"/>
  <c r="AN45" i="62"/>
  <c r="AJ49" i="62"/>
  <c r="AR49" i="62"/>
  <c r="AF53" i="62"/>
  <c r="AN53" i="62"/>
  <c r="AJ57" i="62"/>
  <c r="AR57" i="62"/>
  <c r="AJ65" i="62"/>
  <c r="AR65" i="62"/>
  <c r="AF69" i="62"/>
  <c r="AN69" i="62"/>
  <c r="P3" i="77"/>
  <c r="H3" i="77"/>
  <c r="P3" i="73"/>
  <c r="H3" i="73"/>
  <c r="O3" i="77"/>
  <c r="G3" i="77"/>
  <c r="O3" i="73"/>
  <c r="G3" i="73"/>
  <c r="N3" i="77"/>
  <c r="F3" i="77"/>
  <c r="N3" i="73"/>
  <c r="F3" i="73"/>
  <c r="M3" i="77"/>
  <c r="E3" i="77"/>
  <c r="M3" i="73"/>
  <c r="E3" i="73"/>
  <c r="L3" i="77"/>
  <c r="D3" i="77"/>
  <c r="L3" i="73"/>
  <c r="D3" i="73"/>
  <c r="K3" i="77"/>
  <c r="C3" i="77"/>
  <c r="K3" i="73"/>
  <c r="C3" i="73"/>
  <c r="J3" i="77"/>
  <c r="B3" i="77"/>
  <c r="J3" i="73"/>
  <c r="B3" i="73"/>
  <c r="Q3" i="77"/>
  <c r="I3" i="77"/>
  <c r="Q3" i="73"/>
  <c r="I3" i="73"/>
  <c r="K5" i="79"/>
  <c r="K5" i="119" s="1"/>
  <c r="C5" i="79"/>
  <c r="C5" i="119" s="1"/>
  <c r="L5" i="79"/>
  <c r="L5" i="119" s="1"/>
  <c r="B5" i="79"/>
  <c r="B5" i="119" s="1"/>
  <c r="P5" i="75"/>
  <c r="P5" i="107" s="1"/>
  <c r="H5" i="75"/>
  <c r="H5" i="107" s="1"/>
  <c r="J5" i="79"/>
  <c r="J5" i="119" s="1"/>
  <c r="O5" i="75"/>
  <c r="O5" i="107" s="1"/>
  <c r="G5" i="75"/>
  <c r="G5" i="107" s="1"/>
  <c r="I5" i="79"/>
  <c r="I5" i="119" s="1"/>
  <c r="N5" i="75"/>
  <c r="N5" i="107" s="1"/>
  <c r="F5" i="75"/>
  <c r="F5" i="107" s="1"/>
  <c r="Q5" i="79"/>
  <c r="Q5" i="119" s="1"/>
  <c r="H5" i="79"/>
  <c r="H5" i="119" s="1"/>
  <c r="M5" i="75"/>
  <c r="M5" i="107" s="1"/>
  <c r="E5" i="75"/>
  <c r="E5" i="107" s="1"/>
  <c r="P5" i="79"/>
  <c r="P5" i="119" s="1"/>
  <c r="G5" i="79"/>
  <c r="G5" i="119" s="1"/>
  <c r="L5" i="75"/>
  <c r="L5" i="107" s="1"/>
  <c r="D5" i="75"/>
  <c r="D5" i="107" s="1"/>
  <c r="O5" i="79"/>
  <c r="O5" i="119" s="1"/>
  <c r="F5" i="79"/>
  <c r="F5" i="119" s="1"/>
  <c r="K5" i="75"/>
  <c r="K5" i="107" s="1"/>
  <c r="C5" i="75"/>
  <c r="C5" i="107" s="1"/>
  <c r="N5" i="79"/>
  <c r="N5" i="119" s="1"/>
  <c r="E5" i="79"/>
  <c r="E5" i="119" s="1"/>
  <c r="J5" i="75"/>
  <c r="J5" i="107" s="1"/>
  <c r="B5" i="75"/>
  <c r="B5" i="107" s="1"/>
  <c r="M5" i="79"/>
  <c r="M5" i="119" s="1"/>
  <c r="D5" i="79"/>
  <c r="D5" i="119" s="1"/>
  <c r="Q5" i="75"/>
  <c r="Q5" i="107" s="1"/>
  <c r="I5" i="75"/>
  <c r="I5" i="107" s="1"/>
  <c r="AH3" i="61"/>
  <c r="AH2" i="61" s="1"/>
  <c r="AP3" i="61"/>
  <c r="AP2" i="61" s="1"/>
  <c r="AF5" i="61"/>
  <c r="AN5" i="61"/>
  <c r="AC24" i="61"/>
  <c r="AK24" i="61"/>
  <c r="AJ25" i="61"/>
  <c r="AR25" i="61"/>
  <c r="AH27" i="61"/>
  <c r="AP27" i="61"/>
  <c r="AP23" i="61" s="1"/>
  <c r="Y17" i="61" s="1"/>
  <c r="AP17" i="61" s="1"/>
  <c r="AG28" i="61"/>
  <c r="AO28" i="61"/>
  <c r="AF29" i="61"/>
  <c r="AN29" i="61"/>
  <c r="AD31" i="61"/>
  <c r="AL31" i="61"/>
  <c r="AC32" i="61"/>
  <c r="AK32" i="61"/>
  <c r="AJ33" i="61"/>
  <c r="AR33" i="61"/>
  <c r="AH35" i="61"/>
  <c r="AP35" i="61"/>
  <c r="AG36" i="61"/>
  <c r="AO36" i="61"/>
  <c r="AF37" i="61"/>
  <c r="AN37" i="61"/>
  <c r="AD39" i="61"/>
  <c r="AL39" i="61"/>
  <c r="AC40" i="61"/>
  <c r="AK40" i="61"/>
  <c r="AJ41" i="61"/>
  <c r="AR41" i="61"/>
  <c r="AH43" i="61"/>
  <c r="AP43" i="61"/>
  <c r="AG44" i="61"/>
  <c r="AG42" i="61" s="1"/>
  <c r="P18" i="61" s="1"/>
  <c r="AG18" i="61" s="1"/>
  <c r="AO44" i="61"/>
  <c r="AO42" i="61" s="1"/>
  <c r="X18" i="61" s="1"/>
  <c r="AO18" i="61" s="1"/>
  <c r="AF45" i="61"/>
  <c r="AN45" i="61"/>
  <c r="AD47" i="61"/>
  <c r="AL47" i="61"/>
  <c r="AC48" i="61"/>
  <c r="AK48" i="61"/>
  <c r="AJ49" i="61"/>
  <c r="AR49" i="61"/>
  <c r="AH51" i="61"/>
  <c r="AP51" i="61"/>
  <c r="AG52" i="61"/>
  <c r="AO52" i="61"/>
  <c r="AF53" i="61"/>
  <c r="AN53" i="61"/>
  <c r="AD55" i="61"/>
  <c r="AL55" i="61"/>
  <c r="AC56" i="61"/>
  <c r="AK56" i="61"/>
  <c r="AJ57" i="61"/>
  <c r="AR57" i="61"/>
  <c r="AH59" i="61"/>
  <c r="AP59" i="61"/>
  <c r="AG60" i="61"/>
  <c r="AO60" i="61"/>
  <c r="AD63" i="61"/>
  <c r="AD61" i="61" s="1"/>
  <c r="M20" i="61" s="1"/>
  <c r="AD20" i="61" s="1"/>
  <c r="AD19" i="61" s="1"/>
  <c r="M13" i="61" s="1"/>
  <c r="AD13" i="61" s="1"/>
  <c r="AD12" i="61" s="1"/>
  <c r="AL63" i="61"/>
  <c r="AL61" i="61" s="1"/>
  <c r="U20" i="61" s="1"/>
  <c r="AL20" i="61" s="1"/>
  <c r="AL19" i="61" s="1"/>
  <c r="U13" i="61" s="1"/>
  <c r="AL13" i="61" s="1"/>
  <c r="AL12" i="61" s="1"/>
  <c r="AC64" i="61"/>
  <c r="AC61" i="61" s="1"/>
  <c r="L20" i="61" s="1"/>
  <c r="AC20" i="61" s="1"/>
  <c r="AC19" i="61" s="1"/>
  <c r="L13" i="61" s="1"/>
  <c r="AC13" i="61" s="1"/>
  <c r="AC12" i="61" s="1"/>
  <c r="AK64" i="61"/>
  <c r="AK61" i="61" s="1"/>
  <c r="T20" i="61" s="1"/>
  <c r="AK20" i="61" s="1"/>
  <c r="AK19" i="61" s="1"/>
  <c r="T13" i="61" s="1"/>
  <c r="AK13" i="61" s="1"/>
  <c r="AK12" i="61" s="1"/>
  <c r="AJ65" i="61"/>
  <c r="AR65" i="61"/>
  <c r="AH67" i="61"/>
  <c r="AP67" i="61"/>
  <c r="AF69" i="61"/>
  <c r="AN69" i="61"/>
  <c r="AD71" i="61"/>
  <c r="AD68" i="61" s="1"/>
  <c r="M22" i="61" s="1"/>
  <c r="AD22" i="61" s="1"/>
  <c r="AD21" i="61" s="1"/>
  <c r="M15" i="61" s="1"/>
  <c r="AD15" i="61" s="1"/>
  <c r="AD14" i="61" s="1"/>
  <c r="AL71" i="61"/>
  <c r="AL68" i="61" s="1"/>
  <c r="U22" i="61" s="1"/>
  <c r="AL22" i="61" s="1"/>
  <c r="AL21" i="61" s="1"/>
  <c r="U15" i="61" s="1"/>
  <c r="AL15" i="61" s="1"/>
  <c r="AL14" i="61" s="1"/>
  <c r="AC72" i="61"/>
  <c r="AK72" i="61"/>
  <c r="AK68" i="61" s="1"/>
  <c r="T22" i="61" s="1"/>
  <c r="AK22" i="61" s="1"/>
  <c r="AK21" i="61" s="1"/>
  <c r="T15" i="61" s="1"/>
  <c r="AK15" i="61" s="1"/>
  <c r="AK14" i="61" s="1"/>
  <c r="AH4" i="62"/>
  <c r="AH2" i="62" s="1"/>
  <c r="AP4" i="62"/>
  <c r="AP2" i="62" s="1"/>
  <c r="AG5" i="62"/>
  <c r="AG2" i="62" s="1"/>
  <c r="AO5" i="62"/>
  <c r="AO2" i="62" s="1"/>
  <c r="AD24" i="62"/>
  <c r="AL24" i="62"/>
  <c r="AC25" i="62"/>
  <c r="AK25" i="62"/>
  <c r="AJ26" i="62"/>
  <c r="AR26" i="62"/>
  <c r="AH28" i="62"/>
  <c r="AP28" i="62"/>
  <c r="AG29" i="62"/>
  <c r="AO29" i="62"/>
  <c r="AF30" i="62"/>
  <c r="AN30" i="62"/>
  <c r="AD32" i="62"/>
  <c r="AL32" i="62"/>
  <c r="AC33" i="62"/>
  <c r="AK33" i="62"/>
  <c r="AJ34" i="62"/>
  <c r="AR34" i="62"/>
  <c r="AH36" i="62"/>
  <c r="AP36" i="62"/>
  <c r="AG37" i="62"/>
  <c r="AO37" i="62"/>
  <c r="AF38" i="62"/>
  <c r="AN38" i="62"/>
  <c r="AD40" i="62"/>
  <c r="AL40" i="62"/>
  <c r="AC41" i="62"/>
  <c r="AK41" i="62"/>
  <c r="AH44" i="62"/>
  <c r="AP44" i="62"/>
  <c r="AG45" i="62"/>
  <c r="AO45" i="62"/>
  <c r="AF46" i="62"/>
  <c r="AN46" i="62"/>
  <c r="AD48" i="62"/>
  <c r="AL48" i="62"/>
  <c r="AC49" i="62"/>
  <c r="AK49" i="62"/>
  <c r="AJ50" i="62"/>
  <c r="AR50" i="62"/>
  <c r="AH52" i="62"/>
  <c r="AP52" i="62"/>
  <c r="AG53" i="62"/>
  <c r="AO53" i="62"/>
  <c r="AF54" i="62"/>
  <c r="AN54" i="62"/>
  <c r="AL56" i="62"/>
  <c r="AC57" i="62"/>
  <c r="AK57" i="62"/>
  <c r="AJ58" i="62"/>
  <c r="AR58" i="62"/>
  <c r="AH60" i="62"/>
  <c r="AP60" i="62"/>
  <c r="AF62" i="62"/>
  <c r="AN62" i="62"/>
  <c r="AL64" i="62"/>
  <c r="AC65" i="62"/>
  <c r="AK65" i="62"/>
  <c r="AK61" i="62" s="1"/>
  <c r="T20" i="62" s="1"/>
  <c r="AK20" i="62" s="1"/>
  <c r="AK19" i="62" s="1"/>
  <c r="T13" i="62" s="1"/>
  <c r="AK13" i="62" s="1"/>
  <c r="AK12" i="62" s="1"/>
  <c r="AJ66" i="62"/>
  <c r="AR66" i="62"/>
  <c r="AG69" i="62"/>
  <c r="AO69" i="62"/>
  <c r="AF70" i="62"/>
  <c r="AN70" i="62"/>
  <c r="AL3" i="63"/>
  <c r="AD3" i="63"/>
  <c r="AD2" i="63" s="1"/>
  <c r="AK3" i="63"/>
  <c r="AC3" i="63"/>
  <c r="AQ3" i="63"/>
  <c r="AI3" i="63"/>
  <c r="AP3" i="63"/>
  <c r="AP2" i="63" s="1"/>
  <c r="AH3" i="63"/>
  <c r="AH2" i="63" s="1"/>
  <c r="AO3" i="63"/>
  <c r="AG3" i="63"/>
  <c r="AM3" i="63"/>
  <c r="AE3" i="63"/>
  <c r="P4" i="77"/>
  <c r="P4" i="113" s="1"/>
  <c r="H4" i="77"/>
  <c r="H4" i="113" s="1"/>
  <c r="P4" i="73"/>
  <c r="P4" i="101" s="1"/>
  <c r="H4" i="73"/>
  <c r="H4" i="101" s="1"/>
  <c r="O4" i="77"/>
  <c r="O4" i="113" s="1"/>
  <c r="G4" i="77"/>
  <c r="G4" i="113" s="1"/>
  <c r="O4" i="73"/>
  <c r="O4" i="101" s="1"/>
  <c r="G4" i="73"/>
  <c r="G4" i="101" s="1"/>
  <c r="N4" i="77"/>
  <c r="N4" i="113" s="1"/>
  <c r="F4" i="77"/>
  <c r="F4" i="113" s="1"/>
  <c r="N4" i="73"/>
  <c r="N4" i="101" s="1"/>
  <c r="F4" i="73"/>
  <c r="F4" i="101" s="1"/>
  <c r="M4" i="77"/>
  <c r="M4" i="113" s="1"/>
  <c r="E4" i="77"/>
  <c r="E4" i="113" s="1"/>
  <c r="M4" i="73"/>
  <c r="M4" i="101" s="1"/>
  <c r="E4" i="73"/>
  <c r="E4" i="101" s="1"/>
  <c r="L4" i="77"/>
  <c r="L4" i="113" s="1"/>
  <c r="D4" i="77"/>
  <c r="D4" i="113" s="1"/>
  <c r="L4" i="73"/>
  <c r="L4" i="101" s="1"/>
  <c r="D4" i="73"/>
  <c r="D4" i="101" s="1"/>
  <c r="K4" i="77"/>
  <c r="K4" i="113" s="1"/>
  <c r="C4" i="77"/>
  <c r="C4" i="113" s="1"/>
  <c r="K4" i="73"/>
  <c r="K4" i="101" s="1"/>
  <c r="C4" i="73"/>
  <c r="C4" i="101" s="1"/>
  <c r="J4" i="77"/>
  <c r="J4" i="113" s="1"/>
  <c r="B4" i="77"/>
  <c r="B4" i="113" s="1"/>
  <c r="J4" i="73"/>
  <c r="J4" i="101" s="1"/>
  <c r="B4" i="73"/>
  <c r="B4" i="101" s="1"/>
  <c r="Q4" i="77"/>
  <c r="Q4" i="113" s="1"/>
  <c r="I4" i="77"/>
  <c r="I4" i="113" s="1"/>
  <c r="Q4" i="73"/>
  <c r="Q4" i="101" s="1"/>
  <c r="I4" i="73"/>
  <c r="I4" i="101" s="1"/>
  <c r="AI3" i="61"/>
  <c r="AI2" i="61" s="1"/>
  <c r="AQ3" i="61"/>
  <c r="AQ2" i="61" s="1"/>
  <c r="AG5" i="61"/>
  <c r="AG2" i="61" s="1"/>
  <c r="AO5" i="61"/>
  <c r="AD24" i="61"/>
  <c r="AL24" i="61"/>
  <c r="AC25" i="61"/>
  <c r="AK25" i="61"/>
  <c r="AJ26" i="61"/>
  <c r="AR26" i="61"/>
  <c r="AI27" i="61"/>
  <c r="AQ27" i="61"/>
  <c r="AH28" i="61"/>
  <c r="AP28" i="61"/>
  <c r="AG29" i="61"/>
  <c r="AO29" i="61"/>
  <c r="AF30" i="61"/>
  <c r="AN30" i="61"/>
  <c r="AE31" i="61"/>
  <c r="AM31" i="61"/>
  <c r="AD32" i="61"/>
  <c r="AL32" i="61"/>
  <c r="AC33" i="61"/>
  <c r="AK33" i="61"/>
  <c r="AJ34" i="61"/>
  <c r="AR34" i="61"/>
  <c r="AI35" i="61"/>
  <c r="AQ35" i="61"/>
  <c r="AH36" i="61"/>
  <c r="AP36" i="61"/>
  <c r="AG37" i="61"/>
  <c r="AO37" i="61"/>
  <c r="AF38" i="61"/>
  <c r="AN38" i="61"/>
  <c r="AE39" i="61"/>
  <c r="AM39" i="61"/>
  <c r="AD40" i="61"/>
  <c r="AL40" i="61"/>
  <c r="AC41" i="61"/>
  <c r="AK41" i="61"/>
  <c r="AI43" i="61"/>
  <c r="AQ43" i="61"/>
  <c r="AH44" i="61"/>
  <c r="AP44" i="61"/>
  <c r="AG45" i="61"/>
  <c r="AO45" i="61"/>
  <c r="AF46" i="61"/>
  <c r="AN46" i="61"/>
  <c r="AE47" i="61"/>
  <c r="AM47" i="61"/>
  <c r="AD48" i="61"/>
  <c r="AL48" i="61"/>
  <c r="AC49" i="61"/>
  <c r="AK49" i="61"/>
  <c r="AJ50" i="61"/>
  <c r="AR50" i="61"/>
  <c r="AI51" i="61"/>
  <c r="AQ51" i="61"/>
  <c r="AH52" i="61"/>
  <c r="AP52" i="61"/>
  <c r="AG53" i="61"/>
  <c r="AO53" i="61"/>
  <c r="AF54" i="61"/>
  <c r="AN54" i="61"/>
  <c r="AE55" i="61"/>
  <c r="AM55" i="61"/>
  <c r="AD56" i="61"/>
  <c r="AL56" i="61"/>
  <c r="AC57" i="61"/>
  <c r="AK57" i="61"/>
  <c r="AJ58" i="61"/>
  <c r="AR58" i="61"/>
  <c r="AI59" i="61"/>
  <c r="AQ59" i="61"/>
  <c r="AH60" i="61"/>
  <c r="AP60" i="61"/>
  <c r="AF62" i="61"/>
  <c r="AN62" i="61"/>
  <c r="AE63" i="61"/>
  <c r="AM63" i="61"/>
  <c r="AD64" i="61"/>
  <c r="AL64" i="61"/>
  <c r="AC65" i="61"/>
  <c r="AK65" i="61"/>
  <c r="AJ66" i="61"/>
  <c r="AR66" i="61"/>
  <c r="AI67" i="61"/>
  <c r="AQ67" i="61"/>
  <c r="AG69" i="61"/>
  <c r="AO69" i="61"/>
  <c r="AF70" i="61"/>
  <c r="AN70" i="61"/>
  <c r="AE71" i="61"/>
  <c r="AE68" i="61" s="1"/>
  <c r="N22" i="61" s="1"/>
  <c r="AE22" i="61" s="1"/>
  <c r="AE21" i="61" s="1"/>
  <c r="N15" i="61" s="1"/>
  <c r="AE15" i="61" s="1"/>
  <c r="AE14" i="61" s="1"/>
  <c r="AM71" i="61"/>
  <c r="AM68" i="61" s="1"/>
  <c r="V22" i="61" s="1"/>
  <c r="AM22" i="61" s="1"/>
  <c r="AM21" i="61" s="1"/>
  <c r="V15" i="61" s="1"/>
  <c r="AM15" i="61" s="1"/>
  <c r="AM14" i="61" s="1"/>
  <c r="AD72" i="61"/>
  <c r="AL72" i="61"/>
  <c r="AJ3" i="62"/>
  <c r="AR3" i="62"/>
  <c r="AI4" i="62"/>
  <c r="AQ4" i="62"/>
  <c r="AH5" i="62"/>
  <c r="AP5" i="62"/>
  <c r="AE24" i="62"/>
  <c r="AM24" i="62"/>
  <c r="AD25" i="62"/>
  <c r="AL25" i="62"/>
  <c r="AC26" i="62"/>
  <c r="AK26" i="62"/>
  <c r="AJ27" i="62"/>
  <c r="AR27" i="62"/>
  <c r="AI28" i="62"/>
  <c r="AQ28" i="62"/>
  <c r="AH29" i="62"/>
  <c r="AP29" i="62"/>
  <c r="AG30" i="62"/>
  <c r="AO30" i="62"/>
  <c r="AF31" i="62"/>
  <c r="AN31" i="62"/>
  <c r="AE32" i="62"/>
  <c r="AM32" i="62"/>
  <c r="AD33" i="62"/>
  <c r="AL33" i="62"/>
  <c r="AC34" i="62"/>
  <c r="AK34" i="62"/>
  <c r="AJ35" i="62"/>
  <c r="AR35" i="62"/>
  <c r="AI36" i="62"/>
  <c r="AQ36" i="62"/>
  <c r="AH37" i="62"/>
  <c r="AP37" i="62"/>
  <c r="AG38" i="62"/>
  <c r="AO38" i="62"/>
  <c r="AF39" i="62"/>
  <c r="AN39" i="62"/>
  <c r="AE40" i="62"/>
  <c r="AM40" i="62"/>
  <c r="AD41" i="62"/>
  <c r="AL41" i="62"/>
  <c r="AJ43" i="62"/>
  <c r="AR43" i="62"/>
  <c r="AI44" i="62"/>
  <c r="AQ44" i="62"/>
  <c r="AH45" i="62"/>
  <c r="AP45" i="62"/>
  <c r="AG46" i="62"/>
  <c r="AO46" i="62"/>
  <c r="AF47" i="62"/>
  <c r="AN47" i="62"/>
  <c r="AE48" i="62"/>
  <c r="AM48" i="62"/>
  <c r="AD49" i="62"/>
  <c r="AL49" i="62"/>
  <c r="AC50" i="62"/>
  <c r="AK50" i="62"/>
  <c r="AJ51" i="62"/>
  <c r="AR51" i="62"/>
  <c r="AI52" i="62"/>
  <c r="AQ52" i="62"/>
  <c r="AH53" i="62"/>
  <c r="AP53" i="62"/>
  <c r="AG54" i="62"/>
  <c r="AO54" i="62"/>
  <c r="AF55" i="62"/>
  <c r="AN55" i="62"/>
  <c r="AE56" i="62"/>
  <c r="AM56" i="62"/>
  <c r="AD57" i="62"/>
  <c r="AL57" i="62"/>
  <c r="AC58" i="62"/>
  <c r="AK58" i="62"/>
  <c r="AJ59" i="62"/>
  <c r="AR59" i="62"/>
  <c r="AI60" i="62"/>
  <c r="AQ60" i="62"/>
  <c r="AG62" i="62"/>
  <c r="AO62" i="62"/>
  <c r="AF63" i="62"/>
  <c r="AN63" i="62"/>
  <c r="AE64" i="62"/>
  <c r="AM64" i="62"/>
  <c r="AD65" i="62"/>
  <c r="AL65" i="62"/>
  <c r="AC66" i="62"/>
  <c r="AK66" i="62"/>
  <c r="AJ67" i="62"/>
  <c r="AR67" i="62"/>
  <c r="AH69" i="62"/>
  <c r="AP69" i="62"/>
  <c r="AG70" i="62"/>
  <c r="AO70" i="62"/>
  <c r="AN72" i="62"/>
  <c r="AM72" i="62"/>
  <c r="AE72" i="62"/>
  <c r="AR72" i="62"/>
  <c r="AQ72" i="62"/>
  <c r="AI72" i="62"/>
  <c r="AO72" i="62"/>
  <c r="AG72" i="62"/>
  <c r="AP72" i="62"/>
  <c r="AF3" i="63"/>
  <c r="P5" i="77"/>
  <c r="P5" i="113" s="1"/>
  <c r="H5" i="77"/>
  <c r="H5" i="113" s="1"/>
  <c r="P5" i="73"/>
  <c r="P5" i="101" s="1"/>
  <c r="H5" i="73"/>
  <c r="H5" i="101" s="1"/>
  <c r="O5" i="77"/>
  <c r="O5" i="113" s="1"/>
  <c r="G5" i="77"/>
  <c r="G5" i="113" s="1"/>
  <c r="O5" i="73"/>
  <c r="O5" i="101" s="1"/>
  <c r="G5" i="73"/>
  <c r="G5" i="101" s="1"/>
  <c r="N5" i="77"/>
  <c r="N5" i="113" s="1"/>
  <c r="F5" i="77"/>
  <c r="F5" i="113" s="1"/>
  <c r="N5" i="73"/>
  <c r="N5" i="101" s="1"/>
  <c r="F5" i="73"/>
  <c r="F5" i="101" s="1"/>
  <c r="M5" i="77"/>
  <c r="M5" i="113" s="1"/>
  <c r="E5" i="77"/>
  <c r="E5" i="113" s="1"/>
  <c r="M5" i="73"/>
  <c r="M5" i="101" s="1"/>
  <c r="E5" i="73"/>
  <c r="E5" i="101" s="1"/>
  <c r="L5" i="77"/>
  <c r="L5" i="113" s="1"/>
  <c r="D5" i="77"/>
  <c r="D5" i="113" s="1"/>
  <c r="L5" i="73"/>
  <c r="L5" i="101" s="1"/>
  <c r="D5" i="73"/>
  <c r="D5" i="101" s="1"/>
  <c r="K5" i="77"/>
  <c r="K5" i="113" s="1"/>
  <c r="C5" i="77"/>
  <c r="C5" i="113" s="1"/>
  <c r="K5" i="73"/>
  <c r="K5" i="101" s="1"/>
  <c r="C5" i="73"/>
  <c r="C5" i="101" s="1"/>
  <c r="J5" i="77"/>
  <c r="J5" i="113" s="1"/>
  <c r="B5" i="77"/>
  <c r="B5" i="113" s="1"/>
  <c r="J5" i="73"/>
  <c r="J5" i="101" s="1"/>
  <c r="B5" i="73"/>
  <c r="B5" i="101" s="1"/>
  <c r="Q5" i="77"/>
  <c r="Q5" i="113" s="1"/>
  <c r="I5" i="77"/>
  <c r="I5" i="113" s="1"/>
  <c r="Q5" i="73"/>
  <c r="Q5" i="101" s="1"/>
  <c r="I5" i="73"/>
  <c r="I5" i="101" s="1"/>
  <c r="AJ3" i="61"/>
  <c r="AR3" i="61"/>
  <c r="AE24" i="61"/>
  <c r="AM24" i="61"/>
  <c r="AJ27" i="61"/>
  <c r="AR27" i="61"/>
  <c r="AI28" i="61"/>
  <c r="AQ28" i="61"/>
  <c r="AE32" i="61"/>
  <c r="AM32" i="61"/>
  <c r="AJ35" i="61"/>
  <c r="AR35" i="61"/>
  <c r="AI36" i="61"/>
  <c r="AQ36" i="61"/>
  <c r="AE40" i="61"/>
  <c r="AM40" i="61"/>
  <c r="AJ43" i="61"/>
  <c r="AR43" i="61"/>
  <c r="AI44" i="61"/>
  <c r="AQ44" i="61"/>
  <c r="AF47" i="61"/>
  <c r="AN47" i="61"/>
  <c r="AE48" i="61"/>
  <c r="AM48" i="61"/>
  <c r="AJ51" i="61"/>
  <c r="AR51" i="61"/>
  <c r="AI52" i="61"/>
  <c r="AQ52" i="61"/>
  <c r="AF55" i="61"/>
  <c r="AN55" i="61"/>
  <c r="AE56" i="61"/>
  <c r="AM56" i="61"/>
  <c r="AJ59" i="61"/>
  <c r="AR59" i="61"/>
  <c r="AI60" i="61"/>
  <c r="AQ60" i="61"/>
  <c r="AF63" i="61"/>
  <c r="AN63" i="61"/>
  <c r="AE64" i="61"/>
  <c r="AM64" i="61"/>
  <c r="AJ67" i="61"/>
  <c r="AR67" i="61"/>
  <c r="AE72" i="61"/>
  <c r="AM72" i="61"/>
  <c r="AJ4" i="62"/>
  <c r="AR4" i="62"/>
  <c r="AI5" i="62"/>
  <c r="AQ5" i="62"/>
  <c r="AE25" i="62"/>
  <c r="AM25" i="62"/>
  <c r="AJ28" i="62"/>
  <c r="AR28" i="62"/>
  <c r="AI29" i="62"/>
  <c r="AQ29" i="62"/>
  <c r="AE33" i="62"/>
  <c r="AM33" i="62"/>
  <c r="AJ36" i="62"/>
  <c r="AR36" i="62"/>
  <c r="AI37" i="62"/>
  <c r="AQ37" i="62"/>
  <c r="AE41" i="62"/>
  <c r="AM41" i="62"/>
  <c r="AJ44" i="62"/>
  <c r="AR44" i="62"/>
  <c r="AI45" i="62"/>
  <c r="AQ45" i="62"/>
  <c r="AE49" i="62"/>
  <c r="AM49" i="62"/>
  <c r="AJ52" i="62"/>
  <c r="AR52" i="62"/>
  <c r="AI53" i="62"/>
  <c r="AQ53" i="62"/>
  <c r="AP54" i="62"/>
  <c r="AE57" i="62"/>
  <c r="AM57" i="62"/>
  <c r="AL58" i="62"/>
  <c r="AJ60" i="62"/>
  <c r="AR60" i="62"/>
  <c r="AH62" i="62"/>
  <c r="AP62" i="62"/>
  <c r="AF64" i="62"/>
  <c r="AN64" i="62"/>
  <c r="AE65" i="62"/>
  <c r="AM65" i="62"/>
  <c r="AD66" i="62"/>
  <c r="AL66" i="62"/>
  <c r="AI69" i="62"/>
  <c r="AI68" i="62" s="1"/>
  <c r="R22" i="62" s="1"/>
  <c r="AI22" i="62" s="1"/>
  <c r="AI21" i="62" s="1"/>
  <c r="R15" i="62" s="1"/>
  <c r="AI15" i="62" s="1"/>
  <c r="AI14" i="62" s="1"/>
  <c r="AQ69" i="62"/>
  <c r="AH70" i="62"/>
  <c r="AP70" i="62"/>
  <c r="AJ3" i="63"/>
  <c r="AJ28" i="61"/>
  <c r="AR28" i="61"/>
  <c r="AJ36" i="61"/>
  <c r="AR36" i="61"/>
  <c r="AJ44" i="61"/>
  <c r="AR44" i="61"/>
  <c r="AJ52" i="61"/>
  <c r="AR52" i="61"/>
  <c r="AJ60" i="61"/>
  <c r="AR60" i="61"/>
  <c r="AJ5" i="62"/>
  <c r="AR5" i="62"/>
  <c r="AJ29" i="62"/>
  <c r="AR29" i="62"/>
  <c r="AJ37" i="62"/>
  <c r="AR37" i="62"/>
  <c r="AJ45" i="62"/>
  <c r="AR45" i="62"/>
  <c r="AJ53" i="62"/>
  <c r="AR53" i="62"/>
  <c r="AJ69" i="62"/>
  <c r="AR69" i="62"/>
  <c r="K4" i="78"/>
  <c r="K4" i="116" s="1"/>
  <c r="C4" i="78"/>
  <c r="C4" i="116" s="1"/>
  <c r="I4" i="78"/>
  <c r="I4" i="116" s="1"/>
  <c r="P4" i="74"/>
  <c r="P4" i="104" s="1"/>
  <c r="H4" i="74"/>
  <c r="H4" i="104" s="1"/>
  <c r="Q4" i="78"/>
  <c r="Q4" i="116" s="1"/>
  <c r="H4" i="78"/>
  <c r="H4" i="116" s="1"/>
  <c r="O4" i="74"/>
  <c r="O4" i="104" s="1"/>
  <c r="G4" i="74"/>
  <c r="G4" i="104" s="1"/>
  <c r="P4" i="78"/>
  <c r="P4" i="116" s="1"/>
  <c r="G4" i="78"/>
  <c r="G4" i="116" s="1"/>
  <c r="N4" i="74"/>
  <c r="N4" i="104" s="1"/>
  <c r="F4" i="74"/>
  <c r="F4" i="104" s="1"/>
  <c r="O4" i="78"/>
  <c r="O4" i="116" s="1"/>
  <c r="F4" i="78"/>
  <c r="F4" i="116" s="1"/>
  <c r="M4" i="74"/>
  <c r="M4" i="104" s="1"/>
  <c r="E4" i="74"/>
  <c r="E4" i="104" s="1"/>
  <c r="N4" i="78"/>
  <c r="N4" i="116" s="1"/>
  <c r="E4" i="78"/>
  <c r="E4" i="116" s="1"/>
  <c r="L4" i="74"/>
  <c r="L4" i="104" s="1"/>
  <c r="D4" i="74"/>
  <c r="D4" i="104" s="1"/>
  <c r="M4" i="78"/>
  <c r="M4" i="116" s="1"/>
  <c r="D4" i="78"/>
  <c r="D4" i="116" s="1"/>
  <c r="K4" i="74"/>
  <c r="K4" i="104" s="1"/>
  <c r="C4" i="74"/>
  <c r="C4" i="104" s="1"/>
  <c r="L4" i="78"/>
  <c r="L4" i="116" s="1"/>
  <c r="B4" i="78"/>
  <c r="B4" i="116" s="1"/>
  <c r="J4" i="74"/>
  <c r="J4" i="104" s="1"/>
  <c r="B4" i="74"/>
  <c r="B4" i="104" s="1"/>
  <c r="J4" i="78"/>
  <c r="J4" i="116" s="1"/>
  <c r="Q4" i="74"/>
  <c r="Q4" i="104" s="1"/>
  <c r="I4" i="74"/>
  <c r="I4" i="104" s="1"/>
  <c r="AD3" i="61"/>
  <c r="AD2" i="61" s="1"/>
  <c r="AL3" i="61"/>
  <c r="AL2" i="61" s="1"/>
  <c r="AJ5" i="61"/>
  <c r="AR5" i="61"/>
  <c r="AG24" i="61"/>
  <c r="AO24" i="61"/>
  <c r="AD27" i="61"/>
  <c r="AL27" i="61"/>
  <c r="AC28" i="61"/>
  <c r="AK28" i="61"/>
  <c r="AJ29" i="61"/>
  <c r="AR29" i="61"/>
  <c r="AH31" i="61"/>
  <c r="AP31" i="61"/>
  <c r="AG32" i="61"/>
  <c r="AO32" i="61"/>
  <c r="AD35" i="61"/>
  <c r="AL35" i="61"/>
  <c r="AC36" i="61"/>
  <c r="AK36" i="61"/>
  <c r="AJ37" i="61"/>
  <c r="AR37" i="61"/>
  <c r="AH39" i="61"/>
  <c r="AP39" i="61"/>
  <c r="AG40" i="61"/>
  <c r="AO40" i="61"/>
  <c r="AN41" i="61"/>
  <c r="AD43" i="61"/>
  <c r="AL43" i="61"/>
  <c r="AC44" i="61"/>
  <c r="AC42" i="61" s="1"/>
  <c r="L18" i="61" s="1"/>
  <c r="AC18" i="61" s="1"/>
  <c r="AK44" i="61"/>
  <c r="AK42" i="61" s="1"/>
  <c r="T18" i="61" s="1"/>
  <c r="AK18" i="61" s="1"/>
  <c r="AJ45" i="61"/>
  <c r="AR45" i="61"/>
  <c r="AH47" i="61"/>
  <c r="AP47" i="61"/>
  <c r="AG48" i="61"/>
  <c r="AO48" i="61"/>
  <c r="AN49" i="61"/>
  <c r="AD51" i="61"/>
  <c r="AL51" i="61"/>
  <c r="AC52" i="61"/>
  <c r="AK52" i="61"/>
  <c r="AJ53" i="61"/>
  <c r="AR53" i="61"/>
  <c r="AH55" i="61"/>
  <c r="AP55" i="61"/>
  <c r="AG56" i="61"/>
  <c r="AO56" i="61"/>
  <c r="AF57" i="61"/>
  <c r="AN57" i="61"/>
  <c r="AD59" i="61"/>
  <c r="AL59" i="61"/>
  <c r="AC60" i="61"/>
  <c r="AK60" i="61"/>
  <c r="AH63" i="61"/>
  <c r="AH61" i="61" s="1"/>
  <c r="Q20" i="61" s="1"/>
  <c r="AH20" i="61" s="1"/>
  <c r="AH19" i="61" s="1"/>
  <c r="Q13" i="61" s="1"/>
  <c r="AH13" i="61" s="1"/>
  <c r="AH12" i="61" s="1"/>
  <c r="AP63" i="61"/>
  <c r="AP61" i="61" s="1"/>
  <c r="Y20" i="61" s="1"/>
  <c r="AP20" i="61" s="1"/>
  <c r="AP19" i="61" s="1"/>
  <c r="Y13" i="61" s="1"/>
  <c r="AP13" i="61" s="1"/>
  <c r="AP12" i="61" s="1"/>
  <c r="AG64" i="61"/>
  <c r="AG61" i="61" s="1"/>
  <c r="P20" i="61" s="1"/>
  <c r="AG20" i="61" s="1"/>
  <c r="AG19" i="61" s="1"/>
  <c r="P13" i="61" s="1"/>
  <c r="AG13" i="61" s="1"/>
  <c r="AG12" i="61" s="1"/>
  <c r="AO64" i="61"/>
  <c r="AO61" i="61" s="1"/>
  <c r="X20" i="61" s="1"/>
  <c r="AO20" i="61" s="1"/>
  <c r="AO19" i="61" s="1"/>
  <c r="X13" i="61" s="1"/>
  <c r="AO13" i="61" s="1"/>
  <c r="AO12" i="61" s="1"/>
  <c r="AF65" i="61"/>
  <c r="AN65" i="61"/>
  <c r="AD67" i="61"/>
  <c r="AL67" i="61"/>
  <c r="AJ69" i="61"/>
  <c r="AR69" i="61"/>
  <c r="AR68" i="61" s="1"/>
  <c r="AA22" i="61" s="1"/>
  <c r="AR22" i="61" s="1"/>
  <c r="AR21" i="61" s="1"/>
  <c r="AA15" i="61" s="1"/>
  <c r="AR15" i="61" s="1"/>
  <c r="AR14" i="61" s="1"/>
  <c r="AH71" i="61"/>
  <c r="AH68" i="61" s="1"/>
  <c r="Q22" i="61" s="1"/>
  <c r="AH22" i="61" s="1"/>
  <c r="AH21" i="61" s="1"/>
  <c r="Q15" i="61" s="1"/>
  <c r="AH15" i="61" s="1"/>
  <c r="AH14" i="61" s="1"/>
  <c r="AP71" i="61"/>
  <c r="AP68" i="61" s="1"/>
  <c r="Y22" i="61" s="1"/>
  <c r="AP22" i="61" s="1"/>
  <c r="AP21" i="61" s="1"/>
  <c r="Y15" i="61" s="1"/>
  <c r="AP15" i="61" s="1"/>
  <c r="AP14" i="61" s="1"/>
  <c r="AG72" i="61"/>
  <c r="AO72" i="61"/>
  <c r="AD4" i="62"/>
  <c r="AL4" i="62"/>
  <c r="AL2" i="62" s="1"/>
  <c r="AC5" i="62"/>
  <c r="AC2" i="62" s="1"/>
  <c r="AK5" i="62"/>
  <c r="AK2" i="62" s="1"/>
  <c r="AH24" i="62"/>
  <c r="AP24" i="62"/>
  <c r="AG25" i="62"/>
  <c r="AO25" i="62"/>
  <c r="AD28" i="62"/>
  <c r="AL28" i="62"/>
  <c r="AC29" i="62"/>
  <c r="AK29" i="62"/>
  <c r="AJ30" i="62"/>
  <c r="AR30" i="62"/>
  <c r="AH32" i="62"/>
  <c r="AP32" i="62"/>
  <c r="AG33" i="62"/>
  <c r="AO33" i="62"/>
  <c r="AF34" i="62"/>
  <c r="AN34" i="62"/>
  <c r="AD36" i="62"/>
  <c r="AL36" i="62"/>
  <c r="AC37" i="62"/>
  <c r="AK37" i="62"/>
  <c r="AJ38" i="62"/>
  <c r="AR38" i="62"/>
  <c r="AH40" i="62"/>
  <c r="AP40" i="62"/>
  <c r="AG41" i="62"/>
  <c r="AO41" i="62"/>
  <c r="AD44" i="62"/>
  <c r="AL44" i="62"/>
  <c r="AC45" i="62"/>
  <c r="AK45" i="62"/>
  <c r="AJ46" i="62"/>
  <c r="AR46" i="62"/>
  <c r="AP48" i="62"/>
  <c r="AG49" i="62"/>
  <c r="AO49" i="62"/>
  <c r="AN50" i="62"/>
  <c r="AD52" i="62"/>
  <c r="AL52" i="62"/>
  <c r="AC53" i="62"/>
  <c r="AK53" i="62"/>
  <c r="AJ54" i="62"/>
  <c r="AR54" i="62"/>
  <c r="AP56" i="62"/>
  <c r="AG57" i="62"/>
  <c r="AO57" i="62"/>
  <c r="AF58" i="62"/>
  <c r="AN58" i="62"/>
  <c r="AD60" i="62"/>
  <c r="AL60" i="62"/>
  <c r="AJ62" i="62"/>
  <c r="AR62" i="62"/>
  <c r="AR61" i="62" s="1"/>
  <c r="AA20" i="62" s="1"/>
  <c r="AR20" i="62" s="1"/>
  <c r="AR19" i="62" s="1"/>
  <c r="AA13" i="62" s="1"/>
  <c r="AR13" i="62" s="1"/>
  <c r="AR12" i="62" s="1"/>
  <c r="AP64" i="62"/>
  <c r="AG65" i="62"/>
  <c r="AO65" i="62"/>
  <c r="AF66" i="62"/>
  <c r="AN66" i="62"/>
  <c r="AC69" i="62"/>
  <c r="AK69" i="62"/>
  <c r="AK68" i="62" s="1"/>
  <c r="T22" i="62" s="1"/>
  <c r="AK22" i="62" s="1"/>
  <c r="AK21" i="62" s="1"/>
  <c r="T15" i="62" s="1"/>
  <c r="AK15" i="62" s="1"/>
  <c r="AK14" i="62" s="1"/>
  <c r="AJ70" i="62"/>
  <c r="AR70" i="62"/>
  <c r="AR3" i="63"/>
  <c r="AR2" i="63" s="1"/>
  <c r="P3" i="76"/>
  <c r="H3" i="76"/>
  <c r="P3" i="72"/>
  <c r="H3" i="72"/>
  <c r="O3" i="76"/>
  <c r="G3" i="76"/>
  <c r="O3" i="72"/>
  <c r="G3" i="72"/>
  <c r="N3" i="76"/>
  <c r="F3" i="76"/>
  <c r="N3" i="72"/>
  <c r="M3" i="76"/>
  <c r="E3" i="76"/>
  <c r="M3" i="72"/>
  <c r="E3" i="72"/>
  <c r="L3" i="76"/>
  <c r="D3" i="76"/>
  <c r="L3" i="72"/>
  <c r="D3" i="72"/>
  <c r="K3" i="76"/>
  <c r="C3" i="76"/>
  <c r="K3" i="72"/>
  <c r="C3" i="72"/>
  <c r="J3" i="76"/>
  <c r="B3" i="76"/>
  <c r="J3" i="72"/>
  <c r="B3" i="72"/>
  <c r="Q3" i="76"/>
  <c r="I3" i="76"/>
  <c r="Q3" i="72"/>
  <c r="I3" i="72"/>
  <c r="F3" i="72"/>
  <c r="K5" i="78"/>
  <c r="K5" i="116" s="1"/>
  <c r="C5" i="78"/>
  <c r="C5" i="116" s="1"/>
  <c r="L5" i="78"/>
  <c r="L5" i="116" s="1"/>
  <c r="B5" i="78"/>
  <c r="B5" i="116" s="1"/>
  <c r="P5" i="74"/>
  <c r="P5" i="104" s="1"/>
  <c r="H5" i="74"/>
  <c r="H5" i="104" s="1"/>
  <c r="J5" i="78"/>
  <c r="J5" i="116" s="1"/>
  <c r="O5" i="74"/>
  <c r="O5" i="104" s="1"/>
  <c r="G5" i="74"/>
  <c r="G5" i="104" s="1"/>
  <c r="I5" i="78"/>
  <c r="I5" i="116" s="1"/>
  <c r="N5" i="74"/>
  <c r="N5" i="104" s="1"/>
  <c r="F5" i="74"/>
  <c r="F5" i="104" s="1"/>
  <c r="Q5" i="78"/>
  <c r="Q5" i="116" s="1"/>
  <c r="H5" i="78"/>
  <c r="H5" i="116" s="1"/>
  <c r="M5" i="74"/>
  <c r="M5" i="104" s="1"/>
  <c r="E5" i="74"/>
  <c r="E5" i="104" s="1"/>
  <c r="P5" i="78"/>
  <c r="P5" i="116" s="1"/>
  <c r="G5" i="78"/>
  <c r="G5" i="116" s="1"/>
  <c r="L5" i="74"/>
  <c r="L5" i="104" s="1"/>
  <c r="D5" i="74"/>
  <c r="D5" i="104" s="1"/>
  <c r="O5" i="78"/>
  <c r="O5" i="116" s="1"/>
  <c r="F5" i="78"/>
  <c r="F5" i="116" s="1"/>
  <c r="K5" i="74"/>
  <c r="K5" i="104" s="1"/>
  <c r="C5" i="74"/>
  <c r="C5" i="104" s="1"/>
  <c r="N5" i="78"/>
  <c r="N5" i="116" s="1"/>
  <c r="E5" i="78"/>
  <c r="E5" i="116" s="1"/>
  <c r="J5" i="74"/>
  <c r="J5" i="104" s="1"/>
  <c r="B5" i="74"/>
  <c r="B5" i="104" s="1"/>
  <c r="M5" i="78"/>
  <c r="M5" i="116" s="1"/>
  <c r="D5" i="78"/>
  <c r="D5" i="116" s="1"/>
  <c r="Q5" i="74"/>
  <c r="Q5" i="104" s="1"/>
  <c r="I5" i="74"/>
  <c r="I5" i="104" s="1"/>
  <c r="AE3" i="61"/>
  <c r="AE2" i="61" s="1"/>
  <c r="AC5" i="61"/>
  <c r="AC2" i="61" s="1"/>
  <c r="AH24" i="61"/>
  <c r="AG25" i="61"/>
  <c r="AF26" i="61"/>
  <c r="AF23" i="61" s="1"/>
  <c r="O17" i="61" s="1"/>
  <c r="AF17" i="61" s="1"/>
  <c r="AE27" i="61"/>
  <c r="AD28" i="61"/>
  <c r="AC29" i="61"/>
  <c r="AJ30" i="61"/>
  <c r="AI31" i="61"/>
  <c r="AH32" i="61"/>
  <c r="AG33" i="61"/>
  <c r="AF34" i="61"/>
  <c r="AE35" i="61"/>
  <c r="AD36" i="61"/>
  <c r="AC37" i="61"/>
  <c r="AJ38" i="61"/>
  <c r="AI39" i="61"/>
  <c r="AH40" i="61"/>
  <c r="AG41" i="61"/>
  <c r="AE43" i="61"/>
  <c r="AD44" i="61"/>
  <c r="AC45" i="61"/>
  <c r="AJ46" i="61"/>
  <c r="AI47" i="61"/>
  <c r="AH48" i="61"/>
  <c r="AG49" i="61"/>
  <c r="AF50" i="61"/>
  <c r="AE51" i="61"/>
  <c r="AD52" i="61"/>
  <c r="AC53" i="61"/>
  <c r="AJ54" i="61"/>
  <c r="AI55" i="61"/>
  <c r="AH56" i="61"/>
  <c r="AG57" i="61"/>
  <c r="AF58" i="61"/>
  <c r="AE59" i="61"/>
  <c r="AD60" i="61"/>
  <c r="AJ62" i="61"/>
  <c r="AJ61" i="61" s="1"/>
  <c r="S20" i="61" s="1"/>
  <c r="AJ20" i="61" s="1"/>
  <c r="AJ19" i="61" s="1"/>
  <c r="S13" i="61" s="1"/>
  <c r="AJ13" i="61" s="1"/>
  <c r="AJ12" i="61" s="1"/>
  <c r="AI63" i="61"/>
  <c r="AI61" i="61" s="1"/>
  <c r="R20" i="61" s="1"/>
  <c r="AI20" i="61" s="1"/>
  <c r="AI19" i="61" s="1"/>
  <c r="R13" i="61" s="1"/>
  <c r="AI13" i="61" s="1"/>
  <c r="AI12" i="61" s="1"/>
  <c r="AH64" i="61"/>
  <c r="AG65" i="61"/>
  <c r="AF66" i="61"/>
  <c r="AE67" i="61"/>
  <c r="AC69" i="61"/>
  <c r="AC68" i="61" s="1"/>
  <c r="L22" i="61" s="1"/>
  <c r="AC22" i="61" s="1"/>
  <c r="AC21" i="61" s="1"/>
  <c r="L15" i="61" s="1"/>
  <c r="AC15" i="61" s="1"/>
  <c r="AC14" i="61" s="1"/>
  <c r="AJ70" i="61"/>
  <c r="AI71" i="61"/>
  <c r="AI68" i="61" s="1"/>
  <c r="R22" i="61" s="1"/>
  <c r="AI22" i="61" s="1"/>
  <c r="AI21" i="61" s="1"/>
  <c r="R15" i="61" s="1"/>
  <c r="AI15" i="61" s="1"/>
  <c r="AI14" i="61" s="1"/>
  <c r="AH72" i="61"/>
  <c r="AF3" i="62"/>
  <c r="AF2" i="62" s="1"/>
  <c r="AE4" i="62"/>
  <c r="AE2" i="62" s="1"/>
  <c r="AD5" i="62"/>
  <c r="AI24" i="62"/>
  <c r="AI23" i="62" s="1"/>
  <c r="R17" i="62" s="1"/>
  <c r="AI17" i="62" s="1"/>
  <c r="AH25" i="62"/>
  <c r="AG26" i="62"/>
  <c r="AE28" i="62"/>
  <c r="AD29" i="62"/>
  <c r="AC30" i="62"/>
  <c r="AJ31" i="62"/>
  <c r="AI32" i="62"/>
  <c r="AH33" i="62"/>
  <c r="AG34" i="62"/>
  <c r="AE36" i="62"/>
  <c r="AD37" i="62"/>
  <c r="AC38" i="62"/>
  <c r="AJ39" i="62"/>
  <c r="AI40" i="62"/>
  <c r="AH41" i="62"/>
  <c r="AF43" i="62"/>
  <c r="AE44" i="62"/>
  <c r="AD45" i="62"/>
  <c r="AC46" i="62"/>
  <c r="AJ47" i="62"/>
  <c r="AI48" i="62"/>
  <c r="AH49" i="62"/>
  <c r="AG50" i="62"/>
  <c r="AF51" i="62"/>
  <c r="AE52" i="62"/>
  <c r="AD53" i="62"/>
  <c r="AC54" i="62"/>
  <c r="AJ55" i="62"/>
  <c r="AI56" i="62"/>
  <c r="AH57" i="62"/>
  <c r="AG58" i="62"/>
  <c r="AF59" i="62"/>
  <c r="AE60" i="62"/>
  <c r="AC62" i="62"/>
  <c r="AC61" i="62" s="1"/>
  <c r="L20" i="62" s="1"/>
  <c r="AC20" i="62" s="1"/>
  <c r="AC19" i="62" s="1"/>
  <c r="L13" i="62" s="1"/>
  <c r="AC13" i="62" s="1"/>
  <c r="AC12" i="62" s="1"/>
  <c r="AJ63" i="62"/>
  <c r="AI64" i="62"/>
  <c r="AI61" i="62" s="1"/>
  <c r="R20" i="62" s="1"/>
  <c r="AI20" i="62" s="1"/>
  <c r="AI19" i="62" s="1"/>
  <c r="R13" i="62" s="1"/>
  <c r="AI13" i="62" s="1"/>
  <c r="AI12" i="62" s="1"/>
  <c r="AH65" i="62"/>
  <c r="AG66" i="62"/>
  <c r="AF67" i="62"/>
  <c r="AD69" i="62"/>
  <c r="AD68" i="62" s="1"/>
  <c r="M22" i="62" s="1"/>
  <c r="AD22" i="62" s="1"/>
  <c r="AD21" i="62" s="1"/>
  <c r="M15" i="62" s="1"/>
  <c r="AD15" i="62" s="1"/>
  <c r="AD14" i="62" s="1"/>
  <c r="AC70" i="62"/>
  <c r="AN71" i="62"/>
  <c r="AF71" i="62"/>
  <c r="AR71" i="62"/>
  <c r="AJ71" i="62"/>
  <c r="AP71" i="62"/>
  <c r="AL71" i="62"/>
  <c r="AL68" i="62" s="1"/>
  <c r="U22" i="62" s="1"/>
  <c r="AL22" i="62" s="1"/>
  <c r="AL21" i="62" s="1"/>
  <c r="U15" i="62" s="1"/>
  <c r="AL15" i="62" s="1"/>
  <c r="AL14" i="62" s="1"/>
  <c r="AH72" i="62"/>
  <c r="AL4" i="63"/>
  <c r="AC5" i="63"/>
  <c r="AK5" i="63"/>
  <c r="AH24" i="63"/>
  <c r="AP24" i="63"/>
  <c r="AG25" i="63"/>
  <c r="AO25" i="63"/>
  <c r="AF26" i="63"/>
  <c r="AN26" i="63"/>
  <c r="AE27" i="63"/>
  <c r="AM27" i="63"/>
  <c r="AD28" i="63"/>
  <c r="AL28" i="63"/>
  <c r="AC29" i="63"/>
  <c r="AK29" i="63"/>
  <c r="AJ30" i="63"/>
  <c r="AR30" i="63"/>
  <c r="AI31" i="63"/>
  <c r="AQ31" i="63"/>
  <c r="AH32" i="63"/>
  <c r="AP32" i="63"/>
  <c r="AG33" i="63"/>
  <c r="AO33" i="63"/>
  <c r="AF34" i="63"/>
  <c r="AN34" i="63"/>
  <c r="AE35" i="63"/>
  <c r="AM35" i="63"/>
  <c r="AD36" i="63"/>
  <c r="AL36" i="63"/>
  <c r="AC37" i="63"/>
  <c r="AK37" i="63"/>
  <c r="AJ38" i="63"/>
  <c r="AI39" i="63"/>
  <c r="AQ39" i="63"/>
  <c r="AH40" i="63"/>
  <c r="AP40" i="63"/>
  <c r="AG41" i="63"/>
  <c r="AO41" i="63"/>
  <c r="AE43" i="63"/>
  <c r="AM43" i="63"/>
  <c r="AD44" i="63"/>
  <c r="AL44" i="63"/>
  <c r="AC45" i="63"/>
  <c r="AK45" i="63"/>
  <c r="AJ46" i="63"/>
  <c r="AR46" i="63"/>
  <c r="AI47" i="63"/>
  <c r="AQ47" i="63"/>
  <c r="AH48" i="63"/>
  <c r="AP48" i="63"/>
  <c r="AG49" i="63"/>
  <c r="AO49" i="63"/>
  <c r="AF50" i="63"/>
  <c r="AN50" i="63"/>
  <c r="AE51" i="63"/>
  <c r="AM51" i="63"/>
  <c r="AD52" i="63"/>
  <c r="AL52" i="63"/>
  <c r="AC53" i="63"/>
  <c r="AK53" i="63"/>
  <c r="AJ54" i="63"/>
  <c r="AR54" i="63"/>
  <c r="AI55" i="63"/>
  <c r="AQ55" i="63"/>
  <c r="AH56" i="63"/>
  <c r="AP56" i="63"/>
  <c r="AG57" i="63"/>
  <c r="AO57" i="63"/>
  <c r="AF58" i="63"/>
  <c r="AN58" i="63"/>
  <c r="AE59" i="63"/>
  <c r="AM59" i="63"/>
  <c r="AD60" i="63"/>
  <c r="AL60" i="63"/>
  <c r="AJ62" i="63"/>
  <c r="AR62" i="63"/>
  <c r="AI63" i="63"/>
  <c r="AQ63" i="63"/>
  <c r="AH64" i="63"/>
  <c r="AP64" i="63"/>
  <c r="AG65" i="63"/>
  <c r="AO65" i="63"/>
  <c r="AF66" i="63"/>
  <c r="AN66" i="63"/>
  <c r="AE67" i="63"/>
  <c r="AM67" i="63"/>
  <c r="AC69" i="63"/>
  <c r="AC68" i="63" s="1"/>
  <c r="L22" i="63" s="1"/>
  <c r="AC22" i="63" s="1"/>
  <c r="AC21" i="63" s="1"/>
  <c r="L15" i="63" s="1"/>
  <c r="AC15" i="63" s="1"/>
  <c r="AC14" i="63" s="1"/>
  <c r="AK69" i="63"/>
  <c r="AJ70" i="63"/>
  <c r="AR70" i="63"/>
  <c r="AI71" i="63"/>
  <c r="AQ71" i="63"/>
  <c r="AH72" i="63"/>
  <c r="AP72" i="63"/>
  <c r="AF3" i="64"/>
  <c r="AN3" i="64"/>
  <c r="AE4" i="64"/>
  <c r="AM4" i="64"/>
  <c r="AM2" i="64" s="1"/>
  <c r="AD5" i="64"/>
  <c r="AL5" i="64"/>
  <c r="AI24" i="64"/>
  <c r="AQ24" i="64"/>
  <c r="AF27" i="64"/>
  <c r="AN27" i="64"/>
  <c r="AE28" i="64"/>
  <c r="AM28" i="64"/>
  <c r="AJ31" i="64"/>
  <c r="AR31" i="64"/>
  <c r="AI32" i="64"/>
  <c r="AQ32" i="64"/>
  <c r="AF35" i="64"/>
  <c r="AN35" i="64"/>
  <c r="AE36" i="64"/>
  <c r="AM36" i="64"/>
  <c r="AJ39" i="64"/>
  <c r="AR39" i="64"/>
  <c r="AI40" i="64"/>
  <c r="AQ40" i="64"/>
  <c r="AF43" i="64"/>
  <c r="AN43" i="64"/>
  <c r="AE44" i="64"/>
  <c r="AM44" i="64"/>
  <c r="AJ47" i="64"/>
  <c r="AR47" i="64"/>
  <c r="AI48" i="64"/>
  <c r="AQ48" i="64"/>
  <c r="AH51" i="64"/>
  <c r="AM55" i="64"/>
  <c r="AE55" i="64"/>
  <c r="AK55" i="64"/>
  <c r="AC55" i="64"/>
  <c r="AQ55" i="64"/>
  <c r="AI55" i="64"/>
  <c r="AO55" i="64"/>
  <c r="AF27" i="63"/>
  <c r="AN27" i="63"/>
  <c r="AJ31" i="63"/>
  <c r="AR31" i="63"/>
  <c r="AF35" i="63"/>
  <c r="AN35" i="63"/>
  <c r="AJ39" i="63"/>
  <c r="AR39" i="63"/>
  <c r="AF43" i="63"/>
  <c r="AN43" i="63"/>
  <c r="AJ47" i="63"/>
  <c r="AR47" i="63"/>
  <c r="AF51" i="63"/>
  <c r="AN51" i="63"/>
  <c r="AJ55" i="63"/>
  <c r="AR55" i="63"/>
  <c r="AF59" i="63"/>
  <c r="AN59" i="63"/>
  <c r="AJ63" i="63"/>
  <c r="AR63" i="63"/>
  <c r="AF67" i="63"/>
  <c r="AN67" i="63"/>
  <c r="AJ71" i="63"/>
  <c r="AR71" i="63"/>
  <c r="AF4" i="64"/>
  <c r="AN4" i="64"/>
  <c r="AJ24" i="64"/>
  <c r="AR24" i="64"/>
  <c r="AF28" i="64"/>
  <c r="AN28" i="64"/>
  <c r="AJ32" i="64"/>
  <c r="AR32" i="64"/>
  <c r="AF36" i="64"/>
  <c r="AN36" i="64"/>
  <c r="AJ40" i="64"/>
  <c r="AR40" i="64"/>
  <c r="AF44" i="64"/>
  <c r="AN44" i="64"/>
  <c r="AJ48" i="64"/>
  <c r="AR48" i="64"/>
  <c r="AL67" i="64"/>
  <c r="AD67" i="64"/>
  <c r="AK67" i="64"/>
  <c r="AC67" i="64"/>
  <c r="AQ67" i="64"/>
  <c r="AI67" i="64"/>
  <c r="AP67" i="64"/>
  <c r="AH67" i="64"/>
  <c r="AO67" i="64"/>
  <c r="AG67" i="64"/>
  <c r="AM67" i="64"/>
  <c r="AE67" i="64"/>
  <c r="AF4" i="63"/>
  <c r="AN4" i="63"/>
  <c r="AN2" i="63" s="1"/>
  <c r="AE5" i="63"/>
  <c r="AM5" i="63"/>
  <c r="AJ24" i="63"/>
  <c r="AI25" i="63"/>
  <c r="AI23" i="63" s="1"/>
  <c r="R17" i="63" s="1"/>
  <c r="AI17" i="63" s="1"/>
  <c r="AQ25" i="63"/>
  <c r="AH26" i="63"/>
  <c r="AP26" i="63"/>
  <c r="AG27" i="63"/>
  <c r="AO27" i="63"/>
  <c r="AF28" i="63"/>
  <c r="AN28" i="63"/>
  <c r="AE29" i="63"/>
  <c r="AM29" i="63"/>
  <c r="AC31" i="63"/>
  <c r="AK31" i="63"/>
  <c r="AJ32" i="63"/>
  <c r="AI33" i="63"/>
  <c r="AQ33" i="63"/>
  <c r="AH34" i="63"/>
  <c r="AP34" i="63"/>
  <c r="AG35" i="63"/>
  <c r="AO35" i="63"/>
  <c r="AF36" i="63"/>
  <c r="AN36" i="63"/>
  <c r="AE37" i="63"/>
  <c r="AM37" i="63"/>
  <c r="AC39" i="63"/>
  <c r="AK39" i="63"/>
  <c r="AJ40" i="63"/>
  <c r="AI41" i="63"/>
  <c r="AQ41" i="63"/>
  <c r="AG43" i="63"/>
  <c r="AO43" i="63"/>
  <c r="AF44" i="63"/>
  <c r="AN44" i="63"/>
  <c r="AE45" i="63"/>
  <c r="AM45" i="63"/>
  <c r="AC47" i="63"/>
  <c r="AK47" i="63"/>
  <c r="AJ48" i="63"/>
  <c r="AR48" i="63"/>
  <c r="AI49" i="63"/>
  <c r="AQ49" i="63"/>
  <c r="AH50" i="63"/>
  <c r="AP50" i="63"/>
  <c r="AG51" i="63"/>
  <c r="AO51" i="63"/>
  <c r="AF52" i="63"/>
  <c r="AN52" i="63"/>
  <c r="AE53" i="63"/>
  <c r="AM53" i="63"/>
  <c r="AC55" i="63"/>
  <c r="AK55" i="63"/>
  <c r="AJ56" i="63"/>
  <c r="AR56" i="63"/>
  <c r="AI57" i="63"/>
  <c r="AQ57" i="63"/>
  <c r="AH58" i="63"/>
  <c r="AP58" i="63"/>
  <c r="AG59" i="63"/>
  <c r="AO59" i="63"/>
  <c r="AF60" i="63"/>
  <c r="AN60" i="63"/>
  <c r="AC63" i="63"/>
  <c r="AK63" i="63"/>
  <c r="AJ64" i="63"/>
  <c r="AR64" i="63"/>
  <c r="AI65" i="63"/>
  <c r="AQ65" i="63"/>
  <c r="AH66" i="63"/>
  <c r="AP66" i="63"/>
  <c r="AG67" i="63"/>
  <c r="AO67" i="63"/>
  <c r="AE69" i="63"/>
  <c r="AM69" i="63"/>
  <c r="AD70" i="63"/>
  <c r="AD68" i="63" s="1"/>
  <c r="M22" i="63" s="1"/>
  <c r="AD22" i="63" s="1"/>
  <c r="AD21" i="63" s="1"/>
  <c r="M15" i="63" s="1"/>
  <c r="AD15" i="63" s="1"/>
  <c r="AD14" i="63" s="1"/>
  <c r="AL70" i="63"/>
  <c r="AL68" i="63" s="1"/>
  <c r="U22" i="63" s="1"/>
  <c r="AL22" i="63" s="1"/>
  <c r="AL21" i="63" s="1"/>
  <c r="U15" i="63" s="1"/>
  <c r="AL15" i="63" s="1"/>
  <c r="AL14" i="63" s="1"/>
  <c r="AC71" i="63"/>
  <c r="AK71" i="63"/>
  <c r="AJ72" i="63"/>
  <c r="AR72" i="63"/>
  <c r="AH3" i="64"/>
  <c r="AP3" i="64"/>
  <c r="AG4" i="64"/>
  <c r="AG2" i="64" s="1"/>
  <c r="AO4" i="64"/>
  <c r="AO2" i="64" s="1"/>
  <c r="AF5" i="64"/>
  <c r="AN5" i="64"/>
  <c r="AC24" i="64"/>
  <c r="AK24" i="64"/>
  <c r="AJ25" i="64"/>
  <c r="AR25" i="64"/>
  <c r="AI26" i="64"/>
  <c r="AQ26" i="64"/>
  <c r="AH27" i="64"/>
  <c r="AP27" i="64"/>
  <c r="AG28" i="64"/>
  <c r="AO28" i="64"/>
  <c r="AF29" i="64"/>
  <c r="AN29" i="64"/>
  <c r="AE30" i="64"/>
  <c r="AM30" i="64"/>
  <c r="AD31" i="64"/>
  <c r="AL31" i="64"/>
  <c r="AC32" i="64"/>
  <c r="AK32" i="64"/>
  <c r="AJ33" i="64"/>
  <c r="AR33" i="64"/>
  <c r="AI34" i="64"/>
  <c r="AQ34" i="64"/>
  <c r="AH35" i="64"/>
  <c r="AP35" i="64"/>
  <c r="AG36" i="64"/>
  <c r="AO36" i="64"/>
  <c r="AF37" i="64"/>
  <c r="AN37" i="64"/>
  <c r="AD39" i="64"/>
  <c r="AL39" i="64"/>
  <c r="AC40" i="64"/>
  <c r="AK40" i="64"/>
  <c r="AJ41" i="64"/>
  <c r="AR41" i="64"/>
  <c r="AH43" i="64"/>
  <c r="AP43" i="64"/>
  <c r="AG44" i="64"/>
  <c r="AO44" i="64"/>
  <c r="AF45" i="64"/>
  <c r="AN45" i="64"/>
  <c r="AD47" i="64"/>
  <c r="AL47" i="64"/>
  <c r="AC48" i="64"/>
  <c r="AK48" i="64"/>
  <c r="AJ49" i="64"/>
  <c r="AR49" i="64"/>
  <c r="AI50" i="64"/>
  <c r="AQ50" i="64"/>
  <c r="AK51" i="64"/>
  <c r="AO53" i="64"/>
  <c r="AG53" i="64"/>
  <c r="AM53" i="64"/>
  <c r="AE53" i="64"/>
  <c r="AK53" i="64"/>
  <c r="AC53" i="64"/>
  <c r="AP53" i="64"/>
  <c r="AF55" i="64"/>
  <c r="AR55" i="64"/>
  <c r="AL59" i="64"/>
  <c r="AD59" i="64"/>
  <c r="AK59" i="64"/>
  <c r="AC59" i="64"/>
  <c r="AQ59" i="64"/>
  <c r="AI59" i="64"/>
  <c r="AP59" i="64"/>
  <c r="AH59" i="64"/>
  <c r="AO59" i="64"/>
  <c r="AG59" i="64"/>
  <c r="AM59" i="64"/>
  <c r="AE59" i="64"/>
  <c r="AF67" i="64"/>
  <c r="AO4" i="63"/>
  <c r="AF5" i="63"/>
  <c r="AN5" i="63"/>
  <c r="AJ25" i="63"/>
  <c r="AI26" i="63"/>
  <c r="AQ26" i="63"/>
  <c r="AH27" i="63"/>
  <c r="AP27" i="63"/>
  <c r="AG28" i="63"/>
  <c r="AO28" i="63"/>
  <c r="AF29" i="63"/>
  <c r="AN29" i="63"/>
  <c r="AD31" i="63"/>
  <c r="AL31" i="63"/>
  <c r="AJ33" i="63"/>
  <c r="AR33" i="63"/>
  <c r="AI34" i="63"/>
  <c r="AQ34" i="63"/>
  <c r="AH35" i="63"/>
  <c r="AP35" i="63"/>
  <c r="AG36" i="63"/>
  <c r="AO36" i="63"/>
  <c r="AF37" i="63"/>
  <c r="AN37" i="63"/>
  <c r="AD39" i="63"/>
  <c r="AL39" i="63"/>
  <c r="AJ41" i="63"/>
  <c r="AR41" i="63"/>
  <c r="AH43" i="63"/>
  <c r="AP43" i="63"/>
  <c r="AG44" i="63"/>
  <c r="AO44" i="63"/>
  <c r="AF45" i="63"/>
  <c r="AN45" i="63"/>
  <c r="AD47" i="63"/>
  <c r="AL47" i="63"/>
  <c r="AJ49" i="63"/>
  <c r="AR49" i="63"/>
  <c r="AI50" i="63"/>
  <c r="AQ50" i="63"/>
  <c r="AH51" i="63"/>
  <c r="AP51" i="63"/>
  <c r="AG52" i="63"/>
  <c r="AO52" i="63"/>
  <c r="AF53" i="63"/>
  <c r="AN53" i="63"/>
  <c r="AD55" i="63"/>
  <c r="AL55" i="63"/>
  <c r="AJ57" i="63"/>
  <c r="AR57" i="63"/>
  <c r="AI58" i="63"/>
  <c r="AQ58" i="63"/>
  <c r="AH59" i="63"/>
  <c r="AP59" i="63"/>
  <c r="AG60" i="63"/>
  <c r="AO60" i="63"/>
  <c r="AD63" i="63"/>
  <c r="AL63" i="63"/>
  <c r="AC64" i="63"/>
  <c r="AK64" i="63"/>
  <c r="AJ65" i="63"/>
  <c r="AR65" i="63"/>
  <c r="AI66" i="63"/>
  <c r="AQ66" i="63"/>
  <c r="AH67" i="63"/>
  <c r="AP67" i="63"/>
  <c r="AF69" i="63"/>
  <c r="AN69" i="63"/>
  <c r="AE70" i="63"/>
  <c r="AM70" i="63"/>
  <c r="AD71" i="63"/>
  <c r="AL71" i="63"/>
  <c r="AC72" i="63"/>
  <c r="AK72" i="63"/>
  <c r="AI3" i="64"/>
  <c r="AQ3" i="64"/>
  <c r="AH4" i="64"/>
  <c r="AP4" i="64"/>
  <c r="AG5" i="64"/>
  <c r="AO5" i="64"/>
  <c r="AD24" i="64"/>
  <c r="AL24" i="64"/>
  <c r="AJ26" i="64"/>
  <c r="AR26" i="64"/>
  <c r="AI27" i="64"/>
  <c r="AQ27" i="64"/>
  <c r="AH28" i="64"/>
  <c r="AP28" i="64"/>
  <c r="AE31" i="64"/>
  <c r="AM31" i="64"/>
  <c r="AD32" i="64"/>
  <c r="AL32" i="64"/>
  <c r="AJ34" i="64"/>
  <c r="AR34" i="64"/>
  <c r="AI35" i="64"/>
  <c r="AQ35" i="64"/>
  <c r="AH36" i="64"/>
  <c r="AP36" i="64"/>
  <c r="AE39" i="64"/>
  <c r="AM39" i="64"/>
  <c r="AD40" i="64"/>
  <c r="AL40" i="64"/>
  <c r="AI43" i="64"/>
  <c r="AQ43" i="64"/>
  <c r="AH44" i="64"/>
  <c r="AP44" i="64"/>
  <c r="AE47" i="64"/>
  <c r="AM47" i="64"/>
  <c r="AD48" i="64"/>
  <c r="AL48" i="64"/>
  <c r="AJ50" i="64"/>
  <c r="AR50" i="64"/>
  <c r="AG55" i="64"/>
  <c r="AJ67" i="64"/>
  <c r="AP71" i="64"/>
  <c r="AP68" i="64" s="1"/>
  <c r="Y22" i="64" s="1"/>
  <c r="AP22" i="64" s="1"/>
  <c r="AP21" i="64" s="1"/>
  <c r="Y15" i="64" s="1"/>
  <c r="AP15" i="64" s="1"/>
  <c r="AP14" i="64" s="1"/>
  <c r="AH71" i="64"/>
  <c r="AO71" i="64"/>
  <c r="AG71" i="64"/>
  <c r="AM71" i="64"/>
  <c r="AE71" i="64"/>
  <c r="AL71" i="64"/>
  <c r="AD71" i="64"/>
  <c r="AK71" i="64"/>
  <c r="AC71" i="64"/>
  <c r="AQ71" i="64"/>
  <c r="AI71" i="64"/>
  <c r="AL4" i="65"/>
  <c r="AL2" i="65" s="1"/>
  <c r="AD4" i="65"/>
  <c r="AK4" i="65"/>
  <c r="AC4" i="65"/>
  <c r="AC2" i="65" s="1"/>
  <c r="AQ4" i="65"/>
  <c r="AQ2" i="65" s="1"/>
  <c r="AI4" i="65"/>
  <c r="AP4" i="65"/>
  <c r="AH4" i="65"/>
  <c r="AO4" i="65"/>
  <c r="AO2" i="65" s="1"/>
  <c r="AG4" i="65"/>
  <c r="AM4" i="65"/>
  <c r="AM2" i="65" s="1"/>
  <c r="AE4" i="65"/>
  <c r="AJ26" i="63"/>
  <c r="AR26" i="63"/>
  <c r="AI27" i="63"/>
  <c r="AQ27" i="63"/>
  <c r="AE31" i="63"/>
  <c r="AM31" i="63"/>
  <c r="AJ34" i="63"/>
  <c r="AR34" i="63"/>
  <c r="AI35" i="63"/>
  <c r="AQ35" i="63"/>
  <c r="AO37" i="63"/>
  <c r="AE39" i="63"/>
  <c r="AM39" i="63"/>
  <c r="AI43" i="63"/>
  <c r="AQ43" i="63"/>
  <c r="AP44" i="63"/>
  <c r="AO45" i="63"/>
  <c r="AE47" i="63"/>
  <c r="AM47" i="63"/>
  <c r="AJ50" i="63"/>
  <c r="AR50" i="63"/>
  <c r="AI51" i="63"/>
  <c r="AQ51" i="63"/>
  <c r="AH52" i="63"/>
  <c r="AP52" i="63"/>
  <c r="AG53" i="63"/>
  <c r="AO53" i="63"/>
  <c r="AE55" i="63"/>
  <c r="AM55" i="63"/>
  <c r="AC57" i="63"/>
  <c r="AK57" i="63"/>
  <c r="AJ58" i="63"/>
  <c r="AR58" i="63"/>
  <c r="AI59" i="63"/>
  <c r="AQ59" i="63"/>
  <c r="AH60" i="63"/>
  <c r="AP60" i="63"/>
  <c r="AE63" i="63"/>
  <c r="AM63" i="63"/>
  <c r="AD64" i="63"/>
  <c r="AL64" i="63"/>
  <c r="AC65" i="63"/>
  <c r="AK65" i="63"/>
  <c r="AJ66" i="63"/>
  <c r="AR66" i="63"/>
  <c r="AI67" i="63"/>
  <c r="AQ67" i="63"/>
  <c r="AG69" i="63"/>
  <c r="AO69" i="63"/>
  <c r="AF70" i="63"/>
  <c r="AN70" i="63"/>
  <c r="AE71" i="63"/>
  <c r="AM71" i="63"/>
  <c r="AD72" i="63"/>
  <c r="AL72" i="63"/>
  <c r="AJ3" i="64"/>
  <c r="AR3" i="64"/>
  <c r="AI4" i="64"/>
  <c r="AQ4" i="64"/>
  <c r="AH5" i="64"/>
  <c r="AP5" i="64"/>
  <c r="AE24" i="64"/>
  <c r="AM24" i="64"/>
  <c r="AJ27" i="64"/>
  <c r="AR27" i="64"/>
  <c r="AI28" i="64"/>
  <c r="AQ28" i="64"/>
  <c r="AE32" i="64"/>
  <c r="AM32" i="64"/>
  <c r="AJ35" i="64"/>
  <c r="AR35" i="64"/>
  <c r="AI36" i="64"/>
  <c r="AQ36" i="64"/>
  <c r="AE40" i="64"/>
  <c r="AM40" i="64"/>
  <c r="AJ43" i="64"/>
  <c r="AR43" i="64"/>
  <c r="AI44" i="64"/>
  <c r="AQ44" i="64"/>
  <c r="AE48" i="64"/>
  <c r="AM48" i="64"/>
  <c r="AQ51" i="64"/>
  <c r="AI51" i="64"/>
  <c r="AO51" i="64"/>
  <c r="AG51" i="64"/>
  <c r="AM51" i="64"/>
  <c r="AE51" i="64"/>
  <c r="AN51" i="64"/>
  <c r="AH55" i="64"/>
  <c r="AN67" i="64"/>
  <c r="AE2" i="65"/>
  <c r="AJ27" i="63"/>
  <c r="AR27" i="63"/>
  <c r="AJ35" i="63"/>
  <c r="AR35" i="63"/>
  <c r="AJ43" i="63"/>
  <c r="AR43" i="63"/>
  <c r="AJ51" i="63"/>
  <c r="AR51" i="63"/>
  <c r="AJ59" i="63"/>
  <c r="AR59" i="63"/>
  <c r="AJ67" i="63"/>
  <c r="AR67" i="63"/>
  <c r="AJ4" i="64"/>
  <c r="AR4" i="64"/>
  <c r="AJ28" i="64"/>
  <c r="AR28" i="64"/>
  <c r="AJ36" i="64"/>
  <c r="AR36" i="64"/>
  <c r="AN40" i="64"/>
  <c r="AJ44" i="64"/>
  <c r="AR44" i="64"/>
  <c r="AF48" i="64"/>
  <c r="AN48" i="64"/>
  <c r="AR67" i="64"/>
  <c r="AG2" i="65"/>
  <c r="AJ4" i="63"/>
  <c r="AI5" i="63"/>
  <c r="AQ5" i="63"/>
  <c r="AD26" i="63"/>
  <c r="AL26" i="63"/>
  <c r="AC27" i="63"/>
  <c r="AK27" i="63"/>
  <c r="AJ28" i="63"/>
  <c r="AI29" i="63"/>
  <c r="AQ29" i="63"/>
  <c r="AG31" i="63"/>
  <c r="AO31" i="63"/>
  <c r="AD34" i="63"/>
  <c r="AL34" i="63"/>
  <c r="AC35" i="63"/>
  <c r="AK35" i="63"/>
  <c r="AJ36" i="63"/>
  <c r="AI37" i="63"/>
  <c r="AQ37" i="63"/>
  <c r="AG39" i="63"/>
  <c r="AO39" i="63"/>
  <c r="AC43" i="63"/>
  <c r="AK43" i="63"/>
  <c r="AJ44" i="63"/>
  <c r="AR44" i="63"/>
  <c r="AI45" i="63"/>
  <c r="AQ45" i="63"/>
  <c r="AG47" i="63"/>
  <c r="AO47" i="63"/>
  <c r="AE49" i="63"/>
  <c r="AM49" i="63"/>
  <c r="AD50" i="63"/>
  <c r="AL50" i="63"/>
  <c r="AC51" i="63"/>
  <c r="AK51" i="63"/>
  <c r="AJ52" i="63"/>
  <c r="AR52" i="63"/>
  <c r="AI53" i="63"/>
  <c r="AQ53" i="63"/>
  <c r="AG55" i="63"/>
  <c r="AO55" i="63"/>
  <c r="AN56" i="63"/>
  <c r="AE57" i="63"/>
  <c r="AM57" i="63"/>
  <c r="AD58" i="63"/>
  <c r="AL58" i="63"/>
  <c r="AC59" i="63"/>
  <c r="AK59" i="63"/>
  <c r="AJ60" i="63"/>
  <c r="AR60" i="63"/>
  <c r="AP62" i="63"/>
  <c r="AG63" i="63"/>
  <c r="AO63" i="63"/>
  <c r="AO61" i="63" s="1"/>
  <c r="X20" i="63" s="1"/>
  <c r="AO20" i="63" s="1"/>
  <c r="AO19" i="63" s="1"/>
  <c r="X13" i="63" s="1"/>
  <c r="AO13" i="63" s="1"/>
  <c r="AO12" i="63" s="1"/>
  <c r="AF64" i="63"/>
  <c r="AN64" i="63"/>
  <c r="AN61" i="63" s="1"/>
  <c r="W20" i="63" s="1"/>
  <c r="AN20" i="63" s="1"/>
  <c r="AN19" i="63" s="1"/>
  <c r="W13" i="63" s="1"/>
  <c r="AN13" i="63" s="1"/>
  <c r="AN12" i="63" s="1"/>
  <c r="AE65" i="63"/>
  <c r="AM65" i="63"/>
  <c r="AD66" i="63"/>
  <c r="AL66" i="63"/>
  <c r="AC67" i="63"/>
  <c r="AK67" i="63"/>
  <c r="AI69" i="63"/>
  <c r="AQ69" i="63"/>
  <c r="AQ68" i="63" s="1"/>
  <c r="Z22" i="63" s="1"/>
  <c r="AQ22" i="63" s="1"/>
  <c r="AQ21" i="63" s="1"/>
  <c r="Z15" i="63" s="1"/>
  <c r="AQ15" i="63" s="1"/>
  <c r="AQ14" i="63" s="1"/>
  <c r="AH70" i="63"/>
  <c r="AH68" i="63" s="1"/>
  <c r="Q22" i="63" s="1"/>
  <c r="AH22" i="63" s="1"/>
  <c r="AH21" i="63" s="1"/>
  <c r="Q15" i="63" s="1"/>
  <c r="AH15" i="63" s="1"/>
  <c r="AH14" i="63" s="1"/>
  <c r="AP70" i="63"/>
  <c r="AP68" i="63" s="1"/>
  <c r="Y22" i="63" s="1"/>
  <c r="AP22" i="63" s="1"/>
  <c r="AP21" i="63" s="1"/>
  <c r="Y15" i="63" s="1"/>
  <c r="AP15" i="63" s="1"/>
  <c r="AP14" i="63" s="1"/>
  <c r="AG71" i="63"/>
  <c r="AO71" i="63"/>
  <c r="AF72" i="63"/>
  <c r="AN72" i="63"/>
  <c r="AD3" i="64"/>
  <c r="AL3" i="64"/>
  <c r="AL2" i="64" s="1"/>
  <c r="AC4" i="64"/>
  <c r="AC2" i="64" s="1"/>
  <c r="AK4" i="64"/>
  <c r="AK2" i="64" s="1"/>
  <c r="AJ5" i="64"/>
  <c r="AR5" i="64"/>
  <c r="AG24" i="64"/>
  <c r="AO24" i="64"/>
  <c r="AF25" i="64"/>
  <c r="AE26" i="64"/>
  <c r="AM26" i="64"/>
  <c r="AD27" i="64"/>
  <c r="AL27" i="64"/>
  <c r="AC28" i="64"/>
  <c r="AK28" i="64"/>
  <c r="AJ29" i="64"/>
  <c r="AR29" i="64"/>
  <c r="AI30" i="64"/>
  <c r="AQ30" i="64"/>
  <c r="AH31" i="64"/>
  <c r="AP31" i="64"/>
  <c r="AG32" i="64"/>
  <c r="AO32" i="64"/>
  <c r="AF33" i="64"/>
  <c r="AN33" i="64"/>
  <c r="AE34" i="64"/>
  <c r="AM34" i="64"/>
  <c r="AD35" i="64"/>
  <c r="AL35" i="64"/>
  <c r="AC36" i="64"/>
  <c r="AK36" i="64"/>
  <c r="AJ37" i="64"/>
  <c r="AR37" i="64"/>
  <c r="AQ38" i="64"/>
  <c r="AH39" i="64"/>
  <c r="AP39" i="64"/>
  <c r="AG40" i="64"/>
  <c r="AO40" i="64"/>
  <c r="AF41" i="64"/>
  <c r="AN41" i="64"/>
  <c r="AD43" i="64"/>
  <c r="AL43" i="64"/>
  <c r="AC44" i="64"/>
  <c r="AC42" i="64" s="1"/>
  <c r="L18" i="64" s="1"/>
  <c r="AC18" i="64" s="1"/>
  <c r="AK44" i="64"/>
  <c r="AK42" i="64" s="1"/>
  <c r="T18" i="64" s="1"/>
  <c r="AK18" i="64" s="1"/>
  <c r="AJ45" i="64"/>
  <c r="AR45" i="64"/>
  <c r="AH47" i="64"/>
  <c r="AP47" i="64"/>
  <c r="AG48" i="64"/>
  <c r="AO48" i="64"/>
  <c r="AF49" i="64"/>
  <c r="AN49" i="64"/>
  <c r="AE50" i="64"/>
  <c r="AM50" i="64"/>
  <c r="AD51" i="64"/>
  <c r="AR51" i="64"/>
  <c r="AI53" i="64"/>
  <c r="AL55" i="64"/>
  <c r="AR59" i="64"/>
  <c r="AI2" i="65"/>
  <c r="AJ5" i="63"/>
  <c r="AE26" i="63"/>
  <c r="AD27" i="63"/>
  <c r="AJ29" i="63"/>
  <c r="AH31" i="63"/>
  <c r="AE34" i="63"/>
  <c r="AD35" i="63"/>
  <c r="AJ37" i="63"/>
  <c r="AH39" i="63"/>
  <c r="AD43" i="63"/>
  <c r="AC44" i="63"/>
  <c r="AJ45" i="63"/>
  <c r="AH47" i="63"/>
  <c r="AF49" i="63"/>
  <c r="AE50" i="63"/>
  <c r="AD51" i="63"/>
  <c r="AC52" i="63"/>
  <c r="AJ53" i="63"/>
  <c r="AH55" i="63"/>
  <c r="AF57" i="63"/>
  <c r="AE58" i="63"/>
  <c r="AD59" i="63"/>
  <c r="AC60" i="63"/>
  <c r="AH63" i="63"/>
  <c r="AH61" i="63" s="1"/>
  <c r="Q20" i="63" s="1"/>
  <c r="AH20" i="63" s="1"/>
  <c r="AH19" i="63" s="1"/>
  <c r="Q13" i="63" s="1"/>
  <c r="AH13" i="63" s="1"/>
  <c r="AH12" i="63" s="1"/>
  <c r="AG64" i="63"/>
  <c r="AF65" i="63"/>
  <c r="AE66" i="63"/>
  <c r="AD67" i="63"/>
  <c r="AJ69" i="63"/>
  <c r="AJ68" i="63" s="1"/>
  <c r="S22" i="63" s="1"/>
  <c r="AJ22" i="63" s="1"/>
  <c r="AJ21" i="63" s="1"/>
  <c r="S15" i="63" s="1"/>
  <c r="AJ15" i="63" s="1"/>
  <c r="AJ14" i="63" s="1"/>
  <c r="AI70" i="63"/>
  <c r="AH71" i="63"/>
  <c r="AG72" i="63"/>
  <c r="AE3" i="64"/>
  <c r="AE2" i="64" s="1"/>
  <c r="AD4" i="64"/>
  <c r="AC5" i="64"/>
  <c r="AH24" i="64"/>
  <c r="AF26" i="64"/>
  <c r="AE27" i="64"/>
  <c r="AD28" i="64"/>
  <c r="AC29" i="64"/>
  <c r="AJ30" i="64"/>
  <c r="AI31" i="64"/>
  <c r="AH32" i="64"/>
  <c r="AG33" i="64"/>
  <c r="AF34" i="64"/>
  <c r="AE35" i="64"/>
  <c r="AD36" i="64"/>
  <c r="AC37" i="64"/>
  <c r="AJ38" i="64"/>
  <c r="AI39" i="64"/>
  <c r="AH40" i="64"/>
  <c r="AG41" i="64"/>
  <c r="AE43" i="64"/>
  <c r="AD44" i="64"/>
  <c r="AC45" i="64"/>
  <c r="AJ46" i="64"/>
  <c r="AI47" i="64"/>
  <c r="AH48" i="64"/>
  <c r="AG49" i="64"/>
  <c r="AF50" i="64"/>
  <c r="AF51" i="64"/>
  <c r="AP52" i="64"/>
  <c r="AH52" i="64"/>
  <c r="AN52" i="64"/>
  <c r="AF52" i="64"/>
  <c r="AL52" i="64"/>
  <c r="AD52" i="64"/>
  <c r="AO52" i="64"/>
  <c r="AJ53" i="64"/>
  <c r="AN55" i="64"/>
  <c r="AN57" i="64"/>
  <c r="AM57" i="64"/>
  <c r="AE57" i="64"/>
  <c r="AK57" i="64"/>
  <c r="AC57" i="64"/>
  <c r="AQ57" i="64"/>
  <c r="AI57" i="64"/>
  <c r="AO57" i="64"/>
  <c r="AG57" i="64"/>
  <c r="AP63" i="64"/>
  <c r="AP61" i="64" s="1"/>
  <c r="Y20" i="64" s="1"/>
  <c r="AP20" i="64" s="1"/>
  <c r="AP19" i="64" s="1"/>
  <c r="Y13" i="64" s="1"/>
  <c r="AP13" i="64" s="1"/>
  <c r="AP12" i="64" s="1"/>
  <c r="AH63" i="64"/>
  <c r="AO63" i="64"/>
  <c r="AG63" i="64"/>
  <c r="AM63" i="64"/>
  <c r="AE63" i="64"/>
  <c r="AL63" i="64"/>
  <c r="AD63" i="64"/>
  <c r="AK63" i="64"/>
  <c r="AK61" i="64" s="1"/>
  <c r="T20" i="64" s="1"/>
  <c r="AK20" i="64" s="1"/>
  <c r="AK19" i="64" s="1"/>
  <c r="T13" i="64" s="1"/>
  <c r="AK13" i="64" s="1"/>
  <c r="AK12" i="64" s="1"/>
  <c r="AC63" i="64"/>
  <c r="AQ63" i="64"/>
  <c r="AI63" i="64"/>
  <c r="AR71" i="64"/>
  <c r="AK2" i="65"/>
  <c r="AR4" i="65"/>
  <c r="AJ54" i="64"/>
  <c r="AR54" i="64"/>
  <c r="AH56" i="64"/>
  <c r="AP56" i="64"/>
  <c r="AF58" i="64"/>
  <c r="AN58" i="64"/>
  <c r="AD60" i="64"/>
  <c r="AL60" i="64"/>
  <c r="AJ62" i="64"/>
  <c r="AR62" i="64"/>
  <c r="AG65" i="64"/>
  <c r="AO65" i="64"/>
  <c r="AF66" i="64"/>
  <c r="AN66" i="64"/>
  <c r="AN61" i="64" s="1"/>
  <c r="W20" i="64" s="1"/>
  <c r="AN20" i="64" s="1"/>
  <c r="AN19" i="64" s="1"/>
  <c r="W13" i="64" s="1"/>
  <c r="AN13" i="64" s="1"/>
  <c r="AN12" i="64" s="1"/>
  <c r="AC69" i="64"/>
  <c r="AC68" i="64" s="1"/>
  <c r="L22" i="64" s="1"/>
  <c r="AC22" i="64" s="1"/>
  <c r="AC21" i="64" s="1"/>
  <c r="L15" i="64" s="1"/>
  <c r="AC15" i="64" s="1"/>
  <c r="AC14" i="64" s="1"/>
  <c r="AK69" i="64"/>
  <c r="AK68" i="64" s="1"/>
  <c r="T22" i="64" s="1"/>
  <c r="AK22" i="64" s="1"/>
  <c r="AK21" i="64" s="1"/>
  <c r="T15" i="64" s="1"/>
  <c r="AK15" i="64" s="1"/>
  <c r="AK14" i="64" s="1"/>
  <c r="AJ70" i="64"/>
  <c r="AR70" i="64"/>
  <c r="AR68" i="64" s="1"/>
  <c r="AA22" i="64" s="1"/>
  <c r="AR22" i="64" s="1"/>
  <c r="AR21" i="64" s="1"/>
  <c r="AA15" i="64" s="1"/>
  <c r="AR15" i="64" s="1"/>
  <c r="AR14" i="64" s="1"/>
  <c r="AF3" i="65"/>
  <c r="AN3" i="65"/>
  <c r="AI24" i="65"/>
  <c r="AQ24" i="65"/>
  <c r="AG26" i="65"/>
  <c r="AO26" i="65"/>
  <c r="AF27" i="65"/>
  <c r="AN27" i="65"/>
  <c r="AN23" i="65" s="1"/>
  <c r="W17" i="65" s="1"/>
  <c r="AN17" i="65" s="1"/>
  <c r="AE28" i="65"/>
  <c r="AM28" i="65"/>
  <c r="AJ31" i="65"/>
  <c r="AR31" i="65"/>
  <c r="AI32" i="65"/>
  <c r="AQ32" i="65"/>
  <c r="AG34" i="65"/>
  <c r="AO34" i="65"/>
  <c r="AF35" i="65"/>
  <c r="AN35" i="65"/>
  <c r="AE36" i="65"/>
  <c r="AM36" i="65"/>
  <c r="AJ39" i="65"/>
  <c r="AR39" i="65"/>
  <c r="AI40" i="65"/>
  <c r="AQ40" i="65"/>
  <c r="AF43" i="65"/>
  <c r="AN43" i="65"/>
  <c r="AE44" i="65"/>
  <c r="AM44" i="65"/>
  <c r="AM42" i="65" s="1"/>
  <c r="V18" i="65" s="1"/>
  <c r="AM18" i="65" s="1"/>
  <c r="AJ47" i="65"/>
  <c r="AR47" i="65"/>
  <c r="AI48" i="65"/>
  <c r="AQ48" i="65"/>
  <c r="AG50" i="65"/>
  <c r="AO50" i="65"/>
  <c r="AF51" i="65"/>
  <c r="AN51" i="65"/>
  <c r="AE52" i="65"/>
  <c r="AM52" i="65"/>
  <c r="AJ55" i="65"/>
  <c r="AR55" i="65"/>
  <c r="AI56" i="65"/>
  <c r="AQ56" i="65"/>
  <c r="AP57" i="65"/>
  <c r="AG58" i="65"/>
  <c r="AO58" i="65"/>
  <c r="AF59" i="65"/>
  <c r="AN59" i="65"/>
  <c r="AE60" i="65"/>
  <c r="AM60" i="65"/>
  <c r="AJ63" i="65"/>
  <c r="AR63" i="65"/>
  <c r="AR61" i="65" s="1"/>
  <c r="AA20" i="65" s="1"/>
  <c r="AR20" i="65" s="1"/>
  <c r="AR19" i="65" s="1"/>
  <c r="AA13" i="65" s="1"/>
  <c r="AR13" i="65" s="1"/>
  <c r="AR12" i="65" s="1"/>
  <c r="AP66" i="65"/>
  <c r="AJ24" i="65"/>
  <c r="AR24" i="65"/>
  <c r="AF28" i="65"/>
  <c r="AN28" i="65"/>
  <c r="AJ32" i="65"/>
  <c r="AR32" i="65"/>
  <c r="AF36" i="65"/>
  <c r="AN36" i="65"/>
  <c r="AJ40" i="65"/>
  <c r="AR40" i="65"/>
  <c r="AF44" i="65"/>
  <c r="AN44" i="65"/>
  <c r="AJ48" i="65"/>
  <c r="AR48" i="65"/>
  <c r="AF52" i="65"/>
  <c r="AN52" i="65"/>
  <c r="AJ56" i="65"/>
  <c r="AR56" i="65"/>
  <c r="AN60" i="65"/>
  <c r="AQ64" i="65"/>
  <c r="AQ61" i="65" s="1"/>
  <c r="Z20" i="65" s="1"/>
  <c r="AQ20" i="65" s="1"/>
  <c r="AQ19" i="65" s="1"/>
  <c r="Z13" i="65" s="1"/>
  <c r="AQ13" i="65" s="1"/>
  <c r="AQ12" i="65" s="1"/>
  <c r="AP64" i="65"/>
  <c r="AM64" i="65"/>
  <c r="AE64" i="65"/>
  <c r="AK64" i="65"/>
  <c r="AK61" i="65" s="1"/>
  <c r="T20" i="65" s="1"/>
  <c r="AK20" i="65" s="1"/>
  <c r="AK19" i="65" s="1"/>
  <c r="T13" i="65" s="1"/>
  <c r="AK13" i="65" s="1"/>
  <c r="AK12" i="65" s="1"/>
  <c r="AD54" i="64"/>
  <c r="AL54" i="64"/>
  <c r="AJ56" i="64"/>
  <c r="AR56" i="64"/>
  <c r="AH58" i="64"/>
  <c r="AP58" i="64"/>
  <c r="AF60" i="64"/>
  <c r="AN60" i="64"/>
  <c r="AD62" i="64"/>
  <c r="AL62" i="64"/>
  <c r="AJ64" i="64"/>
  <c r="AI65" i="64"/>
  <c r="AQ65" i="64"/>
  <c r="AH66" i="64"/>
  <c r="AP66" i="64"/>
  <c r="AE69" i="64"/>
  <c r="AE68" i="64" s="1"/>
  <c r="N22" i="64" s="1"/>
  <c r="AE22" i="64" s="1"/>
  <c r="AE21" i="64" s="1"/>
  <c r="N15" i="64" s="1"/>
  <c r="AE15" i="64" s="1"/>
  <c r="AE14" i="64" s="1"/>
  <c r="AM69" i="64"/>
  <c r="AM68" i="64" s="1"/>
  <c r="V22" i="64" s="1"/>
  <c r="AM22" i="64" s="1"/>
  <c r="AM21" i="64" s="1"/>
  <c r="V15" i="64" s="1"/>
  <c r="AM15" i="64" s="1"/>
  <c r="AM14" i="64" s="1"/>
  <c r="AD70" i="64"/>
  <c r="AD68" i="64" s="1"/>
  <c r="M22" i="64" s="1"/>
  <c r="AD22" i="64" s="1"/>
  <c r="AD21" i="64" s="1"/>
  <c r="M15" i="64" s="1"/>
  <c r="AD15" i="64" s="1"/>
  <c r="AD14" i="64" s="1"/>
  <c r="AL70" i="64"/>
  <c r="AL68" i="64" s="1"/>
  <c r="U22" i="64" s="1"/>
  <c r="AL22" i="64" s="1"/>
  <c r="AL21" i="64" s="1"/>
  <c r="U15" i="64" s="1"/>
  <c r="AL15" i="64" s="1"/>
  <c r="AL14" i="64" s="1"/>
  <c r="AJ72" i="64"/>
  <c r="AR72" i="64"/>
  <c r="AH3" i="65"/>
  <c r="AH2" i="65" s="1"/>
  <c r="AP3" i="65"/>
  <c r="AP2" i="65" s="1"/>
  <c r="AF5" i="65"/>
  <c r="AN5" i="65"/>
  <c r="AC24" i="65"/>
  <c r="AK24" i="65"/>
  <c r="AJ25" i="65"/>
  <c r="AR25" i="65"/>
  <c r="AI26" i="65"/>
  <c r="AQ26" i="65"/>
  <c r="AH27" i="65"/>
  <c r="AP27" i="65"/>
  <c r="AP23" i="65" s="1"/>
  <c r="Y17" i="65" s="1"/>
  <c r="AP17" i="65" s="1"/>
  <c r="AG28" i="65"/>
  <c r="AO28" i="65"/>
  <c r="AF29" i="65"/>
  <c r="AN29" i="65"/>
  <c r="AD31" i="65"/>
  <c r="AL31" i="65"/>
  <c r="AC32" i="65"/>
  <c r="AK32" i="65"/>
  <c r="AJ33" i="65"/>
  <c r="AR33" i="65"/>
  <c r="AI34" i="65"/>
  <c r="AQ34" i="65"/>
  <c r="AH35" i="65"/>
  <c r="AP35" i="65"/>
  <c r="AG36" i="65"/>
  <c r="AO36" i="65"/>
  <c r="AF37" i="65"/>
  <c r="AN37" i="65"/>
  <c r="AD39" i="65"/>
  <c r="AL39" i="65"/>
  <c r="AC40" i="65"/>
  <c r="AK40" i="65"/>
  <c r="AJ41" i="65"/>
  <c r="AR41" i="65"/>
  <c r="AH43" i="65"/>
  <c r="AP43" i="65"/>
  <c r="AG44" i="65"/>
  <c r="AG42" i="65" s="1"/>
  <c r="P18" i="65" s="1"/>
  <c r="AG18" i="65" s="1"/>
  <c r="AO44" i="65"/>
  <c r="AO42" i="65" s="1"/>
  <c r="X18" i="65" s="1"/>
  <c r="AO18" i="65" s="1"/>
  <c r="AF45" i="65"/>
  <c r="AN45" i="65"/>
  <c r="AD47" i="65"/>
  <c r="AL47" i="65"/>
  <c r="AC48" i="65"/>
  <c r="AK48" i="65"/>
  <c r="AJ49" i="65"/>
  <c r="AR49" i="65"/>
  <c r="AI50" i="65"/>
  <c r="AQ50" i="65"/>
  <c r="AH51" i="65"/>
  <c r="AP51" i="65"/>
  <c r="AG52" i="65"/>
  <c r="AO52" i="65"/>
  <c r="AF53" i="65"/>
  <c r="AN53" i="65"/>
  <c r="AD55" i="65"/>
  <c r="AL55" i="65"/>
  <c r="AC56" i="65"/>
  <c r="AK56" i="65"/>
  <c r="AJ57" i="65"/>
  <c r="AR57" i="65"/>
  <c r="AI58" i="65"/>
  <c r="AQ58" i="65"/>
  <c r="AH59" i="65"/>
  <c r="AP59" i="65"/>
  <c r="AG60" i="65"/>
  <c r="AO60" i="65"/>
  <c r="AD63" i="65"/>
  <c r="AD61" i="65" s="1"/>
  <c r="M20" i="65" s="1"/>
  <c r="AD20" i="65" s="1"/>
  <c r="AD19" i="65" s="1"/>
  <c r="M13" i="65" s="1"/>
  <c r="AD13" i="65" s="1"/>
  <c r="AD12" i="65" s="1"/>
  <c r="AL63" i="65"/>
  <c r="AL61" i="65" s="1"/>
  <c r="U20" i="65" s="1"/>
  <c r="AL20" i="65" s="1"/>
  <c r="AL19" i="65" s="1"/>
  <c r="U13" i="65" s="1"/>
  <c r="AL13" i="65" s="1"/>
  <c r="AL12" i="65" s="1"/>
  <c r="AC64" i="65"/>
  <c r="AC61" i="65" s="1"/>
  <c r="L20" i="65" s="1"/>
  <c r="AC20" i="65" s="1"/>
  <c r="AC19" i="65" s="1"/>
  <c r="L13" i="65" s="1"/>
  <c r="AC13" i="65" s="1"/>
  <c r="AC12" i="65" s="1"/>
  <c r="AL64" i="65"/>
  <c r="AJ65" i="64"/>
  <c r="AR65" i="64"/>
  <c r="AD24" i="65"/>
  <c r="AL24" i="65"/>
  <c r="AJ26" i="65"/>
  <c r="AR26" i="65"/>
  <c r="AH28" i="65"/>
  <c r="AP28" i="65"/>
  <c r="AD32" i="65"/>
  <c r="AL32" i="65"/>
  <c r="AJ34" i="65"/>
  <c r="AR34" i="65"/>
  <c r="AH36" i="65"/>
  <c r="AP36" i="65"/>
  <c r="AD40" i="65"/>
  <c r="AL40" i="65"/>
  <c r="AH44" i="65"/>
  <c r="AP44" i="65"/>
  <c r="AD48" i="65"/>
  <c r="AL48" i="65"/>
  <c r="AJ50" i="65"/>
  <c r="AR50" i="65"/>
  <c r="AH52" i="65"/>
  <c r="AP52" i="65"/>
  <c r="AD56" i="65"/>
  <c r="AL56" i="65"/>
  <c r="AJ58" i="65"/>
  <c r="AR58" i="65"/>
  <c r="AI59" i="65"/>
  <c r="AQ59" i="65"/>
  <c r="AH60" i="65"/>
  <c r="AP60" i="65"/>
  <c r="AE63" i="65"/>
  <c r="AM63" i="65"/>
  <c r="AD64" i="65"/>
  <c r="AN64" i="65"/>
  <c r="AF54" i="64"/>
  <c r="AJ58" i="64"/>
  <c r="AH60" i="64"/>
  <c r="AP60" i="64"/>
  <c r="AF62" i="64"/>
  <c r="AC65" i="64"/>
  <c r="AK65" i="64"/>
  <c r="AJ66" i="64"/>
  <c r="AR66" i="64"/>
  <c r="AG69" i="64"/>
  <c r="AG68" i="64" s="1"/>
  <c r="P22" i="64" s="1"/>
  <c r="AG22" i="64" s="1"/>
  <c r="AG21" i="64" s="1"/>
  <c r="P15" i="64" s="1"/>
  <c r="AG15" i="64" s="1"/>
  <c r="AG14" i="64" s="1"/>
  <c r="AO69" i="64"/>
  <c r="AO68" i="64" s="1"/>
  <c r="X22" i="64" s="1"/>
  <c r="AO22" i="64" s="1"/>
  <c r="AO21" i="64" s="1"/>
  <c r="X15" i="64" s="1"/>
  <c r="AO15" i="64" s="1"/>
  <c r="AO14" i="64" s="1"/>
  <c r="AF70" i="64"/>
  <c r="AF68" i="64" s="1"/>
  <c r="O22" i="64" s="1"/>
  <c r="AF22" i="64" s="1"/>
  <c r="AF21" i="64" s="1"/>
  <c r="O15" i="64" s="1"/>
  <c r="AF15" i="64" s="1"/>
  <c r="AF14" i="64" s="1"/>
  <c r="AN70" i="64"/>
  <c r="AN68" i="64" s="1"/>
  <c r="W22" i="64" s="1"/>
  <c r="AN22" i="64" s="1"/>
  <c r="AN21" i="64" s="1"/>
  <c r="W15" i="64" s="1"/>
  <c r="AN15" i="64" s="1"/>
  <c r="AN14" i="64" s="1"/>
  <c r="AJ3" i="65"/>
  <c r="AR3" i="65"/>
  <c r="AR2" i="65" s="1"/>
  <c r="AE24" i="65"/>
  <c r="AM24" i="65"/>
  <c r="AC26" i="65"/>
  <c r="AK26" i="65"/>
  <c r="AJ27" i="65"/>
  <c r="AR27" i="65"/>
  <c r="AI28" i="65"/>
  <c r="AQ28" i="65"/>
  <c r="AE32" i="65"/>
  <c r="AM32" i="65"/>
  <c r="AC34" i="65"/>
  <c r="AK34" i="65"/>
  <c r="AJ35" i="65"/>
  <c r="AR35" i="65"/>
  <c r="AI36" i="65"/>
  <c r="AQ36" i="65"/>
  <c r="AE40" i="65"/>
  <c r="AM40" i="65"/>
  <c r="AJ43" i="65"/>
  <c r="AR43" i="65"/>
  <c r="AI44" i="65"/>
  <c r="AI42" i="65" s="1"/>
  <c r="R18" i="65" s="1"/>
  <c r="AI18" i="65" s="1"/>
  <c r="AQ44" i="65"/>
  <c r="AQ42" i="65" s="1"/>
  <c r="Z18" i="65" s="1"/>
  <c r="AQ18" i="65" s="1"/>
  <c r="AN47" i="65"/>
  <c r="AE48" i="65"/>
  <c r="AM48" i="65"/>
  <c r="AC50" i="65"/>
  <c r="AK50" i="65"/>
  <c r="AJ51" i="65"/>
  <c r="AR51" i="65"/>
  <c r="AI52" i="65"/>
  <c r="AQ52" i="65"/>
  <c r="AF55" i="65"/>
  <c r="AN55" i="65"/>
  <c r="AE56" i="65"/>
  <c r="AM56" i="65"/>
  <c r="AC58" i="65"/>
  <c r="AK58" i="65"/>
  <c r="AJ59" i="65"/>
  <c r="AR59" i="65"/>
  <c r="AI60" i="65"/>
  <c r="AQ60" i="65"/>
  <c r="AF63" i="65"/>
  <c r="AN63" i="65"/>
  <c r="AF64" i="65"/>
  <c r="AO64" i="65"/>
  <c r="AO61" i="65" s="1"/>
  <c r="X20" i="65" s="1"/>
  <c r="AO20" i="65" s="1"/>
  <c r="AO19" i="65" s="1"/>
  <c r="X13" i="65" s="1"/>
  <c r="AO13" i="65" s="1"/>
  <c r="AO12" i="65" s="1"/>
  <c r="AJ28" i="65"/>
  <c r="AR28" i="65"/>
  <c r="AJ36" i="65"/>
  <c r="AR36" i="65"/>
  <c r="AJ44" i="65"/>
  <c r="AR44" i="65"/>
  <c r="AN48" i="65"/>
  <c r="AJ52" i="65"/>
  <c r="AR52" i="65"/>
  <c r="AF56" i="65"/>
  <c r="AN56" i="65"/>
  <c r="AJ60" i="65"/>
  <c r="AR60" i="65"/>
  <c r="AG64" i="65"/>
  <c r="AG61" i="65" s="1"/>
  <c r="P20" i="65" s="1"/>
  <c r="AG20" i="65" s="1"/>
  <c r="AG19" i="65" s="1"/>
  <c r="P13" i="65" s="1"/>
  <c r="AG13" i="65" s="1"/>
  <c r="AG12" i="65" s="1"/>
  <c r="AR64" i="65"/>
  <c r="AO66" i="65"/>
  <c r="AG66" i="65"/>
  <c r="AN66" i="65"/>
  <c r="AF66" i="65"/>
  <c r="AM66" i="65"/>
  <c r="AE66" i="65"/>
  <c r="AL66" i="65"/>
  <c r="AD66" i="65"/>
  <c r="AK66" i="65"/>
  <c r="AC66" i="65"/>
  <c r="AQ66" i="65"/>
  <c r="AI66" i="65"/>
  <c r="AQ72" i="65"/>
  <c r="AI72" i="65"/>
  <c r="AP72" i="65"/>
  <c r="AH72" i="65"/>
  <c r="AO72" i="65"/>
  <c r="AG72" i="65"/>
  <c r="AN72" i="65"/>
  <c r="AF72" i="65"/>
  <c r="AM72" i="65"/>
  <c r="AM68" i="65" s="1"/>
  <c r="V22" i="65" s="1"/>
  <c r="AM22" i="65" s="1"/>
  <c r="AM21" i="65" s="1"/>
  <c r="V15" i="65" s="1"/>
  <c r="AM15" i="65" s="1"/>
  <c r="AM14" i="65" s="1"/>
  <c r="AE72" i="65"/>
  <c r="AK72" i="65"/>
  <c r="AC72" i="65"/>
  <c r="AJ60" i="64"/>
  <c r="AR60" i="64"/>
  <c r="AE65" i="64"/>
  <c r="AM65" i="64"/>
  <c r="AM61" i="64" s="1"/>
  <c r="V20" i="64" s="1"/>
  <c r="AM20" i="64" s="1"/>
  <c r="AM19" i="64" s="1"/>
  <c r="V13" i="64" s="1"/>
  <c r="AM13" i="64" s="1"/>
  <c r="AM12" i="64" s="1"/>
  <c r="AD66" i="64"/>
  <c r="AI69" i="64"/>
  <c r="AI68" i="64" s="1"/>
  <c r="R22" i="64" s="1"/>
  <c r="AI22" i="64" s="1"/>
  <c r="AI21" i="64" s="1"/>
  <c r="R15" i="64" s="1"/>
  <c r="AI15" i="64" s="1"/>
  <c r="AI14" i="64" s="1"/>
  <c r="AQ69" i="64"/>
  <c r="AQ68" i="64" s="1"/>
  <c r="Z22" i="64" s="1"/>
  <c r="AQ22" i="64" s="1"/>
  <c r="AQ21" i="64" s="1"/>
  <c r="Z15" i="64" s="1"/>
  <c r="AQ15" i="64" s="1"/>
  <c r="AQ14" i="64" s="1"/>
  <c r="AH70" i="64"/>
  <c r="AH68" i="64" s="1"/>
  <c r="Q22" i="64" s="1"/>
  <c r="AH22" i="64" s="1"/>
  <c r="AH21" i="64" s="1"/>
  <c r="Q15" i="64" s="1"/>
  <c r="AH15" i="64" s="1"/>
  <c r="AH14" i="64" s="1"/>
  <c r="AF72" i="64"/>
  <c r="AD3" i="65"/>
  <c r="AD2" i="65" s="1"/>
  <c r="AJ5" i="65"/>
  <c r="AG24" i="65"/>
  <c r="AO24" i="65"/>
  <c r="AE26" i="65"/>
  <c r="AM26" i="65"/>
  <c r="AD27" i="65"/>
  <c r="AL27" i="65"/>
  <c r="AC28" i="65"/>
  <c r="AK28" i="65"/>
  <c r="AJ29" i="65"/>
  <c r="AR29" i="65"/>
  <c r="AH31" i="65"/>
  <c r="AP31" i="65"/>
  <c r="AG32" i="65"/>
  <c r="AO32" i="65"/>
  <c r="AN33" i="65"/>
  <c r="AE34" i="65"/>
  <c r="AM34" i="65"/>
  <c r="AD35" i="65"/>
  <c r="AL35" i="65"/>
  <c r="AC36" i="65"/>
  <c r="AK36" i="65"/>
  <c r="AJ37" i="65"/>
  <c r="AR37" i="65"/>
  <c r="AH39" i="65"/>
  <c r="AP39" i="65"/>
  <c r="AG40" i="65"/>
  <c r="AO40" i="65"/>
  <c r="AF41" i="65"/>
  <c r="AN41" i="65"/>
  <c r="AD43" i="65"/>
  <c r="AD42" i="65" s="1"/>
  <c r="M18" i="65" s="1"/>
  <c r="AD18" i="65" s="1"/>
  <c r="AL43" i="65"/>
  <c r="AC44" i="65"/>
  <c r="AC42" i="65" s="1"/>
  <c r="L18" i="65" s="1"/>
  <c r="AC18" i="65" s="1"/>
  <c r="AK44" i="65"/>
  <c r="AK42" i="65" s="1"/>
  <c r="T18" i="65" s="1"/>
  <c r="AK18" i="65" s="1"/>
  <c r="AJ45" i="65"/>
  <c r="AR45" i="65"/>
  <c r="AH47" i="65"/>
  <c r="AP47" i="65"/>
  <c r="AG48" i="65"/>
  <c r="AO48" i="65"/>
  <c r="AF49" i="65"/>
  <c r="AN49" i="65"/>
  <c r="AE50" i="65"/>
  <c r="AM50" i="65"/>
  <c r="AD51" i="65"/>
  <c r="AL51" i="65"/>
  <c r="AC52" i="65"/>
  <c r="AK52" i="65"/>
  <c r="AJ53" i="65"/>
  <c r="AR53" i="65"/>
  <c r="AH55" i="65"/>
  <c r="AP55" i="65"/>
  <c r="AG56" i="65"/>
  <c r="AO56" i="65"/>
  <c r="AF57" i="65"/>
  <c r="AN57" i="65"/>
  <c r="AE58" i="65"/>
  <c r="AM58" i="65"/>
  <c r="AD59" i="65"/>
  <c r="AL59" i="65"/>
  <c r="AC60" i="65"/>
  <c r="AK60" i="65"/>
  <c r="AH63" i="65"/>
  <c r="AH61" i="65" s="1"/>
  <c r="Q20" i="65" s="1"/>
  <c r="AH20" i="65" s="1"/>
  <c r="AH19" i="65" s="1"/>
  <c r="Q13" i="65" s="1"/>
  <c r="AH13" i="65" s="1"/>
  <c r="AH12" i="65" s="1"/>
  <c r="AP63" i="65"/>
  <c r="AP61" i="65" s="1"/>
  <c r="Y20" i="65" s="1"/>
  <c r="AP20" i="65" s="1"/>
  <c r="AP19" i="65" s="1"/>
  <c r="Y13" i="65" s="1"/>
  <c r="AP13" i="65" s="1"/>
  <c r="AP12" i="65" s="1"/>
  <c r="AH64" i="65"/>
  <c r="AH66" i="65"/>
  <c r="AD72" i="65"/>
  <c r="AF65" i="64"/>
  <c r="AJ69" i="64"/>
  <c r="AH24" i="65"/>
  <c r="AG25" i="65"/>
  <c r="AF26" i="65"/>
  <c r="AF23" i="65" s="1"/>
  <c r="O17" i="65" s="1"/>
  <c r="AF17" i="65" s="1"/>
  <c r="AE27" i="65"/>
  <c r="AD28" i="65"/>
  <c r="AC29" i="65"/>
  <c r="AJ30" i="65"/>
  <c r="AI31" i="65"/>
  <c r="AH32" i="65"/>
  <c r="AG33" i="65"/>
  <c r="AF34" i="65"/>
  <c r="AE35" i="65"/>
  <c r="AD36" i="65"/>
  <c r="AC37" i="65"/>
  <c r="AJ38" i="65"/>
  <c r="AI39" i="65"/>
  <c r="AH40" i="65"/>
  <c r="AG41" i="65"/>
  <c r="AE43" i="65"/>
  <c r="AD44" i="65"/>
  <c r="AC45" i="65"/>
  <c r="AJ46" i="65"/>
  <c r="AI47" i="65"/>
  <c r="AH48" i="65"/>
  <c r="AG49" i="65"/>
  <c r="AF50" i="65"/>
  <c r="AE51" i="65"/>
  <c r="AD52" i="65"/>
  <c r="AC53" i="65"/>
  <c r="AJ54" i="65"/>
  <c r="AI55" i="65"/>
  <c r="AH56" i="65"/>
  <c r="AG57" i="65"/>
  <c r="AF58" i="65"/>
  <c r="AE59" i="65"/>
  <c r="AD60" i="65"/>
  <c r="AJ62" i="65"/>
  <c r="AI63" i="65"/>
  <c r="AI64" i="65"/>
  <c r="AJ66" i="65"/>
  <c r="AJ72" i="65"/>
  <c r="AO3" i="66"/>
  <c r="AG3" i="66"/>
  <c r="AG2" i="66" s="1"/>
  <c r="AN3" i="66"/>
  <c r="AN2" i="66" s="1"/>
  <c r="AF3" i="66"/>
  <c r="AM3" i="66"/>
  <c r="AE3" i="66"/>
  <c r="AL3" i="66"/>
  <c r="AD3" i="66"/>
  <c r="AK3" i="66"/>
  <c r="AC3" i="66"/>
  <c r="AC2" i="66" s="1"/>
  <c r="AQ3" i="66"/>
  <c r="AI3" i="66"/>
  <c r="AJ65" i="65"/>
  <c r="AR65" i="65"/>
  <c r="AH67" i="65"/>
  <c r="AP67" i="65"/>
  <c r="AF69" i="65"/>
  <c r="AN69" i="65"/>
  <c r="AE70" i="65"/>
  <c r="AE68" i="65" s="1"/>
  <c r="N22" i="65" s="1"/>
  <c r="AE22" i="65" s="1"/>
  <c r="AE21" i="65" s="1"/>
  <c r="N15" i="65" s="1"/>
  <c r="AE15" i="65" s="1"/>
  <c r="AE14" i="65" s="1"/>
  <c r="AM70" i="65"/>
  <c r="AD71" i="65"/>
  <c r="AL71" i="65"/>
  <c r="AL68" i="65" s="1"/>
  <c r="U22" i="65" s="1"/>
  <c r="AL22" i="65" s="1"/>
  <c r="AL21" i="65" s="1"/>
  <c r="U15" i="65" s="1"/>
  <c r="AL15" i="65" s="1"/>
  <c r="AL14" i="65" s="1"/>
  <c r="AH4" i="66"/>
  <c r="AH2" i="66" s="1"/>
  <c r="AP4" i="66"/>
  <c r="AP2" i="66" s="1"/>
  <c r="AG5" i="66"/>
  <c r="AO5" i="66"/>
  <c r="AD24" i="66"/>
  <c r="AL24" i="66"/>
  <c r="AC25" i="66"/>
  <c r="AK25" i="66"/>
  <c r="AK23" i="66" s="1"/>
  <c r="T17" i="66" s="1"/>
  <c r="AK17" i="66" s="1"/>
  <c r="AJ26" i="66"/>
  <c r="AR26" i="66"/>
  <c r="AI27" i="66"/>
  <c r="AQ27" i="66"/>
  <c r="AH28" i="66"/>
  <c r="AP28" i="66"/>
  <c r="AF30" i="66"/>
  <c r="AN30" i="66"/>
  <c r="AD32" i="66"/>
  <c r="AM32" i="66"/>
  <c r="AC35" i="66"/>
  <c r="AN35" i="66"/>
  <c r="AH36" i="66"/>
  <c r="AR36" i="66"/>
  <c r="AD38" i="66"/>
  <c r="AO38" i="66"/>
  <c r="AK40" i="66"/>
  <c r="AC40" i="66"/>
  <c r="AO40" i="66"/>
  <c r="AG40" i="66"/>
  <c r="AM40" i="66"/>
  <c r="AC43" i="66"/>
  <c r="AN43" i="66"/>
  <c r="AH44" i="66"/>
  <c r="AR44" i="66"/>
  <c r="AD46" i="66"/>
  <c r="AR46" i="66"/>
  <c r="AI48" i="66"/>
  <c r="AJ50" i="66"/>
  <c r="AO52" i="66"/>
  <c r="AG52" i="66"/>
  <c r="AM52" i="66"/>
  <c r="AE52" i="66"/>
  <c r="AK52" i="66"/>
  <c r="AC52" i="66"/>
  <c r="AQ52" i="66"/>
  <c r="AI52" i="66"/>
  <c r="AR52" i="66"/>
  <c r="AF54" i="66"/>
  <c r="AK56" i="66"/>
  <c r="AC56" i="66"/>
  <c r="AQ56" i="66"/>
  <c r="AI56" i="66"/>
  <c r="AO56" i="66"/>
  <c r="AG56" i="66"/>
  <c r="AM56" i="66"/>
  <c r="AE56" i="66"/>
  <c r="AR56" i="66"/>
  <c r="AF58" i="66"/>
  <c r="AO60" i="66"/>
  <c r="AG60" i="66"/>
  <c r="AM60" i="66"/>
  <c r="AE60" i="66"/>
  <c r="AK60" i="66"/>
  <c r="AC60" i="66"/>
  <c r="AQ60" i="66"/>
  <c r="AI60" i="66"/>
  <c r="AR60" i="66"/>
  <c r="AF64" i="66"/>
  <c r="AF70" i="66"/>
  <c r="AK72" i="66"/>
  <c r="AC72" i="66"/>
  <c r="AQ72" i="66"/>
  <c r="AI72" i="66"/>
  <c r="AO72" i="66"/>
  <c r="AG72" i="66"/>
  <c r="AM72" i="66"/>
  <c r="AE72" i="66"/>
  <c r="AR72" i="66"/>
  <c r="AJ5" i="67"/>
  <c r="AP29" i="67"/>
  <c r="AH29" i="67"/>
  <c r="AO29" i="67"/>
  <c r="AG29" i="67"/>
  <c r="AM29" i="67"/>
  <c r="AE29" i="67"/>
  <c r="AL29" i="67"/>
  <c r="AD29" i="67"/>
  <c r="AK29" i="67"/>
  <c r="AC29" i="67"/>
  <c r="AQ29" i="67"/>
  <c r="AI29" i="67"/>
  <c r="AD25" i="66"/>
  <c r="AL25" i="66"/>
  <c r="AJ27" i="66"/>
  <c r="AR27" i="66"/>
  <c r="AE35" i="66"/>
  <c r="AO35" i="66"/>
  <c r="AE43" i="66"/>
  <c r="AO43" i="66"/>
  <c r="AL47" i="66"/>
  <c r="AD47" i="66"/>
  <c r="AP47" i="66"/>
  <c r="AH47" i="66"/>
  <c r="AN47" i="66"/>
  <c r="AF47" i="66"/>
  <c r="AO47" i="66"/>
  <c r="AP2" i="67"/>
  <c r="AD65" i="65"/>
  <c r="AL65" i="65"/>
  <c r="AJ67" i="65"/>
  <c r="AR67" i="65"/>
  <c r="AH69" i="65"/>
  <c r="AP69" i="65"/>
  <c r="AP68" i="65" s="1"/>
  <c r="Y22" i="65" s="1"/>
  <c r="AP22" i="65" s="1"/>
  <c r="AP21" i="65" s="1"/>
  <c r="Y15" i="65" s="1"/>
  <c r="AP15" i="65" s="1"/>
  <c r="AP14" i="65" s="1"/>
  <c r="AG70" i="65"/>
  <c r="AG68" i="65" s="1"/>
  <c r="P22" i="65" s="1"/>
  <c r="AG22" i="65" s="1"/>
  <c r="AG21" i="65" s="1"/>
  <c r="P15" i="65" s="1"/>
  <c r="AG15" i="65" s="1"/>
  <c r="AG14" i="65" s="1"/>
  <c r="AO70" i="65"/>
  <c r="AO68" i="65" s="1"/>
  <c r="X22" i="65" s="1"/>
  <c r="AO22" i="65" s="1"/>
  <c r="AO21" i="65" s="1"/>
  <c r="X15" i="65" s="1"/>
  <c r="AO15" i="65" s="1"/>
  <c r="AO14" i="65" s="1"/>
  <c r="AF71" i="65"/>
  <c r="AN71" i="65"/>
  <c r="AJ4" i="66"/>
  <c r="AJ2" i="66" s="1"/>
  <c r="AR4" i="66"/>
  <c r="AI5" i="66"/>
  <c r="AQ5" i="66"/>
  <c r="AF24" i="66"/>
  <c r="AN24" i="66"/>
  <c r="AE25" i="66"/>
  <c r="AM25" i="66"/>
  <c r="AC27" i="66"/>
  <c r="AK27" i="66"/>
  <c r="AJ28" i="66"/>
  <c r="AR28" i="66"/>
  <c r="AF32" i="66"/>
  <c r="AP32" i="66"/>
  <c r="AQ34" i="66"/>
  <c r="AI34" i="66"/>
  <c r="AM34" i="66"/>
  <c r="AE34" i="66"/>
  <c r="AL34" i="66"/>
  <c r="AF35" i="66"/>
  <c r="AQ35" i="66"/>
  <c r="AG38" i="66"/>
  <c r="AR38" i="66"/>
  <c r="AF43" i="66"/>
  <c r="AQ43" i="66"/>
  <c r="AH46" i="66"/>
  <c r="AC47" i="66"/>
  <c r="AQ47" i="66"/>
  <c r="AM62" i="66"/>
  <c r="AE62" i="66"/>
  <c r="AK62" i="66"/>
  <c r="AC62" i="66"/>
  <c r="AQ62" i="66"/>
  <c r="AI62" i="66"/>
  <c r="AO62" i="66"/>
  <c r="AG62" i="66"/>
  <c r="AR62" i="66"/>
  <c r="AQ66" i="66"/>
  <c r="AI66" i="66"/>
  <c r="AO66" i="66"/>
  <c r="AG66" i="66"/>
  <c r="AM66" i="66"/>
  <c r="AE66" i="66"/>
  <c r="AK66" i="66"/>
  <c r="AC66" i="66"/>
  <c r="AR66" i="66"/>
  <c r="AQ3" i="67"/>
  <c r="AI3" i="67"/>
  <c r="AO3" i="67"/>
  <c r="AG3" i="67"/>
  <c r="AM3" i="67"/>
  <c r="AE3" i="67"/>
  <c r="AK3" i="67"/>
  <c r="AK2" i="67" s="1"/>
  <c r="AC3" i="67"/>
  <c r="AR3" i="67"/>
  <c r="AL33" i="67"/>
  <c r="AD33" i="67"/>
  <c r="AK33" i="67"/>
  <c r="AC33" i="67"/>
  <c r="AQ33" i="67"/>
  <c r="AI33" i="67"/>
  <c r="AP33" i="67"/>
  <c r="AH33" i="67"/>
  <c r="AO33" i="67"/>
  <c r="AG33" i="67"/>
  <c r="AN33" i="67"/>
  <c r="AF33" i="67"/>
  <c r="AM33" i="67"/>
  <c r="AE33" i="67"/>
  <c r="AM65" i="65"/>
  <c r="AK67" i="65"/>
  <c r="AI69" i="65"/>
  <c r="AI68" i="65" s="1"/>
  <c r="R22" i="65" s="1"/>
  <c r="AI22" i="65" s="1"/>
  <c r="AI21" i="65" s="1"/>
  <c r="R15" i="65" s="1"/>
  <c r="AI15" i="65" s="1"/>
  <c r="AI14" i="65" s="1"/>
  <c r="AQ69" i="65"/>
  <c r="AQ68" i="65" s="1"/>
  <c r="Z22" i="65" s="1"/>
  <c r="AQ22" i="65" s="1"/>
  <c r="AQ21" i="65" s="1"/>
  <c r="Z15" i="65" s="1"/>
  <c r="AQ15" i="65" s="1"/>
  <c r="AQ14" i="65" s="1"/>
  <c r="AH70" i="65"/>
  <c r="AP70" i="65"/>
  <c r="AO71" i="65"/>
  <c r="AK4" i="66"/>
  <c r="AJ5" i="66"/>
  <c r="AR5" i="66"/>
  <c r="AG24" i="66"/>
  <c r="AO24" i="66"/>
  <c r="AF25" i="66"/>
  <c r="AN25" i="66"/>
  <c r="AE26" i="66"/>
  <c r="AM26" i="66"/>
  <c r="AD27" i="66"/>
  <c r="AL27" i="66"/>
  <c r="AC28" i="66"/>
  <c r="AK28" i="66"/>
  <c r="AJ29" i="66"/>
  <c r="AI30" i="66"/>
  <c r="AQ30" i="66"/>
  <c r="AH31" i="66"/>
  <c r="AP31" i="66"/>
  <c r="AH32" i="66"/>
  <c r="AQ32" i="66"/>
  <c r="AC34" i="66"/>
  <c r="AN34" i="66"/>
  <c r="AG35" i="66"/>
  <c r="AR35" i="66"/>
  <c r="AH38" i="66"/>
  <c r="AL39" i="66"/>
  <c r="AD39" i="66"/>
  <c r="AP39" i="66"/>
  <c r="AH39" i="66"/>
  <c r="AM39" i="66"/>
  <c r="AF40" i="66"/>
  <c r="AQ40" i="66"/>
  <c r="AG43" i="66"/>
  <c r="AR43" i="66"/>
  <c r="AJ46" i="66"/>
  <c r="AE47" i="66"/>
  <c r="AR47" i="66"/>
  <c r="AH52" i="66"/>
  <c r="AL54" i="66"/>
  <c r="AH56" i="66"/>
  <c r="AL58" i="66"/>
  <c r="AH60" i="66"/>
  <c r="AD62" i="66"/>
  <c r="AL64" i="66"/>
  <c r="AD66" i="66"/>
  <c r="AL70" i="66"/>
  <c r="AH72" i="66"/>
  <c r="AD3" i="67"/>
  <c r="AN29" i="67"/>
  <c r="AJ33" i="67"/>
  <c r="AL61" i="67"/>
  <c r="U20" i="67" s="1"/>
  <c r="AN65" i="65"/>
  <c r="AJ69" i="65"/>
  <c r="AR69" i="65"/>
  <c r="AQ70" i="65"/>
  <c r="AK5" i="66"/>
  <c r="AH24" i="66"/>
  <c r="AP24" i="66"/>
  <c r="AG25" i="66"/>
  <c r="AO25" i="66"/>
  <c r="AF26" i="66"/>
  <c r="AN26" i="66"/>
  <c r="AE27" i="66"/>
  <c r="AM27" i="66"/>
  <c r="AD28" i="66"/>
  <c r="AL28" i="66"/>
  <c r="AJ30" i="66"/>
  <c r="AR30" i="66"/>
  <c r="AI32" i="66"/>
  <c r="AR32" i="66"/>
  <c r="AD34" i="66"/>
  <c r="AO34" i="66"/>
  <c r="AI35" i="66"/>
  <c r="AO36" i="66"/>
  <c r="AG36" i="66"/>
  <c r="AK36" i="66"/>
  <c r="AC36" i="66"/>
  <c r="AM36" i="66"/>
  <c r="AJ38" i="66"/>
  <c r="AH40" i="66"/>
  <c r="AR40" i="66"/>
  <c r="AI43" i="66"/>
  <c r="AO44" i="66"/>
  <c r="AG44" i="66"/>
  <c r="AK44" i="66"/>
  <c r="AC44" i="66"/>
  <c r="AM44" i="66"/>
  <c r="AK46" i="66"/>
  <c r="AG47" i="66"/>
  <c r="AK48" i="66"/>
  <c r="AC48" i="66"/>
  <c r="AO48" i="66"/>
  <c r="AG48" i="66"/>
  <c r="AM48" i="66"/>
  <c r="AE48" i="66"/>
  <c r="AP48" i="66"/>
  <c r="AQ50" i="66"/>
  <c r="AI50" i="66"/>
  <c r="AO50" i="66"/>
  <c r="AG50" i="66"/>
  <c r="AM50" i="66"/>
  <c r="AE50" i="66"/>
  <c r="AK50" i="66"/>
  <c r="AC50" i="66"/>
  <c r="AR50" i="66"/>
  <c r="AJ52" i="66"/>
  <c r="AN54" i="66"/>
  <c r="AJ56" i="66"/>
  <c r="AN58" i="66"/>
  <c r="AJ60" i="66"/>
  <c r="AF62" i="66"/>
  <c r="AN64" i="66"/>
  <c r="AF66" i="66"/>
  <c r="AN70" i="66"/>
  <c r="AJ72" i="66"/>
  <c r="AF3" i="67"/>
  <c r="AO5" i="67"/>
  <c r="AG5" i="67"/>
  <c r="AM5" i="67"/>
  <c r="AE5" i="67"/>
  <c r="AK5" i="67"/>
  <c r="AC5" i="67"/>
  <c r="AQ5" i="67"/>
  <c r="AI5" i="67"/>
  <c r="AR5" i="67"/>
  <c r="AR29" i="67"/>
  <c r="AR33" i="67"/>
  <c r="AG65" i="65"/>
  <c r="AO65" i="65"/>
  <c r="AC69" i="65"/>
  <c r="AC68" i="65" s="1"/>
  <c r="L22" i="65" s="1"/>
  <c r="AC22" i="65" s="1"/>
  <c r="AC21" i="65" s="1"/>
  <c r="L15" i="65" s="1"/>
  <c r="AC15" i="65" s="1"/>
  <c r="AC14" i="65" s="1"/>
  <c r="AK69" i="65"/>
  <c r="AK68" i="65" s="1"/>
  <c r="T22" i="65" s="1"/>
  <c r="AK22" i="65" s="1"/>
  <c r="AK21" i="65" s="1"/>
  <c r="T15" i="65" s="1"/>
  <c r="AK15" i="65" s="1"/>
  <c r="AK14" i="65" s="1"/>
  <c r="AJ70" i="65"/>
  <c r="AR70" i="65"/>
  <c r="AQ71" i="65"/>
  <c r="AM4" i="66"/>
  <c r="AD5" i="66"/>
  <c r="AL5" i="66"/>
  <c r="AI24" i="66"/>
  <c r="AQ24" i="66"/>
  <c r="AH25" i="66"/>
  <c r="AP25" i="66"/>
  <c r="AG26" i="66"/>
  <c r="AF27" i="66"/>
  <c r="AN27" i="66"/>
  <c r="AE28" i="66"/>
  <c r="AM28" i="66"/>
  <c r="AC30" i="66"/>
  <c r="AJ31" i="66"/>
  <c r="AR33" i="66"/>
  <c r="AJ33" i="66"/>
  <c r="AN33" i="66"/>
  <c r="AF33" i="66"/>
  <c r="AL33" i="66"/>
  <c r="AF34" i="66"/>
  <c r="AP34" i="66"/>
  <c r="AJ35" i="66"/>
  <c r="AD36" i="66"/>
  <c r="AN36" i="66"/>
  <c r="AE39" i="66"/>
  <c r="AO39" i="66"/>
  <c r="AI40" i="66"/>
  <c r="AJ43" i="66"/>
  <c r="AD44" i="66"/>
  <c r="AN44" i="66"/>
  <c r="AI47" i="66"/>
  <c r="AD48" i="66"/>
  <c r="AQ48" i="66"/>
  <c r="AD50" i="66"/>
  <c r="AL52" i="66"/>
  <c r="AL56" i="66"/>
  <c r="AL60" i="66"/>
  <c r="AH62" i="66"/>
  <c r="AH66" i="66"/>
  <c r="AL72" i="66"/>
  <c r="AH3" i="67"/>
  <c r="AD5" i="67"/>
  <c r="AH65" i="65"/>
  <c r="AF67" i="65"/>
  <c r="AD69" i="65"/>
  <c r="AC70" i="65"/>
  <c r="AJ71" i="65"/>
  <c r="AF4" i="66"/>
  <c r="AE5" i="66"/>
  <c r="AJ24" i="66"/>
  <c r="AI25" i="66"/>
  <c r="AQ25" i="66"/>
  <c r="AG27" i="66"/>
  <c r="AO27" i="66"/>
  <c r="AF28" i="66"/>
  <c r="AO32" i="66"/>
  <c r="AG32" i="66"/>
  <c r="AK32" i="66"/>
  <c r="AG34" i="66"/>
  <c r="AR34" i="66"/>
  <c r="AM38" i="66"/>
  <c r="AE38" i="66"/>
  <c r="AQ38" i="66"/>
  <c r="AI38" i="66"/>
  <c r="AL38" i="66"/>
  <c r="AM46" i="66"/>
  <c r="AE46" i="66"/>
  <c r="AQ46" i="66"/>
  <c r="AI46" i="66"/>
  <c r="AO46" i="66"/>
  <c r="AG46" i="66"/>
  <c r="AN46" i="66"/>
  <c r="AJ47" i="66"/>
  <c r="AM54" i="66"/>
  <c r="AE54" i="66"/>
  <c r="AK54" i="66"/>
  <c r="AC54" i="66"/>
  <c r="AQ54" i="66"/>
  <c r="AI54" i="66"/>
  <c r="AO54" i="66"/>
  <c r="AG54" i="66"/>
  <c r="AR54" i="66"/>
  <c r="AQ58" i="66"/>
  <c r="AI58" i="66"/>
  <c r="AO58" i="66"/>
  <c r="AG58" i="66"/>
  <c r="AM58" i="66"/>
  <c r="AE58" i="66"/>
  <c r="AK58" i="66"/>
  <c r="AC58" i="66"/>
  <c r="AR58" i="66"/>
  <c r="AJ62" i="66"/>
  <c r="AK64" i="66"/>
  <c r="AC64" i="66"/>
  <c r="AQ64" i="66"/>
  <c r="AI64" i="66"/>
  <c r="AO64" i="66"/>
  <c r="AG64" i="66"/>
  <c r="AM64" i="66"/>
  <c r="AE64" i="66"/>
  <c r="AR64" i="66"/>
  <c r="AJ66" i="66"/>
  <c r="AC68" i="66"/>
  <c r="L22" i="66" s="1"/>
  <c r="AC22" i="66" s="1"/>
  <c r="AC21" i="66" s="1"/>
  <c r="L15" i="66" s="1"/>
  <c r="AC15" i="66" s="1"/>
  <c r="AC14" i="66" s="1"/>
  <c r="AM70" i="66"/>
  <c r="AM68" i="66" s="1"/>
  <c r="V22" i="66" s="1"/>
  <c r="AM22" i="66" s="1"/>
  <c r="AM21" i="66" s="1"/>
  <c r="V15" i="66" s="1"/>
  <c r="AM15" i="66" s="1"/>
  <c r="AM14" i="66" s="1"/>
  <c r="AE70" i="66"/>
  <c r="AK70" i="66"/>
  <c r="AK68" i="66" s="1"/>
  <c r="T22" i="66" s="1"/>
  <c r="AK22" i="66" s="1"/>
  <c r="AK21" i="66" s="1"/>
  <c r="T15" i="66" s="1"/>
  <c r="AK15" i="66" s="1"/>
  <c r="AK14" i="66" s="1"/>
  <c r="AC70" i="66"/>
  <c r="AQ70" i="66"/>
  <c r="AQ68" i="66" s="1"/>
  <c r="Z22" i="66" s="1"/>
  <c r="AQ22" i="66" s="1"/>
  <c r="AQ21" i="66" s="1"/>
  <c r="Z15" i="66" s="1"/>
  <c r="AQ15" i="66" s="1"/>
  <c r="AQ14" i="66" s="1"/>
  <c r="AI70" i="66"/>
  <c r="AI68" i="66" s="1"/>
  <c r="R22" i="66" s="1"/>
  <c r="AI22" i="66" s="1"/>
  <c r="AI21" i="66" s="1"/>
  <c r="R15" i="66" s="1"/>
  <c r="AI15" i="66" s="1"/>
  <c r="AI14" i="66" s="1"/>
  <c r="AO70" i="66"/>
  <c r="AO68" i="66" s="1"/>
  <c r="X22" i="66" s="1"/>
  <c r="AO22" i="66" s="1"/>
  <c r="AO21" i="66" s="1"/>
  <c r="X15" i="66" s="1"/>
  <c r="AO15" i="66" s="1"/>
  <c r="AO14" i="66" s="1"/>
  <c r="AG70" i="66"/>
  <c r="AG68" i="66" s="1"/>
  <c r="P22" i="66" s="1"/>
  <c r="AG22" i="66" s="1"/>
  <c r="AG21" i="66" s="1"/>
  <c r="P15" i="66" s="1"/>
  <c r="AG15" i="66" s="1"/>
  <c r="AG14" i="66" s="1"/>
  <c r="AR70" i="66"/>
  <c r="AJ3" i="67"/>
  <c r="AL25" i="67"/>
  <c r="AD25" i="67"/>
  <c r="AK25" i="67"/>
  <c r="AC25" i="67"/>
  <c r="AC23" i="67" s="1"/>
  <c r="L17" i="67" s="1"/>
  <c r="AC17" i="67" s="1"/>
  <c r="AQ25" i="67"/>
  <c r="AI25" i="67"/>
  <c r="AP25" i="67"/>
  <c r="AH25" i="67"/>
  <c r="AO25" i="67"/>
  <c r="AG25" i="67"/>
  <c r="AM25" i="67"/>
  <c r="AE25" i="67"/>
  <c r="AE23" i="67" s="1"/>
  <c r="N17" i="67" s="1"/>
  <c r="AE17" i="67" s="1"/>
  <c r="AJ25" i="66"/>
  <c r="AP35" i="66"/>
  <c r="AH35" i="66"/>
  <c r="AL35" i="66"/>
  <c r="AD35" i="66"/>
  <c r="AM35" i="66"/>
  <c r="AP43" i="66"/>
  <c r="AH43" i="66"/>
  <c r="AL43" i="66"/>
  <c r="AL42" i="66" s="1"/>
  <c r="U18" i="66" s="1"/>
  <c r="AL18" i="66" s="1"/>
  <c r="AD43" i="66"/>
  <c r="AM43" i="66"/>
  <c r="AK47" i="66"/>
  <c r="AE68" i="66"/>
  <c r="N22" i="66" s="1"/>
  <c r="AE22" i="66" s="1"/>
  <c r="AE21" i="66" s="1"/>
  <c r="N15" i="66" s="1"/>
  <c r="AE15" i="66" s="1"/>
  <c r="AE14" i="66" s="1"/>
  <c r="AJ51" i="66"/>
  <c r="AR51" i="66"/>
  <c r="AF55" i="66"/>
  <c r="AN55" i="66"/>
  <c r="AJ59" i="66"/>
  <c r="AR59" i="66"/>
  <c r="AJ67" i="66"/>
  <c r="AR67" i="66"/>
  <c r="AH69" i="66"/>
  <c r="AP69" i="66"/>
  <c r="AF71" i="66"/>
  <c r="AN71" i="66"/>
  <c r="AJ4" i="67"/>
  <c r="AR4" i="67"/>
  <c r="AF24" i="67"/>
  <c r="AN24" i="67"/>
  <c r="AC27" i="67"/>
  <c r="AK27" i="67"/>
  <c r="AJ28" i="67"/>
  <c r="AR28" i="67"/>
  <c r="AG31" i="67"/>
  <c r="AO31" i="67"/>
  <c r="AF32" i="67"/>
  <c r="AN32" i="67"/>
  <c r="AC35" i="67"/>
  <c r="AK35" i="67"/>
  <c r="AJ36" i="67"/>
  <c r="AR36" i="67"/>
  <c r="AI37" i="67"/>
  <c r="AQ37" i="67"/>
  <c r="AG39" i="67"/>
  <c r="AO39" i="67"/>
  <c r="AF40" i="67"/>
  <c r="AN40" i="67"/>
  <c r="AE41" i="67"/>
  <c r="AM41" i="67"/>
  <c r="AC43" i="67"/>
  <c r="AK43" i="67"/>
  <c r="AJ44" i="67"/>
  <c r="AR44" i="67"/>
  <c r="AI45" i="67"/>
  <c r="AQ45" i="67"/>
  <c r="AG47" i="67"/>
  <c r="AO47" i="67"/>
  <c r="AF48" i="67"/>
  <c r="AN48" i="67"/>
  <c r="AE49" i="67"/>
  <c r="AM49" i="67"/>
  <c r="AC51" i="67"/>
  <c r="AK51" i="67"/>
  <c r="AJ52" i="67"/>
  <c r="AR52" i="67"/>
  <c r="AI53" i="67"/>
  <c r="AQ53" i="67"/>
  <c r="AG55" i="67"/>
  <c r="AO55" i="67"/>
  <c r="AF56" i="67"/>
  <c r="AN56" i="67"/>
  <c r="AE57" i="67"/>
  <c r="AM57" i="67"/>
  <c r="AC59" i="67"/>
  <c r="AK59" i="67"/>
  <c r="AJ60" i="67"/>
  <c r="AR60" i="67"/>
  <c r="AG63" i="67"/>
  <c r="AG61" i="67" s="1"/>
  <c r="P20" i="67" s="1"/>
  <c r="AG20" i="67" s="1"/>
  <c r="AG19" i="67" s="1"/>
  <c r="P13" i="67" s="1"/>
  <c r="AG13" i="67" s="1"/>
  <c r="AG12" i="67" s="1"/>
  <c r="AO63" i="67"/>
  <c r="AF64" i="67"/>
  <c r="AN64" i="67"/>
  <c r="AE65" i="67"/>
  <c r="AM65" i="67"/>
  <c r="AC67" i="67"/>
  <c r="AK67" i="67"/>
  <c r="AI69" i="67"/>
  <c r="AQ69" i="67"/>
  <c r="AQ68" i="67" s="1"/>
  <c r="Z22" i="67" s="1"/>
  <c r="AQ22" i="67" s="1"/>
  <c r="AQ21" i="67" s="1"/>
  <c r="Z15" i="67" s="1"/>
  <c r="AQ15" i="67" s="1"/>
  <c r="AQ14" i="67" s="1"/>
  <c r="AG71" i="67"/>
  <c r="AO71" i="67"/>
  <c r="AF72" i="67"/>
  <c r="AN72" i="67"/>
  <c r="AN68" i="67" s="1"/>
  <c r="W22" i="67" s="1"/>
  <c r="AN22" i="67" s="1"/>
  <c r="AN21" i="67" s="1"/>
  <c r="W15" i="67" s="1"/>
  <c r="AN15" i="67" s="1"/>
  <c r="AN14" i="67" s="1"/>
  <c r="AC4" i="68"/>
  <c r="AC2" i="68" s="1"/>
  <c r="AK4" i="68"/>
  <c r="AK2" i="68" s="1"/>
  <c r="AJ5" i="68"/>
  <c r="AR5" i="68"/>
  <c r="AR2" i="68" s="1"/>
  <c r="AG24" i="68"/>
  <c r="AO24" i="68"/>
  <c r="AF25" i="68"/>
  <c r="AN25" i="68"/>
  <c r="AE26" i="68"/>
  <c r="AM26" i="68"/>
  <c r="AC28" i="68"/>
  <c r="AK28" i="68"/>
  <c r="AJ29" i="68"/>
  <c r="AF31" i="68"/>
  <c r="AP31" i="68"/>
  <c r="AD33" i="68"/>
  <c r="AP33" i="68"/>
  <c r="AM35" i="68"/>
  <c r="AE35" i="68"/>
  <c r="AQ35" i="68"/>
  <c r="AI35" i="68"/>
  <c r="AO35" i="68"/>
  <c r="AG35" i="68"/>
  <c r="AN35" i="68"/>
  <c r="AJ37" i="68"/>
  <c r="AM43" i="68"/>
  <c r="AE43" i="68"/>
  <c r="AK43" i="68"/>
  <c r="AC43" i="68"/>
  <c r="AQ43" i="68"/>
  <c r="AI43" i="68"/>
  <c r="AO43" i="68"/>
  <c r="AG43" i="68"/>
  <c r="AR43" i="68"/>
  <c r="AQ47" i="68"/>
  <c r="AI47" i="68"/>
  <c r="AO47" i="68"/>
  <c r="AG47" i="68"/>
  <c r="AM47" i="68"/>
  <c r="AE47" i="68"/>
  <c r="AK47" i="68"/>
  <c r="AC47" i="68"/>
  <c r="AR47" i="68"/>
  <c r="AJ49" i="68"/>
  <c r="AJ55" i="68"/>
  <c r="AJ57" i="68"/>
  <c r="AL71" i="68"/>
  <c r="AJ37" i="67"/>
  <c r="AR37" i="67"/>
  <c r="AF41" i="67"/>
  <c r="AN41" i="67"/>
  <c r="AJ45" i="67"/>
  <c r="AR45" i="67"/>
  <c r="AF49" i="67"/>
  <c r="AN49" i="67"/>
  <c r="AJ53" i="67"/>
  <c r="AR53" i="67"/>
  <c r="AF57" i="67"/>
  <c r="AN57" i="67"/>
  <c r="AF65" i="67"/>
  <c r="AN65" i="67"/>
  <c r="AJ69" i="67"/>
  <c r="AR69" i="67"/>
  <c r="AF26" i="68"/>
  <c r="AN26" i="68"/>
  <c r="AG31" i="68"/>
  <c r="AR31" i="68"/>
  <c r="AK53" i="68"/>
  <c r="AC53" i="68"/>
  <c r="AQ53" i="68"/>
  <c r="AI53" i="68"/>
  <c r="AP53" i="68"/>
  <c r="AH53" i="68"/>
  <c r="AO53" i="68"/>
  <c r="AG53" i="68"/>
  <c r="AM53" i="68"/>
  <c r="AE53" i="68"/>
  <c r="AL55" i="68"/>
  <c r="AN57" i="68"/>
  <c r="AJ37" i="66"/>
  <c r="AR37" i="66"/>
  <c r="AF41" i="66"/>
  <c r="AN41" i="66"/>
  <c r="AJ45" i="66"/>
  <c r="AR45" i="66"/>
  <c r="AF49" i="66"/>
  <c r="AN49" i="66"/>
  <c r="AD51" i="66"/>
  <c r="AL51" i="66"/>
  <c r="AJ53" i="66"/>
  <c r="AR53" i="66"/>
  <c r="AH55" i="66"/>
  <c r="AP55" i="66"/>
  <c r="AF57" i="66"/>
  <c r="AN57" i="66"/>
  <c r="AD59" i="66"/>
  <c r="AL59" i="66"/>
  <c r="AH63" i="66"/>
  <c r="AP63" i="66"/>
  <c r="AP61" i="66" s="1"/>
  <c r="Y20" i="66" s="1"/>
  <c r="AP20" i="66" s="1"/>
  <c r="AP19" i="66" s="1"/>
  <c r="Y13" i="66" s="1"/>
  <c r="AP13" i="66" s="1"/>
  <c r="AP12" i="66" s="1"/>
  <c r="AF65" i="66"/>
  <c r="AN65" i="66"/>
  <c r="AD67" i="66"/>
  <c r="AL67" i="66"/>
  <c r="AL61" i="66" s="1"/>
  <c r="U20" i="66" s="1"/>
  <c r="AL20" i="66" s="1"/>
  <c r="AL19" i="66" s="1"/>
  <c r="U13" i="66" s="1"/>
  <c r="AL13" i="66" s="1"/>
  <c r="AL12" i="66" s="1"/>
  <c r="AJ69" i="66"/>
  <c r="AR69" i="66"/>
  <c r="AH71" i="66"/>
  <c r="AP71" i="66"/>
  <c r="AD4" i="67"/>
  <c r="AL4" i="67"/>
  <c r="AL2" i="67" s="1"/>
  <c r="AL20" i="67"/>
  <c r="AL19" i="67" s="1"/>
  <c r="U13" i="67" s="1"/>
  <c r="AL13" i="67" s="1"/>
  <c r="AL12" i="67" s="1"/>
  <c r="AH24" i="67"/>
  <c r="AP24" i="67"/>
  <c r="AF26" i="67"/>
  <c r="AN26" i="67"/>
  <c r="AE27" i="67"/>
  <c r="AM27" i="67"/>
  <c r="AM23" i="67" s="1"/>
  <c r="V17" i="67" s="1"/>
  <c r="AM17" i="67" s="1"/>
  <c r="AD28" i="67"/>
  <c r="AL28" i="67"/>
  <c r="AJ30" i="67"/>
  <c r="AR30" i="67"/>
  <c r="AI31" i="67"/>
  <c r="AQ31" i="67"/>
  <c r="AH32" i="67"/>
  <c r="AP32" i="67"/>
  <c r="AF34" i="67"/>
  <c r="AN34" i="67"/>
  <c r="AE35" i="67"/>
  <c r="AM35" i="67"/>
  <c r="AD36" i="67"/>
  <c r="AL36" i="67"/>
  <c r="AC37" i="67"/>
  <c r="AK37" i="67"/>
  <c r="AJ38" i="67"/>
  <c r="AR38" i="67"/>
  <c r="AI39" i="67"/>
  <c r="AQ39" i="67"/>
  <c r="AH40" i="67"/>
  <c r="AP40" i="67"/>
  <c r="AG41" i="67"/>
  <c r="AO41" i="67"/>
  <c r="AE43" i="67"/>
  <c r="AM43" i="67"/>
  <c r="AD44" i="67"/>
  <c r="AL44" i="67"/>
  <c r="AC45" i="67"/>
  <c r="AK45" i="67"/>
  <c r="AJ46" i="67"/>
  <c r="AR46" i="67"/>
  <c r="AI47" i="67"/>
  <c r="AQ47" i="67"/>
  <c r="AH48" i="67"/>
  <c r="AP48" i="67"/>
  <c r="AG49" i="67"/>
  <c r="AO49" i="67"/>
  <c r="AF50" i="67"/>
  <c r="AN50" i="67"/>
  <c r="AE51" i="67"/>
  <c r="AM51" i="67"/>
  <c r="AD52" i="67"/>
  <c r="AL52" i="67"/>
  <c r="AC53" i="67"/>
  <c r="AK53" i="67"/>
  <c r="AJ54" i="67"/>
  <c r="AR54" i="67"/>
  <c r="AI55" i="67"/>
  <c r="AQ55" i="67"/>
  <c r="AH56" i="67"/>
  <c r="AP56" i="67"/>
  <c r="AG57" i="67"/>
  <c r="AO57" i="67"/>
  <c r="AF58" i="67"/>
  <c r="AN58" i="67"/>
  <c r="AE59" i="67"/>
  <c r="AM59" i="67"/>
  <c r="AD60" i="67"/>
  <c r="AL60" i="67"/>
  <c r="AJ62" i="67"/>
  <c r="AR62" i="67"/>
  <c r="AI63" i="67"/>
  <c r="AI61" i="67" s="1"/>
  <c r="R20" i="67" s="1"/>
  <c r="AI20" i="67" s="1"/>
  <c r="AI19" i="67" s="1"/>
  <c r="R13" i="67" s="1"/>
  <c r="AI13" i="67" s="1"/>
  <c r="AI12" i="67" s="1"/>
  <c r="AQ63" i="67"/>
  <c r="AQ61" i="67" s="1"/>
  <c r="Z20" i="67" s="1"/>
  <c r="AQ20" i="67" s="1"/>
  <c r="AQ19" i="67" s="1"/>
  <c r="Z13" i="67" s="1"/>
  <c r="AQ13" i="67" s="1"/>
  <c r="AQ12" i="67" s="1"/>
  <c r="AH64" i="67"/>
  <c r="AH61" i="67" s="1"/>
  <c r="Q20" i="67" s="1"/>
  <c r="AH20" i="67" s="1"/>
  <c r="AH19" i="67" s="1"/>
  <c r="Q13" i="67" s="1"/>
  <c r="AH13" i="67" s="1"/>
  <c r="AH12" i="67" s="1"/>
  <c r="AP64" i="67"/>
  <c r="AG65" i="67"/>
  <c r="AO65" i="67"/>
  <c r="AF66" i="67"/>
  <c r="AN66" i="67"/>
  <c r="AE67" i="67"/>
  <c r="AM67" i="67"/>
  <c r="AC69" i="67"/>
  <c r="AK69" i="67"/>
  <c r="AJ70" i="67"/>
  <c r="AR70" i="67"/>
  <c r="AI71" i="67"/>
  <c r="AQ71" i="67"/>
  <c r="AH72" i="67"/>
  <c r="AP72" i="67"/>
  <c r="AP68" i="67" s="1"/>
  <c r="Y22" i="67" s="1"/>
  <c r="AP22" i="67" s="1"/>
  <c r="AP21" i="67" s="1"/>
  <c r="Y15" i="67" s="1"/>
  <c r="AP15" i="67" s="1"/>
  <c r="AP14" i="67" s="1"/>
  <c r="AF3" i="68"/>
  <c r="AN3" i="68"/>
  <c r="AE4" i="68"/>
  <c r="AE2" i="68" s="1"/>
  <c r="AM4" i="68"/>
  <c r="AM2" i="68" s="1"/>
  <c r="AD5" i="68"/>
  <c r="AD2" i="68" s="1"/>
  <c r="AL5" i="68"/>
  <c r="AL2" i="68" s="1"/>
  <c r="AI24" i="68"/>
  <c r="AQ24" i="68"/>
  <c r="AH25" i="68"/>
  <c r="AP25" i="68"/>
  <c r="AG26" i="68"/>
  <c r="AO26" i="68"/>
  <c r="AE28" i="68"/>
  <c r="AM28" i="68"/>
  <c r="AD29" i="68"/>
  <c r="AL29" i="68"/>
  <c r="AL23" i="68" s="1"/>
  <c r="U17" i="68" s="1"/>
  <c r="AL17" i="68" s="1"/>
  <c r="AH31" i="68"/>
  <c r="AP32" i="68"/>
  <c r="AH32" i="68"/>
  <c r="AL32" i="68"/>
  <c r="AD32" i="68"/>
  <c r="AM32" i="68"/>
  <c r="AF33" i="68"/>
  <c r="AD35" i="68"/>
  <c r="AR35" i="68"/>
  <c r="AQ39" i="68"/>
  <c r="AI39" i="68"/>
  <c r="AO39" i="68"/>
  <c r="AG39" i="68"/>
  <c r="AM39" i="68"/>
  <c r="AE39" i="68"/>
  <c r="AK39" i="68"/>
  <c r="AC39" i="68"/>
  <c r="AR39" i="68"/>
  <c r="AF43" i="68"/>
  <c r="AK45" i="68"/>
  <c r="AC45" i="68"/>
  <c r="AQ45" i="68"/>
  <c r="AI45" i="68"/>
  <c r="AO45" i="68"/>
  <c r="AG45" i="68"/>
  <c r="AM45" i="68"/>
  <c r="AE45" i="68"/>
  <c r="AR45" i="68"/>
  <c r="AF47" i="68"/>
  <c r="AD53" i="68"/>
  <c r="AP55" i="68"/>
  <c r="AP57" i="68"/>
  <c r="AK69" i="68"/>
  <c r="AC69" i="68"/>
  <c r="AQ69" i="68"/>
  <c r="AI69" i="68"/>
  <c r="AI68" i="68" s="1"/>
  <c r="R22" i="68" s="1"/>
  <c r="AI22" i="68" s="1"/>
  <c r="AI21" i="68" s="1"/>
  <c r="R15" i="68" s="1"/>
  <c r="AI15" i="68" s="1"/>
  <c r="AI14" i="68" s="1"/>
  <c r="AP69" i="68"/>
  <c r="AH69" i="68"/>
  <c r="AO69" i="68"/>
  <c r="AO68" i="68" s="1"/>
  <c r="X22" i="68" s="1"/>
  <c r="AG69" i="68"/>
  <c r="AG68" i="68" s="1"/>
  <c r="P22" i="68" s="1"/>
  <c r="AM69" i="68"/>
  <c r="AE69" i="68"/>
  <c r="AF27" i="67"/>
  <c r="AN27" i="67"/>
  <c r="AJ31" i="67"/>
  <c r="AR31" i="67"/>
  <c r="AF35" i="67"/>
  <c r="AN35" i="67"/>
  <c r="AD37" i="67"/>
  <c r="AL37" i="67"/>
  <c r="AJ39" i="67"/>
  <c r="AR39" i="67"/>
  <c r="AH41" i="67"/>
  <c r="AP41" i="67"/>
  <c r="AF43" i="67"/>
  <c r="AN43" i="67"/>
  <c r="AD45" i="67"/>
  <c r="AL45" i="67"/>
  <c r="AJ47" i="67"/>
  <c r="AR47" i="67"/>
  <c r="AH49" i="67"/>
  <c r="AP49" i="67"/>
  <c r="AF51" i="67"/>
  <c r="AN51" i="67"/>
  <c r="AD53" i="67"/>
  <c r="AL53" i="67"/>
  <c r="AJ55" i="67"/>
  <c r="AR55" i="67"/>
  <c r="AH57" i="67"/>
  <c r="AP57" i="67"/>
  <c r="AF59" i="67"/>
  <c r="AN59" i="67"/>
  <c r="AJ63" i="67"/>
  <c r="AR63" i="67"/>
  <c r="AH65" i="67"/>
  <c r="AP65" i="67"/>
  <c r="AF67" i="67"/>
  <c r="AN67" i="67"/>
  <c r="AD69" i="67"/>
  <c r="AL69" i="67"/>
  <c r="AL68" i="67" s="1"/>
  <c r="U22" i="67" s="1"/>
  <c r="AL22" i="67" s="1"/>
  <c r="AL21" i="67" s="1"/>
  <c r="U15" i="67" s="1"/>
  <c r="AL15" i="67" s="1"/>
  <c r="AL14" i="67" s="1"/>
  <c r="AJ71" i="67"/>
  <c r="AR71" i="67"/>
  <c r="AF4" i="68"/>
  <c r="AN4" i="68"/>
  <c r="AJ24" i="68"/>
  <c r="AR24" i="68"/>
  <c r="AH26" i="68"/>
  <c r="AP26" i="68"/>
  <c r="AP23" i="68" s="1"/>
  <c r="Y17" i="68" s="1"/>
  <c r="AP17" i="68" s="1"/>
  <c r="AF28" i="68"/>
  <c r="AN28" i="68"/>
  <c r="AJ31" i="68"/>
  <c r="AH33" i="68"/>
  <c r="AF53" i="68"/>
  <c r="AJ55" i="66"/>
  <c r="AR55" i="66"/>
  <c r="AF59" i="66"/>
  <c r="AN59" i="66"/>
  <c r="AJ63" i="66"/>
  <c r="AR63" i="66"/>
  <c r="AH65" i="66"/>
  <c r="AP65" i="66"/>
  <c r="AF67" i="66"/>
  <c r="AN67" i="66"/>
  <c r="AD69" i="66"/>
  <c r="AD68" i="66" s="1"/>
  <c r="M22" i="66" s="1"/>
  <c r="AD22" i="66" s="1"/>
  <c r="AD21" i="66" s="1"/>
  <c r="M15" i="66" s="1"/>
  <c r="AD15" i="66" s="1"/>
  <c r="AD14" i="66" s="1"/>
  <c r="AL69" i="66"/>
  <c r="AL68" i="66" s="1"/>
  <c r="U22" i="66" s="1"/>
  <c r="AL22" i="66" s="1"/>
  <c r="AL21" i="66" s="1"/>
  <c r="U15" i="66" s="1"/>
  <c r="AL15" i="66" s="1"/>
  <c r="AL14" i="66" s="1"/>
  <c r="AJ71" i="66"/>
  <c r="AR71" i="66"/>
  <c r="AF4" i="67"/>
  <c r="AN4" i="67"/>
  <c r="AN2" i="67" s="1"/>
  <c r="AJ24" i="67"/>
  <c r="AR24" i="67"/>
  <c r="AG27" i="67"/>
  <c r="AG23" i="67" s="1"/>
  <c r="P17" i="67" s="1"/>
  <c r="AG17" i="67" s="1"/>
  <c r="AO27" i="67"/>
  <c r="AC31" i="67"/>
  <c r="AK31" i="67"/>
  <c r="AJ32" i="67"/>
  <c r="AR32" i="67"/>
  <c r="AG35" i="67"/>
  <c r="AO35" i="67"/>
  <c r="AE37" i="67"/>
  <c r="AM37" i="67"/>
  <c r="AC39" i="67"/>
  <c r="AK39" i="67"/>
  <c r="AJ40" i="67"/>
  <c r="AR40" i="67"/>
  <c r="AI41" i="67"/>
  <c r="AQ41" i="67"/>
  <c r="AG43" i="67"/>
  <c r="AO43" i="67"/>
  <c r="AE45" i="67"/>
  <c r="AM45" i="67"/>
  <c r="AC47" i="67"/>
  <c r="AK47" i="67"/>
  <c r="AJ48" i="67"/>
  <c r="AR48" i="67"/>
  <c r="AI49" i="67"/>
  <c r="AQ49" i="67"/>
  <c r="AG51" i="67"/>
  <c r="AO51" i="67"/>
  <c r="AE53" i="67"/>
  <c r="AM53" i="67"/>
  <c r="AC55" i="67"/>
  <c r="AK55" i="67"/>
  <c r="AJ56" i="67"/>
  <c r="AR56" i="67"/>
  <c r="AI57" i="67"/>
  <c r="AQ57" i="67"/>
  <c r="AG59" i="67"/>
  <c r="AO59" i="67"/>
  <c r="AF60" i="67"/>
  <c r="AN60" i="67"/>
  <c r="AC63" i="67"/>
  <c r="AK63" i="67"/>
  <c r="AK61" i="67" s="1"/>
  <c r="T20" i="67" s="1"/>
  <c r="AK20" i="67" s="1"/>
  <c r="AK19" i="67" s="1"/>
  <c r="T13" i="67" s="1"/>
  <c r="AK13" i="67" s="1"/>
  <c r="AK12" i="67" s="1"/>
  <c r="AJ64" i="67"/>
  <c r="AR64" i="67"/>
  <c r="AI65" i="67"/>
  <c r="AQ65" i="67"/>
  <c r="AG67" i="67"/>
  <c r="AO67" i="67"/>
  <c r="AE69" i="67"/>
  <c r="AM69" i="67"/>
  <c r="AM68" i="67" s="1"/>
  <c r="V22" i="67" s="1"/>
  <c r="AM22" i="67" s="1"/>
  <c r="AM21" i="67" s="1"/>
  <c r="V15" i="67" s="1"/>
  <c r="AM15" i="67" s="1"/>
  <c r="AM14" i="67" s="1"/>
  <c r="AC71" i="67"/>
  <c r="AK71" i="67"/>
  <c r="AJ72" i="67"/>
  <c r="AR72" i="67"/>
  <c r="AG4" i="68"/>
  <c r="AG2" i="68" s="1"/>
  <c r="AO4" i="68"/>
  <c r="AO2" i="68" s="1"/>
  <c r="AF5" i="68"/>
  <c r="AN5" i="68"/>
  <c r="AC24" i="68"/>
  <c r="AK24" i="68"/>
  <c r="AJ25" i="68"/>
  <c r="AR25" i="68"/>
  <c r="AI26" i="68"/>
  <c r="AQ26" i="68"/>
  <c r="AG28" i="68"/>
  <c r="AO28" i="68"/>
  <c r="AF29" i="68"/>
  <c r="AN29" i="68"/>
  <c r="AJ33" i="68"/>
  <c r="AK37" i="68"/>
  <c r="AC37" i="68"/>
  <c r="AQ37" i="68"/>
  <c r="AI37" i="68"/>
  <c r="AO37" i="68"/>
  <c r="AG37" i="68"/>
  <c r="AM37" i="68"/>
  <c r="AE37" i="68"/>
  <c r="AR37" i="68"/>
  <c r="AJ43" i="68"/>
  <c r="AJ47" i="68"/>
  <c r="AO49" i="68"/>
  <c r="AG49" i="68"/>
  <c r="AM49" i="68"/>
  <c r="AE49" i="68"/>
  <c r="AL49" i="68"/>
  <c r="AK49" i="68"/>
  <c r="AC49" i="68"/>
  <c r="AQ49" i="68"/>
  <c r="AI49" i="68"/>
  <c r="AJ53" i="68"/>
  <c r="AQ71" i="68"/>
  <c r="AI71" i="68"/>
  <c r="AO71" i="68"/>
  <c r="AG71" i="68"/>
  <c r="AN71" i="68"/>
  <c r="AF71" i="68"/>
  <c r="AM71" i="68"/>
  <c r="AE71" i="68"/>
  <c r="AK71" i="68"/>
  <c r="AC71" i="68"/>
  <c r="AJ41" i="67"/>
  <c r="AR41" i="67"/>
  <c r="AJ49" i="67"/>
  <c r="AR49" i="67"/>
  <c r="AJ57" i="67"/>
  <c r="AR57" i="67"/>
  <c r="AJ65" i="67"/>
  <c r="AR65" i="67"/>
  <c r="AJ26" i="68"/>
  <c r="AR26" i="68"/>
  <c r="AQ31" i="68"/>
  <c r="AI31" i="68"/>
  <c r="AM31" i="68"/>
  <c r="AE31" i="68"/>
  <c r="AL31" i="68"/>
  <c r="AQ55" i="68"/>
  <c r="AI55" i="68"/>
  <c r="AO55" i="68"/>
  <c r="AG55" i="68"/>
  <c r="AN55" i="68"/>
  <c r="AF55" i="68"/>
  <c r="AM55" i="68"/>
  <c r="AE55" i="68"/>
  <c r="AK55" i="68"/>
  <c r="AC55" i="68"/>
  <c r="AO57" i="68"/>
  <c r="AG57" i="68"/>
  <c r="AM57" i="68"/>
  <c r="AE57" i="68"/>
  <c r="AL57" i="68"/>
  <c r="AD57" i="68"/>
  <c r="AK57" i="68"/>
  <c r="AC57" i="68"/>
  <c r="AQ57" i="68"/>
  <c r="AI57" i="68"/>
  <c r="AF37" i="66"/>
  <c r="AJ41" i="66"/>
  <c r="AF45" i="66"/>
  <c r="AJ49" i="66"/>
  <c r="AH51" i="66"/>
  <c r="AF53" i="66"/>
  <c r="AD55" i="66"/>
  <c r="AJ57" i="66"/>
  <c r="AH59" i="66"/>
  <c r="AD63" i="66"/>
  <c r="AJ65" i="66"/>
  <c r="AH67" i="66"/>
  <c r="AF69" i="66"/>
  <c r="AD71" i="66"/>
  <c r="AH4" i="67"/>
  <c r="AD24" i="67"/>
  <c r="AJ26" i="67"/>
  <c r="AI27" i="67"/>
  <c r="AQ27" i="67"/>
  <c r="AQ23" i="67" s="1"/>
  <c r="Z17" i="67" s="1"/>
  <c r="AQ17" i="67" s="1"/>
  <c r="AH28" i="67"/>
  <c r="AE31" i="67"/>
  <c r="AM31" i="67"/>
  <c r="AD32" i="67"/>
  <c r="AJ34" i="67"/>
  <c r="AI35" i="67"/>
  <c r="AQ35" i="67"/>
  <c r="AH36" i="67"/>
  <c r="AG37" i="67"/>
  <c r="AO37" i="67"/>
  <c r="AF38" i="67"/>
  <c r="AE39" i="67"/>
  <c r="AM39" i="67"/>
  <c r="AD40" i="67"/>
  <c r="AC41" i="67"/>
  <c r="AK41" i="67"/>
  <c r="AI43" i="67"/>
  <c r="AQ43" i="67"/>
  <c r="AH44" i="67"/>
  <c r="AG45" i="67"/>
  <c r="AO45" i="67"/>
  <c r="AF46" i="67"/>
  <c r="AE47" i="67"/>
  <c r="AM47" i="67"/>
  <c r="AD48" i="67"/>
  <c r="AC49" i="67"/>
  <c r="AK49" i="67"/>
  <c r="AJ50" i="67"/>
  <c r="AI51" i="67"/>
  <c r="AQ51" i="67"/>
  <c r="AH52" i="67"/>
  <c r="AG53" i="67"/>
  <c r="AO53" i="67"/>
  <c r="AF54" i="67"/>
  <c r="AE55" i="67"/>
  <c r="AM55" i="67"/>
  <c r="AD56" i="67"/>
  <c r="AC57" i="67"/>
  <c r="AK57" i="67"/>
  <c r="AJ58" i="67"/>
  <c r="AI59" i="67"/>
  <c r="AQ59" i="67"/>
  <c r="AH60" i="67"/>
  <c r="AF62" i="67"/>
  <c r="AE63" i="67"/>
  <c r="AE61" i="67" s="1"/>
  <c r="N20" i="67" s="1"/>
  <c r="AE20" i="67" s="1"/>
  <c r="AE19" i="67" s="1"/>
  <c r="N13" i="67" s="1"/>
  <c r="AE13" i="67" s="1"/>
  <c r="AE12" i="67" s="1"/>
  <c r="AM63" i="67"/>
  <c r="AM61" i="67" s="1"/>
  <c r="V20" i="67" s="1"/>
  <c r="AM20" i="67" s="1"/>
  <c r="AM19" i="67" s="1"/>
  <c r="V13" i="67" s="1"/>
  <c r="AM13" i="67" s="1"/>
  <c r="AM12" i="67" s="1"/>
  <c r="AD64" i="67"/>
  <c r="AD61" i="67" s="1"/>
  <c r="M20" i="67" s="1"/>
  <c r="AD20" i="67" s="1"/>
  <c r="AD19" i="67" s="1"/>
  <c r="M13" i="67" s="1"/>
  <c r="AD13" i="67" s="1"/>
  <c r="AD12" i="67" s="1"/>
  <c r="AC65" i="67"/>
  <c r="AK65" i="67"/>
  <c r="AJ66" i="67"/>
  <c r="AI67" i="67"/>
  <c r="AQ67" i="67"/>
  <c r="AG69" i="67"/>
  <c r="AG68" i="67" s="1"/>
  <c r="P22" i="67" s="1"/>
  <c r="AG22" i="67" s="1"/>
  <c r="AG21" i="67" s="1"/>
  <c r="P15" i="67" s="1"/>
  <c r="AG15" i="67" s="1"/>
  <c r="AG14" i="67" s="1"/>
  <c r="AO69" i="67"/>
  <c r="AO68" i="67" s="1"/>
  <c r="X22" i="67" s="1"/>
  <c r="AO22" i="67" s="1"/>
  <c r="AO21" i="67" s="1"/>
  <c r="X15" i="67" s="1"/>
  <c r="AO15" i="67" s="1"/>
  <c r="AO14" i="67" s="1"/>
  <c r="AF70" i="67"/>
  <c r="AF68" i="67" s="1"/>
  <c r="O22" i="67" s="1"/>
  <c r="AF22" i="67" s="1"/>
  <c r="AF21" i="67" s="1"/>
  <c r="O15" i="67" s="1"/>
  <c r="AF15" i="67" s="1"/>
  <c r="AF14" i="67" s="1"/>
  <c r="AE71" i="67"/>
  <c r="AM71" i="67"/>
  <c r="AD72" i="67"/>
  <c r="AJ3" i="68"/>
  <c r="AI4" i="68"/>
  <c r="AI2" i="68" s="1"/>
  <c r="AQ4" i="68"/>
  <c r="AQ2" i="68" s="1"/>
  <c r="AH5" i="68"/>
  <c r="AH2" i="68" s="1"/>
  <c r="AG22" i="68"/>
  <c r="AG21" i="68" s="1"/>
  <c r="P15" i="68" s="1"/>
  <c r="AG15" i="68" s="1"/>
  <c r="AG14" i="68" s="1"/>
  <c r="AO22" i="68"/>
  <c r="AO21" i="68" s="1"/>
  <c r="X15" i="68" s="1"/>
  <c r="AO15" i="68" s="1"/>
  <c r="AO14" i="68" s="1"/>
  <c r="AE24" i="68"/>
  <c r="AD25" i="68"/>
  <c r="AC26" i="68"/>
  <c r="AK26" i="68"/>
  <c r="AJ27" i="68"/>
  <c r="AI28" i="68"/>
  <c r="AQ28" i="68"/>
  <c r="AH29" i="68"/>
  <c r="AQ29" i="68"/>
  <c r="AC31" i="68"/>
  <c r="AN31" i="68"/>
  <c r="AG32" i="68"/>
  <c r="AR32" i="68"/>
  <c r="AK35" i="68"/>
  <c r="AF37" i="68"/>
  <c r="AJ39" i="68"/>
  <c r="AO41" i="68"/>
  <c r="AG41" i="68"/>
  <c r="AM41" i="68"/>
  <c r="AE41" i="68"/>
  <c r="AK41" i="68"/>
  <c r="AC41" i="68"/>
  <c r="AQ41" i="68"/>
  <c r="AI41" i="68"/>
  <c r="AR41" i="68"/>
  <c r="AN43" i="68"/>
  <c r="AJ45" i="68"/>
  <c r="AN47" i="68"/>
  <c r="AF49" i="68"/>
  <c r="AN53" i="68"/>
  <c r="AD55" i="68"/>
  <c r="AF57" i="68"/>
  <c r="AQ63" i="68"/>
  <c r="AI63" i="68"/>
  <c r="AO63" i="68"/>
  <c r="AG63" i="68"/>
  <c r="AN63" i="68"/>
  <c r="AF63" i="68"/>
  <c r="AM63" i="68"/>
  <c r="AM61" i="68" s="1"/>
  <c r="V20" i="68" s="1"/>
  <c r="AM20" i="68" s="1"/>
  <c r="AM19" i="68" s="1"/>
  <c r="V13" i="68" s="1"/>
  <c r="AM13" i="68" s="1"/>
  <c r="AM12" i="68" s="1"/>
  <c r="AE63" i="68"/>
  <c r="AE61" i="68" s="1"/>
  <c r="N20" i="68" s="1"/>
  <c r="AE20" i="68" s="1"/>
  <c r="AE19" i="68" s="1"/>
  <c r="N13" i="68" s="1"/>
  <c r="AE13" i="68" s="1"/>
  <c r="AE12" i="68" s="1"/>
  <c r="AK63" i="68"/>
  <c r="AC63" i="68"/>
  <c r="AO65" i="68"/>
  <c r="AG65" i="68"/>
  <c r="AM65" i="68"/>
  <c r="AE65" i="68"/>
  <c r="AL65" i="68"/>
  <c r="AD65" i="68"/>
  <c r="AK65" i="68"/>
  <c r="AC65" i="68"/>
  <c r="AQ65" i="68"/>
  <c r="AI65" i="68"/>
  <c r="AL69" i="68"/>
  <c r="AH71" i="68"/>
  <c r="AJ27" i="67"/>
  <c r="AJ35" i="67"/>
  <c r="AH37" i="67"/>
  <c r="AF39" i="67"/>
  <c r="AD41" i="67"/>
  <c r="AJ43" i="67"/>
  <c r="AH45" i="67"/>
  <c r="AF47" i="67"/>
  <c r="AD49" i="67"/>
  <c r="AJ51" i="67"/>
  <c r="AH53" i="67"/>
  <c r="AD57" i="67"/>
  <c r="AJ59" i="67"/>
  <c r="AD65" i="67"/>
  <c r="AJ67" i="67"/>
  <c r="AH69" i="67"/>
  <c r="AH68" i="67" s="1"/>
  <c r="Q22" i="67" s="1"/>
  <c r="AH22" i="67" s="1"/>
  <c r="AH21" i="67" s="1"/>
  <c r="Q15" i="67" s="1"/>
  <c r="AH15" i="67" s="1"/>
  <c r="AH14" i="67" s="1"/>
  <c r="AF71" i="67"/>
  <c r="AJ4" i="68"/>
  <c r="AD26" i="68"/>
  <c r="AJ28" i="68"/>
  <c r="AD31" i="68"/>
  <c r="AO31" i="68"/>
  <c r="AO33" i="68"/>
  <c r="AG33" i="68"/>
  <c r="AK33" i="68"/>
  <c r="AC33" i="68"/>
  <c r="AQ33" i="68"/>
  <c r="AI33" i="68"/>
  <c r="AN33" i="68"/>
  <c r="AR53" i="68"/>
  <c r="AH55" i="68"/>
  <c r="AH57" i="68"/>
  <c r="AF36" i="68"/>
  <c r="AN36" i="68"/>
  <c r="AJ40" i="68"/>
  <c r="AR40" i="68"/>
  <c r="AF44" i="68"/>
  <c r="AN44" i="68"/>
  <c r="AJ48" i="68"/>
  <c r="AR48" i="68"/>
  <c r="AG51" i="68"/>
  <c r="AO51" i="68"/>
  <c r="AF52" i="68"/>
  <c r="AN52" i="68"/>
  <c r="AJ56" i="68"/>
  <c r="AR56" i="68"/>
  <c r="AG59" i="68"/>
  <c r="AO59" i="68"/>
  <c r="AJ64" i="68"/>
  <c r="AR64" i="68"/>
  <c r="AG67" i="68"/>
  <c r="AO67" i="68"/>
  <c r="AO61" i="68" s="1"/>
  <c r="X20" i="68" s="1"/>
  <c r="AO20" i="68" s="1"/>
  <c r="AO19" i="68" s="1"/>
  <c r="X13" i="68" s="1"/>
  <c r="AO13" i="68" s="1"/>
  <c r="AO12" i="68" s="1"/>
  <c r="AJ72" i="68"/>
  <c r="AR72" i="68"/>
  <c r="AR68" i="68" s="1"/>
  <c r="AA22" i="68" s="1"/>
  <c r="AR22" i="68" s="1"/>
  <c r="AR21" i="68" s="1"/>
  <c r="AA15" i="68" s="1"/>
  <c r="AR15" i="68" s="1"/>
  <c r="AR14" i="68" s="1"/>
  <c r="AF30" i="68"/>
  <c r="AN30" i="68"/>
  <c r="AJ34" i="68"/>
  <c r="AR34" i="68"/>
  <c r="AH36" i="68"/>
  <c r="AP36" i="68"/>
  <c r="AF38" i="68"/>
  <c r="AN38" i="68"/>
  <c r="AD40" i="68"/>
  <c r="AL40" i="68"/>
  <c r="AH44" i="68"/>
  <c r="AP44" i="68"/>
  <c r="AF46" i="68"/>
  <c r="AN46" i="68"/>
  <c r="AD48" i="68"/>
  <c r="AL48" i="68"/>
  <c r="AJ50" i="68"/>
  <c r="AR50" i="68"/>
  <c r="AI51" i="68"/>
  <c r="AQ51" i="68"/>
  <c r="AH52" i="68"/>
  <c r="AP52" i="68"/>
  <c r="AF54" i="68"/>
  <c r="AN54" i="68"/>
  <c r="AD56" i="68"/>
  <c r="AL56" i="68"/>
  <c r="AJ58" i="68"/>
  <c r="AR58" i="68"/>
  <c r="AI59" i="68"/>
  <c r="AQ59" i="68"/>
  <c r="AH60" i="68"/>
  <c r="AP60" i="68"/>
  <c r="AF62" i="68"/>
  <c r="AN62" i="68"/>
  <c r="AD64" i="68"/>
  <c r="AL64" i="68"/>
  <c r="AJ66" i="68"/>
  <c r="AI67" i="68"/>
  <c r="AQ67" i="68"/>
  <c r="AF70" i="68"/>
  <c r="AF68" i="68" s="1"/>
  <c r="O22" i="68" s="1"/>
  <c r="AF22" i="68" s="1"/>
  <c r="AF21" i="68" s="1"/>
  <c r="O15" i="68" s="1"/>
  <c r="AF15" i="68" s="1"/>
  <c r="AF14" i="68" s="1"/>
  <c r="AN70" i="68"/>
  <c r="AD72" i="68"/>
  <c r="AD68" i="68" s="1"/>
  <c r="M22" i="68" s="1"/>
  <c r="AD22" i="68" s="1"/>
  <c r="AD21" i="68" s="1"/>
  <c r="M15" i="68" s="1"/>
  <c r="AD15" i="68" s="1"/>
  <c r="AD14" i="68" s="1"/>
  <c r="AL72" i="68"/>
  <c r="AJ51" i="68"/>
  <c r="AR51" i="68"/>
  <c r="AJ59" i="68"/>
  <c r="AR59" i="68"/>
  <c r="AJ67" i="68"/>
  <c r="AR67" i="68"/>
  <c r="AJ36" i="68"/>
  <c r="AR36" i="68"/>
  <c r="AJ44" i="68"/>
  <c r="AR44" i="68"/>
  <c r="AC51" i="68"/>
  <c r="AK51" i="68"/>
  <c r="AJ52" i="68"/>
  <c r="AR52" i="68"/>
  <c r="AF56" i="68"/>
  <c r="AN56" i="68"/>
  <c r="AC59" i="68"/>
  <c r="AK59" i="68"/>
  <c r="AJ60" i="68"/>
  <c r="AR60" i="68"/>
  <c r="AP62" i="68"/>
  <c r="AP61" i="68" s="1"/>
  <c r="Y20" i="68" s="1"/>
  <c r="AP20" i="68" s="1"/>
  <c r="AP19" i="68" s="1"/>
  <c r="Y13" i="68" s="1"/>
  <c r="AP13" i="68" s="1"/>
  <c r="AP12" i="68" s="1"/>
  <c r="AF64" i="68"/>
  <c r="AN64" i="68"/>
  <c r="AC67" i="68"/>
  <c r="AK67" i="68"/>
  <c r="AH70" i="68"/>
  <c r="AP70" i="68"/>
  <c r="AF72" i="68"/>
  <c r="AN72" i="68"/>
  <c r="AJ30" i="68"/>
  <c r="AD36" i="68"/>
  <c r="AJ38" i="68"/>
  <c r="AH40" i="68"/>
  <c r="AD44" i="68"/>
  <c r="AJ46" i="68"/>
  <c r="AH48" i="68"/>
  <c r="AF50" i="68"/>
  <c r="AE51" i="68"/>
  <c r="AD52" i="68"/>
  <c r="AJ54" i="68"/>
  <c r="AH56" i="68"/>
  <c r="AF58" i="68"/>
  <c r="AE59" i="68"/>
  <c r="AD60" i="68"/>
  <c r="AJ62" i="68"/>
  <c r="AH64" i="68"/>
  <c r="AH61" i="68" s="1"/>
  <c r="Q20" i="68" s="1"/>
  <c r="AH20" i="68" s="1"/>
  <c r="AH19" i="68" s="1"/>
  <c r="Q13" i="68" s="1"/>
  <c r="AH13" i="68" s="1"/>
  <c r="AH12" i="68" s="1"/>
  <c r="AE67" i="68"/>
  <c r="AJ70" i="68"/>
  <c r="AJ68" i="68" s="1"/>
  <c r="S22" i="68" s="1"/>
  <c r="AJ22" i="68" s="1"/>
  <c r="AJ21" i="68" s="1"/>
  <c r="S15" i="68" s="1"/>
  <c r="AJ15" i="68" s="1"/>
  <c r="AJ14" i="68" s="1"/>
  <c r="AH72" i="68"/>
  <c r="AA4" i="121"/>
  <c r="S4" i="121"/>
  <c r="K4" i="121"/>
  <c r="W4" i="121"/>
  <c r="O4" i="121"/>
  <c r="G4" i="121"/>
  <c r="T4" i="121"/>
  <c r="I4" i="121"/>
  <c r="R4" i="121"/>
  <c r="H4" i="121"/>
  <c r="X4" i="121"/>
  <c r="J4" i="121"/>
  <c r="V4" i="121"/>
  <c r="U4" i="121"/>
  <c r="Q4" i="121"/>
  <c r="P4" i="121"/>
  <c r="N4" i="121"/>
  <c r="Z4" i="121"/>
  <c r="M4" i="121"/>
  <c r="Y4" i="121"/>
  <c r="L4" i="121"/>
  <c r="Y5" i="121"/>
  <c r="Q5" i="121"/>
  <c r="I5" i="121"/>
  <c r="U5" i="121"/>
  <c r="M5" i="121"/>
  <c r="Z5" i="121"/>
  <c r="O5" i="121"/>
  <c r="X5" i="121"/>
  <c r="N5" i="121"/>
  <c r="AA5" i="121"/>
  <c r="K5" i="121"/>
  <c r="W5" i="121"/>
  <c r="J5" i="121"/>
  <c r="V5" i="121"/>
  <c r="H5" i="121"/>
  <c r="T5" i="121"/>
  <c r="G5" i="121"/>
  <c r="S5" i="121"/>
  <c r="R5" i="121"/>
  <c r="P5" i="121"/>
  <c r="L5" i="121"/>
  <c r="AA4" i="124"/>
  <c r="S4" i="124"/>
  <c r="K4" i="124"/>
  <c r="W4" i="124"/>
  <c r="O4" i="124"/>
  <c r="G4" i="124"/>
  <c r="Q4" i="124"/>
  <c r="Z4" i="124"/>
  <c r="P4" i="124"/>
  <c r="Y4" i="124"/>
  <c r="N4" i="124"/>
  <c r="U4" i="124"/>
  <c r="J4" i="124"/>
  <c r="V4" i="124"/>
  <c r="T4" i="124"/>
  <c r="R4" i="124"/>
  <c r="M4" i="124"/>
  <c r="L4" i="124"/>
  <c r="I4" i="124"/>
  <c r="H4" i="124"/>
  <c r="X4" i="124"/>
  <c r="Y5" i="124"/>
  <c r="Q5" i="124"/>
  <c r="I5" i="124"/>
  <c r="U5" i="124"/>
  <c r="M5" i="124"/>
  <c r="W5" i="124"/>
  <c r="L5" i="124"/>
  <c r="V5" i="124"/>
  <c r="K5" i="124"/>
  <c r="T5" i="124"/>
  <c r="J5" i="124"/>
  <c r="AA5" i="124"/>
  <c r="P5" i="124"/>
  <c r="R5" i="124"/>
  <c r="O5" i="124"/>
  <c r="N5" i="124"/>
  <c r="H5" i="124"/>
  <c r="G5" i="124"/>
  <c r="Z5" i="124"/>
  <c r="X5" i="124"/>
  <c r="S5" i="124"/>
  <c r="V4" i="127"/>
  <c r="N4" i="127"/>
  <c r="Z4" i="127"/>
  <c r="R4" i="127"/>
  <c r="J4" i="127"/>
  <c r="Y4" i="127"/>
  <c r="O4" i="127"/>
  <c r="T4" i="127"/>
  <c r="I4" i="127"/>
  <c r="P4" i="127"/>
  <c r="M4" i="127"/>
  <c r="AA4" i="127"/>
  <c r="L4" i="127"/>
  <c r="U4" i="127"/>
  <c r="G4" i="127"/>
  <c r="H4" i="127"/>
  <c r="X4" i="127"/>
  <c r="W4" i="127"/>
  <c r="S4" i="127"/>
  <c r="Q4" i="127"/>
  <c r="K4" i="127"/>
  <c r="T5" i="127"/>
  <c r="L5" i="127"/>
  <c r="X5" i="127"/>
  <c r="P5" i="127"/>
  <c r="H5" i="127"/>
  <c r="U5" i="127"/>
  <c r="J5" i="127"/>
  <c r="Z5" i="127"/>
  <c r="O5" i="127"/>
  <c r="R5" i="127"/>
  <c r="Q5" i="127"/>
  <c r="N5" i="127"/>
  <c r="W5" i="127"/>
  <c r="I5" i="127"/>
  <c r="K5" i="127"/>
  <c r="G5" i="127"/>
  <c r="AA5" i="127"/>
  <c r="Y5" i="127"/>
  <c r="V5" i="127"/>
  <c r="S5" i="127"/>
  <c r="M5" i="127"/>
  <c r="V4" i="130"/>
  <c r="N4" i="130"/>
  <c r="Z4" i="130"/>
  <c r="R4" i="130"/>
  <c r="J4" i="130"/>
  <c r="Y4" i="130"/>
  <c r="O4" i="130"/>
  <c r="W4" i="130"/>
  <c r="L4" i="130"/>
  <c r="T4" i="130"/>
  <c r="I4" i="130"/>
  <c r="Q4" i="130"/>
  <c r="G4" i="130"/>
  <c r="M4" i="130"/>
  <c r="K4" i="130"/>
  <c r="H4" i="130"/>
  <c r="U4" i="130"/>
  <c r="AA4" i="130"/>
  <c r="X4" i="130"/>
  <c r="S4" i="130"/>
  <c r="P4" i="130"/>
  <c r="T5" i="130"/>
  <c r="L5" i="130"/>
  <c r="X5" i="130"/>
  <c r="P5" i="130"/>
  <c r="H5" i="130"/>
  <c r="U5" i="130"/>
  <c r="J5" i="130"/>
  <c r="R5" i="130"/>
  <c r="G5" i="130"/>
  <c r="Z5" i="130"/>
  <c r="O5" i="130"/>
  <c r="W5" i="130"/>
  <c r="M5" i="130"/>
  <c r="I5" i="130"/>
  <c r="AA5" i="130"/>
  <c r="Y5" i="130"/>
  <c r="Q5" i="130"/>
  <c r="S5" i="130"/>
  <c r="N5" i="130"/>
  <c r="K5" i="130"/>
  <c r="V5" i="130"/>
  <c r="V4" i="133"/>
  <c r="N4" i="133"/>
  <c r="Z4" i="133"/>
  <c r="R4" i="133"/>
  <c r="J4" i="133"/>
  <c r="X4" i="133"/>
  <c r="M4" i="133"/>
  <c r="W4" i="133"/>
  <c r="L4" i="133"/>
  <c r="U4" i="133"/>
  <c r="K4" i="133"/>
  <c r="T4" i="133"/>
  <c r="I4" i="133"/>
  <c r="S4" i="133"/>
  <c r="H4" i="133"/>
  <c r="Q4" i="133"/>
  <c r="G4" i="133"/>
  <c r="AA4" i="133"/>
  <c r="P4" i="133"/>
  <c r="Y4" i="133"/>
  <c r="O4" i="133"/>
  <c r="T5" i="133"/>
  <c r="L5" i="133"/>
  <c r="X5" i="133"/>
  <c r="P5" i="133"/>
  <c r="H5" i="133"/>
  <c r="S5" i="133"/>
  <c r="I5" i="133"/>
  <c r="R5" i="133"/>
  <c r="G5" i="133"/>
  <c r="AA5" i="133"/>
  <c r="Q5" i="133"/>
  <c r="Z5" i="133"/>
  <c r="O5" i="133"/>
  <c r="Y5" i="133"/>
  <c r="N5" i="133"/>
  <c r="W5" i="133"/>
  <c r="M5" i="133"/>
  <c r="V5" i="133"/>
  <c r="K5" i="133"/>
  <c r="U5" i="133"/>
  <c r="J5" i="133"/>
  <c r="Z4" i="136"/>
  <c r="R4" i="136"/>
  <c r="J4" i="136"/>
  <c r="V4" i="136"/>
  <c r="N4" i="136"/>
  <c r="Q4" i="136"/>
  <c r="G4" i="136"/>
  <c r="W4" i="136"/>
  <c r="L4" i="136"/>
  <c r="AA4" i="136"/>
  <c r="M4" i="136"/>
  <c r="Y4" i="136"/>
  <c r="K4" i="136"/>
  <c r="X4" i="136"/>
  <c r="I4" i="136"/>
  <c r="U4" i="136"/>
  <c r="H4" i="136"/>
  <c r="T4" i="136"/>
  <c r="S4" i="136"/>
  <c r="P4" i="136"/>
  <c r="O4" i="136"/>
  <c r="X5" i="136"/>
  <c r="P5" i="136"/>
  <c r="H5" i="136"/>
  <c r="T5" i="136"/>
  <c r="L5" i="136"/>
  <c r="W5" i="136"/>
  <c r="M5" i="136"/>
  <c r="R5" i="136"/>
  <c r="G5" i="136"/>
  <c r="O5" i="136"/>
  <c r="AA5" i="136"/>
  <c r="N5" i="136"/>
  <c r="Z5" i="136"/>
  <c r="K5" i="136"/>
  <c r="Y5" i="136"/>
  <c r="J5" i="136"/>
  <c r="V5" i="136"/>
  <c r="I5" i="136"/>
  <c r="U5" i="136"/>
  <c r="S5" i="136"/>
  <c r="Q5" i="136"/>
  <c r="U4" i="139"/>
  <c r="M4" i="139"/>
  <c r="T4" i="139"/>
  <c r="L4" i="139"/>
  <c r="Z4" i="139"/>
  <c r="R4" i="139"/>
  <c r="J4" i="139"/>
  <c r="Y4" i="139"/>
  <c r="Q4" i="139"/>
  <c r="I4" i="139"/>
  <c r="V4" i="139"/>
  <c r="N4" i="139"/>
  <c r="K4" i="139"/>
  <c r="H4" i="139"/>
  <c r="AA4" i="139"/>
  <c r="G4" i="139"/>
  <c r="X4" i="139"/>
  <c r="W4" i="139"/>
  <c r="S4" i="139"/>
  <c r="P4" i="139"/>
  <c r="O4" i="139"/>
  <c r="AA5" i="139"/>
  <c r="S5" i="139"/>
  <c r="K5" i="139"/>
  <c r="Z5" i="139"/>
  <c r="R5" i="139"/>
  <c r="J5" i="139"/>
  <c r="X5" i="139"/>
  <c r="P5" i="139"/>
  <c r="H5" i="139"/>
  <c r="W5" i="139"/>
  <c r="O5" i="139"/>
  <c r="G5" i="139"/>
  <c r="L5" i="139"/>
  <c r="T5" i="139"/>
  <c r="Y5" i="139"/>
  <c r="V5" i="139"/>
  <c r="U5" i="139"/>
  <c r="Q5" i="139"/>
  <c r="N5" i="139"/>
  <c r="M5" i="139"/>
  <c r="I5" i="139"/>
  <c r="U4" i="142"/>
  <c r="M4" i="142"/>
  <c r="T4" i="142"/>
  <c r="L4" i="142"/>
  <c r="Z4" i="142"/>
  <c r="R4" i="142"/>
  <c r="J4" i="142"/>
  <c r="Y4" i="142"/>
  <c r="Q4" i="142"/>
  <c r="I4" i="142"/>
  <c r="N4" i="142"/>
  <c r="V4" i="142"/>
  <c r="S4" i="142"/>
  <c r="P4" i="142"/>
  <c r="O4" i="142"/>
  <c r="K4" i="142"/>
  <c r="H4" i="142"/>
  <c r="AA4" i="142"/>
  <c r="G4" i="142"/>
  <c r="X4" i="142"/>
  <c r="W4" i="142"/>
  <c r="AA5" i="142"/>
  <c r="S5" i="142"/>
  <c r="K5" i="142"/>
  <c r="Z5" i="142"/>
  <c r="R5" i="142"/>
  <c r="J5" i="142"/>
  <c r="X5" i="142"/>
  <c r="P5" i="142"/>
  <c r="H5" i="142"/>
  <c r="W5" i="142"/>
  <c r="O5" i="142"/>
  <c r="G5" i="142"/>
  <c r="T5" i="142"/>
  <c r="L5" i="142"/>
  <c r="N5" i="142"/>
  <c r="M5" i="142"/>
  <c r="I5" i="142"/>
  <c r="Y5" i="142"/>
  <c r="V5" i="142"/>
  <c r="U5" i="142"/>
  <c r="Q5" i="142"/>
  <c r="AE42" i="66" l="1"/>
  <c r="N18" i="66" s="1"/>
  <c r="AE18" i="66" s="1"/>
  <c r="AG42" i="64"/>
  <c r="P18" i="64" s="1"/>
  <c r="AG18" i="64" s="1"/>
  <c r="AN23" i="64"/>
  <c r="W17" i="64" s="1"/>
  <c r="AN17" i="64" s="1"/>
  <c r="AP42" i="62"/>
  <c r="Y18" i="62" s="1"/>
  <c r="AP18" i="62" s="1"/>
  <c r="AN42" i="62"/>
  <c r="W18" i="62" s="1"/>
  <c r="AN18" i="62" s="1"/>
  <c r="AK23" i="67"/>
  <c r="T17" i="67" s="1"/>
  <c r="AK17" i="67" s="1"/>
  <c r="AK42" i="66"/>
  <c r="T18" i="66" s="1"/>
  <c r="AK18" i="66" s="1"/>
  <c r="AM2" i="67"/>
  <c r="AK23" i="63"/>
  <c r="T17" i="63" s="1"/>
  <c r="AK17" i="63" s="1"/>
  <c r="AF2" i="64"/>
  <c r="AO23" i="63"/>
  <c r="X17" i="63" s="1"/>
  <c r="AO17" i="63" s="1"/>
  <c r="AH42" i="62"/>
  <c r="Q18" i="62" s="1"/>
  <c r="AH18" i="62" s="1"/>
  <c r="AH42" i="68"/>
  <c r="Q18" i="68" s="1"/>
  <c r="AH18" i="68" s="1"/>
  <c r="AD23" i="67"/>
  <c r="M17" i="67" s="1"/>
  <c r="AD17" i="67" s="1"/>
  <c r="AN68" i="68"/>
  <c r="W22" i="68" s="1"/>
  <c r="AN22" i="68" s="1"/>
  <c r="AN21" i="68" s="1"/>
  <c r="W15" i="68" s="1"/>
  <c r="AN15" i="68" s="1"/>
  <c r="AN14" i="68" s="1"/>
  <c r="AM23" i="68"/>
  <c r="V17" i="68" s="1"/>
  <c r="AM17" i="68" s="1"/>
  <c r="AR42" i="67"/>
  <c r="AA18" i="67" s="1"/>
  <c r="AR18" i="67" s="1"/>
  <c r="AR2" i="66"/>
  <c r="AC23" i="66"/>
  <c r="L17" i="66" s="1"/>
  <c r="AC17" i="66" s="1"/>
  <c r="AD61" i="64"/>
  <c r="M20" i="64" s="1"/>
  <c r="AD20" i="64" s="1"/>
  <c r="AD19" i="64" s="1"/>
  <c r="M13" i="64" s="1"/>
  <c r="AD13" i="64" s="1"/>
  <c r="AD12" i="64" s="1"/>
  <c r="AE61" i="64"/>
  <c r="N20" i="64" s="1"/>
  <c r="AE20" i="64" s="1"/>
  <c r="AE19" i="64" s="1"/>
  <c r="N13" i="64" s="1"/>
  <c r="AE13" i="64" s="1"/>
  <c r="AE12" i="64" s="1"/>
  <c r="AF23" i="64"/>
  <c r="O17" i="64" s="1"/>
  <c r="AF17" i="64" s="1"/>
  <c r="AD2" i="64"/>
  <c r="AI68" i="63"/>
  <c r="R22" i="63" s="1"/>
  <c r="AI22" i="63" s="1"/>
  <c r="AI21" i="63" s="1"/>
  <c r="R15" i="63" s="1"/>
  <c r="AI15" i="63" s="1"/>
  <c r="AI14" i="63" s="1"/>
  <c r="AF61" i="63"/>
  <c r="O20" i="63" s="1"/>
  <c r="AF20" i="63" s="1"/>
  <c r="AF19" i="63" s="1"/>
  <c r="O13" i="63" s="1"/>
  <c r="AF13" i="63" s="1"/>
  <c r="AF12" i="63" s="1"/>
  <c r="AC42" i="63"/>
  <c r="L18" i="63" s="1"/>
  <c r="AC18" i="63" s="1"/>
  <c r="AC23" i="63"/>
  <c r="L17" i="63" s="1"/>
  <c r="AC17" i="63" s="1"/>
  <c r="AC16" i="63" s="1"/>
  <c r="L11" i="63" s="1"/>
  <c r="AC11" i="63" s="1"/>
  <c r="AC10" i="63" s="1"/>
  <c r="AR23" i="63"/>
  <c r="AA17" i="63" s="1"/>
  <c r="AR17" i="63" s="1"/>
  <c r="AR68" i="63"/>
  <c r="AA22" i="63" s="1"/>
  <c r="AR22" i="63" s="1"/>
  <c r="AR21" i="63" s="1"/>
  <c r="AA15" i="63" s="1"/>
  <c r="AR15" i="63" s="1"/>
  <c r="AR14" i="63" s="1"/>
  <c r="AQ61" i="63"/>
  <c r="Z20" i="63" s="1"/>
  <c r="AQ20" i="63" s="1"/>
  <c r="AQ19" i="63" s="1"/>
  <c r="Z13" i="63" s="1"/>
  <c r="AQ13" i="63" s="1"/>
  <c r="AQ12" i="63" s="1"/>
  <c r="AG23" i="63"/>
  <c r="P17" i="63" s="1"/>
  <c r="AG17" i="63" s="1"/>
  <c r="AK23" i="62"/>
  <c r="T17" i="62" s="1"/>
  <c r="AK17" i="62" s="1"/>
  <c r="AG61" i="68"/>
  <c r="P20" i="68" s="1"/>
  <c r="AG20" i="68" s="1"/>
  <c r="AG19" i="68" s="1"/>
  <c r="P13" i="68" s="1"/>
  <c r="AG13" i="68" s="1"/>
  <c r="AG12" i="68" s="1"/>
  <c r="AF61" i="67"/>
  <c r="O20" i="67" s="1"/>
  <c r="AF20" i="67" s="1"/>
  <c r="AF19" i="67" s="1"/>
  <c r="O13" i="67" s="1"/>
  <c r="AF13" i="67" s="1"/>
  <c r="AF12" i="67" s="1"/>
  <c r="AO23" i="67"/>
  <c r="X17" i="67" s="1"/>
  <c r="AO17" i="67" s="1"/>
  <c r="AI2" i="66"/>
  <c r="AL23" i="63"/>
  <c r="U17" i="63" s="1"/>
  <c r="AL17" i="63" s="1"/>
  <c r="AM42" i="64"/>
  <c r="V18" i="64" s="1"/>
  <c r="AM18" i="64" s="1"/>
  <c r="AK61" i="63"/>
  <c r="T20" i="63" s="1"/>
  <c r="AK20" i="63" s="1"/>
  <c r="AK19" i="63" s="1"/>
  <c r="T13" i="63" s="1"/>
  <c r="AK13" i="63" s="1"/>
  <c r="AK12" i="63" s="1"/>
  <c r="AK42" i="62"/>
  <c r="T18" i="62" s="1"/>
  <c r="AK18" i="62" s="1"/>
  <c r="AC23" i="62"/>
  <c r="L17" i="62" s="1"/>
  <c r="AC17" i="62" s="1"/>
  <c r="AD61" i="68"/>
  <c r="M20" i="68" s="1"/>
  <c r="AD20" i="68" s="1"/>
  <c r="AD19" i="68" s="1"/>
  <c r="M13" i="68" s="1"/>
  <c r="AD13" i="68" s="1"/>
  <c r="AD12" i="68" s="1"/>
  <c r="AC61" i="67"/>
  <c r="L20" i="67" s="1"/>
  <c r="AC20" i="67" s="1"/>
  <c r="AC19" i="67" s="1"/>
  <c r="L13" i="67" s="1"/>
  <c r="AC13" i="67" s="1"/>
  <c r="AC12" i="67" s="1"/>
  <c r="AL42" i="68"/>
  <c r="U18" i="68" s="1"/>
  <c r="AL18" i="68" s="1"/>
  <c r="AJ2" i="68"/>
  <c r="AH42" i="67"/>
  <c r="Q18" i="67" s="1"/>
  <c r="AH18" i="67" s="1"/>
  <c r="AO61" i="67"/>
  <c r="X20" i="67" s="1"/>
  <c r="AO20" i="67" s="1"/>
  <c r="AO19" i="67" s="1"/>
  <c r="X13" i="67" s="1"/>
  <c r="AO13" i="67" s="1"/>
  <c r="AO12" i="67" s="1"/>
  <c r="AP42" i="67"/>
  <c r="Y18" i="67" s="1"/>
  <c r="AP18" i="67" s="1"/>
  <c r="AL42" i="67"/>
  <c r="U18" i="67" s="1"/>
  <c r="AL18" i="67" s="1"/>
  <c r="AN23" i="68"/>
  <c r="W17" i="68" s="1"/>
  <c r="AN17" i="68" s="1"/>
  <c r="AM23" i="66"/>
  <c r="V17" i="66" s="1"/>
  <c r="AM17" i="66" s="1"/>
  <c r="AG61" i="64"/>
  <c r="P20" i="64" s="1"/>
  <c r="AG20" i="64" s="1"/>
  <c r="AG19" i="64" s="1"/>
  <c r="P13" i="64" s="1"/>
  <c r="AG13" i="64" s="1"/>
  <c r="AG12" i="64" s="1"/>
  <c r="AG61" i="63"/>
  <c r="P20" i="63" s="1"/>
  <c r="AG20" i="63" s="1"/>
  <c r="AG19" i="63" s="1"/>
  <c r="P13" i="63" s="1"/>
  <c r="AG13" i="63" s="1"/>
  <c r="AG12" i="63" s="1"/>
  <c r="AD23" i="63"/>
  <c r="M17" i="63" s="1"/>
  <c r="AD17" i="63" s="1"/>
  <c r="AC61" i="63"/>
  <c r="L20" i="63" s="1"/>
  <c r="AC20" i="63" s="1"/>
  <c r="AC19" i="63" s="1"/>
  <c r="L13" i="63" s="1"/>
  <c r="AC13" i="63" s="1"/>
  <c r="AC12" i="63" s="1"/>
  <c r="AC42" i="62"/>
  <c r="L18" i="62" s="1"/>
  <c r="AC18" i="62" s="1"/>
  <c r="AD2" i="62"/>
  <c r="AG2" i="63"/>
  <c r="AN23" i="62"/>
  <c r="W17" i="62" s="1"/>
  <c r="AN17" i="62" s="1"/>
  <c r="AN16" i="62" s="1"/>
  <c r="W11" i="62" s="1"/>
  <c r="AN11" i="62" s="1"/>
  <c r="AN10" i="62" s="1"/>
  <c r="AN2" i="62"/>
  <c r="AP42" i="68"/>
  <c r="Y18" i="68" s="1"/>
  <c r="AP18" i="68" s="1"/>
  <c r="AC61" i="68"/>
  <c r="L20" i="68" s="1"/>
  <c r="AC20" i="68" s="1"/>
  <c r="AC19" i="68" s="1"/>
  <c r="L13" i="68" s="1"/>
  <c r="AC13" i="68" s="1"/>
  <c r="AC12" i="68" s="1"/>
  <c r="AI61" i="68"/>
  <c r="R20" i="68" s="1"/>
  <c r="AI20" i="68" s="1"/>
  <c r="AI19" i="68" s="1"/>
  <c r="R13" i="68" s="1"/>
  <c r="AI13" i="68" s="1"/>
  <c r="AI12" i="68" s="1"/>
  <c r="AD23" i="68"/>
  <c r="M17" i="68" s="1"/>
  <c r="AD17" i="68" s="1"/>
  <c r="AD42" i="67"/>
  <c r="M18" i="67" s="1"/>
  <c r="AD18" i="67" s="1"/>
  <c r="AF23" i="68"/>
  <c r="O17" i="68" s="1"/>
  <c r="AF17" i="68" s="1"/>
  <c r="AE23" i="66"/>
  <c r="N17" i="66" s="1"/>
  <c r="AE17" i="66" s="1"/>
  <c r="AE16" i="66" s="1"/>
  <c r="N11" i="66" s="1"/>
  <c r="AE11" i="66" s="1"/>
  <c r="AE10" i="66" s="1"/>
  <c r="AQ61" i="64"/>
  <c r="Z20" i="64" s="1"/>
  <c r="AQ20" i="64" s="1"/>
  <c r="AQ19" i="64" s="1"/>
  <c r="Z13" i="64" s="1"/>
  <c r="AQ13" i="64" s="1"/>
  <c r="AQ12" i="64" s="1"/>
  <c r="AO61" i="64"/>
  <c r="X20" i="64" s="1"/>
  <c r="AO20" i="64" s="1"/>
  <c r="AO19" i="64" s="1"/>
  <c r="X13" i="64" s="1"/>
  <c r="AO13" i="64" s="1"/>
  <c r="AO12" i="64" s="1"/>
  <c r="AE23" i="63"/>
  <c r="N17" i="63" s="1"/>
  <c r="AE17" i="63" s="1"/>
  <c r="AP61" i="63"/>
  <c r="Y20" i="63" s="1"/>
  <c r="AP20" i="63" s="1"/>
  <c r="AP19" i="63" s="1"/>
  <c r="Y13" i="63" s="1"/>
  <c r="AP13" i="63" s="1"/>
  <c r="AP12" i="63" s="1"/>
  <c r="AM23" i="64"/>
  <c r="V17" i="64" s="1"/>
  <c r="AM17" i="64" s="1"/>
  <c r="AP23" i="64"/>
  <c r="Y17" i="64" s="1"/>
  <c r="AP17" i="64" s="1"/>
  <c r="AM23" i="63"/>
  <c r="V17" i="63" s="1"/>
  <c r="AM17" i="63" s="1"/>
  <c r="AL42" i="62"/>
  <c r="U18" i="62" s="1"/>
  <c r="AL18" i="62" s="1"/>
  <c r="AO23" i="62"/>
  <c r="X17" i="62" s="1"/>
  <c r="AO17" i="62" s="1"/>
  <c r="AF23" i="62"/>
  <c r="O17" i="62" s="1"/>
  <c r="AF17" i="62" s="1"/>
  <c r="AJ61" i="68"/>
  <c r="S20" i="68" s="1"/>
  <c r="AJ20" i="68" s="1"/>
  <c r="AJ19" i="68" s="1"/>
  <c r="S13" i="68" s="1"/>
  <c r="AJ13" i="68" s="1"/>
  <c r="AJ12" i="68" s="1"/>
  <c r="AD42" i="68"/>
  <c r="M18" i="68" s="1"/>
  <c r="AD18" i="68" s="1"/>
  <c r="AK61" i="68"/>
  <c r="T20" i="68" s="1"/>
  <c r="AK20" i="68" s="1"/>
  <c r="AK19" i="68" s="1"/>
  <c r="T13" i="68" s="1"/>
  <c r="AK13" i="68" s="1"/>
  <c r="AK12" i="68" s="1"/>
  <c r="AQ61" i="68"/>
  <c r="Z20" i="68" s="1"/>
  <c r="AQ20" i="68" s="1"/>
  <c r="AQ19" i="68" s="1"/>
  <c r="Z13" i="68" s="1"/>
  <c r="AQ13" i="68" s="1"/>
  <c r="AQ12" i="68" s="1"/>
  <c r="AP61" i="67"/>
  <c r="Y20" i="67" s="1"/>
  <c r="AP20" i="67" s="1"/>
  <c r="AP19" i="67" s="1"/>
  <c r="Y13" i="67" s="1"/>
  <c r="AP13" i="67" s="1"/>
  <c r="AP12" i="67" s="1"/>
  <c r="AN61" i="67"/>
  <c r="W20" i="67" s="1"/>
  <c r="AN20" i="67" s="1"/>
  <c r="AN19" i="67" s="1"/>
  <c r="W13" i="67" s="1"/>
  <c r="AN13" i="67" s="1"/>
  <c r="AN12" i="67" s="1"/>
  <c r="AI23" i="67"/>
  <c r="R17" i="67" s="1"/>
  <c r="AI17" i="67" s="1"/>
  <c r="AN61" i="66"/>
  <c r="W20" i="66" s="1"/>
  <c r="AN20" i="66" s="1"/>
  <c r="AN19" i="66" s="1"/>
  <c r="W13" i="66" s="1"/>
  <c r="AN13" i="66" s="1"/>
  <c r="AN12" i="66" s="1"/>
  <c r="AC61" i="64"/>
  <c r="L20" i="64" s="1"/>
  <c r="AC20" i="64" s="1"/>
  <c r="AC19" i="64" s="1"/>
  <c r="L13" i="64" s="1"/>
  <c r="AC13" i="64" s="1"/>
  <c r="AC12" i="64" s="1"/>
  <c r="AE61" i="63"/>
  <c r="N20" i="63" s="1"/>
  <c r="AE20" i="63" s="1"/>
  <c r="AE19" i="63" s="1"/>
  <c r="N13" i="63" s="1"/>
  <c r="AE13" i="63" s="1"/>
  <c r="AE12" i="63" s="1"/>
  <c r="AL42" i="63"/>
  <c r="U18" i="63" s="1"/>
  <c r="AL18" i="63" s="1"/>
  <c r="AD42" i="62"/>
  <c r="M18" i="62" s="1"/>
  <c r="AD18" i="62" s="1"/>
  <c r="AG23" i="62"/>
  <c r="P17" i="62" s="1"/>
  <c r="AG17" i="62" s="1"/>
  <c r="AM61" i="62"/>
  <c r="V20" i="62" s="1"/>
  <c r="AM20" i="62" s="1"/>
  <c r="AM19" i="62" s="1"/>
  <c r="V13" i="62" s="1"/>
  <c r="AM13" i="62" s="1"/>
  <c r="AM12" i="62" s="1"/>
  <c r="AO42" i="62"/>
  <c r="X18" i="62" s="1"/>
  <c r="AO18" i="62" s="1"/>
  <c r="AM42" i="62"/>
  <c r="V18" i="62" s="1"/>
  <c r="AM18" i="62" s="1"/>
  <c r="AQ23" i="62"/>
  <c r="Z17" i="62" s="1"/>
  <c r="AQ17" i="62" s="1"/>
  <c r="AH23" i="68"/>
  <c r="Q17" i="68" s="1"/>
  <c r="AH17" i="68" s="1"/>
  <c r="AR23" i="66"/>
  <c r="AA17" i="66" s="1"/>
  <c r="AR17" i="66" s="1"/>
  <c r="AO42" i="64"/>
  <c r="X18" i="64" s="1"/>
  <c r="AO18" i="64" s="1"/>
  <c r="AQ23" i="63"/>
  <c r="Z17" i="63" s="1"/>
  <c r="AQ17" i="63" s="1"/>
  <c r="AE61" i="62"/>
  <c r="N20" i="62" s="1"/>
  <c r="AE20" i="62" s="1"/>
  <c r="AE19" i="62" s="1"/>
  <c r="N13" i="62" s="1"/>
  <c r="AE13" i="62" s="1"/>
  <c r="AE12" i="62" s="1"/>
  <c r="AG42" i="62"/>
  <c r="P18" i="62" s="1"/>
  <c r="AG18" i="62" s="1"/>
  <c r="AP2" i="68"/>
  <c r="S9" i="68"/>
  <c r="AJ9" i="68" s="1"/>
  <c r="I5" i="36"/>
  <c r="M9" i="68"/>
  <c r="AD9" i="68" s="1"/>
  <c r="C5" i="36"/>
  <c r="V8" i="67"/>
  <c r="AM8" i="67" s="1"/>
  <c r="L4" i="35"/>
  <c r="R8" i="67"/>
  <c r="AI8" i="67" s="1"/>
  <c r="H4" i="35"/>
  <c r="Y8" i="66"/>
  <c r="AP8" i="66" s="1"/>
  <c r="O4" i="34"/>
  <c r="P8" i="67"/>
  <c r="AG8" i="67" s="1"/>
  <c r="F4" i="35"/>
  <c r="R9" i="66"/>
  <c r="AI9" i="66" s="1"/>
  <c r="H5" i="34"/>
  <c r="AK16" i="66"/>
  <c r="T11" i="66" s="1"/>
  <c r="AK11" i="66" s="1"/>
  <c r="AK10" i="66" s="1"/>
  <c r="U9" i="65"/>
  <c r="AL9" i="65" s="1"/>
  <c r="K5" i="33"/>
  <c r="R9" i="64"/>
  <c r="AI9" i="64" s="1"/>
  <c r="H5" i="32"/>
  <c r="M8" i="65"/>
  <c r="AD8" i="65" s="1"/>
  <c r="C4" i="33"/>
  <c r="M9" i="64"/>
  <c r="AD9" i="64" s="1"/>
  <c r="C5" i="32"/>
  <c r="Z9" i="63"/>
  <c r="AQ9" i="63" s="1"/>
  <c r="P5" i="31"/>
  <c r="W8" i="63"/>
  <c r="AN8" i="63" s="1"/>
  <c r="M4" i="31"/>
  <c r="L9" i="63"/>
  <c r="AC9" i="63" s="1"/>
  <c r="B5" i="31"/>
  <c r="U9" i="62"/>
  <c r="AL9" i="62" s="1"/>
  <c r="K5" i="30"/>
  <c r="AA9" i="61"/>
  <c r="AR9" i="61" s="1"/>
  <c r="Q5" i="29"/>
  <c r="Y8" i="61"/>
  <c r="AP8" i="61" s="1"/>
  <c r="O4" i="29"/>
  <c r="W9" i="68"/>
  <c r="AN9" i="68" s="1"/>
  <c r="M5" i="36"/>
  <c r="Z9" i="66"/>
  <c r="AQ9" i="66" s="1"/>
  <c r="P5" i="34"/>
  <c r="V9" i="66"/>
  <c r="AM9" i="66" s="1"/>
  <c r="L5" i="34"/>
  <c r="V9" i="65"/>
  <c r="AM9" i="65" s="1"/>
  <c r="L5" i="33"/>
  <c r="V9" i="64"/>
  <c r="AM9" i="64" s="1"/>
  <c r="L5" i="32"/>
  <c r="M8" i="64"/>
  <c r="AD8" i="64" s="1"/>
  <c r="C4" i="32"/>
  <c r="N8" i="64"/>
  <c r="AE8" i="64" s="1"/>
  <c r="D4" i="32"/>
  <c r="S9" i="63"/>
  <c r="AJ9" i="63" s="1"/>
  <c r="I5" i="31"/>
  <c r="R9" i="63"/>
  <c r="AI9" i="63" s="1"/>
  <c r="H5" i="31"/>
  <c r="O8" i="63"/>
  <c r="AF8" i="63" s="1"/>
  <c r="E4" i="31"/>
  <c r="L7" i="63"/>
  <c r="AC7" i="63" s="1"/>
  <c r="B3" i="31"/>
  <c r="AA9" i="63"/>
  <c r="AR9" i="63" s="1"/>
  <c r="Q5" i="31"/>
  <c r="Z8" i="63"/>
  <c r="AQ8" i="63" s="1"/>
  <c r="P4" i="31"/>
  <c r="Q8" i="61"/>
  <c r="AH8" i="61" s="1"/>
  <c r="G4" i="29"/>
  <c r="T9" i="61"/>
  <c r="AK9" i="61" s="1"/>
  <c r="J5" i="29"/>
  <c r="Z8" i="62"/>
  <c r="AQ8" i="62" s="1"/>
  <c r="P4" i="30"/>
  <c r="P9" i="67"/>
  <c r="AG9" i="67" s="1"/>
  <c r="F5" i="35"/>
  <c r="S8" i="68"/>
  <c r="AJ8" i="68" s="1"/>
  <c r="I4" i="36"/>
  <c r="Y8" i="68"/>
  <c r="AP8" i="68" s="1"/>
  <c r="O4" i="36"/>
  <c r="O9" i="68"/>
  <c r="AF9" i="68" s="1"/>
  <c r="E5" i="36"/>
  <c r="AA9" i="68"/>
  <c r="AR9" i="68" s="1"/>
  <c r="Q5" i="36"/>
  <c r="P8" i="68"/>
  <c r="AG8" i="68" s="1"/>
  <c r="F4" i="36"/>
  <c r="N9" i="66"/>
  <c r="AE9" i="66" s="1"/>
  <c r="D5" i="34"/>
  <c r="Z9" i="65"/>
  <c r="AQ9" i="65" s="1"/>
  <c r="P5" i="33"/>
  <c r="V8" i="64"/>
  <c r="AM8" i="64" s="1"/>
  <c r="L4" i="32"/>
  <c r="N9" i="64"/>
  <c r="AE9" i="64" s="1"/>
  <c r="D5" i="32"/>
  <c r="T8" i="65"/>
  <c r="AK8" i="65" s="1"/>
  <c r="J4" i="33"/>
  <c r="W8" i="64"/>
  <c r="AN8" i="64" s="1"/>
  <c r="M4" i="32"/>
  <c r="X8" i="63"/>
  <c r="AO8" i="63" s="1"/>
  <c r="N4" i="31"/>
  <c r="Y9" i="64"/>
  <c r="AP9" i="64" s="1"/>
  <c r="O5" i="32"/>
  <c r="T8" i="63"/>
  <c r="AK8" i="63" s="1"/>
  <c r="J4" i="31"/>
  <c r="AC16" i="62"/>
  <c r="L11" i="62" s="1"/>
  <c r="AC11" i="62" s="1"/>
  <c r="AC10" i="62" s="1"/>
  <c r="Q8" i="68"/>
  <c r="AH8" i="68" s="1"/>
  <c r="G4" i="36"/>
  <c r="R9" i="68"/>
  <c r="AI9" i="68" s="1"/>
  <c r="H5" i="36"/>
  <c r="X8" i="67"/>
  <c r="AO8" i="67" s="1"/>
  <c r="N4" i="35"/>
  <c r="W9" i="67"/>
  <c r="AN9" i="67" s="1"/>
  <c r="M5" i="35"/>
  <c r="T9" i="66"/>
  <c r="AK9" i="66" s="1"/>
  <c r="J5" i="34"/>
  <c r="R9" i="65"/>
  <c r="AI9" i="65" s="1"/>
  <c r="H5" i="33"/>
  <c r="N9" i="65"/>
  <c r="AE9" i="65" s="1"/>
  <c r="D5" i="33"/>
  <c r="AA8" i="65"/>
  <c r="AR8" i="65" s="1"/>
  <c r="Q4" i="33"/>
  <c r="P8" i="64"/>
  <c r="AG8" i="64" s="1"/>
  <c r="F4" i="32"/>
  <c r="P8" i="63"/>
  <c r="AG8" i="63" s="1"/>
  <c r="F4" i="31"/>
  <c r="L8" i="63"/>
  <c r="AC8" i="63" s="1"/>
  <c r="B4" i="31"/>
  <c r="R8" i="62"/>
  <c r="AI8" i="62" s="1"/>
  <c r="H4" i="30"/>
  <c r="R8" i="61"/>
  <c r="AI8" i="61" s="1"/>
  <c r="H4" i="29"/>
  <c r="V9" i="61"/>
  <c r="AM9" i="61" s="1"/>
  <c r="L5" i="29"/>
  <c r="T8" i="62"/>
  <c r="AK8" i="62" s="1"/>
  <c r="J4" i="30"/>
  <c r="U9" i="61"/>
  <c r="AL9" i="61" s="1"/>
  <c r="K5" i="29"/>
  <c r="T8" i="61"/>
  <c r="AK8" i="61" s="1"/>
  <c r="J4" i="29"/>
  <c r="W7" i="62"/>
  <c r="AN7" i="62" s="1"/>
  <c r="M3" i="30"/>
  <c r="Z8" i="61"/>
  <c r="AQ8" i="61" s="1"/>
  <c r="P4" i="29"/>
  <c r="X8" i="68"/>
  <c r="AO8" i="68" s="1"/>
  <c r="N4" i="36"/>
  <c r="L8" i="68"/>
  <c r="AC8" i="68" s="1"/>
  <c r="B4" i="36"/>
  <c r="R8" i="68"/>
  <c r="AI8" i="68" s="1"/>
  <c r="H4" i="36"/>
  <c r="AD16" i="68"/>
  <c r="M11" i="68" s="1"/>
  <c r="AD11" i="68" s="1"/>
  <c r="AD10" i="68" s="1"/>
  <c r="U8" i="66"/>
  <c r="AL8" i="66" s="1"/>
  <c r="K4" i="34"/>
  <c r="N7" i="66"/>
  <c r="AE7" i="66" s="1"/>
  <c r="D3" i="34"/>
  <c r="Y8" i="65"/>
  <c r="AP8" i="65" s="1"/>
  <c r="O4" i="33"/>
  <c r="W9" i="64"/>
  <c r="AN9" i="64" s="1"/>
  <c r="M5" i="32"/>
  <c r="Z8" i="64"/>
  <c r="AQ8" i="64" s="1"/>
  <c r="P4" i="32"/>
  <c r="X8" i="64"/>
  <c r="AO8" i="64" s="1"/>
  <c r="N4" i="32"/>
  <c r="R9" i="61"/>
  <c r="AI9" i="61" s="1"/>
  <c r="H5" i="29"/>
  <c r="S8" i="61"/>
  <c r="AJ8" i="61" s="1"/>
  <c r="I4" i="29"/>
  <c r="N9" i="61"/>
  <c r="AE9" i="61" s="1"/>
  <c r="D5" i="29"/>
  <c r="M9" i="61"/>
  <c r="AD9" i="61" s="1"/>
  <c r="C5" i="29"/>
  <c r="L8" i="61"/>
  <c r="AC8" i="61" s="1"/>
  <c r="B4" i="29"/>
  <c r="N8" i="67"/>
  <c r="AE8" i="67" s="1"/>
  <c r="D4" i="35"/>
  <c r="T8" i="68"/>
  <c r="AK8" i="68" s="1"/>
  <c r="J4" i="36"/>
  <c r="Z8" i="68"/>
  <c r="AQ8" i="68" s="1"/>
  <c r="P4" i="36"/>
  <c r="Y8" i="67"/>
  <c r="AP8" i="67" s="1"/>
  <c r="O4" i="35"/>
  <c r="W8" i="67"/>
  <c r="AN8" i="67" s="1"/>
  <c r="M4" i="35"/>
  <c r="W8" i="66"/>
  <c r="AN8" i="66" s="1"/>
  <c r="M4" i="34"/>
  <c r="X9" i="65"/>
  <c r="AO9" i="65" s="1"/>
  <c r="N5" i="33"/>
  <c r="Q8" i="65"/>
  <c r="AH8" i="65" s="1"/>
  <c r="G4" i="33"/>
  <c r="X8" i="65"/>
  <c r="AO8" i="65" s="1"/>
  <c r="N4" i="33"/>
  <c r="O9" i="64"/>
  <c r="AF9" i="64" s="1"/>
  <c r="E5" i="32"/>
  <c r="L8" i="64"/>
  <c r="AC8" i="64" s="1"/>
  <c r="B4" i="32"/>
  <c r="N8" i="63"/>
  <c r="AE8" i="63" s="1"/>
  <c r="D4" i="31"/>
  <c r="L8" i="62"/>
  <c r="AC8" i="62" s="1"/>
  <c r="B4" i="30"/>
  <c r="AA8" i="62"/>
  <c r="AR8" i="62" s="1"/>
  <c r="Q4" i="30"/>
  <c r="V8" i="62"/>
  <c r="AM8" i="62" s="1"/>
  <c r="L4" i="30"/>
  <c r="U8" i="61"/>
  <c r="AL8" i="61" s="1"/>
  <c r="K4" i="29"/>
  <c r="Z9" i="61"/>
  <c r="AQ9" i="61" s="1"/>
  <c r="P5" i="29"/>
  <c r="AA8" i="61"/>
  <c r="AR8" i="61" s="1"/>
  <c r="Q4" i="29"/>
  <c r="N8" i="68"/>
  <c r="AE8" i="68" s="1"/>
  <c r="D4" i="36"/>
  <c r="V9" i="67"/>
  <c r="AM9" i="67" s="1"/>
  <c r="L5" i="35"/>
  <c r="T8" i="67"/>
  <c r="AK8" i="67" s="1"/>
  <c r="J4" i="35"/>
  <c r="AH16" i="68"/>
  <c r="Q11" i="68" s="1"/>
  <c r="AH11" i="68" s="1"/>
  <c r="AH10" i="68" s="1"/>
  <c r="Q8" i="67"/>
  <c r="AH8" i="67" s="1"/>
  <c r="G4" i="35"/>
  <c r="P9" i="66"/>
  <c r="AG9" i="66" s="1"/>
  <c r="F5" i="34"/>
  <c r="P9" i="65"/>
  <c r="AG9" i="65" s="1"/>
  <c r="F5" i="33"/>
  <c r="Q9" i="64"/>
  <c r="AH9" i="64" s="1"/>
  <c r="G5" i="32"/>
  <c r="L8" i="65"/>
  <c r="AC8" i="65" s="1"/>
  <c r="B4" i="33"/>
  <c r="Z8" i="65"/>
  <c r="AQ8" i="65" s="1"/>
  <c r="P4" i="33"/>
  <c r="AA9" i="64"/>
  <c r="AR9" i="64" s="1"/>
  <c r="Q5" i="32"/>
  <c r="T8" i="64"/>
  <c r="AK8" i="64" s="1"/>
  <c r="J4" i="32"/>
  <c r="Y8" i="64"/>
  <c r="AP8" i="64" s="1"/>
  <c r="O4" i="32"/>
  <c r="Y9" i="63"/>
  <c r="AP9" i="63" s="1"/>
  <c r="O5" i="31"/>
  <c r="U9" i="63"/>
  <c r="AL9" i="63" s="1"/>
  <c r="K5" i="31"/>
  <c r="T9" i="62"/>
  <c r="AK9" i="62" s="1"/>
  <c r="J5" i="30"/>
  <c r="Y9" i="61"/>
  <c r="AP9" i="61" s="1"/>
  <c r="O5" i="29"/>
  <c r="X8" i="61"/>
  <c r="AO8" i="61" s="1"/>
  <c r="N4" i="29"/>
  <c r="N8" i="62"/>
  <c r="AE8" i="62" s="1"/>
  <c r="D4" i="30"/>
  <c r="M8" i="61"/>
  <c r="AD8" i="61" s="1"/>
  <c r="C4" i="29"/>
  <c r="M8" i="68"/>
  <c r="AD8" i="68" s="1"/>
  <c r="C4" i="36"/>
  <c r="V8" i="68"/>
  <c r="AM8" i="68" s="1"/>
  <c r="L4" i="36"/>
  <c r="O9" i="67"/>
  <c r="AF9" i="67" s="1"/>
  <c r="E5" i="35"/>
  <c r="M8" i="67"/>
  <c r="AD8" i="67" s="1"/>
  <c r="C4" i="35"/>
  <c r="L8" i="67"/>
  <c r="AC8" i="67" s="1"/>
  <c r="B4" i="35"/>
  <c r="AP16" i="68"/>
  <c r="Y11" i="68" s="1"/>
  <c r="AP11" i="68" s="1"/>
  <c r="AP10" i="68" s="1"/>
  <c r="AL16" i="68"/>
  <c r="U11" i="68" s="1"/>
  <c r="AL11" i="68" s="1"/>
  <c r="AL10" i="68" s="1"/>
  <c r="Y9" i="67"/>
  <c r="AP9" i="67" s="1"/>
  <c r="O5" i="35"/>
  <c r="Z8" i="67"/>
  <c r="AQ8" i="67" s="1"/>
  <c r="P4" i="35"/>
  <c r="Z9" i="67"/>
  <c r="AQ9" i="67" s="1"/>
  <c r="P5" i="35"/>
  <c r="X9" i="66"/>
  <c r="AO9" i="66" s="1"/>
  <c r="N5" i="34"/>
  <c r="Y9" i="65"/>
  <c r="AP9" i="65" s="1"/>
  <c r="O5" i="33"/>
  <c r="Z9" i="64"/>
  <c r="AQ9" i="64" s="1"/>
  <c r="P5" i="32"/>
  <c r="P8" i="65"/>
  <c r="AG8" i="65" s="1"/>
  <c r="F4" i="33"/>
  <c r="U8" i="65"/>
  <c r="AL8" i="65" s="1"/>
  <c r="K4" i="33"/>
  <c r="U9" i="64"/>
  <c r="AL9" i="64" s="1"/>
  <c r="K5" i="32"/>
  <c r="Q9" i="63"/>
  <c r="AH9" i="63" s="1"/>
  <c r="G5" i="31"/>
  <c r="M9" i="63"/>
  <c r="AD9" i="63" s="1"/>
  <c r="C5" i="31"/>
  <c r="Q9" i="61"/>
  <c r="AH9" i="61" s="1"/>
  <c r="G5" i="29"/>
  <c r="P8" i="61"/>
  <c r="AG8" i="61" s="1"/>
  <c r="F4" i="29"/>
  <c r="AL61" i="68"/>
  <c r="U20" i="68" s="1"/>
  <c r="AL20" i="68" s="1"/>
  <c r="AL19" i="68" s="1"/>
  <c r="U13" i="68" s="1"/>
  <c r="AL13" i="68" s="1"/>
  <c r="AL12" i="68" s="1"/>
  <c r="AR61" i="68"/>
  <c r="AA20" i="68" s="1"/>
  <c r="AR20" i="68" s="1"/>
  <c r="AR19" i="68" s="1"/>
  <c r="AA13" i="68" s="1"/>
  <c r="AR13" i="68" s="1"/>
  <c r="AR12" i="68" s="1"/>
  <c r="AL68" i="68"/>
  <c r="U22" i="68" s="1"/>
  <c r="AL22" i="68" s="1"/>
  <c r="AL21" i="68" s="1"/>
  <c r="U15" i="68" s="1"/>
  <c r="AL15" i="68" s="1"/>
  <c r="AL14" i="68" s="1"/>
  <c r="AI42" i="67"/>
  <c r="R18" i="67" s="1"/>
  <c r="AI18" i="67" s="1"/>
  <c r="AI16" i="67" s="1"/>
  <c r="R11" i="67" s="1"/>
  <c r="AI11" i="67" s="1"/>
  <c r="AI10" i="67" s="1"/>
  <c r="AJ42" i="68"/>
  <c r="S18" i="68" s="1"/>
  <c r="AJ18" i="68" s="1"/>
  <c r="AE68" i="68"/>
  <c r="N22" i="68" s="1"/>
  <c r="AE22" i="68" s="1"/>
  <c r="AE21" i="68" s="1"/>
  <c r="N15" i="68" s="1"/>
  <c r="AE15" i="68" s="1"/>
  <c r="AE14" i="68" s="1"/>
  <c r="AC68" i="68"/>
  <c r="L22" i="68" s="1"/>
  <c r="AC22" i="68" s="1"/>
  <c r="AC21" i="68" s="1"/>
  <c r="L15" i="68" s="1"/>
  <c r="AC15" i="68" s="1"/>
  <c r="AC14" i="68" s="1"/>
  <c r="AR61" i="67"/>
  <c r="AA20" i="67" s="1"/>
  <c r="AR20" i="67" s="1"/>
  <c r="AR19" i="67" s="1"/>
  <c r="AA13" i="67" s="1"/>
  <c r="AR13" i="67" s="1"/>
  <c r="AR12" i="67" s="1"/>
  <c r="AR68" i="66"/>
  <c r="AA22" i="66" s="1"/>
  <c r="AR22" i="66" s="1"/>
  <c r="AR21" i="66" s="1"/>
  <c r="AA15" i="66" s="1"/>
  <c r="AR15" i="66" s="1"/>
  <c r="AR14" i="66" s="1"/>
  <c r="AR68" i="67"/>
  <c r="AA22" i="67" s="1"/>
  <c r="AR22" i="67" s="1"/>
  <c r="AR21" i="67" s="1"/>
  <c r="AA15" i="67" s="1"/>
  <c r="AR15" i="67" s="1"/>
  <c r="AR14" i="67" s="1"/>
  <c r="AG42" i="68"/>
  <c r="P18" i="68" s="1"/>
  <c r="AG18" i="68" s="1"/>
  <c r="AC42" i="67"/>
  <c r="L18" i="67" s="1"/>
  <c r="AC18" i="67" s="1"/>
  <c r="AC16" i="67" s="1"/>
  <c r="L11" i="67" s="1"/>
  <c r="AC11" i="67" s="1"/>
  <c r="AC10" i="67" s="1"/>
  <c r="AH68" i="66"/>
  <c r="Q22" i="66" s="1"/>
  <c r="AH22" i="66" s="1"/>
  <c r="AH21" i="66" s="1"/>
  <c r="Q15" i="66" s="1"/>
  <c r="AH15" i="66" s="1"/>
  <c r="AH14" i="66" s="1"/>
  <c r="AP42" i="66"/>
  <c r="Y18" i="66" s="1"/>
  <c r="AP18" i="66" s="1"/>
  <c r="AD68" i="65"/>
  <c r="M22" i="65" s="1"/>
  <c r="AD22" i="65" s="1"/>
  <c r="AD21" i="65" s="1"/>
  <c r="M15" i="65" s="1"/>
  <c r="AD15" i="65" s="1"/>
  <c r="AD14" i="65" s="1"/>
  <c r="T9" i="65"/>
  <c r="AK9" i="65" s="1"/>
  <c r="J5" i="33"/>
  <c r="AI42" i="66"/>
  <c r="R18" i="66" s="1"/>
  <c r="AI18" i="66" s="1"/>
  <c r="AP23" i="66"/>
  <c r="Y17" i="66" s="1"/>
  <c r="AP17" i="66" s="1"/>
  <c r="AD61" i="66"/>
  <c r="M20" i="66" s="1"/>
  <c r="AD20" i="66" s="1"/>
  <c r="AD19" i="66" s="1"/>
  <c r="M13" i="66" s="1"/>
  <c r="AD13" i="66" s="1"/>
  <c r="AD12" i="66" s="1"/>
  <c r="AO2" i="67"/>
  <c r="AI61" i="66"/>
  <c r="R20" i="66" s="1"/>
  <c r="AI20" i="66" s="1"/>
  <c r="AI19" i="66" s="1"/>
  <c r="R13" i="66" s="1"/>
  <c r="AI13" i="66" s="1"/>
  <c r="AI12" i="66" s="1"/>
  <c r="AC42" i="66"/>
  <c r="L18" i="66" s="1"/>
  <c r="AC18" i="66" s="1"/>
  <c r="AC16" i="66" s="1"/>
  <c r="L11" i="66" s="1"/>
  <c r="AC11" i="66" s="1"/>
  <c r="AC10" i="66" s="1"/>
  <c r="AL23" i="66"/>
  <c r="U17" i="66" s="1"/>
  <c r="AL17" i="66" s="1"/>
  <c r="AL16" i="66" s="1"/>
  <c r="U11" i="66" s="1"/>
  <c r="AL11" i="66" s="1"/>
  <c r="AL10" i="66" s="1"/>
  <c r="AD2" i="66"/>
  <c r="AH23" i="65"/>
  <c r="Q17" i="65" s="1"/>
  <c r="AH17" i="65" s="1"/>
  <c r="AJ68" i="64"/>
  <c r="S22" i="64" s="1"/>
  <c r="AJ22" i="64" s="1"/>
  <c r="AJ21" i="64" s="1"/>
  <c r="S15" i="64" s="1"/>
  <c r="AJ15" i="64" s="1"/>
  <c r="AJ14" i="64" s="1"/>
  <c r="AJ2" i="65"/>
  <c r="AH42" i="65"/>
  <c r="Q18" i="65" s="1"/>
  <c r="AH18" i="65" s="1"/>
  <c r="AC23" i="65"/>
  <c r="L17" i="65" s="1"/>
  <c r="AC17" i="65" s="1"/>
  <c r="AC16" i="65" s="1"/>
  <c r="L11" i="65" s="1"/>
  <c r="AC11" i="65" s="1"/>
  <c r="AC10" i="65" s="1"/>
  <c r="AL61" i="64"/>
  <c r="U20" i="64" s="1"/>
  <c r="AL20" i="64" s="1"/>
  <c r="AL19" i="64" s="1"/>
  <c r="U13" i="64" s="1"/>
  <c r="AL13" i="64" s="1"/>
  <c r="AL12" i="64" s="1"/>
  <c r="AF42" i="65"/>
  <c r="O18" i="65" s="1"/>
  <c r="AF18" i="65" s="1"/>
  <c r="AF16" i="65" s="1"/>
  <c r="O11" i="65" s="1"/>
  <c r="AF11" i="65" s="1"/>
  <c r="AF10" i="65" s="1"/>
  <c r="AE42" i="64"/>
  <c r="N18" i="64" s="1"/>
  <c r="AE18" i="64" s="1"/>
  <c r="AR42" i="64"/>
  <c r="AA18" i="64" s="1"/>
  <c r="AR18" i="64" s="1"/>
  <c r="AQ2" i="64"/>
  <c r="AN68" i="63"/>
  <c r="W22" i="63" s="1"/>
  <c r="AN22" i="63" s="1"/>
  <c r="AN21" i="63" s="1"/>
  <c r="W15" i="63" s="1"/>
  <c r="AN15" i="63" s="1"/>
  <c r="AN14" i="63" s="1"/>
  <c r="AH2" i="64"/>
  <c r="AE68" i="63"/>
  <c r="N22" i="63" s="1"/>
  <c r="AE22" i="63" s="1"/>
  <c r="AE21" i="63" s="1"/>
  <c r="N15" i="63" s="1"/>
  <c r="AE15" i="63" s="1"/>
  <c r="AE14" i="63" s="1"/>
  <c r="AI61" i="63"/>
  <c r="R20" i="63" s="1"/>
  <c r="AI20" i="63" s="1"/>
  <c r="AI19" i="63" s="1"/>
  <c r="R13" i="63" s="1"/>
  <c r="AI13" i="63" s="1"/>
  <c r="AI12" i="63" s="1"/>
  <c r="AP23" i="63"/>
  <c r="Y17" i="63" s="1"/>
  <c r="AP17" i="63" s="1"/>
  <c r="Q3" i="98"/>
  <c r="Q2" i="72"/>
  <c r="Q2" i="98" s="1"/>
  <c r="K3" i="98"/>
  <c r="K2" i="72"/>
  <c r="K2" i="98" s="1"/>
  <c r="M3" i="98"/>
  <c r="M2" i="72"/>
  <c r="M2" i="98" s="1"/>
  <c r="G3" i="110"/>
  <c r="G2" i="76"/>
  <c r="G2" i="110" s="1"/>
  <c r="AR68" i="62"/>
  <c r="AA22" i="62" s="1"/>
  <c r="AR22" i="62" s="1"/>
  <c r="AR21" i="62" s="1"/>
  <c r="AA15" i="62" s="1"/>
  <c r="AR15" i="62" s="1"/>
  <c r="AR14" i="62" s="1"/>
  <c r="AM23" i="61"/>
  <c r="V17" i="61" s="1"/>
  <c r="AM17" i="61" s="1"/>
  <c r="AM16" i="61" s="1"/>
  <c r="V11" i="61" s="1"/>
  <c r="AM11" i="61" s="1"/>
  <c r="AM10" i="61" s="1"/>
  <c r="AR2" i="61"/>
  <c r="AA5" i="137"/>
  <c r="S5" i="137"/>
  <c r="K5" i="137"/>
  <c r="Z5" i="137"/>
  <c r="R5" i="137"/>
  <c r="J5" i="137"/>
  <c r="X5" i="137"/>
  <c r="P5" i="137"/>
  <c r="H5" i="137"/>
  <c r="W5" i="137"/>
  <c r="O5" i="137"/>
  <c r="G5" i="137"/>
  <c r="L5" i="137"/>
  <c r="T5" i="137"/>
  <c r="N5" i="137"/>
  <c r="Y5" i="137"/>
  <c r="U5" i="137"/>
  <c r="Q5" i="137"/>
  <c r="M5" i="137"/>
  <c r="I5" i="137"/>
  <c r="V5" i="137"/>
  <c r="AF61" i="61"/>
  <c r="O20" i="61" s="1"/>
  <c r="AF20" i="61" s="1"/>
  <c r="AF19" i="61" s="1"/>
  <c r="O13" i="61" s="1"/>
  <c r="AF13" i="61" s="1"/>
  <c r="AF12" i="61" s="1"/>
  <c r="AD23" i="61"/>
  <c r="M17" i="61" s="1"/>
  <c r="AD17" i="61" s="1"/>
  <c r="T5" i="131"/>
  <c r="L5" i="131"/>
  <c r="X5" i="131"/>
  <c r="P5" i="131"/>
  <c r="H5" i="131"/>
  <c r="W5" i="131"/>
  <c r="M5" i="131"/>
  <c r="U5" i="131"/>
  <c r="J5" i="131"/>
  <c r="R5" i="131"/>
  <c r="G5" i="131"/>
  <c r="Z5" i="131"/>
  <c r="O5" i="131"/>
  <c r="Q5" i="131"/>
  <c r="K5" i="131"/>
  <c r="I5" i="131"/>
  <c r="AA5" i="131"/>
  <c r="Y5" i="131"/>
  <c r="S5" i="131"/>
  <c r="V5" i="131"/>
  <c r="N5" i="131"/>
  <c r="AA5" i="143"/>
  <c r="S5" i="143"/>
  <c r="K5" i="143"/>
  <c r="Z5" i="143"/>
  <c r="R5" i="143"/>
  <c r="J5" i="143"/>
  <c r="Y5" i="143"/>
  <c r="X5" i="143"/>
  <c r="P5" i="143"/>
  <c r="H5" i="143"/>
  <c r="W5" i="143"/>
  <c r="O5" i="143"/>
  <c r="G5" i="143"/>
  <c r="V5" i="143"/>
  <c r="U5" i="143"/>
  <c r="T5" i="143"/>
  <c r="L5" i="143"/>
  <c r="Q5" i="143"/>
  <c r="N5" i="143"/>
  <c r="M5" i="143"/>
  <c r="I5" i="143"/>
  <c r="B3" i="101"/>
  <c r="B2" i="73"/>
  <c r="B2" i="101" s="1"/>
  <c r="D3" i="101"/>
  <c r="D2" i="73"/>
  <c r="D2" i="101" s="1"/>
  <c r="F3" i="101"/>
  <c r="F2" i="73"/>
  <c r="F2" i="101" s="1"/>
  <c r="H3" i="101"/>
  <c r="H2" i="73"/>
  <c r="H2" i="101" s="1"/>
  <c r="AJ23" i="61"/>
  <c r="S17" i="61" s="1"/>
  <c r="AJ17" i="61" s="1"/>
  <c r="V4" i="131"/>
  <c r="N4" i="131"/>
  <c r="Z4" i="131"/>
  <c r="R4" i="131"/>
  <c r="J4" i="131"/>
  <c r="Q4" i="131"/>
  <c r="G4" i="131"/>
  <c r="Y4" i="131"/>
  <c r="O4" i="131"/>
  <c r="W4" i="131"/>
  <c r="L4" i="131"/>
  <c r="T4" i="131"/>
  <c r="I4" i="131"/>
  <c r="U4" i="131"/>
  <c r="P4" i="131"/>
  <c r="M4" i="131"/>
  <c r="K4" i="131"/>
  <c r="H4" i="131"/>
  <c r="X4" i="131"/>
  <c r="AA4" i="131"/>
  <c r="S4" i="131"/>
  <c r="AE68" i="62"/>
  <c r="N22" i="62" s="1"/>
  <c r="AE22" i="62" s="1"/>
  <c r="AE21" i="62" s="1"/>
  <c r="N15" i="62" s="1"/>
  <c r="AE15" i="62" s="1"/>
  <c r="AE14" i="62" s="1"/>
  <c r="AD61" i="62"/>
  <c r="M20" i="62" s="1"/>
  <c r="AD20" i="62" s="1"/>
  <c r="AD19" i="62" s="1"/>
  <c r="M13" i="62" s="1"/>
  <c r="AD13" i="62" s="1"/>
  <c r="AD12" i="62" s="1"/>
  <c r="AI23" i="61"/>
  <c r="R17" i="61" s="1"/>
  <c r="AI17" i="61" s="1"/>
  <c r="H3" i="119"/>
  <c r="H2" i="79"/>
  <c r="H2" i="119" s="1"/>
  <c r="D3" i="107"/>
  <c r="D2" i="75"/>
  <c r="D2" i="107" s="1"/>
  <c r="F3" i="107"/>
  <c r="F2" i="75"/>
  <c r="F2" i="107" s="1"/>
  <c r="H3" i="107"/>
  <c r="H2" i="75"/>
  <c r="H2" i="107" s="1"/>
  <c r="I3" i="104"/>
  <c r="I2" i="74"/>
  <c r="I2" i="104" s="1"/>
  <c r="C3" i="104"/>
  <c r="C2" i="74"/>
  <c r="C2" i="104" s="1"/>
  <c r="E3" i="104"/>
  <c r="E2" i="74"/>
  <c r="E2" i="104" s="1"/>
  <c r="G3" i="104"/>
  <c r="G2" i="74"/>
  <c r="G2" i="104" s="1"/>
  <c r="X5" i="134"/>
  <c r="P5" i="134"/>
  <c r="H5" i="134"/>
  <c r="T5" i="134"/>
  <c r="L5" i="134"/>
  <c r="R5" i="134"/>
  <c r="G5" i="134"/>
  <c r="W5" i="134"/>
  <c r="M5" i="134"/>
  <c r="Y5" i="134"/>
  <c r="J5" i="134"/>
  <c r="V5" i="134"/>
  <c r="I5" i="134"/>
  <c r="U5" i="134"/>
  <c r="S5" i="134"/>
  <c r="Q5" i="134"/>
  <c r="O5" i="134"/>
  <c r="AA5" i="134"/>
  <c r="N5" i="134"/>
  <c r="Z5" i="134"/>
  <c r="K5" i="134"/>
  <c r="AJ42" i="67"/>
  <c r="S18" i="67" s="1"/>
  <c r="AJ18" i="67" s="1"/>
  <c r="AM68" i="68"/>
  <c r="V22" i="68" s="1"/>
  <c r="AM22" i="68" s="1"/>
  <c r="AM21" i="68" s="1"/>
  <c r="V15" i="68" s="1"/>
  <c r="AM15" i="68" s="1"/>
  <c r="AM14" i="68" s="1"/>
  <c r="AK68" i="68"/>
  <c r="T22" i="68" s="1"/>
  <c r="AK22" i="68" s="1"/>
  <c r="AK21" i="68" s="1"/>
  <c r="T15" i="68" s="1"/>
  <c r="AK15" i="68" s="1"/>
  <c r="AK14" i="68" s="1"/>
  <c r="AJ61" i="67"/>
  <c r="S20" i="67" s="1"/>
  <c r="AJ20" i="67" s="1"/>
  <c r="AJ19" i="67" s="1"/>
  <c r="S13" i="67" s="1"/>
  <c r="AJ13" i="67" s="1"/>
  <c r="AJ12" i="67" s="1"/>
  <c r="AJ68" i="66"/>
  <c r="S22" i="66" s="1"/>
  <c r="AJ22" i="66" s="1"/>
  <c r="AJ21" i="66" s="1"/>
  <c r="S15" i="66" s="1"/>
  <c r="AJ15" i="66" s="1"/>
  <c r="AJ14" i="66" s="1"/>
  <c r="AJ68" i="67"/>
  <c r="S22" i="67" s="1"/>
  <c r="AJ22" i="67" s="1"/>
  <c r="AJ21" i="67" s="1"/>
  <c r="S15" i="67" s="1"/>
  <c r="AJ15" i="67" s="1"/>
  <c r="AJ14" i="67" s="1"/>
  <c r="AO42" i="68"/>
  <c r="X18" i="68" s="1"/>
  <c r="AO18" i="68" s="1"/>
  <c r="AL23" i="67"/>
  <c r="U17" i="67" s="1"/>
  <c r="AL17" i="67" s="1"/>
  <c r="AL16" i="67" s="1"/>
  <c r="U11" i="67" s="1"/>
  <c r="AL11" i="67" s="1"/>
  <c r="AL10" i="67" s="1"/>
  <c r="L9" i="65"/>
  <c r="AC9" i="65" s="1"/>
  <c r="B5" i="33"/>
  <c r="AH23" i="66"/>
  <c r="Q17" i="66" s="1"/>
  <c r="AH17" i="66" s="1"/>
  <c r="AR42" i="66"/>
  <c r="AA18" i="66" s="1"/>
  <c r="AR18" i="66" s="1"/>
  <c r="AR16" i="66" s="1"/>
  <c r="AA11" i="66" s="1"/>
  <c r="AR11" i="66" s="1"/>
  <c r="AR10" i="66" s="1"/>
  <c r="AI2" i="67"/>
  <c r="AQ61" i="66"/>
  <c r="Z20" i="66" s="1"/>
  <c r="AQ20" i="66" s="1"/>
  <c r="AQ19" i="66" s="1"/>
  <c r="Z13" i="66" s="1"/>
  <c r="AQ13" i="66" s="1"/>
  <c r="AQ12" i="66" s="1"/>
  <c r="AQ42" i="66"/>
  <c r="Z18" i="66" s="1"/>
  <c r="AQ18" i="66" s="1"/>
  <c r="AD23" i="66"/>
  <c r="M17" i="66" s="1"/>
  <c r="AD17" i="66" s="1"/>
  <c r="AL2" i="66"/>
  <c r="AF61" i="64"/>
  <c r="O20" i="64" s="1"/>
  <c r="AF20" i="64" s="1"/>
  <c r="AF19" i="64" s="1"/>
  <c r="O13" i="64" s="1"/>
  <c r="AF13" i="64" s="1"/>
  <c r="AF12" i="64" s="1"/>
  <c r="AL23" i="65"/>
  <c r="U17" i="65" s="1"/>
  <c r="AL17" i="65" s="1"/>
  <c r="AN2" i="65"/>
  <c r="AI61" i="64"/>
  <c r="R20" i="64" s="1"/>
  <c r="AI20" i="64" s="1"/>
  <c r="AI19" i="64" s="1"/>
  <c r="R13" i="64" s="1"/>
  <c r="AI13" i="64" s="1"/>
  <c r="AI12" i="64" s="1"/>
  <c r="AH23" i="64"/>
  <c r="Q17" i="64" s="1"/>
  <c r="AH17" i="64" s="1"/>
  <c r="Y8" i="63"/>
  <c r="AP8" i="63" s="1"/>
  <c r="O4" i="31"/>
  <c r="AR42" i="63"/>
  <c r="AA18" i="63" s="1"/>
  <c r="AR18" i="63" s="1"/>
  <c r="AR16" i="63" s="1"/>
  <c r="AA11" i="63" s="1"/>
  <c r="AR11" i="63" s="1"/>
  <c r="AR10" i="63" s="1"/>
  <c r="AJ42" i="64"/>
  <c r="S18" i="64" s="1"/>
  <c r="AJ18" i="64" s="1"/>
  <c r="AI2" i="64"/>
  <c r="AF68" i="63"/>
  <c r="O22" i="63" s="1"/>
  <c r="AF22" i="63" s="1"/>
  <c r="AF21" i="63" s="1"/>
  <c r="O15" i="63" s="1"/>
  <c r="AF15" i="63" s="1"/>
  <c r="AF14" i="63" s="1"/>
  <c r="AO42" i="63"/>
  <c r="X18" i="63" s="1"/>
  <c r="AO18" i="63" s="1"/>
  <c r="AO16" i="63" s="1"/>
  <c r="X11" i="63" s="1"/>
  <c r="AO11" i="63" s="1"/>
  <c r="AO10" i="63" s="1"/>
  <c r="AR61" i="63"/>
  <c r="AA20" i="63" s="1"/>
  <c r="AR20" i="63" s="1"/>
  <c r="AR19" i="63" s="1"/>
  <c r="AA13" i="63" s="1"/>
  <c r="AR13" i="63" s="1"/>
  <c r="AR12" i="63" s="1"/>
  <c r="AH23" i="63"/>
  <c r="Q17" i="63" s="1"/>
  <c r="AH17" i="63" s="1"/>
  <c r="AH23" i="61"/>
  <c r="Q17" i="61" s="1"/>
  <c r="AH17" i="61" s="1"/>
  <c r="I3" i="110"/>
  <c r="I2" i="76"/>
  <c r="I2" i="110" s="1"/>
  <c r="C3" i="110"/>
  <c r="C2" i="76"/>
  <c r="C2" i="110" s="1"/>
  <c r="E3" i="110"/>
  <c r="E2" i="76"/>
  <c r="E2" i="110" s="1"/>
  <c r="O3" i="110"/>
  <c r="O2" i="76"/>
  <c r="O2" i="110" s="1"/>
  <c r="AJ68" i="62"/>
  <c r="S22" i="62" s="1"/>
  <c r="AJ22" i="62" s="1"/>
  <c r="AJ21" i="62" s="1"/>
  <c r="S15" i="62" s="1"/>
  <c r="AJ15" i="62" s="1"/>
  <c r="AJ14" i="62" s="1"/>
  <c r="AJ2" i="63"/>
  <c r="AE23" i="61"/>
  <c r="N17" i="61" s="1"/>
  <c r="AE17" i="61" s="1"/>
  <c r="AJ2" i="61"/>
  <c r="AF2" i="63"/>
  <c r="AO61" i="62"/>
  <c r="X20" i="62" s="1"/>
  <c r="AO20" i="62" s="1"/>
  <c r="AO19" i="62" s="1"/>
  <c r="X13" i="62" s="1"/>
  <c r="AO13" i="62" s="1"/>
  <c r="AO12" i="62" s="1"/>
  <c r="AM23" i="62"/>
  <c r="V17" i="62" s="1"/>
  <c r="AM17" i="62" s="1"/>
  <c r="AM16" i="62" s="1"/>
  <c r="V11" i="62" s="1"/>
  <c r="AM11" i="62" s="1"/>
  <c r="AM10" i="62" s="1"/>
  <c r="AQ2" i="62"/>
  <c r="AN61" i="62"/>
  <c r="W20" i="62" s="1"/>
  <c r="AN20" i="62" s="1"/>
  <c r="AN19" i="62" s="1"/>
  <c r="W13" i="62" s="1"/>
  <c r="AN13" i="62" s="1"/>
  <c r="AN12" i="62" s="1"/>
  <c r="J3" i="101"/>
  <c r="J2" i="73"/>
  <c r="J2" i="101" s="1"/>
  <c r="L3" i="101"/>
  <c r="L2" i="73"/>
  <c r="L2" i="101" s="1"/>
  <c r="N3" i="101"/>
  <c r="N2" i="73"/>
  <c r="N2" i="101" s="1"/>
  <c r="P3" i="101"/>
  <c r="P2" i="73"/>
  <c r="P2" i="101" s="1"/>
  <c r="AR23" i="62"/>
  <c r="AA17" i="62" s="1"/>
  <c r="AR17" i="62" s="1"/>
  <c r="Q3" i="119"/>
  <c r="Q2" i="79"/>
  <c r="Q2" i="119" s="1"/>
  <c r="L3" i="107"/>
  <c r="L2" i="75"/>
  <c r="L2" i="107" s="1"/>
  <c r="N3" i="107"/>
  <c r="N2" i="75"/>
  <c r="N2" i="107" s="1"/>
  <c r="P3" i="107"/>
  <c r="P2" i="75"/>
  <c r="P2" i="107" s="1"/>
  <c r="Q3" i="104"/>
  <c r="Q2" i="74"/>
  <c r="Q2" i="104" s="1"/>
  <c r="K3" i="104"/>
  <c r="K2" i="74"/>
  <c r="K2" i="104" s="1"/>
  <c r="M3" i="104"/>
  <c r="M2" i="74"/>
  <c r="M2" i="104" s="1"/>
  <c r="O3" i="104"/>
  <c r="O2" i="74"/>
  <c r="O2" i="104" s="1"/>
  <c r="B7" i="80"/>
  <c r="B10" i="80" s="1"/>
  <c r="B9" i="80"/>
  <c r="B12" i="80" s="1"/>
  <c r="B16" i="80" s="1"/>
  <c r="B8" i="80"/>
  <c r="B11" i="80" s="1"/>
  <c r="B15" i="80" s="1"/>
  <c r="B32" i="93"/>
  <c r="B24" i="93"/>
  <c r="B31" i="93"/>
  <c r="B23" i="93"/>
  <c r="B30" i="93"/>
  <c r="B22" i="93"/>
  <c r="B29" i="93"/>
  <c r="B21" i="93"/>
  <c r="B28" i="93"/>
  <c r="B20" i="93"/>
  <c r="B33" i="93"/>
  <c r="B25" i="93"/>
  <c r="B17" i="93"/>
  <c r="B27" i="93"/>
  <c r="B26" i="93"/>
  <c r="B19" i="93"/>
  <c r="B18" i="93"/>
  <c r="AN61" i="68"/>
  <c r="W20" i="68" s="1"/>
  <c r="AN20" i="68" s="1"/>
  <c r="AN19" i="68" s="1"/>
  <c r="W13" i="68" s="1"/>
  <c r="AN13" i="68" s="1"/>
  <c r="AN12" i="68" s="1"/>
  <c r="AN42" i="67"/>
  <c r="W18" i="67" s="1"/>
  <c r="AN18" i="67" s="1"/>
  <c r="AQ23" i="68"/>
  <c r="Z17" i="68" s="1"/>
  <c r="AQ17" i="68" s="1"/>
  <c r="AP23" i="67"/>
  <c r="Y17" i="67" s="1"/>
  <c r="AP17" i="67" s="1"/>
  <c r="AP16" i="67" s="1"/>
  <c r="Y11" i="67" s="1"/>
  <c r="AP11" i="67" s="1"/>
  <c r="AP10" i="67" s="1"/>
  <c r="AI42" i="68"/>
  <c r="R18" i="68" s="1"/>
  <c r="AI18" i="68" s="1"/>
  <c r="AD2" i="67"/>
  <c r="AG42" i="66"/>
  <c r="P18" i="66" s="1"/>
  <c r="AG18" i="66" s="1"/>
  <c r="AR2" i="67"/>
  <c r="AQ2" i="67"/>
  <c r="AC61" i="66"/>
  <c r="L20" i="66" s="1"/>
  <c r="AC20" i="66" s="1"/>
  <c r="AC19" i="66" s="1"/>
  <c r="L13" i="66" s="1"/>
  <c r="AC13" i="66" s="1"/>
  <c r="AC12" i="66" s="1"/>
  <c r="AF42" i="66"/>
  <c r="O18" i="66" s="1"/>
  <c r="AF18" i="66" s="1"/>
  <c r="AN68" i="65"/>
  <c r="W22" i="65" s="1"/>
  <c r="AN22" i="65" s="1"/>
  <c r="AN21" i="65" s="1"/>
  <c r="W15" i="65" s="1"/>
  <c r="AN15" i="65" s="1"/>
  <c r="AN14" i="65" s="1"/>
  <c r="AE2" i="66"/>
  <c r="AO23" i="65"/>
  <c r="X17" i="65" s="1"/>
  <c r="AO17" i="65" s="1"/>
  <c r="AO16" i="65" s="1"/>
  <c r="X11" i="65" s="1"/>
  <c r="AO11" i="65" s="1"/>
  <c r="AO10" i="65" s="1"/>
  <c r="AD23" i="65"/>
  <c r="M17" i="65" s="1"/>
  <c r="AD17" i="65" s="1"/>
  <c r="AD16" i="65" s="1"/>
  <c r="M11" i="65" s="1"/>
  <c r="AD11" i="65" s="1"/>
  <c r="AD10" i="65" s="1"/>
  <c r="AF2" i="65"/>
  <c r="AL42" i="64"/>
  <c r="U18" i="64" s="1"/>
  <c r="AL18" i="64" s="1"/>
  <c r="AJ42" i="63"/>
  <c r="S18" i="63" s="1"/>
  <c r="AJ18" i="63" s="1"/>
  <c r="AL23" i="64"/>
  <c r="U17" i="64" s="1"/>
  <c r="AL17" i="64" s="1"/>
  <c r="AL61" i="63"/>
  <c r="U20" i="63" s="1"/>
  <c r="AL20" i="63" s="1"/>
  <c r="AL19" i="63" s="1"/>
  <c r="U13" i="63" s="1"/>
  <c r="AL13" i="63" s="1"/>
  <c r="AL12" i="63" s="1"/>
  <c r="AG42" i="63"/>
  <c r="P18" i="63" s="1"/>
  <c r="AG18" i="63" s="1"/>
  <c r="AG16" i="63" s="1"/>
  <c r="P11" i="63" s="1"/>
  <c r="AG11" i="63" s="1"/>
  <c r="AG10" i="63" s="1"/>
  <c r="AN42" i="63"/>
  <c r="W18" i="63" s="1"/>
  <c r="AN18" i="63" s="1"/>
  <c r="AJ61" i="63"/>
  <c r="S20" i="63" s="1"/>
  <c r="AJ20" i="63" s="1"/>
  <c r="AJ19" i="63" s="1"/>
  <c r="S13" i="63" s="1"/>
  <c r="AJ13" i="63" s="1"/>
  <c r="AJ12" i="63" s="1"/>
  <c r="T5" i="128"/>
  <c r="L5" i="128"/>
  <c r="X5" i="128"/>
  <c r="P5" i="128"/>
  <c r="H5" i="128"/>
  <c r="Z5" i="128"/>
  <c r="O5" i="128"/>
  <c r="W5" i="128"/>
  <c r="M5" i="128"/>
  <c r="U5" i="128"/>
  <c r="J5" i="128"/>
  <c r="R5" i="128"/>
  <c r="G5" i="128"/>
  <c r="Y5" i="128"/>
  <c r="V5" i="128"/>
  <c r="S5" i="128"/>
  <c r="K5" i="128"/>
  <c r="N5" i="128"/>
  <c r="I5" i="128"/>
  <c r="AA5" i="128"/>
  <c r="Q5" i="128"/>
  <c r="AA5" i="140"/>
  <c r="S5" i="140"/>
  <c r="K5" i="140"/>
  <c r="Z5" i="140"/>
  <c r="R5" i="140"/>
  <c r="J5" i="140"/>
  <c r="X5" i="140"/>
  <c r="P5" i="140"/>
  <c r="H5" i="140"/>
  <c r="W5" i="140"/>
  <c r="O5" i="140"/>
  <c r="G5" i="140"/>
  <c r="T5" i="140"/>
  <c r="L5" i="140"/>
  <c r="I5" i="140"/>
  <c r="Y5" i="140"/>
  <c r="V5" i="140"/>
  <c r="U5" i="140"/>
  <c r="Q5" i="140"/>
  <c r="N5" i="140"/>
  <c r="M5" i="140"/>
  <c r="Q3" i="110"/>
  <c r="Q2" i="76"/>
  <c r="Q2" i="110" s="1"/>
  <c r="K3" i="110"/>
  <c r="K2" i="76"/>
  <c r="K2" i="110" s="1"/>
  <c r="M3" i="110"/>
  <c r="M2" i="76"/>
  <c r="M2" i="110" s="1"/>
  <c r="H3" i="98"/>
  <c r="H2" i="72"/>
  <c r="H2" i="98" s="1"/>
  <c r="AR42" i="61"/>
  <c r="AA18" i="61" s="1"/>
  <c r="AR18" i="61" s="1"/>
  <c r="AG61" i="62"/>
  <c r="P20" i="62" s="1"/>
  <c r="AG20" i="62" s="1"/>
  <c r="AG19" i="62" s="1"/>
  <c r="P13" i="62" s="1"/>
  <c r="AG13" i="62" s="1"/>
  <c r="AG12" i="62" s="1"/>
  <c r="AE23" i="62"/>
  <c r="N17" i="62" s="1"/>
  <c r="AE17" i="62" s="1"/>
  <c r="AI2" i="62"/>
  <c r="AI2" i="63"/>
  <c r="AO68" i="62"/>
  <c r="X22" i="62" s="1"/>
  <c r="AO22" i="62" s="1"/>
  <c r="AO21" i="62" s="1"/>
  <c r="X15" i="62" s="1"/>
  <c r="AO15" i="62" s="1"/>
  <c r="AO14" i="62" s="1"/>
  <c r="AF61" i="62"/>
  <c r="O20" i="62" s="1"/>
  <c r="AF20" i="62" s="1"/>
  <c r="AF19" i="62" s="1"/>
  <c r="O13" i="62" s="1"/>
  <c r="AF13" i="62" s="1"/>
  <c r="AF12" i="62" s="1"/>
  <c r="AP42" i="61"/>
  <c r="Y18" i="61" s="1"/>
  <c r="AP18" i="61" s="1"/>
  <c r="AP16" i="61" s="1"/>
  <c r="Y11" i="61" s="1"/>
  <c r="AP11" i="61" s="1"/>
  <c r="AP10" i="61" s="1"/>
  <c r="B3" i="113"/>
  <c r="B2" i="77"/>
  <c r="B2" i="113" s="1"/>
  <c r="D3" i="113"/>
  <c r="D2" i="77"/>
  <c r="D2" i="113" s="1"/>
  <c r="F3" i="113"/>
  <c r="F2" i="77"/>
  <c r="F2" i="113" s="1"/>
  <c r="H3" i="113"/>
  <c r="H2" i="77"/>
  <c r="H2" i="113" s="1"/>
  <c r="U4" i="143"/>
  <c r="M4" i="143"/>
  <c r="T4" i="143"/>
  <c r="L4" i="143"/>
  <c r="Z4" i="143"/>
  <c r="R4" i="143"/>
  <c r="J4" i="143"/>
  <c r="Y4" i="143"/>
  <c r="Q4" i="143"/>
  <c r="I4" i="143"/>
  <c r="V4" i="143"/>
  <c r="N4" i="143"/>
  <c r="W4" i="143"/>
  <c r="S4" i="143"/>
  <c r="P4" i="143"/>
  <c r="O4" i="143"/>
  <c r="K4" i="143"/>
  <c r="H4" i="143"/>
  <c r="AA4" i="143"/>
  <c r="G4" i="143"/>
  <c r="X4" i="143"/>
  <c r="AJ23" i="62"/>
  <c r="S17" i="62" s="1"/>
  <c r="AJ17" i="62" s="1"/>
  <c r="B3" i="107"/>
  <c r="B2" i="75"/>
  <c r="B2" i="107" s="1"/>
  <c r="B3" i="119"/>
  <c r="B2" i="79"/>
  <c r="B2" i="119" s="1"/>
  <c r="E3" i="119"/>
  <c r="E2" i="79"/>
  <c r="E2" i="119" s="1"/>
  <c r="G3" i="119"/>
  <c r="G2" i="79"/>
  <c r="G2" i="119" s="1"/>
  <c r="AA4" i="122"/>
  <c r="S4" i="122"/>
  <c r="K4" i="122"/>
  <c r="W4" i="122"/>
  <c r="O4" i="122"/>
  <c r="G4" i="122"/>
  <c r="V4" i="122"/>
  <c r="L4" i="122"/>
  <c r="U4" i="122"/>
  <c r="J4" i="122"/>
  <c r="R4" i="122"/>
  <c r="Q4" i="122"/>
  <c r="P4" i="122"/>
  <c r="N4" i="122"/>
  <c r="Z4" i="122"/>
  <c r="M4" i="122"/>
  <c r="Y4" i="122"/>
  <c r="I4" i="122"/>
  <c r="X4" i="122"/>
  <c r="H4" i="122"/>
  <c r="T4" i="122"/>
  <c r="I3" i="116"/>
  <c r="I2" i="78"/>
  <c r="I2" i="116" s="1"/>
  <c r="C3" i="116"/>
  <c r="C2" i="78"/>
  <c r="C2" i="116" s="1"/>
  <c r="E3" i="116"/>
  <c r="E2" i="78"/>
  <c r="E2" i="116" s="1"/>
  <c r="G3" i="116"/>
  <c r="G2" i="78"/>
  <c r="G2" i="116" s="1"/>
  <c r="AF61" i="68"/>
  <c r="O20" i="68" s="1"/>
  <c r="AF20" i="68" s="1"/>
  <c r="AF19" i="68" s="1"/>
  <c r="O13" i="68" s="1"/>
  <c r="AF13" i="68" s="1"/>
  <c r="AF12" i="68" s="1"/>
  <c r="AF68" i="66"/>
  <c r="O22" i="66" s="1"/>
  <c r="AF22" i="66" s="1"/>
  <c r="AF21" i="66" s="1"/>
  <c r="O15" i="66" s="1"/>
  <c r="AF15" i="66" s="1"/>
  <c r="AF14" i="66" s="1"/>
  <c r="AK23" i="68"/>
  <c r="T17" i="68" s="1"/>
  <c r="AK17" i="68" s="1"/>
  <c r="AO42" i="67"/>
  <c r="X18" i="67" s="1"/>
  <c r="AO18" i="67" s="1"/>
  <c r="AO16" i="67" s="1"/>
  <c r="X11" i="67" s="1"/>
  <c r="AO11" i="67" s="1"/>
  <c r="AO10" i="67" s="1"/>
  <c r="AD68" i="67"/>
  <c r="M22" i="67" s="1"/>
  <c r="AD22" i="67" s="1"/>
  <c r="AD21" i="67" s="1"/>
  <c r="M15" i="67" s="1"/>
  <c r="AD15" i="67" s="1"/>
  <c r="AD14" i="67" s="1"/>
  <c r="AF42" i="67"/>
  <c r="O18" i="67" s="1"/>
  <c r="AF18" i="67" s="1"/>
  <c r="AI23" i="68"/>
  <c r="R17" i="68" s="1"/>
  <c r="AI17" i="68" s="1"/>
  <c r="AI16" i="68" s="1"/>
  <c r="R11" i="68" s="1"/>
  <c r="AI11" i="68" s="1"/>
  <c r="AI10" i="68" s="1"/>
  <c r="AH23" i="67"/>
  <c r="Q17" i="67" s="1"/>
  <c r="AH17" i="67" s="1"/>
  <c r="AH16" i="67" s="1"/>
  <c r="Q11" i="67" s="1"/>
  <c r="AH11" i="67" s="1"/>
  <c r="AH10" i="67" s="1"/>
  <c r="AQ42" i="68"/>
  <c r="Z18" i="68" s="1"/>
  <c r="AQ18" i="68" s="1"/>
  <c r="AO23" i="68"/>
  <c r="X17" i="68" s="1"/>
  <c r="AO17" i="68" s="1"/>
  <c r="AO16" i="68" s="1"/>
  <c r="X11" i="68" s="1"/>
  <c r="AO11" i="68" s="1"/>
  <c r="AO10" i="68" s="1"/>
  <c r="AH61" i="66"/>
  <c r="Q20" i="66" s="1"/>
  <c r="AH20" i="66" s="1"/>
  <c r="AH19" i="66" s="1"/>
  <c r="Q13" i="66" s="1"/>
  <c r="AH13" i="66" s="1"/>
  <c r="AH12" i="66" s="1"/>
  <c r="AF61" i="66"/>
  <c r="O20" i="66" s="1"/>
  <c r="AF20" i="66" s="1"/>
  <c r="AF19" i="66" s="1"/>
  <c r="O13" i="66" s="1"/>
  <c r="AF13" i="66" s="1"/>
  <c r="AF12" i="66" s="1"/>
  <c r="AC2" i="67"/>
  <c r="AK61" i="66"/>
  <c r="T20" i="66" s="1"/>
  <c r="AK20" i="66" s="1"/>
  <c r="AK19" i="66" s="1"/>
  <c r="T13" i="66" s="1"/>
  <c r="AK13" i="66" s="1"/>
  <c r="AK12" i="66" s="1"/>
  <c r="AF68" i="65"/>
  <c r="O22" i="65" s="1"/>
  <c r="AF22" i="65" s="1"/>
  <c r="AF21" i="65" s="1"/>
  <c r="O15" i="65" s="1"/>
  <c r="AF15" i="65" s="1"/>
  <c r="AF14" i="65" s="1"/>
  <c r="AM2" i="66"/>
  <c r="AI61" i="65"/>
  <c r="R20" i="65" s="1"/>
  <c r="AI20" i="65" s="1"/>
  <c r="AI19" i="65" s="1"/>
  <c r="R13" i="65" s="1"/>
  <c r="AI13" i="65" s="1"/>
  <c r="AI12" i="65" s="1"/>
  <c r="AG23" i="65"/>
  <c r="P17" i="65" s="1"/>
  <c r="AG17" i="65" s="1"/>
  <c r="AG16" i="65" s="1"/>
  <c r="P11" i="65" s="1"/>
  <c r="AG11" i="65" s="1"/>
  <c r="AG10" i="65" s="1"/>
  <c r="AR42" i="65"/>
  <c r="AA18" i="65" s="1"/>
  <c r="AR18" i="65" s="1"/>
  <c r="X9" i="64"/>
  <c r="AO9" i="64" s="1"/>
  <c r="N5" i="32"/>
  <c r="AM61" i="65"/>
  <c r="V20" i="65" s="1"/>
  <c r="AM20" i="65" s="1"/>
  <c r="AM19" i="65" s="1"/>
  <c r="V13" i="65" s="1"/>
  <c r="AM13" i="65" s="1"/>
  <c r="AM12" i="65" s="1"/>
  <c r="AR61" i="64"/>
  <c r="AA20" i="64" s="1"/>
  <c r="AR20" i="64" s="1"/>
  <c r="AR19" i="64" s="1"/>
  <c r="AA13" i="64" s="1"/>
  <c r="AR13" i="64" s="1"/>
  <c r="AR12" i="64" s="1"/>
  <c r="AH61" i="64"/>
  <c r="Q20" i="64" s="1"/>
  <c r="AH20" i="64" s="1"/>
  <c r="AH19" i="64" s="1"/>
  <c r="Q13" i="64" s="1"/>
  <c r="AH13" i="64" s="1"/>
  <c r="AH12" i="64" s="1"/>
  <c r="AD42" i="64"/>
  <c r="M18" i="64" s="1"/>
  <c r="AD18" i="64" s="1"/>
  <c r="AR2" i="64"/>
  <c r="AO68" i="63"/>
  <c r="X22" i="63" s="1"/>
  <c r="AO22" i="63" s="1"/>
  <c r="AO21" i="63" s="1"/>
  <c r="X15" i="63" s="1"/>
  <c r="AO15" i="63" s="1"/>
  <c r="AO14" i="63" s="1"/>
  <c r="AD23" i="64"/>
  <c r="M17" i="64" s="1"/>
  <c r="AD17" i="64" s="1"/>
  <c r="AD61" i="63"/>
  <c r="M20" i="63" s="1"/>
  <c r="AD20" i="63" s="1"/>
  <c r="AD19" i="63" s="1"/>
  <c r="M13" i="63" s="1"/>
  <c r="AD13" i="63" s="1"/>
  <c r="AD12" i="63" s="1"/>
  <c r="AP42" i="64"/>
  <c r="Y18" i="64" s="1"/>
  <c r="AP18" i="64" s="1"/>
  <c r="AP16" i="64" s="1"/>
  <c r="Y11" i="64" s="1"/>
  <c r="AP11" i="64" s="1"/>
  <c r="AP10" i="64" s="1"/>
  <c r="AF42" i="63"/>
  <c r="O18" i="63" s="1"/>
  <c r="AF18" i="63" s="1"/>
  <c r="AN42" i="64"/>
  <c r="W18" i="64" s="1"/>
  <c r="AN18" i="64" s="1"/>
  <c r="AN16" i="64" s="1"/>
  <c r="W11" i="64" s="1"/>
  <c r="AN11" i="64" s="1"/>
  <c r="AN10" i="64" s="1"/>
  <c r="B3" i="98"/>
  <c r="B2" i="72"/>
  <c r="B2" i="98" s="1"/>
  <c r="D3" i="98"/>
  <c r="D2" i="72"/>
  <c r="D2" i="98" s="1"/>
  <c r="N3" i="98"/>
  <c r="N2" i="72"/>
  <c r="N2" i="98" s="1"/>
  <c r="P3" i="98"/>
  <c r="P2" i="72"/>
  <c r="P2" i="98" s="1"/>
  <c r="AJ68" i="61"/>
  <c r="S22" i="61" s="1"/>
  <c r="AJ22" i="61" s="1"/>
  <c r="AJ21" i="61" s="1"/>
  <c r="S15" i="61" s="1"/>
  <c r="AJ15" i="61" s="1"/>
  <c r="AJ14" i="61" s="1"/>
  <c r="AJ42" i="61"/>
  <c r="S18" i="61" s="1"/>
  <c r="AJ18" i="61" s="1"/>
  <c r="AQ42" i="62"/>
  <c r="Z18" i="62" s="1"/>
  <c r="AQ18" i="62" s="1"/>
  <c r="AQ16" i="62" s="1"/>
  <c r="Z11" i="62" s="1"/>
  <c r="AQ11" i="62" s="1"/>
  <c r="AQ10" i="62" s="1"/>
  <c r="AR2" i="62"/>
  <c r="AO68" i="61"/>
  <c r="X22" i="61" s="1"/>
  <c r="AO22" i="61" s="1"/>
  <c r="AO21" i="61" s="1"/>
  <c r="X15" i="61" s="1"/>
  <c r="AO15" i="61" s="1"/>
  <c r="AO14" i="61" s="1"/>
  <c r="AQ42" i="61"/>
  <c r="Z18" i="61" s="1"/>
  <c r="AQ18" i="61" s="1"/>
  <c r="AQ2" i="63"/>
  <c r="AG68" i="62"/>
  <c r="P22" i="62" s="1"/>
  <c r="AG22" i="62" s="1"/>
  <c r="AG21" i="62" s="1"/>
  <c r="P15" i="62" s="1"/>
  <c r="AG15" i="62" s="1"/>
  <c r="AG14" i="62" s="1"/>
  <c r="AH42" i="61"/>
  <c r="Q18" i="61" s="1"/>
  <c r="AH18" i="61" s="1"/>
  <c r="J3" i="113"/>
  <c r="J2" i="77"/>
  <c r="J2" i="113" s="1"/>
  <c r="L3" i="113"/>
  <c r="L2" i="77"/>
  <c r="L2" i="113" s="1"/>
  <c r="N3" i="113"/>
  <c r="N2" i="77"/>
  <c r="N2" i="113" s="1"/>
  <c r="P3" i="113"/>
  <c r="P2" i="77"/>
  <c r="P2" i="113" s="1"/>
  <c r="AN68" i="62"/>
  <c r="W22" i="62" s="1"/>
  <c r="AN22" i="62" s="1"/>
  <c r="AN21" i="62" s="1"/>
  <c r="W15" i="62" s="1"/>
  <c r="AN15" i="62" s="1"/>
  <c r="AN14" i="62" s="1"/>
  <c r="J3" i="107"/>
  <c r="J2" i="75"/>
  <c r="J2" i="107" s="1"/>
  <c r="L3" i="119"/>
  <c r="L2" i="79"/>
  <c r="L2" i="119" s="1"/>
  <c r="N3" i="119"/>
  <c r="N2" i="79"/>
  <c r="N2" i="119" s="1"/>
  <c r="P3" i="119"/>
  <c r="P2" i="79"/>
  <c r="P2" i="119" s="1"/>
  <c r="Q3" i="116"/>
  <c r="Q2" i="78"/>
  <c r="Q2" i="116" s="1"/>
  <c r="K3" i="116"/>
  <c r="K2" i="78"/>
  <c r="K2" i="116" s="1"/>
  <c r="M3" i="116"/>
  <c r="M2" i="78"/>
  <c r="M2" i="116" s="1"/>
  <c r="O3" i="116"/>
  <c r="O2" i="78"/>
  <c r="O2" i="116" s="1"/>
  <c r="AN42" i="68"/>
  <c r="W18" i="68" s="1"/>
  <c r="AN18" i="68" s="1"/>
  <c r="AN16" i="68" s="1"/>
  <c r="W11" i="68" s="1"/>
  <c r="AN11" i="68" s="1"/>
  <c r="AN10" i="68" s="1"/>
  <c r="AD16" i="67"/>
  <c r="M11" i="67" s="1"/>
  <c r="AD11" i="67" s="1"/>
  <c r="AD10" i="67" s="1"/>
  <c r="AC23" i="68"/>
  <c r="L17" i="68" s="1"/>
  <c r="AC17" i="68" s="1"/>
  <c r="AE68" i="67"/>
  <c r="N22" i="67" s="1"/>
  <c r="AE22" i="67" s="1"/>
  <c r="AE21" i="67" s="1"/>
  <c r="N15" i="67" s="1"/>
  <c r="AE15" i="67" s="1"/>
  <c r="AE14" i="67" s="1"/>
  <c r="AG42" i="67"/>
  <c r="P18" i="67" s="1"/>
  <c r="AG18" i="67" s="1"/>
  <c r="AG16" i="67" s="1"/>
  <c r="P11" i="67" s="1"/>
  <c r="AG11" i="67" s="1"/>
  <c r="AG10" i="67" s="1"/>
  <c r="AR23" i="68"/>
  <c r="AA17" i="68" s="1"/>
  <c r="AR17" i="68" s="1"/>
  <c r="AH68" i="68"/>
  <c r="Q22" i="68" s="1"/>
  <c r="AH22" i="68" s="1"/>
  <c r="AH21" i="68" s="1"/>
  <c r="Q15" i="68" s="1"/>
  <c r="AH15" i="68" s="1"/>
  <c r="AH14" i="68" s="1"/>
  <c r="AN2" i="68"/>
  <c r="AK68" i="67"/>
  <c r="T22" i="67" s="1"/>
  <c r="AK22" i="67" s="1"/>
  <c r="AK21" i="67" s="1"/>
  <c r="T15" i="67" s="1"/>
  <c r="AK15" i="67" s="1"/>
  <c r="AK14" i="67" s="1"/>
  <c r="AM42" i="67"/>
  <c r="V18" i="67" s="1"/>
  <c r="AM18" i="67" s="1"/>
  <c r="AM16" i="67" s="1"/>
  <c r="V11" i="67" s="1"/>
  <c r="AM11" i="67" s="1"/>
  <c r="AM10" i="67" s="1"/>
  <c r="AC42" i="68"/>
  <c r="L18" i="68" s="1"/>
  <c r="AC18" i="68" s="1"/>
  <c r="AG23" i="68"/>
  <c r="P17" i="68" s="1"/>
  <c r="AG17" i="68" s="1"/>
  <c r="AG16" i="68" s="1"/>
  <c r="P11" i="68" s="1"/>
  <c r="AG11" i="68" s="1"/>
  <c r="AG10" i="68" s="1"/>
  <c r="AI68" i="67"/>
  <c r="R22" i="67" s="1"/>
  <c r="AI22" i="67" s="1"/>
  <c r="AI21" i="67" s="1"/>
  <c r="R15" i="67" s="1"/>
  <c r="AI15" i="67" s="1"/>
  <c r="AI14" i="67" s="1"/>
  <c r="AM42" i="66"/>
  <c r="V18" i="66" s="1"/>
  <c r="AM18" i="66" s="1"/>
  <c r="AM16" i="66" s="1"/>
  <c r="V11" i="66" s="1"/>
  <c r="AM11" i="66" s="1"/>
  <c r="AM10" i="66" s="1"/>
  <c r="AJ61" i="66"/>
  <c r="S20" i="66" s="1"/>
  <c r="AJ20" i="66" s="1"/>
  <c r="AJ19" i="66" s="1"/>
  <c r="S13" i="66" s="1"/>
  <c r="AJ13" i="66" s="1"/>
  <c r="AJ12" i="66" s="1"/>
  <c r="AQ23" i="66"/>
  <c r="Z17" i="66" s="1"/>
  <c r="AQ17" i="66" s="1"/>
  <c r="AQ16" i="66" s="1"/>
  <c r="Z11" i="66" s="1"/>
  <c r="AQ11" i="66" s="1"/>
  <c r="AQ10" i="66" s="1"/>
  <c r="AR68" i="65"/>
  <c r="AA22" i="65" s="1"/>
  <c r="AR22" i="65" s="1"/>
  <c r="AR21" i="65" s="1"/>
  <c r="AA15" i="65" s="1"/>
  <c r="AR15" i="65" s="1"/>
  <c r="AR14" i="65" s="1"/>
  <c r="AE61" i="66"/>
  <c r="N20" i="66" s="1"/>
  <c r="AE20" i="66" s="1"/>
  <c r="AE19" i="66" s="1"/>
  <c r="N13" i="66" s="1"/>
  <c r="AE13" i="66" s="1"/>
  <c r="AE12" i="66" s="1"/>
  <c r="AN23" i="66"/>
  <c r="W17" i="66" s="1"/>
  <c r="AN17" i="66" s="1"/>
  <c r="AF2" i="66"/>
  <c r="AJ61" i="65"/>
  <c r="S20" i="65" s="1"/>
  <c r="AJ20" i="65" s="1"/>
  <c r="AJ19" i="65" s="1"/>
  <c r="S13" i="65" s="1"/>
  <c r="AJ13" i="65" s="1"/>
  <c r="AJ12" i="65" s="1"/>
  <c r="AN61" i="65"/>
  <c r="W20" i="65" s="1"/>
  <c r="AN20" i="65" s="1"/>
  <c r="AN19" i="65" s="1"/>
  <c r="W13" i="65" s="1"/>
  <c r="AN13" i="65" s="1"/>
  <c r="AN12" i="65" s="1"/>
  <c r="AJ42" i="65"/>
  <c r="S18" i="65" s="1"/>
  <c r="AJ18" i="65" s="1"/>
  <c r="P9" i="64"/>
  <c r="AG9" i="64" s="1"/>
  <c r="F5" i="32"/>
  <c r="AE61" i="65"/>
  <c r="N20" i="65" s="1"/>
  <c r="AE20" i="65" s="1"/>
  <c r="AE19" i="65" s="1"/>
  <c r="N13" i="65" s="1"/>
  <c r="AE13" i="65" s="1"/>
  <c r="AE12" i="65" s="1"/>
  <c r="AR23" i="65"/>
  <c r="AA17" i="65" s="1"/>
  <c r="AR17" i="65" s="1"/>
  <c r="AR16" i="65" s="1"/>
  <c r="AA11" i="65" s="1"/>
  <c r="AR11" i="65" s="1"/>
  <c r="AR10" i="65" s="1"/>
  <c r="AJ61" i="64"/>
  <c r="S20" i="64" s="1"/>
  <c r="AJ20" i="64" s="1"/>
  <c r="AJ19" i="64" s="1"/>
  <c r="S13" i="64" s="1"/>
  <c r="AJ13" i="64" s="1"/>
  <c r="AJ12" i="64" s="1"/>
  <c r="AD42" i="63"/>
  <c r="M18" i="63" s="1"/>
  <c r="AD18" i="63" s="1"/>
  <c r="AD16" i="63" s="1"/>
  <c r="M11" i="63" s="1"/>
  <c r="AD11" i="63" s="1"/>
  <c r="AD10" i="63" s="1"/>
  <c r="AO23" i="64"/>
  <c r="X17" i="64" s="1"/>
  <c r="AO17" i="64" s="1"/>
  <c r="AO16" i="64" s="1"/>
  <c r="X11" i="64" s="1"/>
  <c r="AO11" i="64" s="1"/>
  <c r="AO10" i="64" s="1"/>
  <c r="AJ2" i="64"/>
  <c r="AG68" i="63"/>
  <c r="P22" i="63" s="1"/>
  <c r="AG22" i="63" s="1"/>
  <c r="AG21" i="63" s="1"/>
  <c r="P15" i="63" s="1"/>
  <c r="AG15" i="63" s="1"/>
  <c r="AG14" i="63" s="1"/>
  <c r="AQ42" i="64"/>
  <c r="Z18" i="64" s="1"/>
  <c r="AQ18" i="64" s="1"/>
  <c r="AH42" i="64"/>
  <c r="Q18" i="64" s="1"/>
  <c r="AH18" i="64" s="1"/>
  <c r="AR23" i="64"/>
  <c r="AA17" i="64" s="1"/>
  <c r="AR17" i="64" s="1"/>
  <c r="AR16" i="64" s="1"/>
  <c r="AA11" i="64" s="1"/>
  <c r="AR11" i="64" s="1"/>
  <c r="AR10" i="64" s="1"/>
  <c r="AF42" i="64"/>
  <c r="O18" i="64" s="1"/>
  <c r="AF18" i="64" s="1"/>
  <c r="AF16" i="64" s="1"/>
  <c r="O11" i="64" s="1"/>
  <c r="AF11" i="64" s="1"/>
  <c r="AF10" i="64" s="1"/>
  <c r="AN23" i="63"/>
  <c r="W17" i="63" s="1"/>
  <c r="AN17" i="63" s="1"/>
  <c r="AN16" i="63" s="1"/>
  <c r="W11" i="63" s="1"/>
  <c r="AN11" i="63" s="1"/>
  <c r="AN10" i="63" s="1"/>
  <c r="J3" i="98"/>
  <c r="J2" i="72"/>
  <c r="J2" i="98" s="1"/>
  <c r="L3" i="98"/>
  <c r="L2" i="72"/>
  <c r="L2" i="98" s="1"/>
  <c r="F3" i="110"/>
  <c r="F2" i="76"/>
  <c r="F2" i="110" s="1"/>
  <c r="H3" i="110"/>
  <c r="H2" i="76"/>
  <c r="H2" i="110" s="1"/>
  <c r="AJ61" i="62"/>
  <c r="S20" i="62" s="1"/>
  <c r="AJ20" i="62" s="1"/>
  <c r="AJ19" i="62" s="1"/>
  <c r="S13" i="62" s="1"/>
  <c r="AJ13" i="62" s="1"/>
  <c r="AJ12" i="62" s="1"/>
  <c r="AP23" i="62"/>
  <c r="Y17" i="62" s="1"/>
  <c r="AP17" i="62" s="1"/>
  <c r="AP16" i="62" s="1"/>
  <c r="Y11" i="62" s="1"/>
  <c r="AP11" i="62" s="1"/>
  <c r="AP10" i="62" s="1"/>
  <c r="AO23" i="61"/>
  <c r="X17" i="61" s="1"/>
  <c r="AO17" i="61" s="1"/>
  <c r="AO16" i="61" s="1"/>
  <c r="X11" i="61" s="1"/>
  <c r="AO11" i="61" s="1"/>
  <c r="AO10" i="61" s="1"/>
  <c r="AQ68" i="62"/>
  <c r="Z22" i="62" s="1"/>
  <c r="AQ22" i="62" s="1"/>
  <c r="AQ21" i="62" s="1"/>
  <c r="Z15" i="62" s="1"/>
  <c r="AQ15" i="62" s="1"/>
  <c r="AQ14" i="62" s="1"/>
  <c r="AP61" i="62"/>
  <c r="Y20" i="62" s="1"/>
  <c r="AP20" i="62" s="1"/>
  <c r="AP19" i="62" s="1"/>
  <c r="Y13" i="62" s="1"/>
  <c r="AP13" i="62" s="1"/>
  <c r="AP12" i="62" s="1"/>
  <c r="AI42" i="62"/>
  <c r="R18" i="62" s="1"/>
  <c r="AI18" i="62" s="1"/>
  <c r="AI16" i="62" s="1"/>
  <c r="R11" i="62" s="1"/>
  <c r="AI11" i="62" s="1"/>
  <c r="AI10" i="62" s="1"/>
  <c r="AJ2" i="62"/>
  <c r="AG68" i="61"/>
  <c r="P22" i="61" s="1"/>
  <c r="AG22" i="61" s="1"/>
  <c r="AG21" i="61" s="1"/>
  <c r="P15" i="61" s="1"/>
  <c r="AG15" i="61" s="1"/>
  <c r="AG14" i="61" s="1"/>
  <c r="AI42" i="61"/>
  <c r="R18" i="61" s="1"/>
  <c r="AI18" i="61" s="1"/>
  <c r="AE2" i="63"/>
  <c r="AC2" i="63"/>
  <c r="I3" i="101"/>
  <c r="I2" i="73"/>
  <c r="I2" i="101" s="1"/>
  <c r="C3" i="101"/>
  <c r="C2" i="73"/>
  <c r="C2" i="101" s="1"/>
  <c r="E3" i="101"/>
  <c r="E2" i="73"/>
  <c r="E2" i="101" s="1"/>
  <c r="G3" i="101"/>
  <c r="G2" i="73"/>
  <c r="G2" i="101" s="1"/>
  <c r="AF68" i="62"/>
  <c r="O22" i="62" s="1"/>
  <c r="AF22" i="62" s="1"/>
  <c r="AF21" i="62" s="1"/>
  <c r="O15" i="62" s="1"/>
  <c r="AF15" i="62" s="1"/>
  <c r="AF14" i="62" s="1"/>
  <c r="AN2" i="61"/>
  <c r="I3" i="119"/>
  <c r="I2" i="79"/>
  <c r="I2" i="119" s="1"/>
  <c r="E3" i="107"/>
  <c r="E2" i="75"/>
  <c r="E2" i="107" s="1"/>
  <c r="G3" i="107"/>
  <c r="G2" i="75"/>
  <c r="G2" i="107" s="1"/>
  <c r="C3" i="119"/>
  <c r="C2" i="79"/>
  <c r="C2" i="119" s="1"/>
  <c r="Z4" i="134"/>
  <c r="R4" i="134"/>
  <c r="J4" i="134"/>
  <c r="V4" i="134"/>
  <c r="N4" i="134"/>
  <c r="W4" i="134"/>
  <c r="L4" i="134"/>
  <c r="Q4" i="134"/>
  <c r="G4" i="134"/>
  <c r="U4" i="134"/>
  <c r="H4" i="134"/>
  <c r="T4" i="134"/>
  <c r="S4" i="134"/>
  <c r="P4" i="134"/>
  <c r="O4" i="134"/>
  <c r="AA4" i="134"/>
  <c r="M4" i="134"/>
  <c r="Y4" i="134"/>
  <c r="K4" i="134"/>
  <c r="X4" i="134"/>
  <c r="I4" i="134"/>
  <c r="B33" i="85"/>
  <c r="B25" i="85"/>
  <c r="B17" i="85"/>
  <c r="B30" i="85"/>
  <c r="B22" i="85"/>
  <c r="B23" i="85"/>
  <c r="B32" i="85"/>
  <c r="B21" i="85"/>
  <c r="B31" i="85"/>
  <c r="B20" i="85"/>
  <c r="B29" i="85"/>
  <c r="B19" i="85"/>
  <c r="B28" i="85"/>
  <c r="B18" i="85"/>
  <c r="B27" i="85"/>
  <c r="B26" i="85"/>
  <c r="B24" i="85"/>
  <c r="B3" i="104"/>
  <c r="B2" i="74"/>
  <c r="B2" i="104" s="1"/>
  <c r="D3" i="104"/>
  <c r="D2" i="74"/>
  <c r="D2" i="104" s="1"/>
  <c r="F3" i="104"/>
  <c r="F2" i="74"/>
  <c r="F2" i="104" s="1"/>
  <c r="H3" i="104"/>
  <c r="H2" i="74"/>
  <c r="H2" i="104" s="1"/>
  <c r="B7" i="88"/>
  <c r="B10" i="88" s="1"/>
  <c r="B9" i="88"/>
  <c r="B12" i="88" s="1"/>
  <c r="B16" i="88" s="1"/>
  <c r="B8" i="88"/>
  <c r="B11" i="88" s="1"/>
  <c r="B15" i="88" s="1"/>
  <c r="AE23" i="68"/>
  <c r="N17" i="68" s="1"/>
  <c r="AE17" i="68" s="1"/>
  <c r="O8" i="67"/>
  <c r="AF8" i="67" s="1"/>
  <c r="E4" i="35"/>
  <c r="AR23" i="67"/>
  <c r="AA17" i="67" s="1"/>
  <c r="AR17" i="67" s="1"/>
  <c r="AR16" i="67" s="1"/>
  <c r="AA11" i="67" s="1"/>
  <c r="AR11" i="67" s="1"/>
  <c r="AR10" i="67" s="1"/>
  <c r="U9" i="66"/>
  <c r="AL9" i="66" s="1"/>
  <c r="K5" i="34"/>
  <c r="AJ23" i="68"/>
  <c r="S17" i="68" s="1"/>
  <c r="AJ17" i="68" s="1"/>
  <c r="AJ16" i="68" s="1"/>
  <c r="S11" i="68" s="1"/>
  <c r="AJ11" i="68" s="1"/>
  <c r="AJ10" i="68" s="1"/>
  <c r="AP68" i="68"/>
  <c r="Y22" i="68" s="1"/>
  <c r="AP22" i="68" s="1"/>
  <c r="AP21" i="68" s="1"/>
  <c r="Y15" i="68" s="1"/>
  <c r="AP15" i="68" s="1"/>
  <c r="AP14" i="68" s="1"/>
  <c r="AF2" i="68"/>
  <c r="AC68" i="67"/>
  <c r="L22" i="67" s="1"/>
  <c r="AC22" i="67" s="1"/>
  <c r="AC21" i="67" s="1"/>
  <c r="L15" i="67" s="1"/>
  <c r="AC15" i="67" s="1"/>
  <c r="AC14" i="67" s="1"/>
  <c r="AE42" i="67"/>
  <c r="N18" i="67" s="1"/>
  <c r="AE18" i="67" s="1"/>
  <c r="AE16" i="67" s="1"/>
  <c r="N11" i="67" s="1"/>
  <c r="AE11" i="67" s="1"/>
  <c r="AE10" i="67" s="1"/>
  <c r="AK42" i="68"/>
  <c r="T18" i="68" s="1"/>
  <c r="AK18" i="68" s="1"/>
  <c r="AN23" i="67"/>
  <c r="W17" i="67" s="1"/>
  <c r="AN17" i="67" s="1"/>
  <c r="AN16" i="67" s="1"/>
  <c r="W11" i="67" s="1"/>
  <c r="AN11" i="67" s="1"/>
  <c r="AN10" i="67" s="1"/>
  <c r="AD42" i="66"/>
  <c r="M18" i="66" s="1"/>
  <c r="AD18" i="66" s="1"/>
  <c r="AJ42" i="66"/>
  <c r="S18" i="66" s="1"/>
  <c r="AJ18" i="66" s="1"/>
  <c r="AI23" i="66"/>
  <c r="R17" i="66" s="1"/>
  <c r="AI17" i="66" s="1"/>
  <c r="AI16" i="66" s="1"/>
  <c r="R11" i="66" s="1"/>
  <c r="AI11" i="66" s="1"/>
  <c r="AI10" i="66" s="1"/>
  <c r="AF2" i="67"/>
  <c r="AJ68" i="65"/>
  <c r="S22" i="65" s="1"/>
  <c r="AJ22" i="65" s="1"/>
  <c r="AJ21" i="65" s="1"/>
  <c r="S15" i="65" s="1"/>
  <c r="AJ15" i="65" s="1"/>
  <c r="AJ14" i="65" s="1"/>
  <c r="AE2" i="67"/>
  <c r="AR61" i="66"/>
  <c r="AA20" i="66" s="1"/>
  <c r="AR20" i="66" s="1"/>
  <c r="AR19" i="66" s="1"/>
  <c r="AA13" i="66" s="1"/>
  <c r="AR13" i="66" s="1"/>
  <c r="AR12" i="66" s="1"/>
  <c r="AM61" i="66"/>
  <c r="V20" i="66" s="1"/>
  <c r="AM20" i="66" s="1"/>
  <c r="AM19" i="66" s="1"/>
  <c r="V13" i="66" s="1"/>
  <c r="AM13" i="66" s="1"/>
  <c r="AM12" i="66" s="1"/>
  <c r="AF23" i="66"/>
  <c r="O17" i="66" s="1"/>
  <c r="AF17" i="66" s="1"/>
  <c r="AF16" i="66" s="1"/>
  <c r="O11" i="66" s="1"/>
  <c r="AF11" i="66" s="1"/>
  <c r="AF10" i="66" s="1"/>
  <c r="AO42" i="66"/>
  <c r="X18" i="66" s="1"/>
  <c r="AO18" i="66" s="1"/>
  <c r="AQ2" i="66"/>
  <c r="AL42" i="65"/>
  <c r="U18" i="65" s="1"/>
  <c r="AL18" i="65" s="1"/>
  <c r="AF61" i="65"/>
  <c r="O20" i="65" s="1"/>
  <c r="AF20" i="65" s="1"/>
  <c r="AF19" i="65" s="1"/>
  <c r="O13" i="65" s="1"/>
  <c r="AF13" i="65" s="1"/>
  <c r="AF12" i="65" s="1"/>
  <c r="AM23" i="65"/>
  <c r="V17" i="65" s="1"/>
  <c r="AM17" i="65" s="1"/>
  <c r="AM16" i="65" s="1"/>
  <c r="V11" i="65" s="1"/>
  <c r="AM11" i="65" s="1"/>
  <c r="AM10" i="65" s="1"/>
  <c r="AJ23" i="65"/>
  <c r="S17" i="65" s="1"/>
  <c r="AJ17" i="65" s="1"/>
  <c r="AJ16" i="65" s="1"/>
  <c r="S11" i="65" s="1"/>
  <c r="AJ11" i="65" s="1"/>
  <c r="AJ10" i="65" s="1"/>
  <c r="AQ23" i="65"/>
  <c r="Z17" i="65" s="1"/>
  <c r="AQ17" i="65" s="1"/>
  <c r="AQ16" i="65" s="1"/>
  <c r="Z11" i="65" s="1"/>
  <c r="AQ11" i="65" s="1"/>
  <c r="AQ10" i="65" s="1"/>
  <c r="T9" i="64"/>
  <c r="AK9" i="64" s="1"/>
  <c r="J5" i="32"/>
  <c r="AG23" i="64"/>
  <c r="P17" i="64" s="1"/>
  <c r="AG17" i="64" s="1"/>
  <c r="AG16" i="64" s="1"/>
  <c r="P11" i="64" s="1"/>
  <c r="AG11" i="64" s="1"/>
  <c r="AG10" i="64" s="1"/>
  <c r="AK42" i="63"/>
  <c r="T18" i="63" s="1"/>
  <c r="AK18" i="63" s="1"/>
  <c r="AK16" i="63" s="1"/>
  <c r="T11" i="63" s="1"/>
  <c r="AK11" i="63" s="1"/>
  <c r="AK10" i="63" s="1"/>
  <c r="AM61" i="63"/>
  <c r="V20" i="63" s="1"/>
  <c r="AM20" i="63" s="1"/>
  <c r="AM19" i="63" s="1"/>
  <c r="V13" i="63" s="1"/>
  <c r="AM13" i="63" s="1"/>
  <c r="AM12" i="63" s="1"/>
  <c r="AQ42" i="63"/>
  <c r="Z18" i="63" s="1"/>
  <c r="AQ18" i="63" s="1"/>
  <c r="AQ16" i="63" s="1"/>
  <c r="Z11" i="63" s="1"/>
  <c r="AQ11" i="63" s="1"/>
  <c r="AQ10" i="63" s="1"/>
  <c r="AI42" i="64"/>
  <c r="R18" i="64" s="1"/>
  <c r="AI18" i="64" s="1"/>
  <c r="AK23" i="64"/>
  <c r="T17" i="64" s="1"/>
  <c r="AK17" i="64" s="1"/>
  <c r="AK16" i="64" s="1"/>
  <c r="T11" i="64" s="1"/>
  <c r="AK11" i="64" s="1"/>
  <c r="AK10" i="64" s="1"/>
  <c r="AJ23" i="64"/>
  <c r="S17" i="64" s="1"/>
  <c r="AJ17" i="64" s="1"/>
  <c r="AJ16" i="64" s="1"/>
  <c r="S11" i="64" s="1"/>
  <c r="AJ11" i="64" s="1"/>
  <c r="AJ10" i="64" s="1"/>
  <c r="AQ23" i="64"/>
  <c r="Z17" i="64" s="1"/>
  <c r="AQ17" i="64" s="1"/>
  <c r="AQ16" i="64" s="1"/>
  <c r="Z11" i="64" s="1"/>
  <c r="AQ11" i="64" s="1"/>
  <c r="AQ10" i="64" s="1"/>
  <c r="AN2" i="64"/>
  <c r="AK68" i="63"/>
  <c r="T22" i="63" s="1"/>
  <c r="AK22" i="63" s="1"/>
  <c r="AK21" i="63" s="1"/>
  <c r="T15" i="63" s="1"/>
  <c r="AK15" i="63" s="1"/>
  <c r="AK14" i="63" s="1"/>
  <c r="AM42" i="63"/>
  <c r="V18" i="63" s="1"/>
  <c r="AM18" i="63" s="1"/>
  <c r="AM16" i="63" s="1"/>
  <c r="V11" i="63" s="1"/>
  <c r="AM11" i="63" s="1"/>
  <c r="AM10" i="63" s="1"/>
  <c r="AF23" i="63"/>
  <c r="O17" i="63" s="1"/>
  <c r="AF17" i="63" s="1"/>
  <c r="AF16" i="63" s="1"/>
  <c r="O11" i="63" s="1"/>
  <c r="AF11" i="63" s="1"/>
  <c r="AF10" i="63" s="1"/>
  <c r="AE42" i="62"/>
  <c r="N18" i="62" s="1"/>
  <c r="AE18" i="62" s="1"/>
  <c r="B3" i="110"/>
  <c r="B2" i="76"/>
  <c r="B2" i="110" s="1"/>
  <c r="D3" i="110"/>
  <c r="D2" i="76"/>
  <c r="D2" i="110" s="1"/>
  <c r="N3" i="110"/>
  <c r="N2" i="76"/>
  <c r="N2" i="110" s="1"/>
  <c r="P3" i="110"/>
  <c r="P2" i="76"/>
  <c r="P2" i="110" s="1"/>
  <c r="AC68" i="62"/>
  <c r="L22" i="62" s="1"/>
  <c r="AC22" i="62" s="1"/>
  <c r="AC21" i="62" s="1"/>
  <c r="L15" i="62" s="1"/>
  <c r="AC15" i="62" s="1"/>
  <c r="AC14" i="62" s="1"/>
  <c r="AH23" i="62"/>
  <c r="Q17" i="62" s="1"/>
  <c r="AH17" i="62" s="1"/>
  <c r="AH16" i="62" s="1"/>
  <c r="Q11" i="62" s="1"/>
  <c r="AH11" i="62" s="1"/>
  <c r="AH10" i="62" s="1"/>
  <c r="AL42" i="61"/>
  <c r="U18" i="61" s="1"/>
  <c r="AL18" i="61" s="1"/>
  <c r="AG23" i="61"/>
  <c r="P17" i="61" s="1"/>
  <c r="AG17" i="61" s="1"/>
  <c r="AG16" i="61" s="1"/>
  <c r="P11" i="61" s="1"/>
  <c r="AG11" i="61" s="1"/>
  <c r="AG10" i="61" s="1"/>
  <c r="V4" i="128"/>
  <c r="N4" i="128"/>
  <c r="Z4" i="128"/>
  <c r="R4" i="128"/>
  <c r="J4" i="128"/>
  <c r="T4" i="128"/>
  <c r="I4" i="128"/>
  <c r="Q4" i="128"/>
  <c r="G4" i="128"/>
  <c r="Y4" i="128"/>
  <c r="O4" i="128"/>
  <c r="W4" i="128"/>
  <c r="L4" i="128"/>
  <c r="H4" i="128"/>
  <c r="AA4" i="128"/>
  <c r="X4" i="128"/>
  <c r="P4" i="128"/>
  <c r="U4" i="128"/>
  <c r="S4" i="128"/>
  <c r="M4" i="128"/>
  <c r="K4" i="128"/>
  <c r="R9" i="62"/>
  <c r="AI9" i="62" s="1"/>
  <c r="H5" i="30"/>
  <c r="AH61" i="62"/>
  <c r="Q20" i="62" s="1"/>
  <c r="AH20" i="62" s="1"/>
  <c r="AH19" i="62" s="1"/>
  <c r="Q13" i="62" s="1"/>
  <c r="AH13" i="62" s="1"/>
  <c r="AH12" i="62" s="1"/>
  <c r="AP68" i="62"/>
  <c r="Y22" i="62" s="1"/>
  <c r="AP22" i="62" s="1"/>
  <c r="AP21" i="62" s="1"/>
  <c r="Y15" i="62" s="1"/>
  <c r="AP15" i="62" s="1"/>
  <c r="AP14" i="62" s="1"/>
  <c r="AR42" i="62"/>
  <c r="AA18" i="62" s="1"/>
  <c r="AR18" i="62" s="1"/>
  <c r="AM61" i="61"/>
  <c r="V20" i="61" s="1"/>
  <c r="AM20" i="61" s="1"/>
  <c r="AM19" i="61" s="1"/>
  <c r="V13" i="61" s="1"/>
  <c r="AM13" i="61" s="1"/>
  <c r="AM12" i="61" s="1"/>
  <c r="AA4" i="125"/>
  <c r="S4" i="125"/>
  <c r="K4" i="125"/>
  <c r="W4" i="125"/>
  <c r="O4" i="125"/>
  <c r="G4" i="125"/>
  <c r="T4" i="125"/>
  <c r="I4" i="125"/>
  <c r="R4" i="125"/>
  <c r="H4" i="125"/>
  <c r="Q4" i="125"/>
  <c r="X4" i="125"/>
  <c r="M4" i="125"/>
  <c r="Y4" i="125"/>
  <c r="V4" i="125"/>
  <c r="U4" i="125"/>
  <c r="P4" i="125"/>
  <c r="N4" i="125"/>
  <c r="L4" i="125"/>
  <c r="J4" i="125"/>
  <c r="Z4" i="125"/>
  <c r="AM2" i="63"/>
  <c r="AK2" i="63"/>
  <c r="Q3" i="101"/>
  <c r="Q2" i="73"/>
  <c r="Q2" i="101" s="1"/>
  <c r="K3" i="101"/>
  <c r="K2" i="73"/>
  <c r="K2" i="101" s="1"/>
  <c r="M3" i="101"/>
  <c r="M2" i="73"/>
  <c r="M2" i="101" s="1"/>
  <c r="O3" i="101"/>
  <c r="O2" i="73"/>
  <c r="O2" i="101" s="1"/>
  <c r="AN42" i="61"/>
  <c r="W18" i="61" s="1"/>
  <c r="AN18" i="61" s="1"/>
  <c r="AN16" i="61" s="1"/>
  <c r="W11" i="61" s="1"/>
  <c r="AN11" i="61" s="1"/>
  <c r="AN10" i="61" s="1"/>
  <c r="AF2" i="61"/>
  <c r="C3" i="107"/>
  <c r="C2" i="75"/>
  <c r="C2" i="107" s="1"/>
  <c r="M3" i="107"/>
  <c r="M2" i="75"/>
  <c r="M2" i="107" s="1"/>
  <c r="O3" i="107"/>
  <c r="O2" i="75"/>
  <c r="O2" i="107" s="1"/>
  <c r="K3" i="119"/>
  <c r="K2" i="79"/>
  <c r="K2" i="119" s="1"/>
  <c r="J3" i="104"/>
  <c r="J2" i="74"/>
  <c r="J2" i="104" s="1"/>
  <c r="L3" i="104"/>
  <c r="L2" i="74"/>
  <c r="L2" i="104" s="1"/>
  <c r="N3" i="104"/>
  <c r="N2" i="74"/>
  <c r="N2" i="104" s="1"/>
  <c r="P3" i="104"/>
  <c r="P2" i="74"/>
  <c r="P2" i="104" s="1"/>
  <c r="B14" i="89"/>
  <c r="B13" i="89"/>
  <c r="X9" i="68"/>
  <c r="AO9" i="68" s="1"/>
  <c r="N5" i="36"/>
  <c r="AJ23" i="67"/>
  <c r="S17" i="67" s="1"/>
  <c r="AJ17" i="67" s="1"/>
  <c r="AJ16" i="67" s="1"/>
  <c r="S11" i="67" s="1"/>
  <c r="AJ11" i="67" s="1"/>
  <c r="AJ10" i="67" s="1"/>
  <c r="M9" i="66"/>
  <c r="AD9" i="66" s="1"/>
  <c r="C5" i="34"/>
  <c r="U8" i="67"/>
  <c r="AL8" i="67" s="1"/>
  <c r="K4" i="35"/>
  <c r="AE42" i="68"/>
  <c r="N18" i="68" s="1"/>
  <c r="AE18" i="68" s="1"/>
  <c r="AF23" i="67"/>
  <c r="O17" i="67" s="1"/>
  <c r="AF17" i="67" s="1"/>
  <c r="AF16" i="67" s="1"/>
  <c r="O11" i="67" s="1"/>
  <c r="AF11" i="67" s="1"/>
  <c r="AF10" i="67" s="1"/>
  <c r="X9" i="67"/>
  <c r="AO9" i="67" s="1"/>
  <c r="N5" i="35"/>
  <c r="AJ23" i="66"/>
  <c r="S17" i="66" s="1"/>
  <c r="AJ17" i="66" s="1"/>
  <c r="AJ16" i="66" s="1"/>
  <c r="S11" i="66" s="1"/>
  <c r="AJ11" i="66" s="1"/>
  <c r="AJ10" i="66" s="1"/>
  <c r="L9" i="66"/>
  <c r="AC9" i="66" s="1"/>
  <c r="B5" i="34"/>
  <c r="U9" i="67"/>
  <c r="AL9" i="67" s="1"/>
  <c r="K5" i="35"/>
  <c r="AO23" i="66"/>
  <c r="X17" i="66" s="1"/>
  <c r="AO17" i="66" s="1"/>
  <c r="AO16" i="66" s="1"/>
  <c r="X11" i="66" s="1"/>
  <c r="AO11" i="66" s="1"/>
  <c r="AO10" i="66" s="1"/>
  <c r="AG61" i="66"/>
  <c r="P20" i="66" s="1"/>
  <c r="AG20" i="66" s="1"/>
  <c r="AG19" i="66" s="1"/>
  <c r="P13" i="66" s="1"/>
  <c r="AG13" i="66" s="1"/>
  <c r="AG12" i="66" s="1"/>
  <c r="AE42" i="65"/>
  <c r="N18" i="65" s="1"/>
  <c r="AE18" i="65" s="1"/>
  <c r="AE23" i="65"/>
  <c r="N17" i="65" s="1"/>
  <c r="AE17" i="65" s="1"/>
  <c r="AE16" i="65" s="1"/>
  <c r="N11" i="65" s="1"/>
  <c r="AE11" i="65" s="1"/>
  <c r="AE10" i="65" s="1"/>
  <c r="AI23" i="65"/>
  <c r="R17" i="65" s="1"/>
  <c r="AI17" i="65" s="1"/>
  <c r="AI16" i="65" s="1"/>
  <c r="R11" i="65" s="1"/>
  <c r="AI11" i="65" s="1"/>
  <c r="AI10" i="65" s="1"/>
  <c r="L9" i="64"/>
  <c r="AC9" i="64" s="1"/>
  <c r="B5" i="32"/>
  <c r="Q8" i="63"/>
  <c r="AH8" i="63" s="1"/>
  <c r="G4" i="31"/>
  <c r="AM16" i="64"/>
  <c r="V11" i="64" s="1"/>
  <c r="AM11" i="64" s="1"/>
  <c r="AM10" i="64" s="1"/>
  <c r="AI42" i="63"/>
  <c r="R18" i="63" s="1"/>
  <c r="AI18" i="63" s="1"/>
  <c r="AI16" i="63" s="1"/>
  <c r="R11" i="63" s="1"/>
  <c r="AI11" i="63" s="1"/>
  <c r="AI10" i="63" s="1"/>
  <c r="AP42" i="63"/>
  <c r="Y18" i="63" s="1"/>
  <c r="AP18" i="63" s="1"/>
  <c r="AC23" i="64"/>
  <c r="L17" i="64" s="1"/>
  <c r="AC17" i="64" s="1"/>
  <c r="AC16" i="64" s="1"/>
  <c r="L11" i="64" s="1"/>
  <c r="AC11" i="64" s="1"/>
  <c r="AC10" i="64" s="1"/>
  <c r="AI23" i="64"/>
  <c r="R17" i="64" s="1"/>
  <c r="AI17" i="64" s="1"/>
  <c r="AI16" i="64" s="1"/>
  <c r="R11" i="64" s="1"/>
  <c r="AI11" i="64" s="1"/>
  <c r="AI10" i="64" s="1"/>
  <c r="AE42" i="63"/>
  <c r="N18" i="63" s="1"/>
  <c r="AE18" i="63" s="1"/>
  <c r="AE16" i="63" s="1"/>
  <c r="N11" i="63" s="1"/>
  <c r="AE11" i="63" s="1"/>
  <c r="AE10" i="63" s="1"/>
  <c r="M9" i="62"/>
  <c r="AD9" i="62" s="1"/>
  <c r="C5" i="30"/>
  <c r="AF42" i="62"/>
  <c r="O18" i="62" s="1"/>
  <c r="AF18" i="62" s="1"/>
  <c r="AF16" i="62" s="1"/>
  <c r="O11" i="62" s="1"/>
  <c r="AF11" i="62" s="1"/>
  <c r="AF10" i="62" s="1"/>
  <c r="F3" i="98"/>
  <c r="F2" i="72"/>
  <c r="F2" i="98" s="1"/>
  <c r="J3" i="110"/>
  <c r="J2" i="76"/>
  <c r="J2" i="110" s="1"/>
  <c r="L3" i="110"/>
  <c r="L2" i="76"/>
  <c r="L2" i="110" s="1"/>
  <c r="G3" i="98"/>
  <c r="G2" i="72"/>
  <c r="G2" i="98" s="1"/>
  <c r="AD42" i="61"/>
  <c r="M18" i="61" s="1"/>
  <c r="AD18" i="61" s="1"/>
  <c r="X5" i="125"/>
  <c r="Z5" i="125"/>
  <c r="Q5" i="125"/>
  <c r="I5" i="125"/>
  <c r="U5" i="125"/>
  <c r="M5" i="125"/>
  <c r="AA5" i="125"/>
  <c r="O5" i="125"/>
  <c r="Y5" i="125"/>
  <c r="N5" i="125"/>
  <c r="W5" i="125"/>
  <c r="L5" i="125"/>
  <c r="S5" i="125"/>
  <c r="H5" i="125"/>
  <c r="T5" i="125"/>
  <c r="R5" i="125"/>
  <c r="P5" i="125"/>
  <c r="K5" i="125"/>
  <c r="J5" i="125"/>
  <c r="G5" i="125"/>
  <c r="V5" i="125"/>
  <c r="AH68" i="62"/>
  <c r="Q22" i="62" s="1"/>
  <c r="AH22" i="62" s="1"/>
  <c r="AH21" i="62" s="1"/>
  <c r="Q15" i="62" s="1"/>
  <c r="AH15" i="62" s="1"/>
  <c r="AH14" i="62" s="1"/>
  <c r="AJ42" i="62"/>
  <c r="S18" i="62" s="1"/>
  <c r="AJ18" i="62" s="1"/>
  <c r="AE61" i="61"/>
  <c r="N20" i="61" s="1"/>
  <c r="AE20" i="61" s="1"/>
  <c r="AE19" i="61" s="1"/>
  <c r="N13" i="61" s="1"/>
  <c r="AE13" i="61" s="1"/>
  <c r="AE12" i="61" s="1"/>
  <c r="AL23" i="62"/>
  <c r="U17" i="62" s="1"/>
  <c r="AL17" i="62" s="1"/>
  <c r="AL16" i="62" s="1"/>
  <c r="U11" i="62" s="1"/>
  <c r="AL11" i="62" s="1"/>
  <c r="AL10" i="62" s="1"/>
  <c r="AN68" i="61"/>
  <c r="W22" i="61" s="1"/>
  <c r="AN22" i="61" s="1"/>
  <c r="AN21" i="61" s="1"/>
  <c r="W15" i="61" s="1"/>
  <c r="AN15" i="61" s="1"/>
  <c r="AN14" i="61" s="1"/>
  <c r="AK23" i="61"/>
  <c r="T17" i="61" s="1"/>
  <c r="AK17" i="61" s="1"/>
  <c r="AK16" i="61" s="1"/>
  <c r="T11" i="61" s="1"/>
  <c r="AK11" i="61" s="1"/>
  <c r="AK10" i="61" s="1"/>
  <c r="I3" i="113"/>
  <c r="I2" i="77"/>
  <c r="I2" i="113" s="1"/>
  <c r="C3" i="113"/>
  <c r="C2" i="77"/>
  <c r="C2" i="113" s="1"/>
  <c r="E3" i="113"/>
  <c r="E2" i="77"/>
  <c r="E2" i="113" s="1"/>
  <c r="G3" i="113"/>
  <c r="G2" i="77"/>
  <c r="G2" i="113" s="1"/>
  <c r="AF42" i="61"/>
  <c r="O18" i="61" s="1"/>
  <c r="AF18" i="61" s="1"/>
  <c r="AF16" i="61" s="1"/>
  <c r="O11" i="61" s="1"/>
  <c r="AF11" i="61" s="1"/>
  <c r="AF10" i="61" s="1"/>
  <c r="I3" i="107"/>
  <c r="I2" i="75"/>
  <c r="I2" i="107" s="1"/>
  <c r="K3" i="107"/>
  <c r="K2" i="75"/>
  <c r="K2" i="107" s="1"/>
  <c r="D3" i="119"/>
  <c r="D2" i="79"/>
  <c r="D2" i="119" s="1"/>
  <c r="F3" i="119"/>
  <c r="F2" i="79"/>
  <c r="F2" i="119" s="1"/>
  <c r="B9" i="92"/>
  <c r="B12" i="92" s="1"/>
  <c r="B16" i="92" s="1"/>
  <c r="B8" i="92"/>
  <c r="B11" i="92" s="1"/>
  <c r="B15" i="92" s="1"/>
  <c r="B7" i="92"/>
  <c r="B10" i="92" s="1"/>
  <c r="B3" i="116"/>
  <c r="B2" i="78"/>
  <c r="B2" i="116" s="1"/>
  <c r="D3" i="116"/>
  <c r="D2" i="78"/>
  <c r="D2" i="116" s="1"/>
  <c r="F3" i="116"/>
  <c r="F2" i="78"/>
  <c r="F2" i="116" s="1"/>
  <c r="H3" i="116"/>
  <c r="H2" i="78"/>
  <c r="H2" i="116" s="1"/>
  <c r="B7" i="84"/>
  <c r="B10" i="84" s="1"/>
  <c r="B9" i="84"/>
  <c r="B12" i="84" s="1"/>
  <c r="B16" i="84" s="1"/>
  <c r="B8" i="84"/>
  <c r="B11" i="84" s="1"/>
  <c r="B15" i="84" s="1"/>
  <c r="Y5" i="122"/>
  <c r="Q5" i="122"/>
  <c r="I5" i="122"/>
  <c r="U5" i="122"/>
  <c r="M5" i="122"/>
  <c r="R5" i="122"/>
  <c r="G5" i="122"/>
  <c r="AA5" i="122"/>
  <c r="P5" i="122"/>
  <c r="V5" i="122"/>
  <c r="H5" i="122"/>
  <c r="T5" i="122"/>
  <c r="S5" i="122"/>
  <c r="O5" i="122"/>
  <c r="N5" i="122"/>
  <c r="Z5" i="122"/>
  <c r="L5" i="122"/>
  <c r="X5" i="122"/>
  <c r="K5" i="122"/>
  <c r="W5" i="122"/>
  <c r="J5" i="122"/>
  <c r="Q9" i="67"/>
  <c r="AH9" i="67" s="1"/>
  <c r="G5" i="35"/>
  <c r="P9" i="68"/>
  <c r="AG9" i="68" s="1"/>
  <c r="F5" i="36"/>
  <c r="AQ42" i="67"/>
  <c r="Z18" i="67" s="1"/>
  <c r="AQ18" i="67" s="1"/>
  <c r="AQ16" i="67" s="1"/>
  <c r="Z11" i="67" s="1"/>
  <c r="AQ11" i="67" s="1"/>
  <c r="AQ10" i="67" s="1"/>
  <c r="AQ68" i="68"/>
  <c r="Z22" i="68" s="1"/>
  <c r="AQ22" i="68" s="1"/>
  <c r="AQ21" i="68" s="1"/>
  <c r="Z15" i="68" s="1"/>
  <c r="AQ15" i="68" s="1"/>
  <c r="AQ14" i="68" s="1"/>
  <c r="AF42" i="68"/>
  <c r="O18" i="68" s="1"/>
  <c r="AF18" i="68" s="1"/>
  <c r="AF16" i="68" s="1"/>
  <c r="O11" i="68" s="1"/>
  <c r="AF11" i="68" s="1"/>
  <c r="AF10" i="68" s="1"/>
  <c r="AR42" i="68"/>
  <c r="AA18" i="68" s="1"/>
  <c r="AR18" i="68" s="1"/>
  <c r="AM42" i="68"/>
  <c r="V18" i="68" s="1"/>
  <c r="AM18" i="68" s="1"/>
  <c r="AM16" i="68" s="1"/>
  <c r="V11" i="68" s="1"/>
  <c r="AM11" i="68" s="1"/>
  <c r="AM10" i="68" s="1"/>
  <c r="AK42" i="67"/>
  <c r="T18" i="67" s="1"/>
  <c r="AK18" i="67" s="1"/>
  <c r="AK16" i="67" s="1"/>
  <c r="T11" i="67" s="1"/>
  <c r="AK11" i="67" s="1"/>
  <c r="AK10" i="67" s="1"/>
  <c r="AP68" i="66"/>
  <c r="Y22" i="66" s="1"/>
  <c r="AP22" i="66" s="1"/>
  <c r="AP21" i="66" s="1"/>
  <c r="Y15" i="66" s="1"/>
  <c r="AP15" i="66" s="1"/>
  <c r="AP14" i="66" s="1"/>
  <c r="AH42" i="66"/>
  <c r="Q18" i="66" s="1"/>
  <c r="AH18" i="66" s="1"/>
  <c r="AJ2" i="67"/>
  <c r="AH2" i="67"/>
  <c r="AN68" i="66"/>
  <c r="W22" i="66" s="1"/>
  <c r="AN22" i="66" s="1"/>
  <c r="AN21" i="66" s="1"/>
  <c r="W15" i="66" s="1"/>
  <c r="AN15" i="66" s="1"/>
  <c r="AN14" i="66" s="1"/>
  <c r="AG23" i="66"/>
  <c r="P17" i="66" s="1"/>
  <c r="AG17" i="66" s="1"/>
  <c r="AG16" i="66" s="1"/>
  <c r="P11" i="66" s="1"/>
  <c r="AG11" i="66" s="1"/>
  <c r="AG10" i="66" s="1"/>
  <c r="AG2" i="67"/>
  <c r="AO61" i="66"/>
  <c r="X20" i="66" s="1"/>
  <c r="AO20" i="66" s="1"/>
  <c r="AO19" i="66" s="1"/>
  <c r="X13" i="66" s="1"/>
  <c r="AO13" i="66" s="1"/>
  <c r="AO12" i="66" s="1"/>
  <c r="AH68" i="65"/>
  <c r="Q22" i="65" s="1"/>
  <c r="AH22" i="65" s="1"/>
  <c r="AH21" i="65" s="1"/>
  <c r="Q15" i="65" s="1"/>
  <c r="AH15" i="65" s="1"/>
  <c r="AH14" i="65" s="1"/>
  <c r="AN42" i="66"/>
  <c r="W18" i="66" s="1"/>
  <c r="AN18" i="66" s="1"/>
  <c r="AK2" i="66"/>
  <c r="AO2" i="66"/>
  <c r="AP42" i="65"/>
  <c r="Y18" i="65" s="1"/>
  <c r="AP18" i="65" s="1"/>
  <c r="AP16" i="65" s="1"/>
  <c r="Y11" i="65" s="1"/>
  <c r="AP11" i="65" s="1"/>
  <c r="AP10" i="65" s="1"/>
  <c r="AK23" i="65"/>
  <c r="T17" i="65" s="1"/>
  <c r="AK17" i="65" s="1"/>
  <c r="AK16" i="65" s="1"/>
  <c r="T11" i="65" s="1"/>
  <c r="AK11" i="65" s="1"/>
  <c r="AK10" i="65" s="1"/>
  <c r="AN42" i="65"/>
  <c r="W18" i="65" s="1"/>
  <c r="AN18" i="65" s="1"/>
  <c r="AN16" i="65" s="1"/>
  <c r="W11" i="65" s="1"/>
  <c r="AN11" i="65" s="1"/>
  <c r="AN10" i="65" s="1"/>
  <c r="AE23" i="64"/>
  <c r="N17" i="64" s="1"/>
  <c r="AE17" i="64" s="1"/>
  <c r="AE16" i="64" s="1"/>
  <c r="N11" i="64" s="1"/>
  <c r="AE11" i="64" s="1"/>
  <c r="AE10" i="64" s="1"/>
  <c r="AH42" i="63"/>
  <c r="Q18" i="63" s="1"/>
  <c r="AH18" i="63" s="1"/>
  <c r="AP2" i="64"/>
  <c r="AM68" i="63"/>
  <c r="V22" i="63" s="1"/>
  <c r="AM22" i="63" s="1"/>
  <c r="AM21" i="63" s="1"/>
  <c r="V15" i="63" s="1"/>
  <c r="AM15" i="63" s="1"/>
  <c r="AM14" i="63" s="1"/>
  <c r="AJ23" i="63"/>
  <c r="S17" i="63" s="1"/>
  <c r="AJ17" i="63" s="1"/>
  <c r="AJ16" i="63" s="1"/>
  <c r="S11" i="63" s="1"/>
  <c r="AJ11" i="63" s="1"/>
  <c r="AJ10" i="63" s="1"/>
  <c r="L9" i="61"/>
  <c r="AC9" i="61" s="1"/>
  <c r="B5" i="29"/>
  <c r="AE42" i="61"/>
  <c r="N18" i="61" s="1"/>
  <c r="AE18" i="61" s="1"/>
  <c r="I3" i="98"/>
  <c r="I2" i="72"/>
  <c r="I2" i="98" s="1"/>
  <c r="C3" i="98"/>
  <c r="C2" i="72"/>
  <c r="C2" i="98" s="1"/>
  <c r="E3" i="98"/>
  <c r="E2" i="72"/>
  <c r="E2" i="98" s="1"/>
  <c r="O3" i="98"/>
  <c r="O2" i="72"/>
  <c r="O2" i="98" s="1"/>
  <c r="U4" i="140"/>
  <c r="M4" i="140"/>
  <c r="T4" i="140"/>
  <c r="L4" i="140"/>
  <c r="Z4" i="140"/>
  <c r="R4" i="140"/>
  <c r="J4" i="140"/>
  <c r="Y4" i="140"/>
  <c r="Q4" i="140"/>
  <c r="I4" i="140"/>
  <c r="N4" i="140"/>
  <c r="V4" i="140"/>
  <c r="O4" i="140"/>
  <c r="K4" i="140"/>
  <c r="H4" i="140"/>
  <c r="AA4" i="140"/>
  <c r="G4" i="140"/>
  <c r="X4" i="140"/>
  <c r="W4" i="140"/>
  <c r="S4" i="140"/>
  <c r="P4" i="140"/>
  <c r="AN61" i="61"/>
  <c r="W20" i="61" s="1"/>
  <c r="AN20" i="61" s="1"/>
  <c r="AN19" i="61" s="1"/>
  <c r="W13" i="61" s="1"/>
  <c r="AN13" i="61" s="1"/>
  <c r="AN12" i="61" s="1"/>
  <c r="AL23" i="61"/>
  <c r="U17" i="61" s="1"/>
  <c r="AL17" i="61" s="1"/>
  <c r="AL16" i="61" s="1"/>
  <c r="U11" i="61" s="1"/>
  <c r="AL11" i="61" s="1"/>
  <c r="AL10" i="61" s="1"/>
  <c r="U4" i="137"/>
  <c r="M4" i="137"/>
  <c r="T4" i="137"/>
  <c r="L4" i="137"/>
  <c r="Z4" i="137"/>
  <c r="R4" i="137"/>
  <c r="J4" i="137"/>
  <c r="Y4" i="137"/>
  <c r="Q4" i="137"/>
  <c r="I4" i="137"/>
  <c r="V4" i="137"/>
  <c r="N4" i="137"/>
  <c r="S4" i="137"/>
  <c r="H4" i="137"/>
  <c r="P4" i="137"/>
  <c r="O4" i="137"/>
  <c r="K4" i="137"/>
  <c r="G4" i="137"/>
  <c r="AA4" i="137"/>
  <c r="X4" i="137"/>
  <c r="W4" i="137"/>
  <c r="AO2" i="63"/>
  <c r="AL2" i="63"/>
  <c r="AD23" i="62"/>
  <c r="M17" i="62" s="1"/>
  <c r="AD17" i="62" s="1"/>
  <c r="AD16" i="62" s="1"/>
  <c r="M11" i="62" s="1"/>
  <c r="AD11" i="62" s="1"/>
  <c r="AD10" i="62" s="1"/>
  <c r="AF68" i="61"/>
  <c r="O22" i="61" s="1"/>
  <c r="AF22" i="61" s="1"/>
  <c r="AF21" i="61" s="1"/>
  <c r="O15" i="61" s="1"/>
  <c r="AF15" i="61" s="1"/>
  <c r="AF14" i="61" s="1"/>
  <c r="AC23" i="61"/>
  <c r="L17" i="61" s="1"/>
  <c r="AC17" i="61" s="1"/>
  <c r="AC16" i="61" s="1"/>
  <c r="L11" i="61" s="1"/>
  <c r="AC11" i="61" s="1"/>
  <c r="AC10" i="61" s="1"/>
  <c r="Q3" i="113"/>
  <c r="Q2" i="77"/>
  <c r="Q2" i="113" s="1"/>
  <c r="K3" i="113"/>
  <c r="K2" i="77"/>
  <c r="K2" i="113" s="1"/>
  <c r="M3" i="113"/>
  <c r="M2" i="77"/>
  <c r="M2" i="113" s="1"/>
  <c r="O3" i="113"/>
  <c r="O2" i="77"/>
  <c r="O2" i="113" s="1"/>
  <c r="AR23" i="61"/>
  <c r="AA17" i="61" s="1"/>
  <c r="AR17" i="61" s="1"/>
  <c r="AR16" i="61" s="1"/>
  <c r="AA11" i="61" s="1"/>
  <c r="AR11" i="61" s="1"/>
  <c r="AR10" i="61" s="1"/>
  <c r="AM68" i="62"/>
  <c r="V22" i="62" s="1"/>
  <c r="AM22" i="62" s="1"/>
  <c r="AM21" i="62" s="1"/>
  <c r="V15" i="62" s="1"/>
  <c r="AM15" i="62" s="1"/>
  <c r="AM14" i="62" s="1"/>
  <c r="AL61" i="62"/>
  <c r="U20" i="62" s="1"/>
  <c r="AL20" i="62" s="1"/>
  <c r="AL19" i="62" s="1"/>
  <c r="U13" i="62" s="1"/>
  <c r="AL13" i="62" s="1"/>
  <c r="AL12" i="62" s="1"/>
  <c r="AQ23" i="61"/>
  <c r="Z17" i="61" s="1"/>
  <c r="AQ17" i="61" s="1"/>
  <c r="AQ16" i="61" s="1"/>
  <c r="Z11" i="61" s="1"/>
  <c r="AQ11" i="61" s="1"/>
  <c r="AQ10" i="61" s="1"/>
  <c r="Q3" i="107"/>
  <c r="Q2" i="75"/>
  <c r="Q2" i="107" s="1"/>
  <c r="J3" i="119"/>
  <c r="J2" i="79"/>
  <c r="J2" i="119" s="1"/>
  <c r="M3" i="119"/>
  <c r="M2" i="79"/>
  <c r="M2" i="119" s="1"/>
  <c r="O3" i="119"/>
  <c r="O2" i="79"/>
  <c r="O2" i="119" s="1"/>
  <c r="B30" i="81"/>
  <c r="B22" i="81"/>
  <c r="B29" i="81"/>
  <c r="B20" i="81"/>
  <c r="B28" i="81"/>
  <c r="B19" i="81"/>
  <c r="B27" i="81"/>
  <c r="B18" i="81"/>
  <c r="B26" i="81"/>
  <c r="B17" i="81"/>
  <c r="B25" i="81"/>
  <c r="B33" i="81"/>
  <c r="B24" i="81"/>
  <c r="B32" i="81"/>
  <c r="B23" i="81"/>
  <c r="B31" i="81"/>
  <c r="B21" i="81"/>
  <c r="J3" i="116"/>
  <c r="J2" i="78"/>
  <c r="J2" i="116" s="1"/>
  <c r="L3" i="116"/>
  <c r="L2" i="78"/>
  <c r="L2" i="116" s="1"/>
  <c r="N3" i="116"/>
  <c r="N2" i="78"/>
  <c r="N2" i="116" s="1"/>
  <c r="P3" i="116"/>
  <c r="P2" i="78"/>
  <c r="P2" i="116" s="1"/>
  <c r="AK16" i="62" l="1"/>
  <c r="T11" i="62" s="1"/>
  <c r="AK11" i="62" s="1"/>
  <c r="AK10" i="62" s="1"/>
  <c r="AL16" i="63"/>
  <c r="U11" i="63" s="1"/>
  <c r="AL11" i="63" s="1"/>
  <c r="AL10" i="63" s="1"/>
  <c r="AO16" i="62"/>
  <c r="X11" i="62" s="1"/>
  <c r="AO11" i="62" s="1"/>
  <c r="AO10" i="62" s="1"/>
  <c r="AG16" i="62"/>
  <c r="P11" i="62" s="1"/>
  <c r="AG11" i="62" s="1"/>
  <c r="AG10" i="62" s="1"/>
  <c r="T7" i="67"/>
  <c r="AK7" i="67" s="1"/>
  <c r="J3" i="35"/>
  <c r="M7" i="63"/>
  <c r="AD7" i="63" s="1"/>
  <c r="C3" i="31"/>
  <c r="W7" i="65"/>
  <c r="AN7" i="65" s="1"/>
  <c r="M3" i="33"/>
  <c r="V7" i="68"/>
  <c r="AM7" i="68" s="1"/>
  <c r="L3" i="36"/>
  <c r="R7" i="63"/>
  <c r="AI7" i="63" s="1"/>
  <c r="H3" i="31"/>
  <c r="T7" i="63"/>
  <c r="AK7" i="63" s="1"/>
  <c r="J3" i="31"/>
  <c r="O7" i="64"/>
  <c r="AF7" i="64" s="1"/>
  <c r="E3" i="32"/>
  <c r="Y7" i="64"/>
  <c r="AP7" i="64" s="1"/>
  <c r="AP6" i="64" s="1"/>
  <c r="O2" i="32" s="1"/>
  <c r="O3" i="32"/>
  <c r="O7" i="62"/>
  <c r="AF7" i="62" s="1"/>
  <c r="E3" i="30"/>
  <c r="R7" i="62"/>
  <c r="AI7" i="62" s="1"/>
  <c r="AI6" i="62" s="1"/>
  <c r="H2" i="30" s="1"/>
  <c r="H3" i="30"/>
  <c r="Y7" i="61"/>
  <c r="AP7" i="61" s="1"/>
  <c r="AP6" i="61" s="1"/>
  <c r="O2" i="29" s="1"/>
  <c r="O3" i="29"/>
  <c r="V7" i="67"/>
  <c r="AM7" i="67" s="1"/>
  <c r="AM6" i="67" s="1"/>
  <c r="L2" i="35" s="1"/>
  <c r="L3" i="35"/>
  <c r="O7" i="65"/>
  <c r="AF7" i="65" s="1"/>
  <c r="E3" i="33"/>
  <c r="O7" i="68"/>
  <c r="AF7" i="68" s="1"/>
  <c r="E3" i="36"/>
  <c r="W7" i="68"/>
  <c r="AN7" i="68" s="1"/>
  <c r="M3" i="36"/>
  <c r="Z7" i="62"/>
  <c r="AQ7" i="62" s="1"/>
  <c r="P3" i="30"/>
  <c r="X7" i="63"/>
  <c r="AO7" i="63" s="1"/>
  <c r="N3" i="31"/>
  <c r="L7" i="66"/>
  <c r="AC7" i="66" s="1"/>
  <c r="B3" i="34"/>
  <c r="Y7" i="65"/>
  <c r="AP7" i="65" s="1"/>
  <c r="AP6" i="65" s="1"/>
  <c r="O2" i="33" s="1"/>
  <c r="O3" i="33"/>
  <c r="Z7" i="67"/>
  <c r="AQ7" i="67" s="1"/>
  <c r="AQ6" i="67" s="1"/>
  <c r="P2" i="35" s="1"/>
  <c r="P3" i="35"/>
  <c r="O7" i="61"/>
  <c r="AF7" i="61" s="1"/>
  <c r="E3" i="29"/>
  <c r="N7" i="63"/>
  <c r="AE7" i="63" s="1"/>
  <c r="D3" i="31"/>
  <c r="AA7" i="66"/>
  <c r="AR7" i="66" s="1"/>
  <c r="Q3" i="34"/>
  <c r="P7" i="63"/>
  <c r="AG7" i="63" s="1"/>
  <c r="F3" i="31"/>
  <c r="X7" i="67"/>
  <c r="AO7" i="67" s="1"/>
  <c r="AO6" i="67" s="1"/>
  <c r="N2" i="35" s="1"/>
  <c r="N3" i="35"/>
  <c r="W7" i="61"/>
  <c r="AN7" i="61" s="1"/>
  <c r="M3" i="29"/>
  <c r="Z7" i="63"/>
  <c r="AQ7" i="63" s="1"/>
  <c r="AQ6" i="63" s="1"/>
  <c r="P2" i="31" s="1"/>
  <c r="P3" i="31"/>
  <c r="N7" i="67"/>
  <c r="AE7" i="67" s="1"/>
  <c r="D3" i="35"/>
  <c r="V7" i="66"/>
  <c r="AM7" i="66" s="1"/>
  <c r="L3" i="34"/>
  <c r="W7" i="64"/>
  <c r="AN7" i="64" s="1"/>
  <c r="AN6" i="64" s="1"/>
  <c r="M2" i="32" s="1"/>
  <c r="M3" i="32"/>
  <c r="L7" i="67"/>
  <c r="AC7" i="67" s="1"/>
  <c r="B3" i="35"/>
  <c r="R7" i="67"/>
  <c r="AI7" i="67" s="1"/>
  <c r="H3" i="35"/>
  <c r="V7" i="63"/>
  <c r="AM7" i="63" s="1"/>
  <c r="L3" i="31"/>
  <c r="P7" i="67"/>
  <c r="AG7" i="67" s="1"/>
  <c r="AG6" i="67" s="1"/>
  <c r="F2" i="35" s="1"/>
  <c r="F3" i="35"/>
  <c r="AA7" i="63"/>
  <c r="AR7" i="63" s="1"/>
  <c r="Q3" i="31"/>
  <c r="AA7" i="61"/>
  <c r="AR7" i="61" s="1"/>
  <c r="AR6" i="61" s="1"/>
  <c r="Q2" i="29" s="1"/>
  <c r="Q3" i="29"/>
  <c r="U7" i="61"/>
  <c r="AL7" i="61" s="1"/>
  <c r="AL6" i="61" s="1"/>
  <c r="K2" i="29" s="1"/>
  <c r="K3" i="29"/>
  <c r="V9" i="63"/>
  <c r="AM9" i="63" s="1"/>
  <c r="L5" i="31"/>
  <c r="O4" i="50"/>
  <c r="G4" i="50"/>
  <c r="O4" i="46"/>
  <c r="G4" i="46"/>
  <c r="N4" i="50"/>
  <c r="F4" i="50"/>
  <c r="N4" i="46"/>
  <c r="F4" i="46"/>
  <c r="M4" i="50"/>
  <c r="E4" i="50"/>
  <c r="M4" i="46"/>
  <c r="E4" i="46"/>
  <c r="L4" i="50"/>
  <c r="D4" i="50"/>
  <c r="L4" i="46"/>
  <c r="D4" i="46"/>
  <c r="K4" i="50"/>
  <c r="C4" i="50"/>
  <c r="K4" i="46"/>
  <c r="C4" i="46"/>
  <c r="J4" i="50"/>
  <c r="B4" i="50"/>
  <c r="J4" i="46"/>
  <c r="B4" i="46"/>
  <c r="Q4" i="50"/>
  <c r="I4" i="50"/>
  <c r="Q4" i="46"/>
  <c r="I4" i="46"/>
  <c r="P4" i="50"/>
  <c r="H4" i="50"/>
  <c r="P4" i="46"/>
  <c r="H4" i="46"/>
  <c r="Y2" i="140"/>
  <c r="Q2" i="140"/>
  <c r="I2" i="140"/>
  <c r="X2" i="140"/>
  <c r="P2" i="140"/>
  <c r="H2" i="140"/>
  <c r="V2" i="140"/>
  <c r="N2" i="140"/>
  <c r="U2" i="140"/>
  <c r="M2" i="140"/>
  <c r="R2" i="140"/>
  <c r="Z2" i="140"/>
  <c r="J2" i="140"/>
  <c r="W2" i="140"/>
  <c r="T2" i="140"/>
  <c r="S2" i="140"/>
  <c r="O2" i="140"/>
  <c r="L2" i="140"/>
  <c r="K2" i="140"/>
  <c r="G2" i="140"/>
  <c r="AA2" i="140"/>
  <c r="U7" i="62"/>
  <c r="AL7" i="62" s="1"/>
  <c r="K3" i="30"/>
  <c r="C5" i="38"/>
  <c r="C5" i="99" s="1"/>
  <c r="C5" i="13"/>
  <c r="G4" i="39"/>
  <c r="G4" i="102" s="1"/>
  <c r="G4" i="14"/>
  <c r="X7" i="66"/>
  <c r="AO7" i="66" s="1"/>
  <c r="N3" i="34"/>
  <c r="O7" i="67"/>
  <c r="AF7" i="67" s="1"/>
  <c r="AF6" i="67" s="1"/>
  <c r="E2" i="35" s="1"/>
  <c r="E3" i="35"/>
  <c r="T9" i="63"/>
  <c r="AK9" i="63" s="1"/>
  <c r="J5" i="31"/>
  <c r="AE16" i="68"/>
  <c r="N11" i="68" s="1"/>
  <c r="AE11" i="68" s="1"/>
  <c r="AE10" i="68" s="1"/>
  <c r="Y8" i="62"/>
  <c r="AP8" i="62" s="1"/>
  <c r="O4" i="30"/>
  <c r="N8" i="65"/>
  <c r="AE8" i="65" s="1"/>
  <c r="D4" i="33"/>
  <c r="N8" i="66"/>
  <c r="AE8" i="66" s="1"/>
  <c r="D4" i="34"/>
  <c r="M7" i="67"/>
  <c r="AD7" i="67" s="1"/>
  <c r="C3" i="35"/>
  <c r="X9" i="61"/>
  <c r="AO9" i="61" s="1"/>
  <c r="N5" i="29"/>
  <c r="M8" i="63"/>
  <c r="AD8" i="63" s="1"/>
  <c r="C4" i="31"/>
  <c r="N5" i="40"/>
  <c r="N5" i="105" s="1"/>
  <c r="N5" i="15"/>
  <c r="M9" i="67"/>
  <c r="AD9" i="67" s="1"/>
  <c r="C5" i="35"/>
  <c r="AJ16" i="62"/>
  <c r="S11" i="62" s="1"/>
  <c r="AJ11" i="62" s="1"/>
  <c r="AJ10" i="62" s="1"/>
  <c r="AE16" i="62"/>
  <c r="N11" i="62" s="1"/>
  <c r="AE11" i="62" s="1"/>
  <c r="AE10" i="62" s="1"/>
  <c r="X7" i="65"/>
  <c r="AO7" i="65" s="1"/>
  <c r="AO6" i="65" s="1"/>
  <c r="N2" i="33" s="1"/>
  <c r="N3" i="33"/>
  <c r="O4" i="49"/>
  <c r="G4" i="49"/>
  <c r="O4" i="45"/>
  <c r="G4" i="45"/>
  <c r="N4" i="49"/>
  <c r="F4" i="49"/>
  <c r="N4" i="45"/>
  <c r="F4" i="45"/>
  <c r="M4" i="49"/>
  <c r="E4" i="49"/>
  <c r="M4" i="45"/>
  <c r="E4" i="45"/>
  <c r="L4" i="49"/>
  <c r="D4" i="49"/>
  <c r="L4" i="45"/>
  <c r="D4" i="45"/>
  <c r="K4" i="49"/>
  <c r="C4" i="49"/>
  <c r="K4" i="45"/>
  <c r="C4" i="45"/>
  <c r="J4" i="49"/>
  <c r="B4" i="49"/>
  <c r="J4" i="45"/>
  <c r="B4" i="45"/>
  <c r="Q4" i="49"/>
  <c r="I4" i="49"/>
  <c r="Q4" i="45"/>
  <c r="I4" i="45"/>
  <c r="P4" i="49"/>
  <c r="H4" i="49"/>
  <c r="P4" i="45"/>
  <c r="H4" i="45"/>
  <c r="O9" i="63"/>
  <c r="AF9" i="63" s="1"/>
  <c r="E5" i="31"/>
  <c r="S8" i="67"/>
  <c r="AJ8" i="67" s="1"/>
  <c r="I4" i="35"/>
  <c r="N9" i="62"/>
  <c r="AE9" i="62" s="1"/>
  <c r="D5" i="30"/>
  <c r="AD16" i="61"/>
  <c r="M11" i="61" s="1"/>
  <c r="AD11" i="61" s="1"/>
  <c r="AD10" i="61" s="1"/>
  <c r="R8" i="63"/>
  <c r="AI8" i="63" s="1"/>
  <c r="H4" i="31"/>
  <c r="U8" i="64"/>
  <c r="AL8" i="64" s="1"/>
  <c r="K4" i="32"/>
  <c r="M9" i="65"/>
  <c r="AD9" i="65" s="1"/>
  <c r="C5" i="33"/>
  <c r="L9" i="68"/>
  <c r="AC9" i="68" s="1"/>
  <c r="B5" i="36"/>
  <c r="G5" i="39"/>
  <c r="G5" i="102" s="1"/>
  <c r="G5" i="14"/>
  <c r="P5" i="40"/>
  <c r="P5" i="105" s="1"/>
  <c r="P5" i="15"/>
  <c r="J4" i="43"/>
  <c r="J4" i="114" s="1"/>
  <c r="J4" i="18"/>
  <c r="B4" i="40"/>
  <c r="B4" i="105" s="1"/>
  <c r="B4" i="15"/>
  <c r="N5" i="41"/>
  <c r="N5" i="108" s="1"/>
  <c r="N5" i="16"/>
  <c r="B4" i="37"/>
  <c r="B4" i="12"/>
  <c r="I4" i="37"/>
  <c r="I4" i="12"/>
  <c r="D3" i="42"/>
  <c r="D3" i="17"/>
  <c r="B4" i="44"/>
  <c r="B4" i="117" s="1"/>
  <c r="B4" i="19"/>
  <c r="J4" i="37"/>
  <c r="J4" i="12"/>
  <c r="H4" i="37"/>
  <c r="H4" i="12"/>
  <c r="H5" i="41"/>
  <c r="H5" i="108" s="1"/>
  <c r="H5" i="16"/>
  <c r="O5" i="40"/>
  <c r="O5" i="105" s="1"/>
  <c r="O5" i="15"/>
  <c r="J4" i="41"/>
  <c r="J4" i="108" s="1"/>
  <c r="J4" i="16"/>
  <c r="P4" i="38"/>
  <c r="P4" i="99" s="1"/>
  <c r="P4" i="13"/>
  <c r="AC6" i="63"/>
  <c r="B2" i="31" s="1"/>
  <c r="D4" i="40"/>
  <c r="D4" i="105" s="1"/>
  <c r="D4" i="15"/>
  <c r="M5" i="44"/>
  <c r="M5" i="117" s="1"/>
  <c r="M5" i="19"/>
  <c r="C5" i="40"/>
  <c r="C5" i="105" s="1"/>
  <c r="C5" i="15"/>
  <c r="T7" i="66"/>
  <c r="AK7" i="66" s="1"/>
  <c r="J3" i="34"/>
  <c r="H4" i="43"/>
  <c r="H4" i="114" s="1"/>
  <c r="H4" i="18"/>
  <c r="V9" i="62"/>
  <c r="AM9" i="62" s="1"/>
  <c r="L5" i="30"/>
  <c r="L7" i="61"/>
  <c r="AC7" i="61" s="1"/>
  <c r="AC6" i="61" s="1"/>
  <c r="B2" i="29" s="1"/>
  <c r="B3" i="29"/>
  <c r="W8" i="61"/>
  <c r="AN8" i="61" s="1"/>
  <c r="M4" i="29"/>
  <c r="F5" i="44"/>
  <c r="F5" i="117" s="1"/>
  <c r="F5" i="19"/>
  <c r="B14" i="84"/>
  <c r="B13" i="84"/>
  <c r="W3" i="140"/>
  <c r="O3" i="140"/>
  <c r="G3" i="140"/>
  <c r="V3" i="140"/>
  <c r="N3" i="140"/>
  <c r="T3" i="140"/>
  <c r="L3" i="140"/>
  <c r="AA3" i="140"/>
  <c r="S3" i="140"/>
  <c r="K3" i="140"/>
  <c r="X3" i="140"/>
  <c r="H3" i="140"/>
  <c r="P3" i="140"/>
  <c r="R3" i="140"/>
  <c r="Q3" i="140"/>
  <c r="M3" i="140"/>
  <c r="J3" i="140"/>
  <c r="I3" i="140"/>
  <c r="Z3" i="140"/>
  <c r="Y3" i="140"/>
  <c r="U3" i="140"/>
  <c r="N8" i="61"/>
  <c r="AE8" i="61" s="1"/>
  <c r="D4" i="29"/>
  <c r="K5" i="43"/>
  <c r="K5" i="114" s="1"/>
  <c r="K5" i="18"/>
  <c r="B29" i="89"/>
  <c r="B21" i="89"/>
  <c r="B28" i="89"/>
  <c r="B20" i="89"/>
  <c r="B33" i="89"/>
  <c r="B25" i="89"/>
  <c r="B17" i="89"/>
  <c r="B30" i="89"/>
  <c r="B22" i="89"/>
  <c r="B32" i="89"/>
  <c r="B31" i="89"/>
  <c r="B27" i="89"/>
  <c r="B26" i="89"/>
  <c r="B24" i="89"/>
  <c r="B23" i="89"/>
  <c r="B19" i="89"/>
  <c r="B18" i="89"/>
  <c r="V8" i="61"/>
  <c r="AM8" i="61" s="1"/>
  <c r="L4" i="29"/>
  <c r="P7" i="61"/>
  <c r="AG7" i="61" s="1"/>
  <c r="F3" i="29"/>
  <c r="P7" i="64"/>
  <c r="AG7" i="64" s="1"/>
  <c r="AG6" i="64" s="1"/>
  <c r="F2" i="32" s="1"/>
  <c r="F3" i="32"/>
  <c r="R7" i="66"/>
  <c r="AI7" i="66" s="1"/>
  <c r="H3" i="34"/>
  <c r="Y9" i="68"/>
  <c r="AP9" i="68" s="1"/>
  <c r="O5" i="36"/>
  <c r="M3" i="112"/>
  <c r="E3" i="112"/>
  <c r="Q3" i="112"/>
  <c r="I3" i="112"/>
  <c r="O3" i="112"/>
  <c r="D3" i="112"/>
  <c r="P3" i="100"/>
  <c r="H3" i="100"/>
  <c r="N3" i="112"/>
  <c r="C3" i="112"/>
  <c r="O3" i="100"/>
  <c r="G3" i="100"/>
  <c r="L3" i="112"/>
  <c r="B3" i="112"/>
  <c r="N3" i="100"/>
  <c r="F3" i="100"/>
  <c r="K3" i="112"/>
  <c r="M3" i="100"/>
  <c r="E3" i="100"/>
  <c r="J3" i="112"/>
  <c r="L3" i="100"/>
  <c r="D3" i="100"/>
  <c r="H3" i="112"/>
  <c r="K3" i="100"/>
  <c r="C3" i="100"/>
  <c r="G3" i="112"/>
  <c r="J3" i="100"/>
  <c r="B3" i="100"/>
  <c r="P3" i="112"/>
  <c r="F3" i="112"/>
  <c r="Q3" i="100"/>
  <c r="I3" i="100"/>
  <c r="O9" i="62"/>
  <c r="AF9" i="62" s="1"/>
  <c r="E5" i="30"/>
  <c r="Z9" i="62"/>
  <c r="AQ9" i="62" s="1"/>
  <c r="P5" i="30"/>
  <c r="F5" i="40"/>
  <c r="F5" i="105" s="1"/>
  <c r="F5" i="15"/>
  <c r="AA9" i="65"/>
  <c r="AR9" i="65" s="1"/>
  <c r="Q5" i="33"/>
  <c r="T9" i="67"/>
  <c r="AK9" i="67" s="1"/>
  <c r="J5" i="35"/>
  <c r="AD16" i="64"/>
  <c r="M11" i="64" s="1"/>
  <c r="AD11" i="64" s="1"/>
  <c r="AD10" i="64" s="1"/>
  <c r="O8" i="66"/>
  <c r="AF8" i="66" s="1"/>
  <c r="E4" i="34"/>
  <c r="V2" i="137"/>
  <c r="N2" i="137"/>
  <c r="Z2" i="137"/>
  <c r="R2" i="137"/>
  <c r="J2" i="137"/>
  <c r="S2" i="137"/>
  <c r="H2" i="137"/>
  <c r="X2" i="137"/>
  <c r="M2" i="137"/>
  <c r="Q2" i="137"/>
  <c r="P2" i="137"/>
  <c r="O2" i="137"/>
  <c r="AA2" i="137"/>
  <c r="L2" i="137"/>
  <c r="Y2" i="137"/>
  <c r="K2" i="137"/>
  <c r="W2" i="137"/>
  <c r="I2" i="137"/>
  <c r="U2" i="137"/>
  <c r="G2" i="137"/>
  <c r="T2" i="137"/>
  <c r="P8" i="62"/>
  <c r="AG8" i="62" s="1"/>
  <c r="F4" i="30"/>
  <c r="P3" i="118"/>
  <c r="H3" i="118"/>
  <c r="O3" i="118"/>
  <c r="G3" i="118"/>
  <c r="N3" i="118"/>
  <c r="F3" i="118"/>
  <c r="M3" i="118"/>
  <c r="E3" i="118"/>
  <c r="L3" i="118"/>
  <c r="D3" i="118"/>
  <c r="K3" i="118"/>
  <c r="C3" i="118"/>
  <c r="J3" i="118"/>
  <c r="B3" i="118"/>
  <c r="Q3" i="118"/>
  <c r="I3" i="118"/>
  <c r="P3" i="106"/>
  <c r="H3" i="106"/>
  <c r="O3" i="106"/>
  <c r="G3" i="106"/>
  <c r="N3" i="106"/>
  <c r="F3" i="106"/>
  <c r="M3" i="106"/>
  <c r="E3" i="106"/>
  <c r="L3" i="106"/>
  <c r="D3" i="106"/>
  <c r="K3" i="106"/>
  <c r="C3" i="106"/>
  <c r="J3" i="106"/>
  <c r="B3" i="106"/>
  <c r="Q3" i="106"/>
  <c r="I3" i="106"/>
  <c r="B14" i="80"/>
  <c r="B13" i="80"/>
  <c r="AE16" i="61"/>
  <c r="N11" i="61" s="1"/>
  <c r="AE11" i="61" s="1"/>
  <c r="AE10" i="61" s="1"/>
  <c r="AL16" i="65"/>
  <c r="U11" i="65" s="1"/>
  <c r="AL11" i="65" s="1"/>
  <c r="AL10" i="65" s="1"/>
  <c r="AH16" i="66"/>
  <c r="Q11" i="66" s="1"/>
  <c r="AH11" i="66" s="1"/>
  <c r="AH10" i="66" s="1"/>
  <c r="T9" i="68"/>
  <c r="AK9" i="68" s="1"/>
  <c r="J5" i="36"/>
  <c r="O8" i="61"/>
  <c r="AF8" i="61" s="1"/>
  <c r="E4" i="29"/>
  <c r="N9" i="63"/>
  <c r="AE9" i="63" s="1"/>
  <c r="D5" i="31"/>
  <c r="L7" i="65"/>
  <c r="AC7" i="65" s="1"/>
  <c r="AC6" i="65" s="1"/>
  <c r="B2" i="33" s="1"/>
  <c r="B3" i="33"/>
  <c r="R8" i="66"/>
  <c r="AI8" i="66" s="1"/>
  <c r="H4" i="34"/>
  <c r="N9" i="68"/>
  <c r="AE9" i="68" s="1"/>
  <c r="D5" i="36"/>
  <c r="G5" i="37"/>
  <c r="G5" i="12"/>
  <c r="B4" i="43"/>
  <c r="B4" i="114" s="1"/>
  <c r="B4" i="18"/>
  <c r="C4" i="44"/>
  <c r="C4" i="117" s="1"/>
  <c r="C4" i="19"/>
  <c r="O5" i="37"/>
  <c r="O5" i="12"/>
  <c r="O5" i="39"/>
  <c r="O5" i="102" s="1"/>
  <c r="O5" i="14"/>
  <c r="F5" i="41"/>
  <c r="F5" i="108" s="1"/>
  <c r="F5" i="16"/>
  <c r="P5" i="37"/>
  <c r="P5" i="12"/>
  <c r="P4" i="44"/>
  <c r="P4" i="117" s="1"/>
  <c r="P4" i="19"/>
  <c r="P4" i="40"/>
  <c r="P4" i="105" s="1"/>
  <c r="P4" i="15"/>
  <c r="AE6" i="66"/>
  <c r="D2" i="34" s="1"/>
  <c r="F4" i="40"/>
  <c r="F4" i="105" s="1"/>
  <c r="F4" i="15"/>
  <c r="H5" i="44"/>
  <c r="H5" i="117" s="1"/>
  <c r="H5" i="19"/>
  <c r="D5" i="42"/>
  <c r="D5" i="111" s="1"/>
  <c r="D5" i="17"/>
  <c r="O4" i="44"/>
  <c r="O4" i="117" s="1"/>
  <c r="O4" i="19"/>
  <c r="E4" i="39"/>
  <c r="E4" i="102" s="1"/>
  <c r="E4" i="14"/>
  <c r="B5" i="39"/>
  <c r="B5" i="102" s="1"/>
  <c r="B5" i="14"/>
  <c r="H5" i="42"/>
  <c r="H5" i="111" s="1"/>
  <c r="H5" i="17"/>
  <c r="O9" i="61"/>
  <c r="AF9" i="61" s="1"/>
  <c r="E5" i="29"/>
  <c r="Q9" i="65"/>
  <c r="AH9" i="65" s="1"/>
  <c r="G5" i="33"/>
  <c r="Y9" i="66"/>
  <c r="AP9" i="66" s="1"/>
  <c r="O5" i="34"/>
  <c r="B13" i="92"/>
  <c r="B14" i="92"/>
  <c r="B5" i="40"/>
  <c r="B5" i="105" s="1"/>
  <c r="B5" i="15"/>
  <c r="K4" i="43"/>
  <c r="K4" i="114" s="1"/>
  <c r="K4" i="18"/>
  <c r="Z7" i="64"/>
  <c r="AQ7" i="64" s="1"/>
  <c r="AQ6" i="64" s="1"/>
  <c r="P2" i="32" s="1"/>
  <c r="P3" i="32"/>
  <c r="J5" i="40"/>
  <c r="J5" i="105" s="1"/>
  <c r="J5" i="15"/>
  <c r="S7" i="68"/>
  <c r="AJ7" i="68" s="1"/>
  <c r="AJ6" i="68" s="1"/>
  <c r="I2" i="36" s="1"/>
  <c r="I3" i="36"/>
  <c r="B37" i="88"/>
  <c r="B34" i="88"/>
  <c r="B36" i="88"/>
  <c r="B35" i="88"/>
  <c r="O3" i="51"/>
  <c r="G3" i="51"/>
  <c r="O3" i="47"/>
  <c r="G3" i="47"/>
  <c r="N3" i="51"/>
  <c r="F3" i="51"/>
  <c r="N3" i="47"/>
  <c r="F3" i="47"/>
  <c r="M3" i="51"/>
  <c r="E3" i="51"/>
  <c r="M3" i="47"/>
  <c r="E3" i="47"/>
  <c r="L3" i="51"/>
  <c r="D3" i="51"/>
  <c r="L3" i="47"/>
  <c r="D3" i="47"/>
  <c r="K3" i="51"/>
  <c r="C3" i="51"/>
  <c r="K3" i="47"/>
  <c r="C3" i="47"/>
  <c r="J3" i="51"/>
  <c r="B3" i="51"/>
  <c r="J3" i="47"/>
  <c r="B3" i="47"/>
  <c r="Q3" i="51"/>
  <c r="I3" i="51"/>
  <c r="Q3" i="47"/>
  <c r="I3" i="47"/>
  <c r="P3" i="51"/>
  <c r="H3" i="51"/>
  <c r="P3" i="47"/>
  <c r="H3" i="47"/>
  <c r="X7" i="61"/>
  <c r="AO7" i="61" s="1"/>
  <c r="AO6" i="61" s="1"/>
  <c r="N2" i="29" s="1"/>
  <c r="N3" i="29"/>
  <c r="P9" i="63"/>
  <c r="AG9" i="63" s="1"/>
  <c r="F5" i="31"/>
  <c r="Z7" i="66"/>
  <c r="AQ7" i="66" s="1"/>
  <c r="P3" i="34"/>
  <c r="X9" i="63"/>
  <c r="AO9" i="63" s="1"/>
  <c r="N5" i="31"/>
  <c r="Q8" i="66"/>
  <c r="AH8" i="66" s="1"/>
  <c r="G4" i="34"/>
  <c r="AK16" i="68"/>
  <c r="T11" i="68" s="1"/>
  <c r="AK11" i="68" s="1"/>
  <c r="AK10" i="68" s="1"/>
  <c r="AA3" i="137"/>
  <c r="T3" i="137"/>
  <c r="L3" i="137"/>
  <c r="X3" i="137"/>
  <c r="P3" i="137"/>
  <c r="H3" i="137"/>
  <c r="Y3" i="137"/>
  <c r="N3" i="137"/>
  <c r="S3" i="137"/>
  <c r="I3" i="137"/>
  <c r="U3" i="137"/>
  <c r="R3" i="137"/>
  <c r="Q3" i="137"/>
  <c r="O3" i="137"/>
  <c r="M3" i="137"/>
  <c r="Z3" i="137"/>
  <c r="K3" i="137"/>
  <c r="W3" i="137"/>
  <c r="J3" i="137"/>
  <c r="V3" i="137"/>
  <c r="G3" i="137"/>
  <c r="U8" i="63"/>
  <c r="AL8" i="63" s="1"/>
  <c r="K4" i="31"/>
  <c r="W9" i="65"/>
  <c r="AN9" i="65" s="1"/>
  <c r="M5" i="33"/>
  <c r="Y7" i="67"/>
  <c r="AP7" i="67" s="1"/>
  <c r="AP6" i="67" s="1"/>
  <c r="O2" i="35" s="1"/>
  <c r="O3" i="35"/>
  <c r="AR16" i="62"/>
  <c r="AA11" i="62" s="1"/>
  <c r="AR11" i="62" s="1"/>
  <c r="AR10" i="62" s="1"/>
  <c r="O8" i="64"/>
  <c r="AF8" i="64" s="1"/>
  <c r="E4" i="32"/>
  <c r="B5" i="41"/>
  <c r="B5" i="108" s="1"/>
  <c r="B5" i="16"/>
  <c r="V9" i="68"/>
  <c r="AM9" i="68" s="1"/>
  <c r="L5" i="36"/>
  <c r="W2" i="125"/>
  <c r="O2" i="125"/>
  <c r="G2" i="125"/>
  <c r="AA2" i="125"/>
  <c r="S2" i="125"/>
  <c r="K2" i="125"/>
  <c r="R2" i="125"/>
  <c r="H2" i="125"/>
  <c r="Q2" i="125"/>
  <c r="Z2" i="125"/>
  <c r="P2" i="125"/>
  <c r="V2" i="125"/>
  <c r="L2" i="125"/>
  <c r="M2" i="125"/>
  <c r="J2" i="125"/>
  <c r="I2" i="125"/>
  <c r="Y2" i="125"/>
  <c r="X2" i="125"/>
  <c r="U2" i="125"/>
  <c r="T2" i="125"/>
  <c r="N2" i="125"/>
  <c r="Q9" i="66"/>
  <c r="AH9" i="66" s="1"/>
  <c r="G5" i="34"/>
  <c r="K5" i="40"/>
  <c r="K5" i="105" s="1"/>
  <c r="K5" i="15"/>
  <c r="O5" i="41"/>
  <c r="O5" i="108" s="1"/>
  <c r="O5" i="16"/>
  <c r="P4" i="43"/>
  <c r="P4" i="114" s="1"/>
  <c r="P4" i="18"/>
  <c r="P4" i="41"/>
  <c r="P4" i="108" s="1"/>
  <c r="P4" i="16"/>
  <c r="L5" i="43"/>
  <c r="L5" i="114" s="1"/>
  <c r="L5" i="18"/>
  <c r="Q4" i="38"/>
  <c r="Q4" i="99" s="1"/>
  <c r="Q4" i="13"/>
  <c r="E5" i="40"/>
  <c r="E5" i="105" s="1"/>
  <c r="E5" i="15"/>
  <c r="M4" i="42"/>
  <c r="M4" i="111" s="1"/>
  <c r="M4" i="17"/>
  <c r="C5" i="37"/>
  <c r="C5" i="12"/>
  <c r="H5" i="37"/>
  <c r="H5" i="12"/>
  <c r="N4" i="44"/>
  <c r="N4" i="117" s="1"/>
  <c r="N4" i="19"/>
  <c r="K5" i="37"/>
  <c r="K5" i="12"/>
  <c r="H4" i="38"/>
  <c r="H4" i="99" s="1"/>
  <c r="H4" i="13"/>
  <c r="J5" i="42"/>
  <c r="J5" i="111" s="1"/>
  <c r="J5" i="17"/>
  <c r="D5" i="40"/>
  <c r="D5" i="105" s="1"/>
  <c r="D5" i="15"/>
  <c r="P4" i="39"/>
  <c r="P4" i="102" s="1"/>
  <c r="P4" i="14"/>
  <c r="C4" i="40"/>
  <c r="C4" i="105" s="1"/>
  <c r="C4" i="15"/>
  <c r="L5" i="42"/>
  <c r="L5" i="111" s="1"/>
  <c r="L5" i="17"/>
  <c r="O4" i="37"/>
  <c r="O4" i="12"/>
  <c r="C4" i="41"/>
  <c r="C4" i="108" s="1"/>
  <c r="C4" i="16"/>
  <c r="L4" i="43"/>
  <c r="L4" i="114" s="1"/>
  <c r="L4" i="18"/>
  <c r="N7" i="64"/>
  <c r="AE7" i="64" s="1"/>
  <c r="AE6" i="64" s="1"/>
  <c r="D2" i="32" s="1"/>
  <c r="D3" i="32"/>
  <c r="X8" i="66"/>
  <c r="AO8" i="66" s="1"/>
  <c r="N4" i="34"/>
  <c r="G5" i="43"/>
  <c r="G5" i="114" s="1"/>
  <c r="G5" i="18"/>
  <c r="B37" i="92"/>
  <c r="B34" i="92"/>
  <c r="B36" i="92"/>
  <c r="B35" i="92"/>
  <c r="N3" i="52"/>
  <c r="P3" i="52"/>
  <c r="G3" i="52"/>
  <c r="O3" i="48"/>
  <c r="G3" i="48"/>
  <c r="O3" i="52"/>
  <c r="F3" i="52"/>
  <c r="N3" i="48"/>
  <c r="F3" i="48"/>
  <c r="M3" i="52"/>
  <c r="E3" i="52"/>
  <c r="M3" i="48"/>
  <c r="E3" i="48"/>
  <c r="L3" i="52"/>
  <c r="D3" i="52"/>
  <c r="L3" i="48"/>
  <c r="D3" i="48"/>
  <c r="K3" i="52"/>
  <c r="C3" i="52"/>
  <c r="K3" i="48"/>
  <c r="C3" i="48"/>
  <c r="J3" i="52"/>
  <c r="B3" i="52"/>
  <c r="J3" i="48"/>
  <c r="B3" i="48"/>
  <c r="I3" i="52"/>
  <c r="Q3" i="48"/>
  <c r="I3" i="48"/>
  <c r="Q3" i="52"/>
  <c r="H3" i="52"/>
  <c r="P3" i="48"/>
  <c r="H3" i="48"/>
  <c r="Q9" i="62"/>
  <c r="AH9" i="62" s="1"/>
  <c r="G5" i="30"/>
  <c r="R7" i="64"/>
  <c r="AI7" i="64" s="1"/>
  <c r="H3" i="32"/>
  <c r="B5" i="42"/>
  <c r="B5" i="111" s="1"/>
  <c r="B5" i="17"/>
  <c r="Y9" i="62"/>
  <c r="AP9" i="62" s="1"/>
  <c r="O5" i="30"/>
  <c r="Q7" i="62"/>
  <c r="AH7" i="62" s="1"/>
  <c r="G3" i="30"/>
  <c r="V2" i="134"/>
  <c r="N2" i="134"/>
  <c r="Z2" i="134"/>
  <c r="R2" i="134"/>
  <c r="U2" i="134"/>
  <c r="K2" i="134"/>
  <c r="AA2" i="134"/>
  <c r="P2" i="134"/>
  <c r="G2" i="134"/>
  <c r="Q2" i="134"/>
  <c r="O2" i="134"/>
  <c r="M2" i="134"/>
  <c r="Y2" i="134"/>
  <c r="L2" i="134"/>
  <c r="X2" i="134"/>
  <c r="J2" i="134"/>
  <c r="W2" i="134"/>
  <c r="I2" i="134"/>
  <c r="T2" i="134"/>
  <c r="H2" i="134"/>
  <c r="S2" i="134"/>
  <c r="S7" i="64"/>
  <c r="AJ7" i="64" s="1"/>
  <c r="I3" i="32"/>
  <c r="O7" i="66"/>
  <c r="AF7" i="66" s="1"/>
  <c r="E3" i="34"/>
  <c r="K5" i="42"/>
  <c r="K5" i="111" s="1"/>
  <c r="K5" i="17"/>
  <c r="O4" i="51"/>
  <c r="G4" i="51"/>
  <c r="O4" i="47"/>
  <c r="G4" i="47"/>
  <c r="N4" i="51"/>
  <c r="F4" i="51"/>
  <c r="N4" i="47"/>
  <c r="F4" i="47"/>
  <c r="M4" i="51"/>
  <c r="E4" i="51"/>
  <c r="M4" i="47"/>
  <c r="E4" i="47"/>
  <c r="L4" i="51"/>
  <c r="D4" i="51"/>
  <c r="L4" i="47"/>
  <c r="D4" i="47"/>
  <c r="K4" i="51"/>
  <c r="C4" i="51"/>
  <c r="K4" i="47"/>
  <c r="C4" i="47"/>
  <c r="J4" i="51"/>
  <c r="B4" i="51"/>
  <c r="J4" i="47"/>
  <c r="B4" i="47"/>
  <c r="Q4" i="51"/>
  <c r="I4" i="51"/>
  <c r="Q4" i="47"/>
  <c r="I4" i="47"/>
  <c r="P4" i="51"/>
  <c r="H4" i="51"/>
  <c r="P4" i="47"/>
  <c r="H4" i="47"/>
  <c r="Z2" i="128"/>
  <c r="R2" i="128"/>
  <c r="J2" i="128"/>
  <c r="V2" i="128"/>
  <c r="N2" i="128"/>
  <c r="S2" i="128"/>
  <c r="AA2" i="128"/>
  <c r="P2" i="128"/>
  <c r="U2" i="128"/>
  <c r="K2" i="128"/>
  <c r="W2" i="128"/>
  <c r="G2" i="128"/>
  <c r="T2" i="128"/>
  <c r="Q2" i="128"/>
  <c r="L2" i="128"/>
  <c r="M2" i="128"/>
  <c r="I2" i="128"/>
  <c r="H2" i="128"/>
  <c r="Y2" i="128"/>
  <c r="X2" i="128"/>
  <c r="O2" i="128"/>
  <c r="Y7" i="62"/>
  <c r="AP7" i="62" s="1"/>
  <c r="O3" i="30"/>
  <c r="S8" i="66"/>
  <c r="AJ8" i="66" s="1"/>
  <c r="I4" i="34"/>
  <c r="Q9" i="68"/>
  <c r="AH9" i="68" s="1"/>
  <c r="G5" i="36"/>
  <c r="W9" i="62"/>
  <c r="AN9" i="62" s="1"/>
  <c r="M5" i="30"/>
  <c r="W2" i="122"/>
  <c r="O2" i="122"/>
  <c r="G2" i="122"/>
  <c r="AA2" i="122"/>
  <c r="S2" i="122"/>
  <c r="K2" i="122"/>
  <c r="U2" i="122"/>
  <c r="J2" i="122"/>
  <c r="T2" i="122"/>
  <c r="I2" i="122"/>
  <c r="N2" i="122"/>
  <c r="Z2" i="122"/>
  <c r="M2" i="122"/>
  <c r="Y2" i="122"/>
  <c r="L2" i="122"/>
  <c r="X2" i="122"/>
  <c r="H2" i="122"/>
  <c r="V2" i="122"/>
  <c r="R2" i="122"/>
  <c r="Q2" i="122"/>
  <c r="P2" i="122"/>
  <c r="P7" i="65"/>
  <c r="AG7" i="65" s="1"/>
  <c r="AG6" i="65" s="1"/>
  <c r="F2" i="33" s="1"/>
  <c r="F3" i="33"/>
  <c r="X7" i="68"/>
  <c r="AO7" i="68" s="1"/>
  <c r="AO6" i="68" s="1"/>
  <c r="N2" i="36" s="1"/>
  <c r="N3" i="36"/>
  <c r="O9" i="66"/>
  <c r="AF9" i="66" s="1"/>
  <c r="E5" i="34"/>
  <c r="AL16" i="64"/>
  <c r="U11" i="64" s="1"/>
  <c r="AL11" i="64" s="1"/>
  <c r="AL10" i="64" s="1"/>
  <c r="AQ16" i="68"/>
  <c r="Z11" i="68" s="1"/>
  <c r="AQ11" i="68" s="1"/>
  <c r="AQ10" i="68" s="1"/>
  <c r="W8" i="62"/>
  <c r="AN8" i="62" s="1"/>
  <c r="M4" i="30"/>
  <c r="S9" i="62"/>
  <c r="AJ9" i="62" s="1"/>
  <c r="I5" i="30"/>
  <c r="AJ16" i="61"/>
  <c r="S11" i="61" s="1"/>
  <c r="AJ11" i="61" s="1"/>
  <c r="AJ10" i="61" s="1"/>
  <c r="U3" i="125"/>
  <c r="M3" i="125"/>
  <c r="Y3" i="125"/>
  <c r="Q3" i="125"/>
  <c r="I3" i="125"/>
  <c r="X3" i="125"/>
  <c r="N3" i="125"/>
  <c r="W3" i="125"/>
  <c r="L3" i="125"/>
  <c r="V3" i="125"/>
  <c r="K3" i="125"/>
  <c r="R3" i="125"/>
  <c r="G3" i="125"/>
  <c r="H3" i="125"/>
  <c r="AA3" i="125"/>
  <c r="Z3" i="125"/>
  <c r="T3" i="125"/>
  <c r="S3" i="125"/>
  <c r="P3" i="125"/>
  <c r="O3" i="125"/>
  <c r="J3" i="125"/>
  <c r="W9" i="63"/>
  <c r="AN9" i="63" s="1"/>
  <c r="M5" i="31"/>
  <c r="M8" i="66"/>
  <c r="AD8" i="66" s="1"/>
  <c r="C4" i="34"/>
  <c r="C4" i="43"/>
  <c r="C4" i="114" s="1"/>
  <c r="C4" i="18"/>
  <c r="C4" i="37"/>
  <c r="C4" i="12"/>
  <c r="J5" i="38"/>
  <c r="J5" i="99" s="1"/>
  <c r="J5" i="13"/>
  <c r="O4" i="40"/>
  <c r="O4" i="105" s="1"/>
  <c r="O4" i="15"/>
  <c r="F5" i="42"/>
  <c r="F5" i="111" s="1"/>
  <c r="F5" i="17"/>
  <c r="J4" i="44"/>
  <c r="J4" i="117" s="1"/>
  <c r="J4" i="19"/>
  <c r="M5" i="40"/>
  <c r="M5" i="105" s="1"/>
  <c r="M5" i="15"/>
  <c r="K4" i="42"/>
  <c r="K4" i="111" s="1"/>
  <c r="K4" i="17"/>
  <c r="Q4" i="41"/>
  <c r="Q4" i="108" s="1"/>
  <c r="Q4" i="16"/>
  <c r="G4" i="44"/>
  <c r="G4" i="117" s="1"/>
  <c r="G4" i="19"/>
  <c r="F4" i="44"/>
  <c r="F4" i="117" s="1"/>
  <c r="F4" i="19"/>
  <c r="I4" i="44"/>
  <c r="I4" i="117" s="1"/>
  <c r="I4" i="19"/>
  <c r="J5" i="37"/>
  <c r="J5" i="12"/>
  <c r="H5" i="39"/>
  <c r="H5" i="102" s="1"/>
  <c r="H5" i="14"/>
  <c r="M7" i="62"/>
  <c r="AD7" i="62" s="1"/>
  <c r="C3" i="30"/>
  <c r="N4" i="52"/>
  <c r="F4" i="52"/>
  <c r="I4" i="52"/>
  <c r="O4" i="48"/>
  <c r="G4" i="48"/>
  <c r="Q4" i="52"/>
  <c r="H4" i="52"/>
  <c r="N4" i="48"/>
  <c r="F4" i="48"/>
  <c r="P4" i="52"/>
  <c r="G4" i="52"/>
  <c r="M4" i="48"/>
  <c r="E4" i="48"/>
  <c r="O4" i="52"/>
  <c r="E4" i="52"/>
  <c r="L4" i="48"/>
  <c r="D4" i="48"/>
  <c r="M4" i="52"/>
  <c r="D4" i="52"/>
  <c r="K4" i="48"/>
  <c r="C4" i="48"/>
  <c r="L4" i="52"/>
  <c r="C4" i="52"/>
  <c r="J4" i="48"/>
  <c r="B4" i="48"/>
  <c r="K4" i="52"/>
  <c r="B4" i="52"/>
  <c r="Q4" i="48"/>
  <c r="I4" i="48"/>
  <c r="J4" i="52"/>
  <c r="P4" i="48"/>
  <c r="H4" i="48"/>
  <c r="L7" i="64"/>
  <c r="AC7" i="64" s="1"/>
  <c r="AC6" i="64" s="1"/>
  <c r="B2" i="32" s="1"/>
  <c r="B3" i="32"/>
  <c r="R7" i="65"/>
  <c r="AI7" i="65" s="1"/>
  <c r="H3" i="33"/>
  <c r="C5" i="42"/>
  <c r="C5" i="111" s="1"/>
  <c r="C5" i="17"/>
  <c r="Q8" i="62"/>
  <c r="AH8" i="62" s="1"/>
  <c r="G4" i="30"/>
  <c r="L9" i="62"/>
  <c r="AC9" i="62" s="1"/>
  <c r="B5" i="30"/>
  <c r="T3" i="134"/>
  <c r="L3" i="134"/>
  <c r="X3" i="134"/>
  <c r="P3" i="134"/>
  <c r="H3" i="134"/>
  <c r="AA3" i="134"/>
  <c r="Q3" i="134"/>
  <c r="V3" i="134"/>
  <c r="K3" i="134"/>
  <c r="S3" i="134"/>
  <c r="R3" i="134"/>
  <c r="O3" i="134"/>
  <c r="N3" i="134"/>
  <c r="Z3" i="134"/>
  <c r="M3" i="134"/>
  <c r="Y3" i="134"/>
  <c r="J3" i="134"/>
  <c r="W3" i="134"/>
  <c r="I3" i="134"/>
  <c r="U3" i="134"/>
  <c r="G3" i="134"/>
  <c r="T7" i="64"/>
  <c r="AK7" i="64" s="1"/>
  <c r="AK6" i="64" s="1"/>
  <c r="J2" i="32" s="1"/>
  <c r="J3" i="32"/>
  <c r="Z7" i="65"/>
  <c r="AQ7" i="65" s="1"/>
  <c r="AQ6" i="65" s="1"/>
  <c r="P2" i="33" s="1"/>
  <c r="P3" i="33"/>
  <c r="V8" i="66"/>
  <c r="AM8" i="66" s="1"/>
  <c r="L4" i="34"/>
  <c r="W7" i="67"/>
  <c r="AN7" i="67" s="1"/>
  <c r="AN6" i="67" s="1"/>
  <c r="M2" i="35" s="1"/>
  <c r="M3" i="35"/>
  <c r="B13" i="88"/>
  <c r="B14" i="88"/>
  <c r="X3" i="128"/>
  <c r="P3" i="128"/>
  <c r="H3" i="128"/>
  <c r="T3" i="128"/>
  <c r="L3" i="128"/>
  <c r="Y3" i="128"/>
  <c r="N3" i="128"/>
  <c r="V3" i="128"/>
  <c r="K3" i="128"/>
  <c r="S3" i="128"/>
  <c r="AA3" i="128"/>
  <c r="Q3" i="128"/>
  <c r="M3" i="128"/>
  <c r="J3" i="128"/>
  <c r="I3" i="128"/>
  <c r="U3" i="128"/>
  <c r="W3" i="128"/>
  <c r="R3" i="128"/>
  <c r="O3" i="128"/>
  <c r="G3" i="128"/>
  <c r="Z3" i="128"/>
  <c r="S8" i="62"/>
  <c r="AJ8" i="62" s="1"/>
  <c r="I4" i="30"/>
  <c r="X7" i="64"/>
  <c r="AO7" i="64" s="1"/>
  <c r="AO6" i="64" s="1"/>
  <c r="N2" i="32" s="1"/>
  <c r="N3" i="32"/>
  <c r="W8" i="65"/>
  <c r="AN8" i="65" s="1"/>
  <c r="M4" i="33"/>
  <c r="AR16" i="68"/>
  <c r="AA11" i="68" s="1"/>
  <c r="AR11" i="68" s="1"/>
  <c r="AR10" i="68" s="1"/>
  <c r="S9" i="61"/>
  <c r="AJ9" i="61" s="1"/>
  <c r="I5" i="29"/>
  <c r="U3" i="122"/>
  <c r="M3" i="122"/>
  <c r="Y3" i="122"/>
  <c r="Q3" i="122"/>
  <c r="I3" i="122"/>
  <c r="AA3" i="122"/>
  <c r="P3" i="122"/>
  <c r="Z3" i="122"/>
  <c r="O3" i="122"/>
  <c r="R3" i="122"/>
  <c r="N3" i="122"/>
  <c r="L3" i="122"/>
  <c r="X3" i="122"/>
  <c r="K3" i="122"/>
  <c r="W3" i="122"/>
  <c r="J3" i="122"/>
  <c r="V3" i="122"/>
  <c r="H3" i="122"/>
  <c r="T3" i="122"/>
  <c r="G3" i="122"/>
  <c r="S3" i="122"/>
  <c r="R8" i="65"/>
  <c r="AI8" i="65" s="1"/>
  <c r="H4" i="33"/>
  <c r="O8" i="68"/>
  <c r="AF8" i="68" s="1"/>
  <c r="E4" i="36"/>
  <c r="Y2" i="143"/>
  <c r="Q2" i="143"/>
  <c r="I2" i="143"/>
  <c r="X2" i="143"/>
  <c r="P2" i="143"/>
  <c r="H2" i="143"/>
  <c r="V2" i="143"/>
  <c r="N2" i="143"/>
  <c r="U2" i="143"/>
  <c r="M2" i="143"/>
  <c r="Z2" i="143"/>
  <c r="J2" i="143"/>
  <c r="R2" i="143"/>
  <c r="K2" i="143"/>
  <c r="G2" i="143"/>
  <c r="AA2" i="143"/>
  <c r="W2" i="143"/>
  <c r="T2" i="143"/>
  <c r="S2" i="143"/>
  <c r="O2" i="143"/>
  <c r="L2" i="143"/>
  <c r="O8" i="62"/>
  <c r="AF8" i="62" s="1"/>
  <c r="E4" i="30"/>
  <c r="L8" i="66"/>
  <c r="AC8" i="66" s="1"/>
  <c r="B4" i="34"/>
  <c r="AH16" i="61"/>
  <c r="Q11" i="61" s="1"/>
  <c r="AH11" i="61" s="1"/>
  <c r="AH10" i="61" s="1"/>
  <c r="O4" i="39"/>
  <c r="O4" i="102" s="1"/>
  <c r="O4" i="14"/>
  <c r="AD16" i="66"/>
  <c r="M11" i="66" s="1"/>
  <c r="AD11" i="66" s="1"/>
  <c r="AD10" i="66" s="1"/>
  <c r="U7" i="67"/>
  <c r="AL7" i="67" s="1"/>
  <c r="AL6" i="67" s="1"/>
  <c r="K2" i="35" s="1"/>
  <c r="K3" i="35"/>
  <c r="S9" i="64"/>
  <c r="AJ9" i="64" s="1"/>
  <c r="I5" i="32"/>
  <c r="AP16" i="66"/>
  <c r="Y11" i="66" s="1"/>
  <c r="AP11" i="66" s="1"/>
  <c r="AP10" i="66" s="1"/>
  <c r="U9" i="68"/>
  <c r="AL9" i="68" s="1"/>
  <c r="K5" i="36"/>
  <c r="K4" i="41"/>
  <c r="K4" i="108" s="1"/>
  <c r="K4" i="16"/>
  <c r="N5" i="42"/>
  <c r="N5" i="111" s="1"/>
  <c r="N5" i="17"/>
  <c r="O5" i="43"/>
  <c r="O5" i="114" s="1"/>
  <c r="O5" i="18"/>
  <c r="B4" i="41"/>
  <c r="B4" i="108" s="1"/>
  <c r="B4" i="16"/>
  <c r="K4" i="37"/>
  <c r="K4" i="12"/>
  <c r="B4" i="38"/>
  <c r="B4" i="99" s="1"/>
  <c r="B4" i="13"/>
  <c r="N4" i="41"/>
  <c r="N4" i="108" s="1"/>
  <c r="N4" i="16"/>
  <c r="D5" i="37"/>
  <c r="D5" i="12"/>
  <c r="P4" i="37"/>
  <c r="P4" i="12"/>
  <c r="J4" i="38"/>
  <c r="J4" i="99" s="1"/>
  <c r="J4" i="13"/>
  <c r="B4" i="39"/>
  <c r="B4" i="102" s="1"/>
  <c r="B4" i="14"/>
  <c r="M5" i="43"/>
  <c r="M5" i="114" s="1"/>
  <c r="M5" i="18"/>
  <c r="N4" i="39"/>
  <c r="N4" i="102" s="1"/>
  <c r="N4" i="14"/>
  <c r="L4" i="40"/>
  <c r="L4" i="105" s="1"/>
  <c r="L4" i="15"/>
  <c r="Q5" i="39"/>
  <c r="Q5" i="102" s="1"/>
  <c r="Q5" i="14"/>
  <c r="L5" i="40"/>
  <c r="L5" i="105" s="1"/>
  <c r="L5" i="15"/>
  <c r="P5" i="42"/>
  <c r="P5" i="111" s="1"/>
  <c r="P5" i="17"/>
  <c r="Q5" i="37"/>
  <c r="Q5" i="12"/>
  <c r="M4" i="39"/>
  <c r="M4" i="102" s="1"/>
  <c r="M4" i="14"/>
  <c r="H5" i="40"/>
  <c r="H5" i="105" s="1"/>
  <c r="H5" i="15"/>
  <c r="F4" i="43"/>
  <c r="F4" i="114" s="1"/>
  <c r="F4" i="18"/>
  <c r="C5" i="44"/>
  <c r="C5" i="117" s="1"/>
  <c r="C5" i="19"/>
  <c r="B5" i="37"/>
  <c r="B5" i="12"/>
  <c r="T7" i="65"/>
  <c r="AK7" i="65" s="1"/>
  <c r="AK6" i="65" s="1"/>
  <c r="J2" i="33" s="1"/>
  <c r="J3" i="33"/>
  <c r="P7" i="66"/>
  <c r="AG7" i="66" s="1"/>
  <c r="F3" i="34"/>
  <c r="N7" i="65"/>
  <c r="AE7" i="65" s="1"/>
  <c r="AE6" i="65" s="1"/>
  <c r="D2" i="33" s="1"/>
  <c r="D3" i="33"/>
  <c r="S7" i="66"/>
  <c r="AJ7" i="66" s="1"/>
  <c r="I3" i="34"/>
  <c r="H5" i="38"/>
  <c r="H5" i="99" s="1"/>
  <c r="H5" i="13"/>
  <c r="S7" i="65"/>
  <c r="AJ7" i="65" s="1"/>
  <c r="I3" i="33"/>
  <c r="AA8" i="66"/>
  <c r="AR8" i="66" s="1"/>
  <c r="Q4" i="34"/>
  <c r="AA7" i="67"/>
  <c r="AR7" i="67" s="1"/>
  <c r="Q3" i="35"/>
  <c r="P9" i="61"/>
  <c r="AG9" i="61" s="1"/>
  <c r="F5" i="29"/>
  <c r="W7" i="63"/>
  <c r="AN7" i="63" s="1"/>
  <c r="AN6" i="63" s="1"/>
  <c r="M2" i="31" s="1"/>
  <c r="M3" i="31"/>
  <c r="S8" i="65"/>
  <c r="AJ8" i="65" s="1"/>
  <c r="I4" i="33"/>
  <c r="R9" i="67"/>
  <c r="AI9" i="67" s="1"/>
  <c r="H5" i="35"/>
  <c r="P9" i="62"/>
  <c r="AG9" i="62" s="1"/>
  <c r="F5" i="30"/>
  <c r="Q8" i="64"/>
  <c r="AH8" i="64" s="1"/>
  <c r="G4" i="32"/>
  <c r="Q7" i="67"/>
  <c r="AH7" i="67" s="1"/>
  <c r="AH6" i="67" s="1"/>
  <c r="G2" i="35" s="1"/>
  <c r="G3" i="35"/>
  <c r="W3" i="143"/>
  <c r="O3" i="143"/>
  <c r="G3" i="143"/>
  <c r="V3" i="143"/>
  <c r="N3" i="143"/>
  <c r="T3" i="143"/>
  <c r="L3" i="143"/>
  <c r="AA3" i="143"/>
  <c r="S3" i="143"/>
  <c r="K3" i="143"/>
  <c r="P3" i="143"/>
  <c r="X3" i="143"/>
  <c r="H3" i="143"/>
  <c r="Z3" i="143"/>
  <c r="Y3" i="143"/>
  <c r="U3" i="143"/>
  <c r="R3" i="143"/>
  <c r="Q3" i="143"/>
  <c r="M3" i="143"/>
  <c r="J3" i="143"/>
  <c r="I3" i="143"/>
  <c r="X9" i="62"/>
  <c r="AO9" i="62" s="1"/>
  <c r="N5" i="30"/>
  <c r="W8" i="68"/>
  <c r="AN8" i="68" s="1"/>
  <c r="M4" i="36"/>
  <c r="V7" i="62"/>
  <c r="AM7" i="62" s="1"/>
  <c r="AM6" i="62" s="1"/>
  <c r="L2" i="30" s="1"/>
  <c r="L3" i="30"/>
  <c r="AH16" i="63"/>
  <c r="Q11" i="63" s="1"/>
  <c r="AH11" i="63" s="1"/>
  <c r="AH10" i="63" s="1"/>
  <c r="V7" i="61"/>
  <c r="AM7" i="61" s="1"/>
  <c r="AM6" i="61" s="1"/>
  <c r="L2" i="29" s="1"/>
  <c r="L3" i="29"/>
  <c r="AH16" i="65"/>
  <c r="Q11" i="65" s="1"/>
  <c r="AH11" i="65" s="1"/>
  <c r="AH10" i="65" s="1"/>
  <c r="AA9" i="67"/>
  <c r="AR9" i="67" s="1"/>
  <c r="Q5" i="35"/>
  <c r="AA8" i="68"/>
  <c r="AR8" i="68" s="1"/>
  <c r="Q4" i="36"/>
  <c r="E5" i="43"/>
  <c r="E5" i="114" s="1"/>
  <c r="E5" i="18"/>
  <c r="D4" i="38"/>
  <c r="D4" i="99" s="1"/>
  <c r="D4" i="13"/>
  <c r="J4" i="40"/>
  <c r="J4" i="105" s="1"/>
  <c r="J4" i="15"/>
  <c r="G4" i="43"/>
  <c r="G4" i="114" s="1"/>
  <c r="G4" i="18"/>
  <c r="D4" i="44"/>
  <c r="D4" i="117" s="1"/>
  <c r="D4" i="19"/>
  <c r="M4" i="43"/>
  <c r="M4" i="114" s="1"/>
  <c r="M4" i="18"/>
  <c r="D4" i="43"/>
  <c r="D4" i="114" s="1"/>
  <c r="D4" i="18"/>
  <c r="O4" i="41"/>
  <c r="O4" i="108" s="1"/>
  <c r="O4" i="16"/>
  <c r="M7" i="68"/>
  <c r="AD7" i="68" s="1"/>
  <c r="AD6" i="68" s="1"/>
  <c r="C2" i="36" s="1"/>
  <c r="C3" i="36"/>
  <c r="D5" i="41"/>
  <c r="D5" i="108" s="1"/>
  <c r="D5" i="16"/>
  <c r="L7" i="62"/>
  <c r="AC7" i="62" s="1"/>
  <c r="AC6" i="62" s="1"/>
  <c r="B2" i="30" s="1"/>
  <c r="B3" i="30"/>
  <c r="Q5" i="44"/>
  <c r="Q5" i="117" s="1"/>
  <c r="Q5" i="19"/>
  <c r="F5" i="43"/>
  <c r="F5" i="114" s="1"/>
  <c r="F5" i="18"/>
  <c r="U8" i="62"/>
  <c r="AL8" i="62" s="1"/>
  <c r="K4" i="30"/>
  <c r="W9" i="66"/>
  <c r="AN9" i="66" s="1"/>
  <c r="M5" i="34"/>
  <c r="T7" i="61"/>
  <c r="AK7" i="61" s="1"/>
  <c r="AK6" i="61" s="1"/>
  <c r="J2" i="29" s="1"/>
  <c r="J3" i="29"/>
  <c r="N5" i="43"/>
  <c r="N5" i="114" s="1"/>
  <c r="N5" i="18"/>
  <c r="S7" i="67"/>
  <c r="AJ7" i="67" s="1"/>
  <c r="I3" i="35"/>
  <c r="O7" i="63"/>
  <c r="AF7" i="63" s="1"/>
  <c r="AF6" i="63" s="1"/>
  <c r="E2" i="31" s="1"/>
  <c r="E3" i="31"/>
  <c r="V7" i="65"/>
  <c r="AM7" i="65" s="1"/>
  <c r="AM6" i="65" s="1"/>
  <c r="L2" i="33" s="1"/>
  <c r="L3" i="33"/>
  <c r="E4" i="43"/>
  <c r="E4" i="114" s="1"/>
  <c r="E4" i="18"/>
  <c r="S8" i="64"/>
  <c r="AJ8" i="64" s="1"/>
  <c r="I4" i="32"/>
  <c r="P7" i="68"/>
  <c r="AG7" i="68" s="1"/>
  <c r="AG6" i="68" s="1"/>
  <c r="F2" i="36" s="1"/>
  <c r="F3" i="36"/>
  <c r="N9" i="67"/>
  <c r="AE9" i="67" s="1"/>
  <c r="D5" i="35"/>
  <c r="AA8" i="64"/>
  <c r="AR8" i="64" s="1"/>
  <c r="Q4" i="32"/>
  <c r="O9" i="65"/>
  <c r="AF9" i="65" s="1"/>
  <c r="E5" i="33"/>
  <c r="R7" i="68"/>
  <c r="AI7" i="68" s="1"/>
  <c r="AI6" i="68" s="1"/>
  <c r="H2" i="36" s="1"/>
  <c r="H3" i="36"/>
  <c r="Z2" i="131"/>
  <c r="R2" i="131"/>
  <c r="J2" i="131"/>
  <c r="V2" i="131"/>
  <c r="N2" i="131"/>
  <c r="AA2" i="131"/>
  <c r="P2" i="131"/>
  <c r="X2" i="131"/>
  <c r="M2" i="131"/>
  <c r="U2" i="131"/>
  <c r="K2" i="131"/>
  <c r="S2" i="131"/>
  <c r="H2" i="131"/>
  <c r="Y2" i="131"/>
  <c r="W2" i="131"/>
  <c r="T2" i="131"/>
  <c r="L2" i="131"/>
  <c r="Q2" i="131"/>
  <c r="O2" i="131"/>
  <c r="I2" i="131"/>
  <c r="G2" i="131"/>
  <c r="X8" i="62"/>
  <c r="AO8" i="62" s="1"/>
  <c r="N4" i="30"/>
  <c r="AA8" i="63"/>
  <c r="AR8" i="63" s="1"/>
  <c r="Q4" i="31"/>
  <c r="AH16" i="64"/>
  <c r="Q11" i="64" s="1"/>
  <c r="AH11" i="64" s="1"/>
  <c r="AH10" i="64" s="1"/>
  <c r="Z8" i="66"/>
  <c r="AQ8" i="66" s="1"/>
  <c r="P4" i="34"/>
  <c r="S9" i="67"/>
  <c r="AJ9" i="67" s="1"/>
  <c r="I5" i="35"/>
  <c r="AI16" i="61"/>
  <c r="R11" i="61" s="1"/>
  <c r="AI11" i="61" s="1"/>
  <c r="AI10" i="61" s="1"/>
  <c r="AA9" i="62"/>
  <c r="AR9" i="62" s="1"/>
  <c r="Q5" i="30"/>
  <c r="J5" i="41"/>
  <c r="J5" i="108" s="1"/>
  <c r="J5" i="16"/>
  <c r="AA9" i="66"/>
  <c r="AR9" i="66" s="1"/>
  <c r="Q5" i="34"/>
  <c r="U8" i="68"/>
  <c r="AL8" i="68" s="1"/>
  <c r="K4" i="36"/>
  <c r="C5" i="39"/>
  <c r="C5" i="102" s="1"/>
  <c r="C5" i="14"/>
  <c r="F4" i="41"/>
  <c r="F4" i="108" s="1"/>
  <c r="F4" i="16"/>
  <c r="U7" i="68"/>
  <c r="AL7" i="68" s="1"/>
  <c r="K3" i="36"/>
  <c r="G5" i="40"/>
  <c r="G5" i="105" s="1"/>
  <c r="G5" i="15"/>
  <c r="L4" i="38"/>
  <c r="L4" i="99" s="1"/>
  <c r="L4" i="13"/>
  <c r="D4" i="39"/>
  <c r="D4" i="102" s="1"/>
  <c r="D4" i="14"/>
  <c r="G4" i="41"/>
  <c r="G4" i="108" s="1"/>
  <c r="G4" i="16"/>
  <c r="H4" i="44"/>
  <c r="H4" i="117" s="1"/>
  <c r="H4" i="19"/>
  <c r="M3" i="38"/>
  <c r="M3" i="99" s="1"/>
  <c r="M3" i="13"/>
  <c r="L5" i="37"/>
  <c r="L5" i="12"/>
  <c r="J4" i="39"/>
  <c r="J4" i="102" s="1"/>
  <c r="J4" i="14"/>
  <c r="M4" i="40"/>
  <c r="M4" i="105" s="1"/>
  <c r="M4" i="15"/>
  <c r="P5" i="41"/>
  <c r="P5" i="108" s="1"/>
  <c r="P5" i="16"/>
  <c r="I5" i="39"/>
  <c r="I5" i="102" s="1"/>
  <c r="I5" i="14"/>
  <c r="K5" i="38"/>
  <c r="K5" i="99" s="1"/>
  <c r="K5" i="13"/>
  <c r="P5" i="39"/>
  <c r="P5" i="102" s="1"/>
  <c r="P5" i="14"/>
  <c r="K5" i="41"/>
  <c r="K5" i="108" s="1"/>
  <c r="K5" i="16"/>
  <c r="O4" i="42"/>
  <c r="O4" i="111" s="1"/>
  <c r="O4" i="17"/>
  <c r="I5" i="44"/>
  <c r="I5" i="117" s="1"/>
  <c r="I5" i="19"/>
  <c r="P3" i="109"/>
  <c r="H3" i="109"/>
  <c r="P3" i="97"/>
  <c r="H3" i="97"/>
  <c r="O3" i="109"/>
  <c r="G3" i="109"/>
  <c r="O3" i="97"/>
  <c r="G3" i="97"/>
  <c r="N3" i="109"/>
  <c r="F3" i="109"/>
  <c r="N3" i="97"/>
  <c r="F3" i="97"/>
  <c r="M3" i="109"/>
  <c r="E3" i="109"/>
  <c r="M3" i="97"/>
  <c r="E3" i="97"/>
  <c r="L3" i="109"/>
  <c r="D3" i="109"/>
  <c r="L3" i="97"/>
  <c r="D3" i="97"/>
  <c r="K3" i="109"/>
  <c r="C3" i="109"/>
  <c r="K3" i="97"/>
  <c r="C3" i="97"/>
  <c r="J3" i="109"/>
  <c r="B3" i="109"/>
  <c r="J3" i="97"/>
  <c r="B3" i="97"/>
  <c r="Q3" i="109"/>
  <c r="I3" i="109"/>
  <c r="Q3" i="97"/>
  <c r="I3" i="97"/>
  <c r="Z7" i="61"/>
  <c r="AQ7" i="61" s="1"/>
  <c r="AQ6" i="61" s="1"/>
  <c r="P2" i="29" s="1"/>
  <c r="P3" i="29"/>
  <c r="S7" i="63"/>
  <c r="AJ7" i="63" s="1"/>
  <c r="I3" i="31"/>
  <c r="Z9" i="68"/>
  <c r="AQ9" i="68" s="1"/>
  <c r="P5" i="36"/>
  <c r="B34" i="84"/>
  <c r="B37" i="84"/>
  <c r="B36" i="84"/>
  <c r="B35" i="84"/>
  <c r="O3" i="50"/>
  <c r="G3" i="50"/>
  <c r="O3" i="46"/>
  <c r="G3" i="46"/>
  <c r="N3" i="50"/>
  <c r="F3" i="50"/>
  <c r="N3" i="46"/>
  <c r="F3" i="46"/>
  <c r="M3" i="50"/>
  <c r="E3" i="50"/>
  <c r="M3" i="46"/>
  <c r="E3" i="46"/>
  <c r="L3" i="50"/>
  <c r="D3" i="50"/>
  <c r="L3" i="46"/>
  <c r="D3" i="46"/>
  <c r="K3" i="50"/>
  <c r="C3" i="50"/>
  <c r="K3" i="46"/>
  <c r="C3" i="46"/>
  <c r="J3" i="50"/>
  <c r="B3" i="50"/>
  <c r="J3" i="46"/>
  <c r="B3" i="46"/>
  <c r="Q3" i="50"/>
  <c r="I3" i="50"/>
  <c r="Q3" i="46"/>
  <c r="I3" i="46"/>
  <c r="P3" i="50"/>
  <c r="H3" i="50"/>
  <c r="P3" i="46"/>
  <c r="H3" i="46"/>
  <c r="W9" i="61"/>
  <c r="AN9" i="61" s="1"/>
  <c r="M5" i="29"/>
  <c r="V7" i="64"/>
  <c r="AM7" i="64" s="1"/>
  <c r="AM6" i="64" s="1"/>
  <c r="L2" i="32" s="1"/>
  <c r="L3" i="32"/>
  <c r="P8" i="66"/>
  <c r="AG8" i="66" s="1"/>
  <c r="F4" i="34"/>
  <c r="N5" i="44"/>
  <c r="N5" i="117" s="1"/>
  <c r="N5" i="19"/>
  <c r="V8" i="63"/>
  <c r="AM8" i="63" s="1"/>
  <c r="L4" i="31"/>
  <c r="O8" i="65"/>
  <c r="AF8" i="65" s="1"/>
  <c r="E4" i="33"/>
  <c r="S9" i="65"/>
  <c r="AJ9" i="65" s="1"/>
  <c r="I5" i="33"/>
  <c r="L9" i="67"/>
  <c r="AC9" i="67" s="1"/>
  <c r="B5" i="35"/>
  <c r="AA7" i="64"/>
  <c r="AR7" i="64" s="1"/>
  <c r="AR6" i="64" s="1"/>
  <c r="Q2" i="32" s="1"/>
  <c r="Q3" i="32"/>
  <c r="AA7" i="65"/>
  <c r="AR7" i="65" s="1"/>
  <c r="AR6" i="65" s="1"/>
  <c r="Q2" i="33" s="1"/>
  <c r="Q3" i="33"/>
  <c r="AN16" i="66"/>
  <c r="W11" i="66" s="1"/>
  <c r="AN11" i="66" s="1"/>
  <c r="AN10" i="66" s="1"/>
  <c r="AC16" i="68"/>
  <c r="L11" i="68" s="1"/>
  <c r="AC11" i="68" s="1"/>
  <c r="AC10" i="68" s="1"/>
  <c r="V8" i="65"/>
  <c r="AM8" i="65" s="1"/>
  <c r="L4" i="33"/>
  <c r="T8" i="66"/>
  <c r="AK8" i="66" s="1"/>
  <c r="J4" i="34"/>
  <c r="X3" i="131"/>
  <c r="P3" i="131"/>
  <c r="H3" i="131"/>
  <c r="T3" i="131"/>
  <c r="L3" i="131"/>
  <c r="V3" i="131"/>
  <c r="K3" i="131"/>
  <c r="S3" i="131"/>
  <c r="I3" i="131"/>
  <c r="AA3" i="131"/>
  <c r="Q3" i="131"/>
  <c r="Y3" i="131"/>
  <c r="N3" i="131"/>
  <c r="Z3" i="131"/>
  <c r="U3" i="131"/>
  <c r="R3" i="131"/>
  <c r="O3" i="131"/>
  <c r="M3" i="131"/>
  <c r="G3" i="131"/>
  <c r="W3" i="131"/>
  <c r="J3" i="131"/>
  <c r="S8" i="63"/>
  <c r="AJ8" i="63" s="1"/>
  <c r="I4" i="31"/>
  <c r="M7" i="65"/>
  <c r="AD7" i="65" s="1"/>
  <c r="AD6" i="65" s="1"/>
  <c r="C2" i="33" s="1"/>
  <c r="C3" i="33"/>
  <c r="B36" i="80"/>
  <c r="B35" i="80"/>
  <c r="B34" i="80"/>
  <c r="B37" i="80"/>
  <c r="O3" i="49"/>
  <c r="G3" i="49"/>
  <c r="O3" i="45"/>
  <c r="G3" i="45"/>
  <c r="N3" i="49"/>
  <c r="F3" i="49"/>
  <c r="N3" i="45"/>
  <c r="F3" i="45"/>
  <c r="M3" i="49"/>
  <c r="E3" i="49"/>
  <c r="M3" i="45"/>
  <c r="E3" i="45"/>
  <c r="L3" i="49"/>
  <c r="D3" i="49"/>
  <c r="L3" i="45"/>
  <c r="D3" i="45"/>
  <c r="K3" i="49"/>
  <c r="C3" i="49"/>
  <c r="K3" i="45"/>
  <c r="C3" i="45"/>
  <c r="J3" i="49"/>
  <c r="B3" i="49"/>
  <c r="J3" i="45"/>
  <c r="B3" i="45"/>
  <c r="Q3" i="49"/>
  <c r="I3" i="49"/>
  <c r="Q3" i="45"/>
  <c r="I3" i="45"/>
  <c r="P3" i="49"/>
  <c r="H3" i="49"/>
  <c r="P3" i="45"/>
  <c r="H3" i="45"/>
  <c r="R8" i="64"/>
  <c r="AI8" i="64" s="1"/>
  <c r="H4" i="32"/>
  <c r="S9" i="66"/>
  <c r="AJ9" i="66" s="1"/>
  <c r="I5" i="34"/>
  <c r="M8" i="62"/>
  <c r="AD8" i="62" s="1"/>
  <c r="C4" i="30"/>
  <c r="AP16" i="63"/>
  <c r="Y11" i="63" s="1"/>
  <c r="AP11" i="63" s="1"/>
  <c r="AP10" i="63" s="1"/>
  <c r="U7" i="66"/>
  <c r="AL7" i="66" s="1"/>
  <c r="AL6" i="66" s="1"/>
  <c r="K2" i="34" s="1"/>
  <c r="K3" i="34"/>
  <c r="AA8" i="67"/>
  <c r="AR8" i="67" s="1"/>
  <c r="Q4" i="35"/>
  <c r="F4" i="37"/>
  <c r="F4" i="12"/>
  <c r="P5" i="43"/>
  <c r="P5" i="114" s="1"/>
  <c r="P5" i="18"/>
  <c r="Y7" i="68"/>
  <c r="AP7" i="68" s="1"/>
  <c r="AP6" i="68" s="1"/>
  <c r="O2" i="36" s="1"/>
  <c r="O3" i="36"/>
  <c r="L4" i="44"/>
  <c r="L4" i="117" s="1"/>
  <c r="L4" i="19"/>
  <c r="N4" i="37"/>
  <c r="N4" i="12"/>
  <c r="K5" i="39"/>
  <c r="K5" i="102" s="1"/>
  <c r="K5" i="14"/>
  <c r="Q5" i="40"/>
  <c r="Q5" i="105" s="1"/>
  <c r="Q5" i="15"/>
  <c r="Q7" i="68"/>
  <c r="AH7" i="68" s="1"/>
  <c r="AH6" i="68" s="1"/>
  <c r="G2" i="36" s="1"/>
  <c r="G3" i="36"/>
  <c r="Q4" i="37"/>
  <c r="Q4" i="12"/>
  <c r="O4" i="43"/>
  <c r="O4" i="114" s="1"/>
  <c r="O4" i="18"/>
  <c r="N4" i="40"/>
  <c r="N4" i="105" s="1"/>
  <c r="N4" i="15"/>
  <c r="AN6" i="62"/>
  <c r="M2" i="30" s="1"/>
  <c r="F4" i="39"/>
  <c r="F4" i="102" s="1"/>
  <c r="F4" i="14"/>
  <c r="N4" i="43"/>
  <c r="N4" i="114" s="1"/>
  <c r="N4" i="18"/>
  <c r="E5" i="44"/>
  <c r="E5" i="117" s="1"/>
  <c r="E5" i="19"/>
  <c r="G4" i="37"/>
  <c r="G4" i="12"/>
  <c r="B3" i="39"/>
  <c r="B3" i="14"/>
  <c r="L5" i="41"/>
  <c r="L5" i="108" s="1"/>
  <c r="L5" i="16"/>
  <c r="F7" i="6" a="1"/>
  <c r="O7" i="6" a="1"/>
  <c r="N7" i="6" a="1"/>
  <c r="P7" i="6" a="1"/>
  <c r="O9" i="5" a="1"/>
  <c r="F8" i="6" a="1"/>
  <c r="J9" i="5" a="1"/>
  <c r="N8" i="5" a="1"/>
  <c r="B9" i="5" a="1"/>
  <c r="D9" i="5" a="1"/>
  <c r="N8" i="6" a="1"/>
  <c r="G7" i="6" a="1"/>
  <c r="K7" i="6" a="1"/>
  <c r="C8" i="6" a="1"/>
  <c r="I8" i="5" a="1"/>
  <c r="I8" i="6" a="1"/>
  <c r="Q8" i="6" a="1"/>
  <c r="L8" i="6" a="1"/>
  <c r="K8" i="6" a="1"/>
  <c r="O8" i="5" a="1"/>
  <c r="B8" i="5" a="1"/>
  <c r="D7" i="6" a="1"/>
  <c r="J8" i="5" a="1"/>
  <c r="P8" i="5" a="1"/>
  <c r="Q8" i="5" a="1"/>
  <c r="O8" i="6" a="1"/>
  <c r="P8" i="6" a="1"/>
  <c r="G9" i="5" a="1"/>
  <c r="P9" i="5" a="1"/>
  <c r="Q9" i="5" a="1"/>
  <c r="B8" i="6" a="1"/>
  <c r="Q7" i="6" a="1"/>
  <c r="L9" i="5" a="1"/>
  <c r="H8" i="6" a="1"/>
  <c r="C7" i="6" a="1"/>
  <c r="J7" i="6" a="1"/>
  <c r="M7" i="6" a="1"/>
  <c r="I7" i="6" a="1"/>
  <c r="K9" i="5" a="1"/>
  <c r="C9" i="5" a="1"/>
  <c r="K8" i="5" a="1"/>
  <c r="F8" i="5" a="1"/>
  <c r="L7" i="6" a="1"/>
  <c r="H9" i="5" a="1"/>
  <c r="C8" i="5" a="1"/>
  <c r="H7" i="6" a="1"/>
  <c r="D8" i="6" a="1"/>
  <c r="E7" i="6" a="1"/>
  <c r="H8" i="5" a="1"/>
  <c r="M8" i="6" a="1"/>
  <c r="G8" i="5" a="1"/>
  <c r="J8" i="6" a="1"/>
  <c r="G8" i="6" a="1"/>
  <c r="B7" i="6" a="1"/>
  <c r="E8" i="6" a="1"/>
  <c r="AJ6" i="67" l="1"/>
  <c r="I2" i="35" s="1"/>
  <c r="AL6" i="68"/>
  <c r="K2" i="36" s="1"/>
  <c r="AP6" i="62"/>
  <c r="O2" i="30" s="1"/>
  <c r="D3" i="111"/>
  <c r="P7" i="62"/>
  <c r="AG7" i="62" s="1"/>
  <c r="AG6" i="62" s="1"/>
  <c r="F2" i="30" s="1"/>
  <c r="F3" i="30"/>
  <c r="X7" i="62"/>
  <c r="AO7" i="62" s="1"/>
  <c r="AO6" i="62" s="1"/>
  <c r="N2" i="30" s="1"/>
  <c r="N3" i="30"/>
  <c r="U7" i="63"/>
  <c r="AL7" i="63" s="1"/>
  <c r="AL6" i="63" s="1"/>
  <c r="K2" i="31" s="1"/>
  <c r="K2" i="14" s="1"/>
  <c r="K3" i="31"/>
  <c r="T7" i="62"/>
  <c r="AK7" i="62" s="1"/>
  <c r="AK6" i="62" s="1"/>
  <c r="J2" i="30" s="1"/>
  <c r="J3" i="30"/>
  <c r="G8" i="5"/>
  <c r="H7" i="6"/>
  <c r="D7" i="6"/>
  <c r="P7" i="6"/>
  <c r="J7" i="6"/>
  <c r="L7" i="6"/>
  <c r="N7" i="6"/>
  <c r="L9" i="5"/>
  <c r="B9" i="5"/>
  <c r="H9" i="5"/>
  <c r="G9" i="5"/>
  <c r="H8" i="6"/>
  <c r="B8" i="6"/>
  <c r="D8" i="6"/>
  <c r="F8" i="6"/>
  <c r="C8" i="5"/>
  <c r="P8" i="6"/>
  <c r="J8" i="6"/>
  <c r="L8" i="6"/>
  <c r="N8" i="6"/>
  <c r="Q8" i="5"/>
  <c r="C7" i="6"/>
  <c r="G7" i="6"/>
  <c r="Q9" i="5"/>
  <c r="J9" i="5"/>
  <c r="C9" i="5"/>
  <c r="O9" i="5"/>
  <c r="H8" i="5"/>
  <c r="I8" i="5"/>
  <c r="N8" i="5"/>
  <c r="F8" i="5"/>
  <c r="I7" i="6"/>
  <c r="E7" i="6"/>
  <c r="Q7" i="6"/>
  <c r="K7" i="6"/>
  <c r="M7" i="6"/>
  <c r="O7" i="6"/>
  <c r="P8" i="5"/>
  <c r="K8" i="5"/>
  <c r="O8" i="5"/>
  <c r="K9" i="5"/>
  <c r="P9" i="5"/>
  <c r="J8" i="5"/>
  <c r="B8" i="5"/>
  <c r="I8" i="6"/>
  <c r="C8" i="6"/>
  <c r="E8" i="6"/>
  <c r="G8" i="6"/>
  <c r="Q8" i="6"/>
  <c r="K8" i="6"/>
  <c r="M8" i="6"/>
  <c r="O8" i="6"/>
  <c r="B7" i="6"/>
  <c r="F7" i="6"/>
  <c r="D9" i="5"/>
  <c r="G4" i="96"/>
  <c r="F4" i="42"/>
  <c r="F4" i="111" s="1"/>
  <c r="F4" i="17"/>
  <c r="N2" i="38"/>
  <c r="N2" i="13"/>
  <c r="O2" i="44"/>
  <c r="O2" i="19"/>
  <c r="Y7" i="63"/>
  <c r="AP7" i="63" s="1"/>
  <c r="AP6" i="63" s="1"/>
  <c r="O2" i="31" s="1"/>
  <c r="O3" i="31"/>
  <c r="Q2" i="41"/>
  <c r="Q2" i="16"/>
  <c r="L2" i="40"/>
  <c r="L2" i="15"/>
  <c r="K3" i="44"/>
  <c r="K3" i="117" s="1"/>
  <c r="K3" i="19"/>
  <c r="Q5" i="42"/>
  <c r="Q5" i="111" s="1"/>
  <c r="Q5" i="17"/>
  <c r="D5" i="43"/>
  <c r="D5" i="114" s="1"/>
  <c r="D5" i="18"/>
  <c r="L3" i="41"/>
  <c r="L3" i="108" s="1"/>
  <c r="L3" i="16"/>
  <c r="J3" i="37"/>
  <c r="J3" i="12"/>
  <c r="C3" i="44"/>
  <c r="C3" i="117" s="1"/>
  <c r="C3" i="19"/>
  <c r="L2" i="37"/>
  <c r="L2" i="12"/>
  <c r="H5" i="43"/>
  <c r="H5" i="114" s="1"/>
  <c r="H5" i="18"/>
  <c r="Q3" i="43"/>
  <c r="Q3" i="18"/>
  <c r="I3" i="42"/>
  <c r="I3" i="111" s="1"/>
  <c r="I3" i="17"/>
  <c r="Y7" i="66"/>
  <c r="AP7" i="66" s="1"/>
  <c r="AP6" i="66" s="1"/>
  <c r="O2" i="34" s="1"/>
  <c r="O3" i="34"/>
  <c r="Q7" i="61"/>
  <c r="AH7" i="61" s="1"/>
  <c r="AH6" i="61" s="1"/>
  <c r="G2" i="29" s="1"/>
  <c r="G3" i="29"/>
  <c r="M4" i="41"/>
  <c r="M4" i="108" s="1"/>
  <c r="M4" i="16"/>
  <c r="J3" i="40"/>
  <c r="J3" i="105" s="1"/>
  <c r="J3" i="15"/>
  <c r="Z7" i="68"/>
  <c r="AQ7" i="68" s="1"/>
  <c r="AQ6" i="68" s="1"/>
  <c r="P2" i="36" s="1"/>
  <c r="P3" i="36"/>
  <c r="O3" i="38"/>
  <c r="O3" i="99" s="1"/>
  <c r="O3" i="13"/>
  <c r="I3" i="40"/>
  <c r="I3" i="105" s="1"/>
  <c r="I3" i="15"/>
  <c r="L5" i="44"/>
  <c r="L5" i="117" s="1"/>
  <c r="L5" i="19"/>
  <c r="O2" i="43"/>
  <c r="O2" i="18"/>
  <c r="G4" i="42"/>
  <c r="G4" i="111" s="1"/>
  <c r="G4" i="17"/>
  <c r="N3" i="37"/>
  <c r="N3" i="12"/>
  <c r="D5" i="39"/>
  <c r="D5" i="102" s="1"/>
  <c r="D5" i="14"/>
  <c r="N7" i="61"/>
  <c r="AE7" i="61" s="1"/>
  <c r="AE6" i="61" s="1"/>
  <c r="D2" i="29" s="1"/>
  <c r="D3" i="29"/>
  <c r="P5" i="38"/>
  <c r="P5" i="99" s="1"/>
  <c r="P5" i="13"/>
  <c r="U3" i="124"/>
  <c r="M3" i="124"/>
  <c r="Y3" i="124"/>
  <c r="Q3" i="124"/>
  <c r="I3" i="124"/>
  <c r="V3" i="124"/>
  <c r="K3" i="124"/>
  <c r="T3" i="124"/>
  <c r="J3" i="124"/>
  <c r="S3" i="124"/>
  <c r="H3" i="124"/>
  <c r="Z3" i="124"/>
  <c r="O3" i="124"/>
  <c r="AA3" i="124"/>
  <c r="X3" i="124"/>
  <c r="W3" i="124"/>
  <c r="R3" i="124"/>
  <c r="P3" i="124"/>
  <c r="N3" i="124"/>
  <c r="L3" i="124"/>
  <c r="G3" i="124"/>
  <c r="F3" i="40"/>
  <c r="F3" i="105" s="1"/>
  <c r="F3" i="15"/>
  <c r="H4" i="39"/>
  <c r="H4" i="102" s="1"/>
  <c r="H4" i="14"/>
  <c r="E3" i="43"/>
  <c r="E3" i="18"/>
  <c r="K3" i="38"/>
  <c r="K3" i="99" s="1"/>
  <c r="K3" i="13"/>
  <c r="Q3" i="37"/>
  <c r="Q3" i="12"/>
  <c r="H3" i="43"/>
  <c r="H3" i="18"/>
  <c r="D3" i="43"/>
  <c r="D3" i="18"/>
  <c r="F3" i="39"/>
  <c r="F3" i="14"/>
  <c r="P3" i="43"/>
  <c r="P3" i="18"/>
  <c r="P3" i="38"/>
  <c r="P3" i="99" s="1"/>
  <c r="P3" i="13"/>
  <c r="L3" i="43"/>
  <c r="L3" i="18"/>
  <c r="O3" i="40"/>
  <c r="O3" i="105" s="1"/>
  <c r="O3" i="15"/>
  <c r="L3" i="44"/>
  <c r="L3" i="117" s="1"/>
  <c r="L3" i="19"/>
  <c r="C4" i="38"/>
  <c r="C4" i="99" s="1"/>
  <c r="C4" i="13"/>
  <c r="J4" i="42"/>
  <c r="J4" i="111" s="1"/>
  <c r="J4" i="17"/>
  <c r="M5" i="37"/>
  <c r="M5" i="12"/>
  <c r="I3" i="39"/>
  <c r="I3" i="14"/>
  <c r="U3" i="121"/>
  <c r="M3" i="121"/>
  <c r="Y3" i="121"/>
  <c r="Q3" i="121"/>
  <c r="I3" i="121"/>
  <c r="X3" i="121"/>
  <c r="W3" i="121"/>
  <c r="L3" i="121"/>
  <c r="T3" i="121"/>
  <c r="H3" i="121"/>
  <c r="S3" i="121"/>
  <c r="G3" i="121"/>
  <c r="R3" i="121"/>
  <c r="P3" i="121"/>
  <c r="O3" i="121"/>
  <c r="AA3" i="121"/>
  <c r="N3" i="121"/>
  <c r="Z3" i="121"/>
  <c r="K3" i="121"/>
  <c r="V3" i="121"/>
  <c r="J3" i="121"/>
  <c r="J2" i="38"/>
  <c r="J2" i="13"/>
  <c r="L5" i="96"/>
  <c r="K2" i="44"/>
  <c r="K2" i="19"/>
  <c r="P4" i="42"/>
  <c r="P4" i="111" s="1"/>
  <c r="P4" i="17"/>
  <c r="L2" i="41"/>
  <c r="L2" i="16"/>
  <c r="J2" i="37"/>
  <c r="J2" i="12"/>
  <c r="C2" i="44"/>
  <c r="C2" i="19"/>
  <c r="Q7" i="63"/>
  <c r="AH7" i="63" s="1"/>
  <c r="AH6" i="63" s="1"/>
  <c r="G2" i="31" s="1"/>
  <c r="G3" i="31"/>
  <c r="AR6" i="67"/>
  <c r="Q2" i="35" s="1"/>
  <c r="AJ6" i="66"/>
  <c r="I2" i="34" s="1"/>
  <c r="B5" i="96"/>
  <c r="I5" i="40"/>
  <c r="I5" i="105" s="1"/>
  <c r="I5" i="15"/>
  <c r="T5" i="23" s="1"/>
  <c r="B4" i="42"/>
  <c r="B4" i="111" s="1"/>
  <c r="B4" i="17"/>
  <c r="H4" i="41"/>
  <c r="H4" i="108" s="1"/>
  <c r="H4" i="16"/>
  <c r="B29" i="88"/>
  <c r="B21" i="88"/>
  <c r="B26" i="88"/>
  <c r="B18" i="88"/>
  <c r="B31" i="88"/>
  <c r="B23" i="88"/>
  <c r="B27" i="88"/>
  <c r="B25" i="88"/>
  <c r="B24" i="88"/>
  <c r="B22" i="88"/>
  <c r="B33" i="88"/>
  <c r="B20" i="88"/>
  <c r="B32" i="88"/>
  <c r="B19" i="88"/>
  <c r="B30" i="88"/>
  <c r="B17" i="88"/>
  <c r="B28" i="88"/>
  <c r="O2" i="51"/>
  <c r="G2" i="51"/>
  <c r="O2" i="47"/>
  <c r="G2" i="47"/>
  <c r="N2" i="51"/>
  <c r="F2" i="51"/>
  <c r="N2" i="47"/>
  <c r="F2" i="47"/>
  <c r="M2" i="51"/>
  <c r="E2" i="51"/>
  <c r="M2" i="47"/>
  <c r="E2" i="47"/>
  <c r="L2" i="51"/>
  <c r="D2" i="51"/>
  <c r="L2" i="47"/>
  <c r="D2" i="47"/>
  <c r="K2" i="51"/>
  <c r="C2" i="51"/>
  <c r="K2" i="47"/>
  <c r="C2" i="47"/>
  <c r="J2" i="51"/>
  <c r="B2" i="51"/>
  <c r="J2" i="47"/>
  <c r="B2" i="47"/>
  <c r="Q2" i="51"/>
  <c r="I2" i="51"/>
  <c r="Q2" i="47"/>
  <c r="I2" i="47"/>
  <c r="P2" i="51"/>
  <c r="H2" i="51"/>
  <c r="P2" i="47"/>
  <c r="H2" i="47"/>
  <c r="J2" i="40"/>
  <c r="J2" i="15"/>
  <c r="U7" i="64"/>
  <c r="AL7" i="64" s="1"/>
  <c r="AL6" i="64" s="1"/>
  <c r="K2" i="32" s="1"/>
  <c r="K3" i="32"/>
  <c r="O2" i="38"/>
  <c r="O2" i="13"/>
  <c r="AJ6" i="64"/>
  <c r="I2" i="32" s="1"/>
  <c r="H5" i="96"/>
  <c r="M5" i="41"/>
  <c r="M5" i="108" s="1"/>
  <c r="M5" i="16"/>
  <c r="N2" i="37"/>
  <c r="N2" i="12"/>
  <c r="B33" i="92"/>
  <c r="B25" i="92"/>
  <c r="B17" i="92"/>
  <c r="B32" i="92"/>
  <c r="B24" i="92"/>
  <c r="B31" i="92"/>
  <c r="B23" i="92"/>
  <c r="B29" i="92"/>
  <c r="B21" i="92"/>
  <c r="B26" i="92"/>
  <c r="B18" i="92"/>
  <c r="B28" i="92"/>
  <c r="B27" i="92"/>
  <c r="B22" i="92"/>
  <c r="B20" i="92"/>
  <c r="B19" i="92"/>
  <c r="B30" i="92"/>
  <c r="O2" i="52"/>
  <c r="G2" i="52"/>
  <c r="O2" i="48"/>
  <c r="G2" i="48"/>
  <c r="N2" i="52"/>
  <c r="F2" i="52"/>
  <c r="N2" i="48"/>
  <c r="F2" i="48"/>
  <c r="M2" i="52"/>
  <c r="E2" i="52"/>
  <c r="M2" i="48"/>
  <c r="E2" i="48"/>
  <c r="L2" i="52"/>
  <c r="D2" i="52"/>
  <c r="L2" i="48"/>
  <c r="D2" i="48"/>
  <c r="K2" i="52"/>
  <c r="C2" i="52"/>
  <c r="K2" i="48"/>
  <c r="C2" i="48"/>
  <c r="J2" i="52"/>
  <c r="B2" i="52"/>
  <c r="J2" i="48"/>
  <c r="B2" i="48"/>
  <c r="Q2" i="52"/>
  <c r="I2" i="52"/>
  <c r="Q2" i="48"/>
  <c r="I2" i="48"/>
  <c r="P2" i="52"/>
  <c r="H2" i="52"/>
  <c r="P2" i="48"/>
  <c r="H2" i="48"/>
  <c r="G5" i="96"/>
  <c r="B31" i="80"/>
  <c r="B23" i="80"/>
  <c r="B27" i="80"/>
  <c r="B18" i="80"/>
  <c r="B26" i="80"/>
  <c r="B17" i="80"/>
  <c r="B25" i="80"/>
  <c r="B33" i="80"/>
  <c r="B24" i="80"/>
  <c r="B32" i="80"/>
  <c r="B22" i="80"/>
  <c r="B30" i="80"/>
  <c r="B21" i="80"/>
  <c r="B29" i="80"/>
  <c r="B20" i="80"/>
  <c r="B28" i="80"/>
  <c r="B19" i="80"/>
  <c r="O2" i="49"/>
  <c r="G2" i="49"/>
  <c r="O2" i="45"/>
  <c r="G2" i="45"/>
  <c r="N2" i="49"/>
  <c r="F2" i="49"/>
  <c r="N2" i="45"/>
  <c r="F2" i="45"/>
  <c r="M2" i="49"/>
  <c r="E2" i="49"/>
  <c r="M2" i="45"/>
  <c r="E2" i="45"/>
  <c r="L2" i="49"/>
  <c r="D2" i="49"/>
  <c r="L2" i="45"/>
  <c r="D2" i="45"/>
  <c r="K2" i="49"/>
  <c r="C2" i="49"/>
  <c r="K2" i="45"/>
  <c r="C2" i="45"/>
  <c r="J2" i="49"/>
  <c r="B2" i="49"/>
  <c r="J2" i="45"/>
  <c r="B2" i="45"/>
  <c r="Q2" i="49"/>
  <c r="I2" i="49"/>
  <c r="Q2" i="45"/>
  <c r="I2" i="45"/>
  <c r="P2" i="49"/>
  <c r="H2" i="49"/>
  <c r="P2" i="45"/>
  <c r="H2" i="45"/>
  <c r="M7" i="64"/>
  <c r="AD7" i="64" s="1"/>
  <c r="AD6" i="64" s="1"/>
  <c r="C2" i="32" s="1"/>
  <c r="C3" i="32"/>
  <c r="F2" i="40"/>
  <c r="F2" i="15"/>
  <c r="D4" i="37"/>
  <c r="D4" i="12"/>
  <c r="M4" i="37"/>
  <c r="M4" i="12"/>
  <c r="J3" i="42"/>
  <c r="J3" i="111" s="1"/>
  <c r="J3" i="17"/>
  <c r="B2" i="39"/>
  <c r="B2" i="14"/>
  <c r="N3" i="41"/>
  <c r="N3" i="108" s="1"/>
  <c r="N3" i="16"/>
  <c r="C4" i="39"/>
  <c r="C4" i="102" s="1"/>
  <c r="C4" i="14"/>
  <c r="D4" i="41"/>
  <c r="D4" i="108" s="1"/>
  <c r="D4" i="16"/>
  <c r="E2" i="43"/>
  <c r="E2" i="18"/>
  <c r="AL6" i="62"/>
  <c r="K2" i="30" s="1"/>
  <c r="Q2" i="37"/>
  <c r="Q2" i="12"/>
  <c r="AI6" i="67"/>
  <c r="H2" i="35" s="1"/>
  <c r="AE6" i="67"/>
  <c r="D2" i="35" s="1"/>
  <c r="AG6" i="63"/>
  <c r="F2" i="31" s="1"/>
  <c r="P2" i="43"/>
  <c r="P2" i="18"/>
  <c r="AQ6" i="62"/>
  <c r="P2" i="30" s="1"/>
  <c r="L2" i="43"/>
  <c r="L2" i="18"/>
  <c r="O2" i="40"/>
  <c r="O2" i="15"/>
  <c r="AM6" i="68"/>
  <c r="L2" i="36" s="1"/>
  <c r="L4" i="39"/>
  <c r="L4" i="102" s="1"/>
  <c r="L4" i="14"/>
  <c r="Q2" i="40"/>
  <c r="Q2" i="15"/>
  <c r="AJ6" i="63"/>
  <c r="I2" i="31" s="1"/>
  <c r="H3" i="44"/>
  <c r="H3" i="117" s="1"/>
  <c r="H3" i="19"/>
  <c r="F3" i="44"/>
  <c r="F3" i="117" s="1"/>
  <c r="F3" i="19"/>
  <c r="E3" i="39"/>
  <c r="E3" i="14"/>
  <c r="M5" i="42"/>
  <c r="M5" i="111" s="1"/>
  <c r="M5" i="17"/>
  <c r="Q4" i="44"/>
  <c r="Q4" i="117" s="1"/>
  <c r="Q4" i="19"/>
  <c r="L3" i="38"/>
  <c r="L3" i="99" s="1"/>
  <c r="L3" i="13"/>
  <c r="G3" i="43"/>
  <c r="G3" i="18"/>
  <c r="I4" i="41"/>
  <c r="I4" i="108" s="1"/>
  <c r="I4" i="16"/>
  <c r="Q4" i="42"/>
  <c r="Q4" i="111" s="1"/>
  <c r="Q4" i="17"/>
  <c r="D3" i="41"/>
  <c r="D3" i="108" s="1"/>
  <c r="D3" i="16"/>
  <c r="N3" i="40"/>
  <c r="N3" i="105" s="1"/>
  <c r="N3" i="15"/>
  <c r="M3" i="43"/>
  <c r="M3" i="18"/>
  <c r="H3" i="41"/>
  <c r="H3" i="108" s="1"/>
  <c r="H3" i="16"/>
  <c r="C4" i="96"/>
  <c r="E5" i="42"/>
  <c r="E5" i="111" s="1"/>
  <c r="E5" i="17"/>
  <c r="M5" i="38"/>
  <c r="M5" i="99" s="1"/>
  <c r="M5" i="13"/>
  <c r="H3" i="40"/>
  <c r="H3" i="105" s="1"/>
  <c r="H3" i="15"/>
  <c r="N5" i="39"/>
  <c r="N5" i="102" s="1"/>
  <c r="N5" i="14"/>
  <c r="P3" i="40"/>
  <c r="P3" i="105" s="1"/>
  <c r="P3" i="15"/>
  <c r="O5" i="42"/>
  <c r="O5" i="111" s="1"/>
  <c r="O5" i="17"/>
  <c r="D5" i="44"/>
  <c r="D5" i="117" s="1"/>
  <c r="D5" i="19"/>
  <c r="E4" i="37"/>
  <c r="E4" i="12"/>
  <c r="J5" i="43"/>
  <c r="J5" i="114" s="1"/>
  <c r="J5" i="18"/>
  <c r="E5" i="38"/>
  <c r="E5" i="99" s="1"/>
  <c r="E5" i="13"/>
  <c r="F3" i="37"/>
  <c r="F3" i="12"/>
  <c r="AK6" i="66"/>
  <c r="J2" i="34" s="1"/>
  <c r="B5" i="44"/>
  <c r="B5" i="117" s="1"/>
  <c r="B5" i="19"/>
  <c r="M7" i="61"/>
  <c r="AD7" i="61" s="1"/>
  <c r="AD6" i="61" s="1"/>
  <c r="C2" i="29" s="1"/>
  <c r="C3" i="29"/>
  <c r="N2" i="41"/>
  <c r="N2" i="16"/>
  <c r="N3" i="42"/>
  <c r="N3" i="111" s="1"/>
  <c r="N3" i="17"/>
  <c r="Q3" i="39"/>
  <c r="Q3" i="14"/>
  <c r="B3" i="43"/>
  <c r="B3" i="18"/>
  <c r="P3" i="39"/>
  <c r="P3" i="14"/>
  <c r="Q3" i="42"/>
  <c r="Q3" i="111" s="1"/>
  <c r="Q3" i="17"/>
  <c r="O3" i="41"/>
  <c r="O3" i="108" s="1"/>
  <c r="O3" i="16"/>
  <c r="M3" i="44"/>
  <c r="M3" i="117" s="1"/>
  <c r="M3" i="19"/>
  <c r="O3" i="37"/>
  <c r="O3" i="12"/>
  <c r="E3" i="40"/>
  <c r="E3" i="105" s="1"/>
  <c r="E3" i="15"/>
  <c r="M3" i="41"/>
  <c r="M3" i="108" s="1"/>
  <c r="M3" i="16"/>
  <c r="Q3" i="40"/>
  <c r="Q3" i="105" s="1"/>
  <c r="Q3" i="15"/>
  <c r="Q4" i="96"/>
  <c r="I5" i="42"/>
  <c r="I5" i="111" s="1"/>
  <c r="I5" i="17"/>
  <c r="C3" i="41"/>
  <c r="C3" i="108" s="1"/>
  <c r="C3" i="16"/>
  <c r="L4" i="41"/>
  <c r="L4" i="108" s="1"/>
  <c r="L4" i="16"/>
  <c r="B5" i="43"/>
  <c r="B5" i="114" s="1"/>
  <c r="B5" i="18"/>
  <c r="P3" i="37"/>
  <c r="P3" i="12"/>
  <c r="X3" i="133"/>
  <c r="P3" i="133"/>
  <c r="H3" i="133"/>
  <c r="T3" i="133"/>
  <c r="L3" i="133"/>
  <c r="R3" i="133"/>
  <c r="G3" i="133"/>
  <c r="AA3" i="133"/>
  <c r="Q3" i="133"/>
  <c r="Z3" i="133"/>
  <c r="O3" i="133"/>
  <c r="Y3" i="133"/>
  <c r="N3" i="133"/>
  <c r="W3" i="133"/>
  <c r="M3" i="133"/>
  <c r="V3" i="133"/>
  <c r="K3" i="133"/>
  <c r="U3" i="133"/>
  <c r="J3" i="133"/>
  <c r="S3" i="133"/>
  <c r="I3" i="133"/>
  <c r="Q7" i="64"/>
  <c r="AH7" i="64" s="1"/>
  <c r="AH6" i="64" s="1"/>
  <c r="G2" i="32" s="1"/>
  <c r="G3" i="32"/>
  <c r="H2" i="44"/>
  <c r="H2" i="19"/>
  <c r="F2" i="44"/>
  <c r="F2" i="19"/>
  <c r="E2" i="39"/>
  <c r="E2" i="14"/>
  <c r="L2" i="38"/>
  <c r="L2" i="13"/>
  <c r="G2" i="43"/>
  <c r="G2" i="18"/>
  <c r="D2" i="41"/>
  <c r="D2" i="16"/>
  <c r="Q5" i="96"/>
  <c r="K3" i="43"/>
  <c r="K3" i="18"/>
  <c r="E4" i="38"/>
  <c r="E4" i="99" s="1"/>
  <c r="E4" i="13"/>
  <c r="N2" i="40"/>
  <c r="N2" i="15"/>
  <c r="M2" i="43"/>
  <c r="M2" i="18"/>
  <c r="AI6" i="65"/>
  <c r="H2" i="33" s="1"/>
  <c r="J5" i="96"/>
  <c r="S7" i="61"/>
  <c r="AJ7" i="61" s="1"/>
  <c r="AJ6" i="61" s="1"/>
  <c r="I2" i="29" s="1"/>
  <c r="I3" i="29"/>
  <c r="AI6" i="64"/>
  <c r="H2" i="32" s="1"/>
  <c r="C5" i="96"/>
  <c r="K4" i="39"/>
  <c r="K4" i="102" s="1"/>
  <c r="K4" i="14"/>
  <c r="P2" i="40"/>
  <c r="P2" i="15"/>
  <c r="O5" i="96"/>
  <c r="F4" i="38"/>
  <c r="F4" i="99" s="1"/>
  <c r="F4" i="13"/>
  <c r="AG6" i="61"/>
  <c r="F2" i="29" s="1"/>
  <c r="B3" i="37"/>
  <c r="B3" i="12"/>
  <c r="H4" i="96"/>
  <c r="I4" i="96"/>
  <c r="D5" i="38"/>
  <c r="D5" i="99" s="1"/>
  <c r="D5" i="13"/>
  <c r="N7" i="62"/>
  <c r="AE7" i="62" s="1"/>
  <c r="AE6" i="62" s="1"/>
  <c r="D2" i="30" s="1"/>
  <c r="D3" i="30"/>
  <c r="N5" i="37"/>
  <c r="N5" i="12"/>
  <c r="O4" i="38"/>
  <c r="O4" i="99" s="1"/>
  <c r="O4" i="13"/>
  <c r="AO6" i="66"/>
  <c r="N2" i="34" s="1"/>
  <c r="AR6" i="63"/>
  <c r="Q2" i="31" s="1"/>
  <c r="AC6" i="67"/>
  <c r="B2" i="35" s="1"/>
  <c r="P2" i="39"/>
  <c r="P2" i="14"/>
  <c r="AR6" i="66"/>
  <c r="Q2" i="34" s="1"/>
  <c r="O2" i="41"/>
  <c r="O2" i="16"/>
  <c r="AN6" i="68"/>
  <c r="M2" i="36" s="1"/>
  <c r="O2" i="37"/>
  <c r="O2" i="12"/>
  <c r="AF6" i="64"/>
  <c r="E2" i="32" s="1"/>
  <c r="AN6" i="65"/>
  <c r="M2" i="33" s="1"/>
  <c r="N4" i="96"/>
  <c r="F4" i="96"/>
  <c r="M2" i="38"/>
  <c r="M2" i="13"/>
  <c r="G3" i="44"/>
  <c r="G3" i="117" s="1"/>
  <c r="G3" i="19"/>
  <c r="Q4" i="43"/>
  <c r="Q4" i="114" s="1"/>
  <c r="Q4" i="18"/>
  <c r="C2" i="41"/>
  <c r="C2" i="16"/>
  <c r="P2" i="37"/>
  <c r="P2" i="12"/>
  <c r="Q5" i="38"/>
  <c r="Q5" i="99" s="1"/>
  <c r="Q5" i="13"/>
  <c r="Q4" i="39"/>
  <c r="Q4" i="102" s="1"/>
  <c r="Q4" i="14"/>
  <c r="E5" i="41"/>
  <c r="E5" i="108" s="1"/>
  <c r="E5" i="16"/>
  <c r="I4" i="40"/>
  <c r="I4" i="105" s="1"/>
  <c r="I4" i="15"/>
  <c r="I3" i="43"/>
  <c r="I3" i="18"/>
  <c r="K4" i="38"/>
  <c r="K4" i="99" s="1"/>
  <c r="K4" i="13"/>
  <c r="B3" i="38"/>
  <c r="B3" i="99" s="1"/>
  <c r="B3" i="13"/>
  <c r="Q5" i="43"/>
  <c r="Q5" i="114" s="1"/>
  <c r="Q5" i="18"/>
  <c r="M4" i="44"/>
  <c r="M4" i="117" s="1"/>
  <c r="M4" i="19"/>
  <c r="G4" i="40"/>
  <c r="G4" i="105" s="1"/>
  <c r="G4" i="15"/>
  <c r="M3" i="39"/>
  <c r="M3" i="14"/>
  <c r="I3" i="41"/>
  <c r="I3" i="108" s="1"/>
  <c r="I3" i="16"/>
  <c r="F3" i="42"/>
  <c r="F3" i="111" s="1"/>
  <c r="F3" i="17"/>
  <c r="K2" i="43"/>
  <c r="K2" i="18"/>
  <c r="I4" i="38"/>
  <c r="I4" i="99" s="1"/>
  <c r="I4" i="13"/>
  <c r="L4" i="42"/>
  <c r="L4" i="111" s="1"/>
  <c r="L4" i="17"/>
  <c r="B5" i="38"/>
  <c r="B5" i="99" s="1"/>
  <c r="B5" i="13"/>
  <c r="B3" i="40"/>
  <c r="B3" i="105" s="1"/>
  <c r="B3" i="15"/>
  <c r="I5" i="38"/>
  <c r="I5" i="99" s="1"/>
  <c r="I5" i="13"/>
  <c r="N3" i="44"/>
  <c r="N3" i="117" s="1"/>
  <c r="N3" i="19"/>
  <c r="G5" i="44"/>
  <c r="G5" i="117" s="1"/>
  <c r="G5" i="19"/>
  <c r="G3" i="38"/>
  <c r="G3" i="99" s="1"/>
  <c r="G3" i="13"/>
  <c r="G5" i="38"/>
  <c r="G5" i="99" s="1"/>
  <c r="G5" i="13"/>
  <c r="N4" i="42"/>
  <c r="N4" i="111" s="1"/>
  <c r="N4" i="17"/>
  <c r="G5" i="42"/>
  <c r="G5" i="111" s="1"/>
  <c r="G5" i="17"/>
  <c r="E4" i="40"/>
  <c r="E4" i="105" s="1"/>
  <c r="E4" i="15"/>
  <c r="P3" i="42"/>
  <c r="P3" i="111" s="1"/>
  <c r="P3" i="17"/>
  <c r="G5" i="41"/>
  <c r="G5" i="108" s="1"/>
  <c r="G5" i="16"/>
  <c r="H4" i="42"/>
  <c r="H4" i="111" s="1"/>
  <c r="H4" i="17"/>
  <c r="J5" i="44"/>
  <c r="J5" i="117" s="1"/>
  <c r="J5" i="19"/>
  <c r="Q5" i="41"/>
  <c r="Q5" i="108" s="1"/>
  <c r="Q5" i="16"/>
  <c r="O5" i="44"/>
  <c r="O5" i="117" s="1"/>
  <c r="O5" i="19"/>
  <c r="L4" i="37"/>
  <c r="L4" i="12"/>
  <c r="O4" i="20" s="1"/>
  <c r="B2" i="37"/>
  <c r="B2" i="12"/>
  <c r="H4" i="20"/>
  <c r="AA4" i="20"/>
  <c r="C5" i="41"/>
  <c r="C5" i="108" s="1"/>
  <c r="C5" i="16"/>
  <c r="S7" i="62"/>
  <c r="AJ7" i="62" s="1"/>
  <c r="AJ6" i="62" s="1"/>
  <c r="I2" i="30" s="1"/>
  <c r="I3" i="30"/>
  <c r="L5" i="39"/>
  <c r="L5" i="102" s="1"/>
  <c r="L5" i="14"/>
  <c r="F3" i="43"/>
  <c r="F3" i="18"/>
  <c r="M3" i="40"/>
  <c r="M3" i="105" s="1"/>
  <c r="M3" i="15"/>
  <c r="M3" i="37"/>
  <c r="M3" i="12"/>
  <c r="D3" i="39"/>
  <c r="D3" i="14"/>
  <c r="B3" i="42"/>
  <c r="B3" i="111" s="1"/>
  <c r="B3" i="17"/>
  <c r="E3" i="44"/>
  <c r="E3" i="117" s="1"/>
  <c r="E3" i="19"/>
  <c r="H3" i="38"/>
  <c r="H3" i="99" s="1"/>
  <c r="H3" i="13"/>
  <c r="J3" i="39"/>
  <c r="J3" i="14"/>
  <c r="C3" i="39"/>
  <c r="C3" i="14"/>
  <c r="I5" i="41"/>
  <c r="I5" i="108" s="1"/>
  <c r="I5" i="16"/>
  <c r="I2" i="43"/>
  <c r="I2" i="18"/>
  <c r="B2" i="38"/>
  <c r="B2" i="13"/>
  <c r="M2" i="39"/>
  <c r="M2" i="14"/>
  <c r="AJ6" i="65"/>
  <c r="I2" i="33" s="1"/>
  <c r="AG6" i="66"/>
  <c r="F2" i="34" s="1"/>
  <c r="P4" i="96"/>
  <c r="K4" i="96"/>
  <c r="M7" i="66"/>
  <c r="AD7" i="66" s="1"/>
  <c r="AD6" i="66" s="1"/>
  <c r="C2" i="34" s="1"/>
  <c r="C3" i="34"/>
  <c r="I5" i="37"/>
  <c r="I5" i="12"/>
  <c r="B2" i="40"/>
  <c r="B2" i="15"/>
  <c r="C4" i="42"/>
  <c r="C4" i="111" s="1"/>
  <c r="C4" i="17"/>
  <c r="N2" i="44"/>
  <c r="N2" i="19"/>
  <c r="AH6" i="62"/>
  <c r="G2" i="30" s="1"/>
  <c r="O4" i="96"/>
  <c r="K5" i="96"/>
  <c r="AQ6" i="66"/>
  <c r="P2" i="34" s="1"/>
  <c r="P5" i="96"/>
  <c r="X3" i="130"/>
  <c r="P3" i="130"/>
  <c r="H3" i="130"/>
  <c r="T3" i="130"/>
  <c r="L3" i="130"/>
  <c r="S3" i="130"/>
  <c r="I3" i="130"/>
  <c r="AA3" i="130"/>
  <c r="Q3" i="130"/>
  <c r="Y3" i="130"/>
  <c r="N3" i="130"/>
  <c r="V3" i="130"/>
  <c r="K3" i="130"/>
  <c r="R3" i="130"/>
  <c r="O3" i="130"/>
  <c r="M3" i="130"/>
  <c r="Z3" i="130"/>
  <c r="W3" i="130"/>
  <c r="U3" i="130"/>
  <c r="J3" i="130"/>
  <c r="G3" i="130"/>
  <c r="W3" i="142"/>
  <c r="O3" i="142"/>
  <c r="G3" i="142"/>
  <c r="V3" i="142"/>
  <c r="N3" i="142"/>
  <c r="T3" i="142"/>
  <c r="L3" i="142"/>
  <c r="AA3" i="142"/>
  <c r="S3" i="142"/>
  <c r="K3" i="142"/>
  <c r="X3" i="142"/>
  <c r="H3" i="142"/>
  <c r="P3" i="142"/>
  <c r="Y3" i="142"/>
  <c r="U3" i="142"/>
  <c r="R3" i="142"/>
  <c r="Q3" i="142"/>
  <c r="M3" i="142"/>
  <c r="J3" i="142"/>
  <c r="I3" i="142"/>
  <c r="Z3" i="142"/>
  <c r="B26" i="84"/>
  <c r="B18" i="84"/>
  <c r="B31" i="84"/>
  <c r="B23" i="84"/>
  <c r="B27" i="84"/>
  <c r="B25" i="84"/>
  <c r="B24" i="84"/>
  <c r="B33" i="84"/>
  <c r="B22" i="84"/>
  <c r="B32" i="84"/>
  <c r="B21" i="84"/>
  <c r="B30" i="84"/>
  <c r="B20" i="84"/>
  <c r="B29" i="84"/>
  <c r="B19" i="84"/>
  <c r="B28" i="84"/>
  <c r="B17" i="84"/>
  <c r="O2" i="50"/>
  <c r="G2" i="50"/>
  <c r="O2" i="46"/>
  <c r="G2" i="46"/>
  <c r="N2" i="50"/>
  <c r="F2" i="50"/>
  <c r="N2" i="46"/>
  <c r="F2" i="46"/>
  <c r="M2" i="50"/>
  <c r="E2" i="50"/>
  <c r="M2" i="46"/>
  <c r="E2" i="46"/>
  <c r="L2" i="50"/>
  <c r="D2" i="50"/>
  <c r="L2" i="46"/>
  <c r="D2" i="46"/>
  <c r="K2" i="50"/>
  <c r="C2" i="50"/>
  <c r="K2" i="46"/>
  <c r="C2" i="46"/>
  <c r="J2" i="50"/>
  <c r="B2" i="50"/>
  <c r="J2" i="46"/>
  <c r="B2" i="46"/>
  <c r="Q2" i="50"/>
  <c r="I2" i="50"/>
  <c r="Q2" i="46"/>
  <c r="I2" i="46"/>
  <c r="P2" i="50"/>
  <c r="H2" i="50"/>
  <c r="P2" i="46"/>
  <c r="H2" i="46"/>
  <c r="L5" i="38"/>
  <c r="L5" i="99" s="1"/>
  <c r="L5" i="13"/>
  <c r="J4" i="96"/>
  <c r="B4" i="96"/>
  <c r="I4" i="43"/>
  <c r="I4" i="114" s="1"/>
  <c r="I4" i="18"/>
  <c r="H4" i="26" s="1"/>
  <c r="C5" i="43"/>
  <c r="C5" i="114" s="1"/>
  <c r="C5" i="18"/>
  <c r="C3" i="43"/>
  <c r="C3" i="18"/>
  <c r="N7" i="68"/>
  <c r="AE7" i="68" s="1"/>
  <c r="AE6" i="68" s="1"/>
  <c r="D2" i="36" s="1"/>
  <c r="D3" i="36"/>
  <c r="F2" i="43"/>
  <c r="F2" i="18"/>
  <c r="M2" i="40"/>
  <c r="M2" i="15"/>
  <c r="AN6" i="61"/>
  <c r="M2" i="29" s="1"/>
  <c r="AE6" i="63"/>
  <c r="D2" i="31" s="1"/>
  <c r="AC6" i="66"/>
  <c r="B2" i="34" s="1"/>
  <c r="AF6" i="68"/>
  <c r="E2" i="36" s="1"/>
  <c r="H2" i="38"/>
  <c r="H2" i="13"/>
  <c r="AK6" i="63"/>
  <c r="J2" i="31" s="1"/>
  <c r="AD6" i="63"/>
  <c r="C2" i="31" s="1"/>
  <c r="I4" i="39"/>
  <c r="I4" i="102" s="1"/>
  <c r="I4" i="14"/>
  <c r="L7" i="68"/>
  <c r="AC7" i="68" s="1"/>
  <c r="AC6" i="68" s="1"/>
  <c r="B2" i="36" s="1"/>
  <c r="B3" i="36"/>
  <c r="O3" i="44"/>
  <c r="O3" i="117" s="1"/>
  <c r="O3" i="19"/>
  <c r="K3" i="42"/>
  <c r="K3" i="111" s="1"/>
  <c r="K3" i="17"/>
  <c r="W7" i="66"/>
  <c r="AN7" i="66" s="1"/>
  <c r="AN6" i="66" s="1"/>
  <c r="M2" i="34" s="1"/>
  <c r="M3" i="34"/>
  <c r="K4" i="44"/>
  <c r="K4" i="117" s="1"/>
  <c r="K4" i="19"/>
  <c r="R7" i="61"/>
  <c r="AI7" i="61" s="1"/>
  <c r="AI6" i="61" s="1"/>
  <c r="H2" i="29" s="1"/>
  <c r="H3" i="29"/>
  <c r="N4" i="38"/>
  <c r="N4" i="99" s="1"/>
  <c r="N4" i="13"/>
  <c r="Q4" i="40"/>
  <c r="Q4" i="105" s="1"/>
  <c r="Q4" i="15"/>
  <c r="Q7" i="65"/>
  <c r="AH7" i="65" s="1"/>
  <c r="AH6" i="65" s="1"/>
  <c r="G2" i="33" s="1"/>
  <c r="G3" i="33"/>
  <c r="N5" i="38"/>
  <c r="N5" i="99" s="1"/>
  <c r="N5" i="13"/>
  <c r="F5" i="38"/>
  <c r="F5" i="99" s="1"/>
  <c r="F5" i="13"/>
  <c r="F5" i="37"/>
  <c r="F5" i="12"/>
  <c r="J3" i="41"/>
  <c r="J3" i="108" s="1"/>
  <c r="J3" i="16"/>
  <c r="K5" i="44"/>
  <c r="K5" i="117" s="1"/>
  <c r="K5" i="19"/>
  <c r="P3" i="41"/>
  <c r="P3" i="108" s="1"/>
  <c r="P3" i="16"/>
  <c r="G4" i="38"/>
  <c r="G4" i="99" s="1"/>
  <c r="G4" i="13"/>
  <c r="C3" i="38"/>
  <c r="C3" i="99" s="1"/>
  <c r="C3" i="13"/>
  <c r="M4" i="38"/>
  <c r="M4" i="99" s="1"/>
  <c r="M4" i="13"/>
  <c r="F3" i="41"/>
  <c r="F3" i="108" s="1"/>
  <c r="F3" i="16"/>
  <c r="I4" i="42"/>
  <c r="I4" i="111" s="1"/>
  <c r="I4" i="17"/>
  <c r="E3" i="42"/>
  <c r="E3" i="111" s="1"/>
  <c r="E3" i="17"/>
  <c r="O5" i="38"/>
  <c r="O5" i="99" s="1"/>
  <c r="O5" i="13"/>
  <c r="D3" i="40"/>
  <c r="D3" i="105" s="1"/>
  <c r="D3" i="15"/>
  <c r="AA7" i="62"/>
  <c r="AR7" i="62" s="1"/>
  <c r="AR6" i="62" s="1"/>
  <c r="Q2" i="30" s="1"/>
  <c r="Q3" i="30"/>
  <c r="F5" i="39"/>
  <c r="F5" i="102" s="1"/>
  <c r="F5" i="14"/>
  <c r="I3" i="44"/>
  <c r="I3" i="117" s="1"/>
  <c r="I3" i="19"/>
  <c r="N5" i="23"/>
  <c r="E5" i="37"/>
  <c r="E5" i="12"/>
  <c r="D2" i="42"/>
  <c r="D2" i="17"/>
  <c r="B3" i="41"/>
  <c r="B3" i="108" s="1"/>
  <c r="B3" i="16"/>
  <c r="Q7" i="66"/>
  <c r="AH7" i="66" s="1"/>
  <c r="AH6" i="66" s="1"/>
  <c r="G2" i="34" s="1"/>
  <c r="G3" i="34"/>
  <c r="T3" i="136"/>
  <c r="L3" i="136"/>
  <c r="X3" i="136"/>
  <c r="P3" i="136"/>
  <c r="H3" i="136"/>
  <c r="V3" i="136"/>
  <c r="K3" i="136"/>
  <c r="AA3" i="136"/>
  <c r="Q3" i="136"/>
  <c r="Y3" i="136"/>
  <c r="J3" i="136"/>
  <c r="W3" i="136"/>
  <c r="I3" i="136"/>
  <c r="U3" i="136"/>
  <c r="G3" i="136"/>
  <c r="S3" i="136"/>
  <c r="R3" i="136"/>
  <c r="O3" i="136"/>
  <c r="N3" i="136"/>
  <c r="Z3" i="136"/>
  <c r="M3" i="136"/>
  <c r="H3" i="42"/>
  <c r="H3" i="111" s="1"/>
  <c r="H3" i="17"/>
  <c r="M3" i="115"/>
  <c r="E3" i="115"/>
  <c r="Q3" i="115"/>
  <c r="I3" i="115"/>
  <c r="O3" i="115"/>
  <c r="D3" i="115"/>
  <c r="P3" i="103"/>
  <c r="H3" i="103"/>
  <c r="N3" i="115"/>
  <c r="C3" i="115"/>
  <c r="O3" i="103"/>
  <c r="G3" i="103"/>
  <c r="L3" i="115"/>
  <c r="B3" i="115"/>
  <c r="N3" i="103"/>
  <c r="F3" i="103"/>
  <c r="K3" i="115"/>
  <c r="M3" i="103"/>
  <c r="E3" i="103"/>
  <c r="J3" i="115"/>
  <c r="L3" i="103"/>
  <c r="D3" i="103"/>
  <c r="H3" i="115"/>
  <c r="K3" i="103"/>
  <c r="C3" i="103"/>
  <c r="G3" i="115"/>
  <c r="J3" i="103"/>
  <c r="B3" i="103"/>
  <c r="P3" i="115"/>
  <c r="F3" i="115"/>
  <c r="Q3" i="103"/>
  <c r="I3" i="103"/>
  <c r="K4" i="40"/>
  <c r="K4" i="105" s="1"/>
  <c r="K4" i="15"/>
  <c r="AD6" i="67"/>
  <c r="C2" i="35" s="1"/>
  <c r="J5" i="39"/>
  <c r="J5" i="102" s="1"/>
  <c r="J5" i="14"/>
  <c r="K3" i="37"/>
  <c r="K3" i="12"/>
  <c r="L3" i="39"/>
  <c r="L3" i="102" s="1"/>
  <c r="L3" i="14"/>
  <c r="L3" i="42"/>
  <c r="L3" i="111" s="1"/>
  <c r="L3" i="17"/>
  <c r="N3" i="43"/>
  <c r="N3" i="114" s="1"/>
  <c r="N3" i="18"/>
  <c r="E3" i="37"/>
  <c r="E3" i="12"/>
  <c r="N3" i="39"/>
  <c r="N3" i="102" s="1"/>
  <c r="N3" i="14"/>
  <c r="E3" i="41"/>
  <c r="E3" i="108" s="1"/>
  <c r="E3" i="16"/>
  <c r="E3" i="38"/>
  <c r="E3" i="99" s="1"/>
  <c r="E3" i="13"/>
  <c r="H3" i="39"/>
  <c r="H3" i="14"/>
  <c r="J3" i="43"/>
  <c r="J3" i="114" s="1"/>
  <c r="J3" i="18"/>
  <c r="G2" i="44"/>
  <c r="G2" i="19"/>
  <c r="H4" i="40"/>
  <c r="H4" i="105" s="1"/>
  <c r="H4" i="15"/>
  <c r="K2" i="42"/>
  <c r="K2" i="17"/>
  <c r="Q3" i="41"/>
  <c r="Q3" i="108" s="1"/>
  <c r="Q3" i="16"/>
  <c r="E4" i="41"/>
  <c r="E4" i="108" s="1"/>
  <c r="J4" i="132" s="1"/>
  <c r="E4" i="16"/>
  <c r="L3" i="40"/>
  <c r="L3" i="105" s="1"/>
  <c r="L3" i="15"/>
  <c r="P5" i="44"/>
  <c r="P5" i="117" s="1"/>
  <c r="P5" i="19"/>
  <c r="I5" i="43"/>
  <c r="I5" i="114" s="1"/>
  <c r="I5" i="18"/>
  <c r="L3" i="37"/>
  <c r="L3" i="12"/>
  <c r="J2" i="41"/>
  <c r="J2" i="16"/>
  <c r="D5" i="96"/>
  <c r="R4" i="132"/>
  <c r="G4" i="132"/>
  <c r="S4" i="132"/>
  <c r="M4" i="132"/>
  <c r="E4" i="44"/>
  <c r="E4" i="117" s="1"/>
  <c r="Z4" i="141" s="1"/>
  <c r="E4" i="19"/>
  <c r="AA7" i="68"/>
  <c r="AR7" i="68" s="1"/>
  <c r="AR6" i="68" s="1"/>
  <c r="Q2" i="36" s="1"/>
  <c r="Q3" i="36"/>
  <c r="P2" i="41"/>
  <c r="P2" i="16"/>
  <c r="AD6" i="62"/>
  <c r="C2" i="30" s="1"/>
  <c r="M5" i="39"/>
  <c r="M5" i="102" s="1"/>
  <c r="M5" i="14"/>
  <c r="F2" i="41"/>
  <c r="F2" i="16"/>
  <c r="AF6" i="66"/>
  <c r="E2" i="34" s="1"/>
  <c r="D2" i="40"/>
  <c r="D2" i="15"/>
  <c r="O3" i="43"/>
  <c r="O3" i="114" s="1"/>
  <c r="O3" i="18"/>
  <c r="T7" i="68"/>
  <c r="AK7" i="68" s="1"/>
  <c r="AK6" i="68" s="1"/>
  <c r="J2" i="36" s="1"/>
  <c r="J3" i="36"/>
  <c r="I2" i="44"/>
  <c r="I2" i="19"/>
  <c r="T5" i="129"/>
  <c r="L5" i="129"/>
  <c r="X5" i="129"/>
  <c r="P5" i="129"/>
  <c r="H5" i="129"/>
  <c r="R5" i="129"/>
  <c r="G5" i="129"/>
  <c r="Z5" i="129"/>
  <c r="O5" i="129"/>
  <c r="W5" i="129"/>
  <c r="M5" i="129"/>
  <c r="U5" i="129"/>
  <c r="J5" i="129"/>
  <c r="AA5" i="129"/>
  <c r="Y5" i="129"/>
  <c r="V5" i="129"/>
  <c r="N5" i="129"/>
  <c r="S5" i="129"/>
  <c r="Q5" i="129"/>
  <c r="K5" i="129"/>
  <c r="I5" i="129"/>
  <c r="U4" i="138"/>
  <c r="M4" i="138"/>
  <c r="T4" i="138"/>
  <c r="L4" i="138"/>
  <c r="Z4" i="138"/>
  <c r="R4" i="138"/>
  <c r="J4" i="138"/>
  <c r="Y4" i="138"/>
  <c r="Q4" i="138"/>
  <c r="I4" i="138"/>
  <c r="N4" i="138"/>
  <c r="V4" i="138"/>
  <c r="AA4" i="138"/>
  <c r="W4" i="138"/>
  <c r="K4" i="138"/>
  <c r="X4" i="138"/>
  <c r="S4" i="138"/>
  <c r="P4" i="138"/>
  <c r="O4" i="138"/>
  <c r="H4" i="138"/>
  <c r="G4" i="138"/>
  <c r="B2" i="41"/>
  <c r="B2" i="16"/>
  <c r="U7" i="65"/>
  <c r="AL7" i="65" s="1"/>
  <c r="AL6" i="65" s="1"/>
  <c r="K2" i="33" s="1"/>
  <c r="K3" i="33"/>
  <c r="E4" i="42"/>
  <c r="E4" i="111" s="1"/>
  <c r="E4" i="17"/>
  <c r="AI6" i="66"/>
  <c r="H2" i="34" s="1"/>
  <c r="T4" i="141"/>
  <c r="Q4" i="141"/>
  <c r="V4" i="141"/>
  <c r="H4" i="141"/>
  <c r="G4" i="141"/>
  <c r="E5" i="39"/>
  <c r="E5" i="102" s="1"/>
  <c r="E5" i="14"/>
  <c r="D4" i="42"/>
  <c r="D4" i="111" s="1"/>
  <c r="D4" i="17"/>
  <c r="K2" i="37"/>
  <c r="K2" i="12"/>
  <c r="AM6" i="63"/>
  <c r="L2" i="31" s="1"/>
  <c r="AM6" i="66"/>
  <c r="L2" i="34" s="1"/>
  <c r="N2" i="43"/>
  <c r="N2" i="18"/>
  <c r="AF6" i="61"/>
  <c r="E2" i="29" s="1"/>
  <c r="AO6" i="63"/>
  <c r="N2" i="31" s="1"/>
  <c r="AF6" i="65"/>
  <c r="E2" i="33" s="1"/>
  <c r="AF6" i="62"/>
  <c r="E2" i="30" s="1"/>
  <c r="AI6" i="63"/>
  <c r="H2" i="31" s="1"/>
  <c r="AK6" i="67"/>
  <c r="J2" i="35" s="1"/>
  <c r="F9" i="5" a="1"/>
  <c r="M9" i="5" a="1"/>
  <c r="Q6" i="6" a="1"/>
  <c r="K6" i="6" a="1"/>
  <c r="Q6" i="5" a="1"/>
  <c r="B6" i="5" a="1"/>
  <c r="H6" i="6" a="1"/>
  <c r="I6" i="6" a="1"/>
  <c r="D6" i="6" a="1"/>
  <c r="G6" i="6" a="1"/>
  <c r="Q2" i="3" a="1"/>
  <c r="L8" i="5" a="1"/>
  <c r="N7" i="5" a="1"/>
  <c r="J2" i="3" a="1"/>
  <c r="O2" i="3" a="1"/>
  <c r="M8" i="5" a="1"/>
  <c r="K7" i="5" a="1"/>
  <c r="B2" i="3" a="1"/>
  <c r="E8" i="5" a="1"/>
  <c r="D8" i="5" a="1"/>
  <c r="F7" i="5" a="1"/>
  <c r="J6" i="5" a="1"/>
  <c r="O7" i="5" a="1"/>
  <c r="K6" i="5" a="1"/>
  <c r="N2" i="3" a="1"/>
  <c r="M7" i="5" a="1"/>
  <c r="O6" i="6" a="1"/>
  <c r="E9" i="5" a="1"/>
  <c r="B7" i="5" a="1"/>
  <c r="L2" i="3" a="1"/>
  <c r="J6" i="6" a="1"/>
  <c r="B6" i="6" a="1"/>
  <c r="L7" i="5" a="1"/>
  <c r="N9" i="5" a="1"/>
  <c r="L6" i="5" a="1"/>
  <c r="L6" i="6" a="1"/>
  <c r="E6" i="6" a="1"/>
  <c r="M6" i="6" a="1"/>
  <c r="N6" i="6" a="1"/>
  <c r="P6" i="6" a="1"/>
  <c r="F6" i="6" a="1"/>
  <c r="P7" i="5" a="1"/>
  <c r="N6" i="5" a="1"/>
  <c r="J7" i="5" a="1"/>
  <c r="P6" i="5" a="1"/>
  <c r="C6" i="6" a="1"/>
  <c r="E7" i="5" a="1"/>
  <c r="O6" i="5" a="1"/>
  <c r="Q7" i="5" a="1"/>
  <c r="K2" i="3" a="1"/>
  <c r="I9" i="5" a="1"/>
  <c r="P2" i="3" a="1"/>
  <c r="W5" i="20" l="1"/>
  <c r="Y4" i="20"/>
  <c r="H5" i="23"/>
  <c r="J5" i="23"/>
  <c r="Z5" i="23"/>
  <c r="T4" i="20"/>
  <c r="M5" i="23"/>
  <c r="F2" i="38"/>
  <c r="F2" i="13"/>
  <c r="P5" i="126"/>
  <c r="Y4" i="27"/>
  <c r="T4" i="26"/>
  <c r="V4" i="123"/>
  <c r="G4" i="123"/>
  <c r="Z4" i="126"/>
  <c r="K2" i="39"/>
  <c r="F3" i="38"/>
  <c r="F3" i="99" s="1"/>
  <c r="F3" i="13"/>
  <c r="W4" i="26"/>
  <c r="V5" i="25"/>
  <c r="J3" i="38"/>
  <c r="J3" i="99" s="1"/>
  <c r="J3" i="13"/>
  <c r="O4" i="132"/>
  <c r="V4" i="129"/>
  <c r="P5" i="135"/>
  <c r="K3" i="102"/>
  <c r="K3" i="39"/>
  <c r="K3" i="14"/>
  <c r="X5" i="132"/>
  <c r="H3" i="102"/>
  <c r="O4" i="123"/>
  <c r="N3" i="38"/>
  <c r="N3" i="99" s="1"/>
  <c r="N3" i="13"/>
  <c r="W4" i="23"/>
  <c r="V4" i="27"/>
  <c r="J4" i="26"/>
  <c r="M4" i="26"/>
  <c r="P4" i="26"/>
  <c r="R5" i="23"/>
  <c r="U5" i="23"/>
  <c r="G5" i="24"/>
  <c r="L4" i="20"/>
  <c r="W4" i="20"/>
  <c r="P4" i="24"/>
  <c r="R4" i="26"/>
  <c r="H4" i="27"/>
  <c r="Z4" i="26"/>
  <c r="N4" i="26"/>
  <c r="I4" i="26"/>
  <c r="P5" i="23"/>
  <c r="K5" i="23"/>
  <c r="V5" i="23"/>
  <c r="J4" i="20"/>
  <c r="M4" i="20"/>
  <c r="P4" i="20"/>
  <c r="U4" i="26"/>
  <c r="X4" i="27"/>
  <c r="K4" i="26"/>
  <c r="V4" i="26"/>
  <c r="Q4" i="26"/>
  <c r="X5" i="23"/>
  <c r="S5" i="23"/>
  <c r="G5" i="23"/>
  <c r="R4" i="20"/>
  <c r="U4" i="20"/>
  <c r="X4" i="20"/>
  <c r="Q4" i="21"/>
  <c r="W4" i="22"/>
  <c r="X4" i="26"/>
  <c r="R4" i="27"/>
  <c r="Q4" i="27"/>
  <c r="S4" i="26"/>
  <c r="G4" i="26"/>
  <c r="Y4" i="26"/>
  <c r="I5" i="23"/>
  <c r="AA5" i="23"/>
  <c r="O5" i="23"/>
  <c r="Z4" i="20"/>
  <c r="N4" i="20"/>
  <c r="I4" i="20"/>
  <c r="M4" i="27"/>
  <c r="O4" i="27"/>
  <c r="G5" i="22"/>
  <c r="S4" i="27"/>
  <c r="AA4" i="26"/>
  <c r="O4" i="26"/>
  <c r="Q5" i="23"/>
  <c r="L5" i="23"/>
  <c r="W5" i="23"/>
  <c r="K4" i="20"/>
  <c r="V4" i="20"/>
  <c r="Q4" i="20"/>
  <c r="T4" i="27"/>
  <c r="L4" i="26"/>
  <c r="Y5" i="23"/>
  <c r="S4" i="20"/>
  <c r="G4" i="20"/>
  <c r="P2" i="3"/>
  <c r="D8" i="5"/>
  <c r="L7" i="5"/>
  <c r="P6" i="5"/>
  <c r="Q2" i="3"/>
  <c r="N2" i="3"/>
  <c r="N7" i="5"/>
  <c r="B2" i="3"/>
  <c r="Q6" i="5"/>
  <c r="I6" i="6"/>
  <c r="C6" i="6"/>
  <c r="E6" i="6"/>
  <c r="G6" i="6"/>
  <c r="N6" i="5"/>
  <c r="B6" i="5"/>
  <c r="O2" i="3"/>
  <c r="Q6" i="6"/>
  <c r="K6" i="6"/>
  <c r="M6" i="6"/>
  <c r="O6" i="6"/>
  <c r="J2" i="3"/>
  <c r="K2" i="3"/>
  <c r="O6" i="5"/>
  <c r="N9" i="5"/>
  <c r="J6" i="5"/>
  <c r="J7" i="5"/>
  <c r="E9" i="5"/>
  <c r="M7" i="5"/>
  <c r="B7" i="5"/>
  <c r="P7" i="5"/>
  <c r="E8" i="5"/>
  <c r="Q7" i="5"/>
  <c r="K6" i="5"/>
  <c r="I9" i="5"/>
  <c r="L8" i="5"/>
  <c r="M8" i="5"/>
  <c r="H6" i="6"/>
  <c r="B6" i="6"/>
  <c r="D6" i="6"/>
  <c r="F6" i="6"/>
  <c r="L2" i="3"/>
  <c r="E7" i="5"/>
  <c r="K7" i="5"/>
  <c r="F9" i="5"/>
  <c r="O7" i="5"/>
  <c r="F7" i="5"/>
  <c r="P6" i="6"/>
  <c r="J6" i="6"/>
  <c r="L6" i="6"/>
  <c r="N6" i="6"/>
  <c r="M9" i="5"/>
  <c r="L6" i="5"/>
  <c r="Q2" i="44"/>
  <c r="Q2" i="19"/>
  <c r="AA4" i="141"/>
  <c r="I4" i="141"/>
  <c r="L4" i="141"/>
  <c r="K3" i="41"/>
  <c r="K3" i="108" s="1"/>
  <c r="K3" i="16"/>
  <c r="P4" i="132"/>
  <c r="Y4" i="132"/>
  <c r="Z4" i="132"/>
  <c r="Z4" i="27"/>
  <c r="W4" i="27"/>
  <c r="S4" i="24"/>
  <c r="X4" i="24"/>
  <c r="C2" i="39"/>
  <c r="C2" i="14"/>
  <c r="M2" i="37"/>
  <c r="M2" i="12"/>
  <c r="D2" i="44"/>
  <c r="D2" i="19"/>
  <c r="C2" i="42"/>
  <c r="C2" i="17"/>
  <c r="N2" i="42"/>
  <c r="N2" i="17"/>
  <c r="Z5" i="126"/>
  <c r="V5" i="126"/>
  <c r="X5" i="126"/>
  <c r="K5" i="132"/>
  <c r="M5" i="132"/>
  <c r="H2" i="41"/>
  <c r="H2" i="16"/>
  <c r="J4" i="123"/>
  <c r="W4" i="123"/>
  <c r="G3" i="40"/>
  <c r="G3" i="105" s="1"/>
  <c r="G3" i="15"/>
  <c r="AA3" i="26"/>
  <c r="S3" i="26"/>
  <c r="K3" i="26"/>
  <c r="Z3" i="26"/>
  <c r="R3" i="26"/>
  <c r="J3" i="26"/>
  <c r="Y3" i="26"/>
  <c r="Q3" i="26"/>
  <c r="I3" i="26"/>
  <c r="X3" i="26"/>
  <c r="P3" i="26"/>
  <c r="H3" i="26"/>
  <c r="W3" i="26"/>
  <c r="O3" i="26"/>
  <c r="G3" i="26"/>
  <c r="V3" i="26"/>
  <c r="N3" i="26"/>
  <c r="U3" i="26"/>
  <c r="M3" i="26"/>
  <c r="T3" i="26"/>
  <c r="L3" i="26"/>
  <c r="H5" i="22"/>
  <c r="R5" i="22"/>
  <c r="T5" i="22"/>
  <c r="O5" i="22"/>
  <c r="H5" i="24"/>
  <c r="R5" i="24"/>
  <c r="T5" i="24"/>
  <c r="O5" i="24"/>
  <c r="J4" i="21"/>
  <c r="L4" i="21"/>
  <c r="G4" i="21"/>
  <c r="Y4" i="21"/>
  <c r="G3" i="114"/>
  <c r="E3" i="102"/>
  <c r="H2" i="43"/>
  <c r="H2" i="18"/>
  <c r="M4" i="129"/>
  <c r="W4" i="129"/>
  <c r="D4" i="96"/>
  <c r="V5" i="135"/>
  <c r="Z5" i="135"/>
  <c r="X5" i="135"/>
  <c r="K4" i="126"/>
  <c r="G4" i="126"/>
  <c r="M4" i="23"/>
  <c r="H4" i="23"/>
  <c r="J5" i="25"/>
  <c r="L5" i="25"/>
  <c r="G5" i="25"/>
  <c r="P2" i="44"/>
  <c r="P2" i="19"/>
  <c r="G3" i="37"/>
  <c r="G3" i="12"/>
  <c r="M4" i="22"/>
  <c r="H4" i="22"/>
  <c r="X5" i="20"/>
  <c r="M5" i="20"/>
  <c r="L3" i="96"/>
  <c r="W3" i="139"/>
  <c r="O3" i="139"/>
  <c r="G3" i="139"/>
  <c r="V3" i="139"/>
  <c r="N3" i="139"/>
  <c r="T3" i="139"/>
  <c r="L3" i="139"/>
  <c r="AA3" i="139"/>
  <c r="S3" i="139"/>
  <c r="K3" i="139"/>
  <c r="P3" i="139"/>
  <c r="X3" i="139"/>
  <c r="H3" i="139"/>
  <c r="Q3" i="139"/>
  <c r="M3" i="139"/>
  <c r="J3" i="139"/>
  <c r="I3" i="139"/>
  <c r="Z3" i="139"/>
  <c r="Y3" i="139"/>
  <c r="U3" i="139"/>
  <c r="R3" i="139"/>
  <c r="AA4" i="24"/>
  <c r="N4" i="24"/>
  <c r="I4" i="24"/>
  <c r="J2" i="39"/>
  <c r="J2" i="14"/>
  <c r="P2" i="42"/>
  <c r="P2" i="17"/>
  <c r="C3" i="102"/>
  <c r="F3" i="114"/>
  <c r="M6" i="49"/>
  <c r="M2" i="41"/>
  <c r="M2" i="16"/>
  <c r="N5" i="126"/>
  <c r="N5" i="132"/>
  <c r="W5" i="132"/>
  <c r="L5" i="132"/>
  <c r="P4" i="123"/>
  <c r="M4" i="123"/>
  <c r="G2" i="40"/>
  <c r="G2" i="15"/>
  <c r="B3" i="114"/>
  <c r="C3" i="37"/>
  <c r="C3" i="12"/>
  <c r="Z3" i="20" s="1"/>
  <c r="P5" i="22"/>
  <c r="Z5" i="22"/>
  <c r="W5" i="22"/>
  <c r="P5" i="24"/>
  <c r="Z5" i="24"/>
  <c r="W5" i="24"/>
  <c r="R4" i="21"/>
  <c r="T4" i="21"/>
  <c r="O4" i="21"/>
  <c r="P4" i="129"/>
  <c r="O4" i="129"/>
  <c r="O5" i="49"/>
  <c r="O6" i="49" s="1"/>
  <c r="G5" i="49"/>
  <c r="O5" i="45"/>
  <c r="G5" i="45"/>
  <c r="G6" i="45" s="1"/>
  <c r="N5" i="49"/>
  <c r="N6" i="49" s="1"/>
  <c r="F5" i="49"/>
  <c r="F6" i="49" s="1"/>
  <c r="N5" i="45"/>
  <c r="N6" i="45" s="1"/>
  <c r="F5" i="45"/>
  <c r="M5" i="49"/>
  <c r="E5" i="49"/>
  <c r="M5" i="45"/>
  <c r="E5" i="45"/>
  <c r="L5" i="49"/>
  <c r="L6" i="49" s="1"/>
  <c r="D5" i="49"/>
  <c r="D6" i="49" s="1"/>
  <c r="L5" i="45"/>
  <c r="L6" i="45" s="1"/>
  <c r="D5" i="45"/>
  <c r="K5" i="49"/>
  <c r="C5" i="49"/>
  <c r="C6" i="49" s="1"/>
  <c r="K5" i="45"/>
  <c r="C5" i="45"/>
  <c r="J5" i="49"/>
  <c r="J6" i="49" s="1"/>
  <c r="B5" i="49"/>
  <c r="B6" i="49" s="1"/>
  <c r="J5" i="45"/>
  <c r="J6" i="45" s="1"/>
  <c r="B5" i="45"/>
  <c r="Q5" i="49"/>
  <c r="Q6" i="49" s="1"/>
  <c r="I5" i="49"/>
  <c r="Q5" i="45"/>
  <c r="I5" i="45"/>
  <c r="P5" i="49"/>
  <c r="P6" i="49" s="1"/>
  <c r="H5" i="49"/>
  <c r="H6" i="49" s="1"/>
  <c r="P5" i="45"/>
  <c r="H5" i="45"/>
  <c r="I5" i="135"/>
  <c r="Q5" i="135"/>
  <c r="J5" i="135"/>
  <c r="I2" i="40"/>
  <c r="I2" i="15"/>
  <c r="M2" i="115"/>
  <c r="M2" i="114" s="1"/>
  <c r="E2" i="115"/>
  <c r="Q2" i="115"/>
  <c r="I2" i="115"/>
  <c r="J2" i="115"/>
  <c r="P2" i="103"/>
  <c r="H2" i="103"/>
  <c r="H2" i="115"/>
  <c r="O2" i="103"/>
  <c r="G2" i="103"/>
  <c r="G2" i="115"/>
  <c r="N2" i="103"/>
  <c r="F2" i="103"/>
  <c r="P2" i="115"/>
  <c r="F2" i="115"/>
  <c r="M2" i="103"/>
  <c r="M2" i="102" s="1"/>
  <c r="E2" i="103"/>
  <c r="E2" i="102" s="1"/>
  <c r="O2" i="115"/>
  <c r="D2" i="115"/>
  <c r="L2" i="103"/>
  <c r="D2" i="103"/>
  <c r="N2" i="115"/>
  <c r="N2" i="114" s="1"/>
  <c r="C2" i="115"/>
  <c r="K2" i="103"/>
  <c r="K2" i="102" s="1"/>
  <c r="C2" i="103"/>
  <c r="L2" i="115"/>
  <c r="L2" i="114" s="1"/>
  <c r="B2" i="115"/>
  <c r="J2" i="103"/>
  <c r="B2" i="103"/>
  <c r="K2" i="115"/>
  <c r="Q2" i="103"/>
  <c r="I2" i="103"/>
  <c r="H4" i="126"/>
  <c r="Y4" i="126"/>
  <c r="Q4" i="126"/>
  <c r="N4" i="126"/>
  <c r="L3" i="114"/>
  <c r="D3" i="114"/>
  <c r="E3" i="114"/>
  <c r="K4" i="23"/>
  <c r="U4" i="23"/>
  <c r="P4" i="23"/>
  <c r="N3" i="96"/>
  <c r="H5" i="25"/>
  <c r="R5" i="25"/>
  <c r="T5" i="25"/>
  <c r="O5" i="25"/>
  <c r="G2" i="37"/>
  <c r="G2" i="12"/>
  <c r="K4" i="22"/>
  <c r="U4" i="22"/>
  <c r="P4" i="22"/>
  <c r="I5" i="20"/>
  <c r="K5" i="20"/>
  <c r="U5" i="20"/>
  <c r="K6" i="49"/>
  <c r="K2" i="41"/>
  <c r="K2" i="16"/>
  <c r="H2" i="39"/>
  <c r="H2" i="14"/>
  <c r="L2" i="42"/>
  <c r="L2" i="17"/>
  <c r="K4" i="141"/>
  <c r="Y4" i="141"/>
  <c r="C2" i="38"/>
  <c r="C2" i="13"/>
  <c r="H4" i="132"/>
  <c r="Q4" i="132"/>
  <c r="N4" i="132"/>
  <c r="C2" i="43"/>
  <c r="C2" i="18"/>
  <c r="K4" i="27"/>
  <c r="U4" i="27"/>
  <c r="P4" i="27"/>
  <c r="V4" i="24"/>
  <c r="Q4" i="24"/>
  <c r="H3" i="37"/>
  <c r="H3" i="12"/>
  <c r="C3" i="114"/>
  <c r="E2" i="40"/>
  <c r="E2" i="15"/>
  <c r="Q2" i="42"/>
  <c r="Q2" i="17"/>
  <c r="AA5" i="126"/>
  <c r="M5" i="126"/>
  <c r="L5" i="126"/>
  <c r="Q5" i="132"/>
  <c r="S5" i="132"/>
  <c r="T5" i="132"/>
  <c r="K3" i="114"/>
  <c r="Q4" i="123"/>
  <c r="X4" i="123"/>
  <c r="K4" i="123"/>
  <c r="G2" i="114"/>
  <c r="C6" i="45"/>
  <c r="C2" i="37"/>
  <c r="C2" i="12"/>
  <c r="X5" i="22"/>
  <c r="M5" i="22"/>
  <c r="X5" i="24"/>
  <c r="M5" i="24"/>
  <c r="Z4" i="21"/>
  <c r="W4" i="21"/>
  <c r="P2" i="38"/>
  <c r="P2" i="13"/>
  <c r="U4" i="129"/>
  <c r="Y4" i="129"/>
  <c r="J4" i="129"/>
  <c r="W5" i="135"/>
  <c r="U5" i="135"/>
  <c r="I4" i="126"/>
  <c r="L4" i="126"/>
  <c r="V4" i="126"/>
  <c r="S4" i="23"/>
  <c r="X4" i="23"/>
  <c r="P5" i="25"/>
  <c r="Z5" i="25"/>
  <c r="W5" i="25"/>
  <c r="O3" i="42"/>
  <c r="O3" i="111" s="1"/>
  <c r="O3" i="17"/>
  <c r="S4" i="22"/>
  <c r="X4" i="22"/>
  <c r="Q5" i="20"/>
  <c r="S5" i="20"/>
  <c r="E2" i="38"/>
  <c r="E2" i="13"/>
  <c r="S4" i="141"/>
  <c r="O4" i="141"/>
  <c r="M4" i="141"/>
  <c r="U4" i="132"/>
  <c r="X4" i="132"/>
  <c r="I4" i="132"/>
  <c r="V4" i="132"/>
  <c r="X3" i="127"/>
  <c r="P3" i="127"/>
  <c r="H3" i="127"/>
  <c r="T3" i="127"/>
  <c r="L3" i="127"/>
  <c r="S3" i="127"/>
  <c r="I3" i="127"/>
  <c r="Y3" i="127"/>
  <c r="N3" i="127"/>
  <c r="AA3" i="127"/>
  <c r="M3" i="127"/>
  <c r="Z3" i="127"/>
  <c r="K3" i="127"/>
  <c r="W3" i="127"/>
  <c r="J3" i="127"/>
  <c r="R3" i="127"/>
  <c r="V3" i="127"/>
  <c r="U3" i="127"/>
  <c r="Q3" i="127"/>
  <c r="O3" i="127"/>
  <c r="G3" i="127"/>
  <c r="G3" i="42"/>
  <c r="G3" i="111" s="1"/>
  <c r="G3" i="17"/>
  <c r="J4" i="24"/>
  <c r="L4" i="24"/>
  <c r="G4" i="24"/>
  <c r="Y4" i="24"/>
  <c r="H6" i="45"/>
  <c r="H2" i="37"/>
  <c r="H2" i="12"/>
  <c r="O5" i="50"/>
  <c r="G5" i="50"/>
  <c r="O5" i="46"/>
  <c r="O6" i="46" s="1"/>
  <c r="G5" i="46"/>
  <c r="N5" i="50"/>
  <c r="N6" i="50" s="1"/>
  <c r="F5" i="50"/>
  <c r="F6" i="50" s="1"/>
  <c r="N5" i="46"/>
  <c r="N6" i="46" s="1"/>
  <c r="F5" i="46"/>
  <c r="F6" i="46" s="1"/>
  <c r="M5" i="50"/>
  <c r="E5" i="50"/>
  <c r="M5" i="46"/>
  <c r="M6" i="46" s="1"/>
  <c r="E5" i="46"/>
  <c r="E6" i="46" s="1"/>
  <c r="L5" i="50"/>
  <c r="L6" i="50" s="1"/>
  <c r="D5" i="50"/>
  <c r="D6" i="50" s="1"/>
  <c r="L5" i="46"/>
  <c r="L6" i="46" s="1"/>
  <c r="D5" i="46"/>
  <c r="K5" i="50"/>
  <c r="K6" i="50" s="1"/>
  <c r="C5" i="50"/>
  <c r="C6" i="50" s="1"/>
  <c r="K5" i="46"/>
  <c r="C5" i="46"/>
  <c r="C6" i="46" s="1"/>
  <c r="J5" i="50"/>
  <c r="B5" i="50"/>
  <c r="B6" i="50" s="1"/>
  <c r="J5" i="46"/>
  <c r="J6" i="46" s="1"/>
  <c r="B5" i="46"/>
  <c r="B6" i="46" s="1"/>
  <c r="Q5" i="50"/>
  <c r="Q6" i="50" s="1"/>
  <c r="I5" i="50"/>
  <c r="Q5" i="46"/>
  <c r="I5" i="46"/>
  <c r="P5" i="50"/>
  <c r="P6" i="50" s="1"/>
  <c r="H5" i="50"/>
  <c r="H6" i="50" s="1"/>
  <c r="P5" i="46"/>
  <c r="P6" i="46" s="1"/>
  <c r="H5" i="46"/>
  <c r="H6" i="46" s="1"/>
  <c r="M2" i="112"/>
  <c r="E2" i="112"/>
  <c r="Q2" i="112"/>
  <c r="I2" i="112"/>
  <c r="J2" i="112"/>
  <c r="P2" i="100"/>
  <c r="H2" i="100"/>
  <c r="H2" i="99" s="1"/>
  <c r="H2" i="112"/>
  <c r="O2" i="100"/>
  <c r="G2" i="100"/>
  <c r="G2" i="112"/>
  <c r="N2" i="100"/>
  <c r="N2" i="99" s="1"/>
  <c r="F2" i="100"/>
  <c r="P2" i="112"/>
  <c r="F2" i="112"/>
  <c r="M2" i="100"/>
  <c r="E2" i="100"/>
  <c r="O2" i="112"/>
  <c r="D2" i="112"/>
  <c r="D2" i="111" s="1"/>
  <c r="L2" i="100"/>
  <c r="D2" i="100"/>
  <c r="N2" i="112"/>
  <c r="C2" i="112"/>
  <c r="K2" i="100"/>
  <c r="C2" i="100"/>
  <c r="L2" i="112"/>
  <c r="B2" i="112"/>
  <c r="J2" i="100"/>
  <c r="J2" i="99" s="1"/>
  <c r="B2" i="100"/>
  <c r="B2" i="99" s="1"/>
  <c r="K2" i="112"/>
  <c r="K2" i="111" s="1"/>
  <c r="Q2" i="100"/>
  <c r="I2" i="100"/>
  <c r="F2" i="42"/>
  <c r="F2" i="17"/>
  <c r="J3" i="102"/>
  <c r="D3" i="102"/>
  <c r="M3" i="102"/>
  <c r="M2" i="99"/>
  <c r="J5" i="126"/>
  <c r="W5" i="126"/>
  <c r="T5" i="126"/>
  <c r="Y5" i="132"/>
  <c r="G5" i="132"/>
  <c r="O5" i="132"/>
  <c r="U4" i="123"/>
  <c r="T4" i="123"/>
  <c r="S4" i="123"/>
  <c r="Q3" i="102"/>
  <c r="W5" i="27"/>
  <c r="O5" i="27"/>
  <c r="G5" i="27"/>
  <c r="V5" i="27"/>
  <c r="N5" i="27"/>
  <c r="U5" i="27"/>
  <c r="M5" i="27"/>
  <c r="T5" i="27"/>
  <c r="L5" i="27"/>
  <c r="AA5" i="27"/>
  <c r="S5" i="27"/>
  <c r="K5" i="27"/>
  <c r="Z5" i="27"/>
  <c r="R5" i="27"/>
  <c r="J5" i="27"/>
  <c r="Y5" i="27"/>
  <c r="Q5" i="27"/>
  <c r="I5" i="27"/>
  <c r="X5" i="27"/>
  <c r="P5" i="27"/>
  <c r="H5" i="27"/>
  <c r="I5" i="22"/>
  <c r="K5" i="22"/>
  <c r="U5" i="22"/>
  <c r="I5" i="24"/>
  <c r="K5" i="24"/>
  <c r="U5" i="24"/>
  <c r="M4" i="21"/>
  <c r="H4" i="21"/>
  <c r="L2" i="44"/>
  <c r="L2" i="19"/>
  <c r="S4" i="129"/>
  <c r="G4" i="129"/>
  <c r="R4" i="129"/>
  <c r="P2" i="118"/>
  <c r="H2" i="118"/>
  <c r="O2" i="118"/>
  <c r="O2" i="117" s="1"/>
  <c r="G2" i="118"/>
  <c r="G2" i="117" s="1"/>
  <c r="N2" i="118"/>
  <c r="F2" i="118"/>
  <c r="F2" i="117" s="1"/>
  <c r="M2" i="118"/>
  <c r="E2" i="118"/>
  <c r="L2" i="118"/>
  <c r="D2" i="118"/>
  <c r="K2" i="118"/>
  <c r="K2" i="117" s="1"/>
  <c r="C2" i="118"/>
  <c r="C2" i="117" s="1"/>
  <c r="J2" i="118"/>
  <c r="B2" i="118"/>
  <c r="Q2" i="118"/>
  <c r="I2" i="118"/>
  <c r="I2" i="117" s="1"/>
  <c r="P2" i="106"/>
  <c r="H2" i="106"/>
  <c r="O2" i="106"/>
  <c r="G2" i="106"/>
  <c r="N2" i="106"/>
  <c r="F2" i="106"/>
  <c r="F2" i="105" s="1"/>
  <c r="M2" i="106"/>
  <c r="M2" i="105" s="1"/>
  <c r="E2" i="106"/>
  <c r="L2" i="106"/>
  <c r="D2" i="106"/>
  <c r="D2" i="105" s="1"/>
  <c r="K2" i="106"/>
  <c r="C2" i="106"/>
  <c r="J2" i="106"/>
  <c r="J2" i="105" s="1"/>
  <c r="B2" i="106"/>
  <c r="Q2" i="106"/>
  <c r="I2" i="106"/>
  <c r="K5" i="135"/>
  <c r="R5" i="135"/>
  <c r="O2" i="99"/>
  <c r="O5" i="51"/>
  <c r="O6" i="51" s="1"/>
  <c r="G5" i="51"/>
  <c r="G6" i="51" s="1"/>
  <c r="O5" i="47"/>
  <c r="G5" i="47"/>
  <c r="N5" i="51"/>
  <c r="N6" i="51" s="1"/>
  <c r="F5" i="51"/>
  <c r="F6" i="51" s="1"/>
  <c r="N5" i="47"/>
  <c r="F5" i="47"/>
  <c r="F6" i="47" s="1"/>
  <c r="M5" i="51"/>
  <c r="M6" i="51" s="1"/>
  <c r="E5" i="51"/>
  <c r="E6" i="51" s="1"/>
  <c r="M5" i="47"/>
  <c r="M6" i="47" s="1"/>
  <c r="E5" i="47"/>
  <c r="E6" i="47" s="1"/>
  <c r="L5" i="51"/>
  <c r="L6" i="51" s="1"/>
  <c r="D5" i="51"/>
  <c r="L5" i="47"/>
  <c r="L6" i="47" s="1"/>
  <c r="D5" i="47"/>
  <c r="D6" i="47" s="1"/>
  <c r="K5" i="51"/>
  <c r="K6" i="51" s="1"/>
  <c r="C5" i="51"/>
  <c r="C6" i="51" s="1"/>
  <c r="K5" i="47"/>
  <c r="K6" i="47" s="1"/>
  <c r="C5" i="47"/>
  <c r="C6" i="47" s="1"/>
  <c r="J5" i="51"/>
  <c r="B5" i="51"/>
  <c r="J5" i="47"/>
  <c r="J6" i="47" s="1"/>
  <c r="B5" i="47"/>
  <c r="B6" i="47" s="1"/>
  <c r="Q5" i="51"/>
  <c r="I5" i="51"/>
  <c r="I6" i="51" s="1"/>
  <c r="Q5" i="47"/>
  <c r="I5" i="47"/>
  <c r="P5" i="51"/>
  <c r="P6" i="51" s="1"/>
  <c r="H5" i="51"/>
  <c r="H6" i="51" s="1"/>
  <c r="P5" i="47"/>
  <c r="P6" i="47" s="1"/>
  <c r="H5" i="47"/>
  <c r="H6" i="47" s="1"/>
  <c r="M4" i="126"/>
  <c r="P4" i="126"/>
  <c r="W4" i="126"/>
  <c r="H3" i="114"/>
  <c r="AA4" i="23"/>
  <c r="N4" i="23"/>
  <c r="I4" i="23"/>
  <c r="X5" i="25"/>
  <c r="M5" i="25"/>
  <c r="O6" i="50"/>
  <c r="O2" i="42"/>
  <c r="O2" i="111" s="1"/>
  <c r="O2" i="17"/>
  <c r="AA4" i="22"/>
  <c r="N4" i="22"/>
  <c r="I4" i="22"/>
  <c r="Y5" i="20"/>
  <c r="AA5" i="20"/>
  <c r="N5" i="20"/>
  <c r="Q3" i="114"/>
  <c r="O3" i="39"/>
  <c r="O3" i="102" s="1"/>
  <c r="O3" i="14"/>
  <c r="V3" i="22" s="1"/>
  <c r="L2" i="39"/>
  <c r="L2" i="102" s="1"/>
  <c r="L2" i="14"/>
  <c r="E6" i="49"/>
  <c r="E2" i="41"/>
  <c r="E2" i="16"/>
  <c r="W4" i="141"/>
  <c r="P4" i="141"/>
  <c r="J4" i="141"/>
  <c r="U4" i="141"/>
  <c r="J3" i="44"/>
  <c r="J3" i="117" s="1"/>
  <c r="J3" i="19"/>
  <c r="E6" i="50"/>
  <c r="E2" i="42"/>
  <c r="E2" i="111" s="1"/>
  <c r="E2" i="17"/>
  <c r="L4" i="132"/>
  <c r="T4" i="132"/>
  <c r="AA4" i="27"/>
  <c r="N4" i="27"/>
  <c r="I4" i="27"/>
  <c r="G6" i="50"/>
  <c r="G2" i="42"/>
  <c r="G2" i="111" s="1"/>
  <c r="G2" i="17"/>
  <c r="Q3" i="38"/>
  <c r="Q3" i="99" s="1"/>
  <c r="Q3" i="13"/>
  <c r="R4" i="24"/>
  <c r="T4" i="24"/>
  <c r="O4" i="24"/>
  <c r="G3" i="41"/>
  <c r="G3" i="108" s="1"/>
  <c r="G3" i="16"/>
  <c r="Y3" i="24" s="1"/>
  <c r="B3" i="44"/>
  <c r="B3" i="117" s="1"/>
  <c r="B3" i="19"/>
  <c r="G6" i="46"/>
  <c r="G2" i="38"/>
  <c r="G2" i="99" s="1"/>
  <c r="G2" i="13"/>
  <c r="I6" i="49"/>
  <c r="I2" i="41"/>
  <c r="I2" i="16"/>
  <c r="I2" i="114"/>
  <c r="I3" i="38"/>
  <c r="I3" i="99" s="1"/>
  <c r="I3" i="13"/>
  <c r="K2" i="114"/>
  <c r="P2" i="102"/>
  <c r="N5" i="96"/>
  <c r="K5" i="126"/>
  <c r="S5" i="126"/>
  <c r="G5" i="126"/>
  <c r="V5" i="132"/>
  <c r="R5" i="132"/>
  <c r="Z5" i="132"/>
  <c r="H2" i="40"/>
  <c r="H2" i="15"/>
  <c r="H4" i="123"/>
  <c r="N4" i="123"/>
  <c r="AA4" i="123"/>
  <c r="AA5" i="141"/>
  <c r="S5" i="141"/>
  <c r="K5" i="141"/>
  <c r="Z5" i="141"/>
  <c r="R5" i="141"/>
  <c r="J5" i="141"/>
  <c r="X5" i="141"/>
  <c r="P5" i="141"/>
  <c r="H5" i="141"/>
  <c r="W5" i="141"/>
  <c r="O5" i="141"/>
  <c r="G5" i="141"/>
  <c r="L5" i="141"/>
  <c r="T5" i="141"/>
  <c r="M5" i="141"/>
  <c r="I5" i="141"/>
  <c r="Y5" i="141"/>
  <c r="V5" i="141"/>
  <c r="U5" i="141"/>
  <c r="Q5" i="141"/>
  <c r="N5" i="141"/>
  <c r="Q5" i="22"/>
  <c r="S5" i="22"/>
  <c r="Q5" i="24"/>
  <c r="S5" i="24"/>
  <c r="M3" i="114"/>
  <c r="K4" i="21"/>
  <c r="U4" i="21"/>
  <c r="P4" i="21"/>
  <c r="P2" i="114"/>
  <c r="K6" i="46"/>
  <c r="K2" i="38"/>
  <c r="K2" i="99" s="1"/>
  <c r="K2" i="13"/>
  <c r="Q4" i="129"/>
  <c r="Z4" i="129"/>
  <c r="C3" i="40"/>
  <c r="C3" i="105" s="1"/>
  <c r="C3" i="15"/>
  <c r="P2" i="109"/>
  <c r="P2" i="108" s="1"/>
  <c r="H2" i="109"/>
  <c r="P2" i="97"/>
  <c r="P2" i="96" s="1"/>
  <c r="H2" i="97"/>
  <c r="O2" i="109"/>
  <c r="O2" i="108" s="1"/>
  <c r="G2" i="109"/>
  <c r="O2" i="97"/>
  <c r="O2" i="96" s="1"/>
  <c r="G2" i="97"/>
  <c r="N2" i="109"/>
  <c r="F2" i="109"/>
  <c r="N2" i="97"/>
  <c r="N2" i="96" s="1"/>
  <c r="F2" i="97"/>
  <c r="M2" i="109"/>
  <c r="E2" i="109"/>
  <c r="M2" i="97"/>
  <c r="E2" i="97"/>
  <c r="L2" i="109"/>
  <c r="D2" i="109"/>
  <c r="L2" i="97"/>
  <c r="D2" i="97"/>
  <c r="K2" i="109"/>
  <c r="C2" i="109"/>
  <c r="C2" i="108" s="1"/>
  <c r="K2" i="97"/>
  <c r="C2" i="97"/>
  <c r="J2" i="109"/>
  <c r="B2" i="109"/>
  <c r="J2" i="97"/>
  <c r="J2" i="96" s="1"/>
  <c r="B2" i="97"/>
  <c r="Q2" i="109"/>
  <c r="Q2" i="108" s="1"/>
  <c r="I2" i="109"/>
  <c r="Q2" i="97"/>
  <c r="Q2" i="96" s="1"/>
  <c r="I2" i="97"/>
  <c r="Y5" i="135"/>
  <c r="L5" i="135"/>
  <c r="O4" i="126"/>
  <c r="I6" i="50"/>
  <c r="I2" i="42"/>
  <c r="I2" i="111" s="1"/>
  <c r="I2" i="17"/>
  <c r="V4" i="23"/>
  <c r="Q4" i="23"/>
  <c r="D3" i="37"/>
  <c r="D3" i="12"/>
  <c r="I5" i="25"/>
  <c r="K5" i="25"/>
  <c r="U5" i="25"/>
  <c r="V4" i="22"/>
  <c r="Q4" i="22"/>
  <c r="V5" i="20"/>
  <c r="J3" i="96"/>
  <c r="O6" i="47"/>
  <c r="O2" i="39"/>
  <c r="O2" i="102" s="1"/>
  <c r="O2" i="14"/>
  <c r="N6" i="47"/>
  <c r="N2" i="39"/>
  <c r="N2" i="102" s="1"/>
  <c r="N2" i="14"/>
  <c r="N4" i="141"/>
  <c r="R4" i="141"/>
  <c r="H2" i="42"/>
  <c r="H2" i="111" s="1"/>
  <c r="H2" i="17"/>
  <c r="J2" i="44"/>
  <c r="J2" i="117" s="1"/>
  <c r="J2" i="19"/>
  <c r="AA4" i="132"/>
  <c r="W4" i="132"/>
  <c r="J3" i="24"/>
  <c r="Q3" i="24"/>
  <c r="G3" i="24"/>
  <c r="N3" i="24"/>
  <c r="E5" i="96"/>
  <c r="Q6" i="46"/>
  <c r="Q2" i="38"/>
  <c r="Q2" i="99" s="1"/>
  <c r="Q2" i="13"/>
  <c r="Z4" i="24"/>
  <c r="W4" i="24"/>
  <c r="G6" i="49"/>
  <c r="G2" i="41"/>
  <c r="G2" i="108" s="1"/>
  <c r="G2" i="16"/>
  <c r="B2" i="44"/>
  <c r="B2" i="117" s="1"/>
  <c r="B2" i="19"/>
  <c r="E2" i="44"/>
  <c r="E2" i="117" s="1"/>
  <c r="E2" i="19"/>
  <c r="F2" i="114"/>
  <c r="M3" i="96"/>
  <c r="I6" i="46"/>
  <c r="I2" i="38"/>
  <c r="I2" i="99" s="1"/>
  <c r="I2" i="13"/>
  <c r="W5" i="21"/>
  <c r="O5" i="21"/>
  <c r="G5" i="21"/>
  <c r="V5" i="21"/>
  <c r="N5" i="21"/>
  <c r="U5" i="21"/>
  <c r="M5" i="21"/>
  <c r="T5" i="21"/>
  <c r="L5" i="21"/>
  <c r="AA5" i="21"/>
  <c r="S5" i="21"/>
  <c r="K5" i="21"/>
  <c r="Z5" i="21"/>
  <c r="R5" i="21"/>
  <c r="J5" i="21"/>
  <c r="Y5" i="21"/>
  <c r="Q5" i="21"/>
  <c r="I5" i="21"/>
  <c r="X5" i="21"/>
  <c r="P5" i="21"/>
  <c r="H5" i="21"/>
  <c r="D3" i="38"/>
  <c r="D3" i="99" s="1"/>
  <c r="Q3" i="123" s="1"/>
  <c r="D3" i="13"/>
  <c r="B3" i="96"/>
  <c r="O5" i="126"/>
  <c r="R5" i="126"/>
  <c r="P2" i="105"/>
  <c r="J5" i="132"/>
  <c r="H5" i="132"/>
  <c r="I3" i="37"/>
  <c r="I3" i="12"/>
  <c r="N2" i="105"/>
  <c r="Z4" i="123"/>
  <c r="R4" i="123"/>
  <c r="Y4" i="123"/>
  <c r="L2" i="99"/>
  <c r="P3" i="96"/>
  <c r="J6" i="50"/>
  <c r="J2" i="42"/>
  <c r="J2" i="111" s="1"/>
  <c r="J2" i="17"/>
  <c r="E4" i="96"/>
  <c r="Y5" i="22"/>
  <c r="AA5" i="22"/>
  <c r="N5" i="22"/>
  <c r="Y5" i="24"/>
  <c r="AA5" i="24"/>
  <c r="N5" i="24"/>
  <c r="S4" i="21"/>
  <c r="X4" i="21"/>
  <c r="I6" i="47"/>
  <c r="I2" i="39"/>
  <c r="I2" i="14"/>
  <c r="O2" i="105"/>
  <c r="AA4" i="129"/>
  <c r="I4" i="129"/>
  <c r="C2" i="40"/>
  <c r="C2" i="105" s="1"/>
  <c r="C2" i="15"/>
  <c r="M5" i="135"/>
  <c r="S5" i="135"/>
  <c r="T5" i="135"/>
  <c r="K3" i="40"/>
  <c r="K3" i="105" s="1"/>
  <c r="L3" i="129" s="1"/>
  <c r="K3" i="15"/>
  <c r="Y4" i="25"/>
  <c r="Q4" i="25"/>
  <c r="I4" i="25"/>
  <c r="X4" i="25"/>
  <c r="P4" i="25"/>
  <c r="H4" i="25"/>
  <c r="W4" i="25"/>
  <c r="O4" i="25"/>
  <c r="G4" i="25"/>
  <c r="V4" i="25"/>
  <c r="N4" i="25"/>
  <c r="U4" i="25"/>
  <c r="M4" i="25"/>
  <c r="T4" i="25"/>
  <c r="L4" i="25"/>
  <c r="AA4" i="25"/>
  <c r="S4" i="25"/>
  <c r="K4" i="25"/>
  <c r="Z4" i="25"/>
  <c r="R4" i="25"/>
  <c r="J4" i="25"/>
  <c r="U4" i="126"/>
  <c r="S4" i="126"/>
  <c r="J4" i="126"/>
  <c r="Q6" i="51"/>
  <c r="Q2" i="43"/>
  <c r="Q2" i="114" s="1"/>
  <c r="Q2" i="18"/>
  <c r="I3" i="102"/>
  <c r="P3" i="114"/>
  <c r="Q3" i="96"/>
  <c r="J4" i="23"/>
  <c r="L4" i="23"/>
  <c r="G4" i="23"/>
  <c r="Y4" i="23"/>
  <c r="D6" i="45"/>
  <c r="D2" i="37"/>
  <c r="D2" i="12"/>
  <c r="O2" i="114"/>
  <c r="Q5" i="25"/>
  <c r="S5" i="25"/>
  <c r="J4" i="22"/>
  <c r="L4" i="22"/>
  <c r="G4" i="22"/>
  <c r="Y4" i="22"/>
  <c r="J5" i="20"/>
  <c r="L5" i="20"/>
  <c r="G5" i="20"/>
  <c r="J6" i="51"/>
  <c r="J2" i="43"/>
  <c r="J2" i="114" s="1"/>
  <c r="J2" i="18"/>
  <c r="K2" i="96"/>
  <c r="E6" i="45"/>
  <c r="E2" i="37"/>
  <c r="E2" i="12"/>
  <c r="X4" i="141"/>
  <c r="F2" i="108"/>
  <c r="Q3" i="44"/>
  <c r="Q3" i="117" s="1"/>
  <c r="Q3" i="19"/>
  <c r="K4" i="132"/>
  <c r="J2" i="108"/>
  <c r="J4" i="27"/>
  <c r="L4" i="27"/>
  <c r="G4" i="27"/>
  <c r="P3" i="132"/>
  <c r="V3" i="132"/>
  <c r="W3" i="132"/>
  <c r="M3" i="132"/>
  <c r="M4" i="24"/>
  <c r="H4" i="24"/>
  <c r="M3" i="42"/>
  <c r="M3" i="111" s="1"/>
  <c r="M3" i="17"/>
  <c r="B2" i="42"/>
  <c r="B2" i="111" s="1"/>
  <c r="B2" i="17"/>
  <c r="N2" i="117"/>
  <c r="I5" i="96"/>
  <c r="L4" i="96"/>
  <c r="Y5" i="123"/>
  <c r="Q5" i="123"/>
  <c r="I5" i="123"/>
  <c r="U5" i="123"/>
  <c r="M5" i="123"/>
  <c r="T5" i="123"/>
  <c r="J5" i="123"/>
  <c r="S5" i="123"/>
  <c r="H5" i="123"/>
  <c r="R5" i="123"/>
  <c r="G5" i="123"/>
  <c r="X5" i="123"/>
  <c r="N5" i="123"/>
  <c r="O5" i="123"/>
  <c r="L5" i="123"/>
  <c r="K5" i="123"/>
  <c r="AA5" i="123"/>
  <c r="Z5" i="123"/>
  <c r="W5" i="123"/>
  <c r="V5" i="123"/>
  <c r="P5" i="123"/>
  <c r="M2" i="44"/>
  <c r="M2" i="117" s="1"/>
  <c r="M2" i="19"/>
  <c r="B6" i="51"/>
  <c r="B2" i="43"/>
  <c r="B2" i="114" s="1"/>
  <c r="B2" i="18"/>
  <c r="D6" i="46"/>
  <c r="D2" i="38"/>
  <c r="D2" i="99" s="1"/>
  <c r="D2" i="13"/>
  <c r="F6" i="45"/>
  <c r="F2" i="37"/>
  <c r="F2" i="12"/>
  <c r="I2" i="20" s="1"/>
  <c r="Q5" i="126"/>
  <c r="U5" i="126"/>
  <c r="H5" i="126"/>
  <c r="AA5" i="132"/>
  <c r="U5" i="132"/>
  <c r="P5" i="132"/>
  <c r="I6" i="45"/>
  <c r="I2" i="37"/>
  <c r="I2" i="12"/>
  <c r="L4" i="123"/>
  <c r="H2" i="117"/>
  <c r="W5" i="26"/>
  <c r="O5" i="26"/>
  <c r="G5" i="26"/>
  <c r="V5" i="26"/>
  <c r="N5" i="26"/>
  <c r="U5" i="26"/>
  <c r="M5" i="26"/>
  <c r="T5" i="26"/>
  <c r="L5" i="26"/>
  <c r="AA5" i="26"/>
  <c r="S5" i="26"/>
  <c r="K5" i="26"/>
  <c r="Z5" i="26"/>
  <c r="R5" i="26"/>
  <c r="J5" i="26"/>
  <c r="Y5" i="26"/>
  <c r="Q5" i="26"/>
  <c r="I5" i="26"/>
  <c r="X5" i="26"/>
  <c r="P5" i="26"/>
  <c r="H5" i="26"/>
  <c r="V5" i="22"/>
  <c r="V5" i="24"/>
  <c r="AA4" i="21"/>
  <c r="N4" i="21"/>
  <c r="I4" i="21"/>
  <c r="F2" i="39"/>
  <c r="F2" i="102" s="1"/>
  <c r="F2" i="14"/>
  <c r="E2" i="114"/>
  <c r="X4" i="129"/>
  <c r="H4" i="129"/>
  <c r="T4" i="129"/>
  <c r="N4" i="129"/>
  <c r="M4" i="96"/>
  <c r="N5" i="52"/>
  <c r="N6" i="52" s="1"/>
  <c r="F5" i="52"/>
  <c r="F6" i="52" s="1"/>
  <c r="K5" i="52"/>
  <c r="K6" i="52" s="1"/>
  <c r="B5" i="52"/>
  <c r="B6" i="52" s="1"/>
  <c r="O5" i="48"/>
  <c r="O6" i="48" s="1"/>
  <c r="G5" i="48"/>
  <c r="G6" i="48" s="1"/>
  <c r="J5" i="52"/>
  <c r="J6" i="52" s="1"/>
  <c r="N5" i="48"/>
  <c r="N6" i="48" s="1"/>
  <c r="F5" i="48"/>
  <c r="F6" i="48" s="1"/>
  <c r="I5" i="52"/>
  <c r="I6" i="52" s="1"/>
  <c r="M5" i="48"/>
  <c r="M6" i="48" s="1"/>
  <c r="E5" i="48"/>
  <c r="E6" i="48" s="1"/>
  <c r="Q5" i="52"/>
  <c r="Q6" i="52" s="1"/>
  <c r="H5" i="52"/>
  <c r="H6" i="52" s="1"/>
  <c r="L5" i="48"/>
  <c r="L6" i="48" s="1"/>
  <c r="D5" i="48"/>
  <c r="D6" i="48" s="1"/>
  <c r="P5" i="52"/>
  <c r="P6" i="52" s="1"/>
  <c r="G5" i="52"/>
  <c r="G6" i="52" s="1"/>
  <c r="K5" i="48"/>
  <c r="C5" i="48"/>
  <c r="C6" i="48" s="1"/>
  <c r="O5" i="52"/>
  <c r="O6" i="52" s="1"/>
  <c r="E5" i="52"/>
  <c r="E6" i="52" s="1"/>
  <c r="J5" i="48"/>
  <c r="J6" i="48" s="1"/>
  <c r="B5" i="48"/>
  <c r="B6" i="48" s="1"/>
  <c r="M5" i="52"/>
  <c r="M6" i="52" s="1"/>
  <c r="D5" i="52"/>
  <c r="D6" i="52" s="1"/>
  <c r="Q5" i="48"/>
  <c r="Q6" i="48" s="1"/>
  <c r="I5" i="48"/>
  <c r="I6" i="48" s="1"/>
  <c r="L5" i="52"/>
  <c r="L6" i="52" s="1"/>
  <c r="C5" i="52"/>
  <c r="C6" i="52" s="1"/>
  <c r="P5" i="48"/>
  <c r="P6" i="48" s="1"/>
  <c r="H5" i="48"/>
  <c r="H6" i="48" s="1"/>
  <c r="AA5" i="135"/>
  <c r="H5" i="135"/>
  <c r="K6" i="48"/>
  <c r="K2" i="40"/>
  <c r="K2" i="15"/>
  <c r="Z4" i="135"/>
  <c r="R4" i="135"/>
  <c r="J4" i="135"/>
  <c r="V4" i="135"/>
  <c r="N4" i="135"/>
  <c r="Y4" i="135"/>
  <c r="O4" i="135"/>
  <c r="T4" i="135"/>
  <c r="I4" i="135"/>
  <c r="Q4" i="135"/>
  <c r="P4" i="135"/>
  <c r="M4" i="135"/>
  <c r="AA4" i="135"/>
  <c r="L4" i="135"/>
  <c r="X4" i="135"/>
  <c r="K4" i="135"/>
  <c r="W4" i="135"/>
  <c r="H4" i="135"/>
  <c r="U4" i="135"/>
  <c r="G4" i="135"/>
  <c r="S4" i="135"/>
  <c r="X4" i="126"/>
  <c r="R4" i="126"/>
  <c r="G3" i="39"/>
  <c r="G3" i="102" s="1"/>
  <c r="G3" i="14"/>
  <c r="R4" i="23"/>
  <c r="T4" i="23"/>
  <c r="O4" i="23"/>
  <c r="Y5" i="25"/>
  <c r="AA5" i="25"/>
  <c r="N5" i="25"/>
  <c r="R4" i="22"/>
  <c r="T4" i="22"/>
  <c r="O4" i="22"/>
  <c r="H5" i="20"/>
  <c r="R5" i="20"/>
  <c r="T5" i="20"/>
  <c r="O5" i="20"/>
  <c r="L2" i="105"/>
  <c r="E3" i="96"/>
  <c r="K3" i="96"/>
  <c r="K4" i="24"/>
  <c r="U4" i="24"/>
  <c r="F5" i="96"/>
  <c r="M6" i="50"/>
  <c r="M2" i="42"/>
  <c r="M2" i="111" s="1"/>
  <c r="M2" i="17"/>
  <c r="D2" i="39"/>
  <c r="D2" i="102" s="1"/>
  <c r="D2" i="14"/>
  <c r="D3" i="44"/>
  <c r="D3" i="117" s="1"/>
  <c r="D3" i="19"/>
  <c r="AA4" i="120"/>
  <c r="S4" i="120"/>
  <c r="K4" i="120"/>
  <c r="W4" i="120"/>
  <c r="O4" i="120"/>
  <c r="G4" i="120"/>
  <c r="L4" i="120"/>
  <c r="U4" i="120"/>
  <c r="J4" i="120"/>
  <c r="T4" i="120"/>
  <c r="I4" i="120"/>
  <c r="R4" i="120"/>
  <c r="H4" i="120"/>
  <c r="Z4" i="120"/>
  <c r="P4" i="120"/>
  <c r="Y4" i="120"/>
  <c r="N4" i="120"/>
  <c r="M4" i="120"/>
  <c r="C3" i="42"/>
  <c r="C3" i="111" s="1"/>
  <c r="I3" i="135" s="1"/>
  <c r="C3" i="17"/>
  <c r="I3" i="114"/>
  <c r="Q6" i="47"/>
  <c r="Q2" i="39"/>
  <c r="Q2" i="102" s="1"/>
  <c r="Q2" i="14"/>
  <c r="Y5" i="126"/>
  <c r="I5" i="126"/>
  <c r="I5" i="132"/>
  <c r="I4" i="123"/>
  <c r="D2" i="108"/>
  <c r="AA5" i="138"/>
  <c r="S5" i="138"/>
  <c r="K5" i="138"/>
  <c r="Z5" i="138"/>
  <c r="R5" i="138"/>
  <c r="J5" i="138"/>
  <c r="X5" i="138"/>
  <c r="P5" i="138"/>
  <c r="H5" i="138"/>
  <c r="W5" i="138"/>
  <c r="O5" i="138"/>
  <c r="G5" i="138"/>
  <c r="T5" i="138"/>
  <c r="L5" i="138"/>
  <c r="Y5" i="138"/>
  <c r="V5" i="138"/>
  <c r="U5" i="138"/>
  <c r="Q5" i="138"/>
  <c r="N5" i="138"/>
  <c r="M5" i="138"/>
  <c r="I5" i="138"/>
  <c r="B3" i="102"/>
  <c r="O3" i="96"/>
  <c r="P3" i="102"/>
  <c r="N2" i="108"/>
  <c r="F3" i="96"/>
  <c r="J5" i="22"/>
  <c r="L5" i="22"/>
  <c r="J5" i="24"/>
  <c r="L5" i="24"/>
  <c r="V4" i="21"/>
  <c r="Q2" i="105"/>
  <c r="D6" i="51"/>
  <c r="D2" i="43"/>
  <c r="D2" i="114" s="1"/>
  <c r="D2" i="18"/>
  <c r="K4" i="129"/>
  <c r="L4" i="129"/>
  <c r="G5" i="135"/>
  <c r="N5" i="135"/>
  <c r="O5" i="135"/>
  <c r="AA4" i="126"/>
  <c r="T4" i="126"/>
  <c r="G6" i="47"/>
  <c r="G2" i="39"/>
  <c r="G2" i="102" s="1"/>
  <c r="G2" i="14"/>
  <c r="L2" i="108"/>
  <c r="M5" i="96"/>
  <c r="O5" i="120" s="1"/>
  <c r="F3" i="102"/>
  <c r="Z4" i="23"/>
  <c r="P3" i="44"/>
  <c r="P3" i="117" s="1"/>
  <c r="P3" i="19"/>
  <c r="Z4" i="22"/>
  <c r="P5" i="20"/>
  <c r="Z5" i="20"/>
  <c r="L2" i="96"/>
  <c r="F2" i="99"/>
  <c r="N10" i="6" a="1"/>
  <c r="H7" i="5" a="1"/>
  <c r="Q9" i="6" a="1"/>
  <c r="M9" i="6" a="1"/>
  <c r="L9" i="6" a="1"/>
  <c r="J9" i="6" a="1"/>
  <c r="H9" i="6" a="1"/>
  <c r="E2" i="3" a="1"/>
  <c r="I7" i="5" a="1"/>
  <c r="G9" i="6" a="1"/>
  <c r="H6" i="5" a="1"/>
  <c r="D9" i="6" a="1"/>
  <c r="G7" i="5" a="1"/>
  <c r="D10" i="6" a="1"/>
  <c r="G2" i="3" a="1"/>
  <c r="C2" i="3" a="1"/>
  <c r="I10" i="6" a="1"/>
  <c r="I9" i="6" a="1"/>
  <c r="K9" i="6" a="1"/>
  <c r="F9" i="6" a="1"/>
  <c r="D6" i="5" a="1"/>
  <c r="D2" i="3" a="1"/>
  <c r="C9" i="6" a="1"/>
  <c r="H2" i="3" a="1"/>
  <c r="C6" i="5" a="1"/>
  <c r="E9" i="6" a="1"/>
  <c r="I6" i="5" a="1"/>
  <c r="E6" i="5" a="1"/>
  <c r="F10" i="6" a="1"/>
  <c r="H10" i="6" a="1"/>
  <c r="O9" i="6" a="1"/>
  <c r="D7" i="5" a="1"/>
  <c r="C7" i="5" a="1"/>
  <c r="I2" i="3" a="1"/>
  <c r="G10" i="6" a="1"/>
  <c r="G6" i="5" a="1"/>
  <c r="J10" i="6" a="1"/>
  <c r="C10" i="6" a="1"/>
  <c r="B9" i="6" a="1"/>
  <c r="F2" i="3" a="1"/>
  <c r="F6" i="5" a="1"/>
  <c r="P9" i="6" a="1"/>
  <c r="E10" i="6" a="1"/>
  <c r="N9" i="6" a="1"/>
  <c r="M6" i="5" a="1"/>
  <c r="M2" i="3" a="1"/>
  <c r="L10" i="6" a="1"/>
  <c r="X2" i="24" l="1"/>
  <c r="Z3" i="24"/>
  <c r="S3" i="22"/>
  <c r="P3" i="20"/>
  <c r="V3" i="25"/>
  <c r="J3" i="23"/>
  <c r="O2" i="20"/>
  <c r="H2" i="102"/>
  <c r="W3" i="23"/>
  <c r="Y3" i="123"/>
  <c r="H3" i="132"/>
  <c r="L2" i="22"/>
  <c r="Q3" i="129"/>
  <c r="V4" i="120"/>
  <c r="K3" i="22"/>
  <c r="D2" i="117"/>
  <c r="Q3" i="22"/>
  <c r="K5" i="120"/>
  <c r="Z3" i="129"/>
  <c r="S3" i="129"/>
  <c r="AA3" i="129"/>
  <c r="L2" i="21"/>
  <c r="H2" i="21"/>
  <c r="T2" i="23"/>
  <c r="V3" i="24"/>
  <c r="K2" i="20"/>
  <c r="R2" i="21"/>
  <c r="O3" i="21"/>
  <c r="O3" i="24"/>
  <c r="Z3" i="22"/>
  <c r="R3" i="24"/>
  <c r="Z2" i="24"/>
  <c r="P2" i="23"/>
  <c r="M2" i="24"/>
  <c r="U2" i="20"/>
  <c r="O2" i="22"/>
  <c r="W3" i="24"/>
  <c r="K3" i="24"/>
  <c r="R3" i="20"/>
  <c r="X3" i="22"/>
  <c r="L3" i="24"/>
  <c r="P3" i="24"/>
  <c r="S3" i="24"/>
  <c r="W3" i="21"/>
  <c r="T2" i="21"/>
  <c r="K3" i="25"/>
  <c r="T3" i="24"/>
  <c r="X3" i="24"/>
  <c r="AA3" i="24"/>
  <c r="O3" i="23"/>
  <c r="U3" i="20"/>
  <c r="M3" i="22"/>
  <c r="J3" i="21"/>
  <c r="W2" i="22"/>
  <c r="Q3" i="25"/>
  <c r="AA2" i="20"/>
  <c r="U3" i="24"/>
  <c r="I3" i="24"/>
  <c r="N2" i="20"/>
  <c r="J2" i="22"/>
  <c r="S3" i="25"/>
  <c r="J10" i="6"/>
  <c r="L10" i="6"/>
  <c r="N10" i="6"/>
  <c r="H10" i="6"/>
  <c r="C10" i="6"/>
  <c r="D7" i="5"/>
  <c r="I9" i="6"/>
  <c r="C9" i="6"/>
  <c r="E9" i="6"/>
  <c r="G9" i="6"/>
  <c r="G7" i="5"/>
  <c r="M2" i="3"/>
  <c r="I2" i="3"/>
  <c r="E2" i="3"/>
  <c r="Q9" i="6"/>
  <c r="K9" i="6"/>
  <c r="M9" i="6"/>
  <c r="O9" i="6"/>
  <c r="C7" i="5"/>
  <c r="M6" i="5"/>
  <c r="I6" i="5"/>
  <c r="F2" i="3"/>
  <c r="E6" i="5"/>
  <c r="D2" i="3"/>
  <c r="I10" i="6"/>
  <c r="F6" i="5"/>
  <c r="E10" i="6"/>
  <c r="D6" i="5"/>
  <c r="G2" i="3"/>
  <c r="F10" i="6"/>
  <c r="D10" i="6"/>
  <c r="C2" i="3"/>
  <c r="H7" i="5"/>
  <c r="G6" i="5"/>
  <c r="H9" i="6"/>
  <c r="B9" i="6"/>
  <c r="D9" i="6"/>
  <c r="F9" i="6"/>
  <c r="H6" i="5"/>
  <c r="I7" i="5"/>
  <c r="H2" i="3"/>
  <c r="C6" i="5"/>
  <c r="G10" i="6"/>
  <c r="P9" i="6"/>
  <c r="J9" i="6"/>
  <c r="L9" i="6"/>
  <c r="N9" i="6"/>
  <c r="AA3" i="27"/>
  <c r="S3" i="27"/>
  <c r="K3" i="27"/>
  <c r="Z3" i="27"/>
  <c r="R3" i="27"/>
  <c r="J3" i="27"/>
  <c r="Y3" i="27"/>
  <c r="Q3" i="27"/>
  <c r="I3" i="27"/>
  <c r="X3" i="27"/>
  <c r="P3" i="27"/>
  <c r="H3" i="27"/>
  <c r="W3" i="27"/>
  <c r="O3" i="27"/>
  <c r="G3" i="27"/>
  <c r="V3" i="27"/>
  <c r="N3" i="27"/>
  <c r="U3" i="27"/>
  <c r="M3" i="27"/>
  <c r="T3" i="27"/>
  <c r="L3" i="27"/>
  <c r="V5" i="120"/>
  <c r="L3" i="123"/>
  <c r="H2" i="114"/>
  <c r="X3" i="126"/>
  <c r="P3" i="126"/>
  <c r="H3" i="126"/>
  <c r="T3" i="126"/>
  <c r="L3" i="126"/>
  <c r="AA3" i="126"/>
  <c r="Q3" i="126"/>
  <c r="V3" i="126"/>
  <c r="K3" i="126"/>
  <c r="R3" i="126"/>
  <c r="O3" i="126"/>
  <c r="N3" i="126"/>
  <c r="W3" i="126"/>
  <c r="I3" i="126"/>
  <c r="Y3" i="126"/>
  <c r="U3" i="126"/>
  <c r="S3" i="126"/>
  <c r="M3" i="126"/>
  <c r="J3" i="126"/>
  <c r="G3" i="126"/>
  <c r="Z3" i="126"/>
  <c r="I3" i="22"/>
  <c r="U2" i="25"/>
  <c r="M2" i="25"/>
  <c r="T2" i="25"/>
  <c r="L2" i="25"/>
  <c r="AA2" i="25"/>
  <c r="S2" i="25"/>
  <c r="K2" i="25"/>
  <c r="Z2" i="25"/>
  <c r="R2" i="25"/>
  <c r="J2" i="25"/>
  <c r="Y2" i="25"/>
  <c r="Q2" i="25"/>
  <c r="I2" i="25"/>
  <c r="X2" i="25"/>
  <c r="P2" i="25"/>
  <c r="H2" i="25"/>
  <c r="W2" i="25"/>
  <c r="O2" i="25"/>
  <c r="G2" i="25"/>
  <c r="V2" i="25"/>
  <c r="N2" i="25"/>
  <c r="Z3" i="132"/>
  <c r="G3" i="132"/>
  <c r="X3" i="132"/>
  <c r="W2" i="121"/>
  <c r="O2" i="121"/>
  <c r="G2" i="121"/>
  <c r="AA2" i="121"/>
  <c r="S2" i="121"/>
  <c r="K2" i="121"/>
  <c r="X2" i="121"/>
  <c r="M2" i="121"/>
  <c r="V2" i="121"/>
  <c r="L2" i="121"/>
  <c r="U2" i="121"/>
  <c r="J2" i="121"/>
  <c r="T2" i="121"/>
  <c r="I2" i="121"/>
  <c r="R2" i="121"/>
  <c r="H2" i="121"/>
  <c r="Q2" i="121"/>
  <c r="Z2" i="121"/>
  <c r="P2" i="121"/>
  <c r="Y2" i="121"/>
  <c r="N2" i="121"/>
  <c r="X3" i="20"/>
  <c r="P3" i="22"/>
  <c r="K3" i="129"/>
  <c r="W3" i="141"/>
  <c r="O3" i="141"/>
  <c r="G3" i="141"/>
  <c r="V3" i="141"/>
  <c r="N3" i="141"/>
  <c r="T3" i="141"/>
  <c r="L3" i="141"/>
  <c r="AA3" i="141"/>
  <c r="S3" i="141"/>
  <c r="K3" i="141"/>
  <c r="P3" i="141"/>
  <c r="X3" i="141"/>
  <c r="H3" i="141"/>
  <c r="U3" i="141"/>
  <c r="R3" i="141"/>
  <c r="Q3" i="141"/>
  <c r="M3" i="141"/>
  <c r="J3" i="141"/>
  <c r="I3" i="141"/>
  <c r="Z3" i="141"/>
  <c r="Y3" i="141"/>
  <c r="Z5" i="120"/>
  <c r="U5" i="120"/>
  <c r="T3" i="123"/>
  <c r="Z3" i="123"/>
  <c r="M3" i="23"/>
  <c r="H3" i="23"/>
  <c r="R3" i="23"/>
  <c r="W2" i="124"/>
  <c r="O2" i="124"/>
  <c r="G2" i="124"/>
  <c r="AA2" i="124"/>
  <c r="S2" i="124"/>
  <c r="K2" i="124"/>
  <c r="Z2" i="124"/>
  <c r="P2" i="124"/>
  <c r="Y2" i="124"/>
  <c r="N2" i="124"/>
  <c r="X2" i="124"/>
  <c r="M2" i="124"/>
  <c r="T2" i="124"/>
  <c r="I2" i="124"/>
  <c r="J2" i="124"/>
  <c r="H2" i="124"/>
  <c r="V2" i="124"/>
  <c r="U2" i="124"/>
  <c r="R2" i="124"/>
  <c r="Q2" i="124"/>
  <c r="L2" i="124"/>
  <c r="E2" i="105"/>
  <c r="M3" i="21"/>
  <c r="H3" i="21"/>
  <c r="R3" i="21"/>
  <c r="V2" i="20"/>
  <c r="Q2" i="20"/>
  <c r="S2" i="20"/>
  <c r="X2" i="23"/>
  <c r="M2" i="23"/>
  <c r="N2" i="24"/>
  <c r="I2" i="24"/>
  <c r="K2" i="24"/>
  <c r="U2" i="24"/>
  <c r="I2" i="105"/>
  <c r="O3" i="22"/>
  <c r="M3" i="135"/>
  <c r="H3" i="135"/>
  <c r="H2" i="22"/>
  <c r="R2" i="22"/>
  <c r="T2" i="22"/>
  <c r="H2" i="108"/>
  <c r="N2" i="111"/>
  <c r="L3" i="25"/>
  <c r="G3" i="25"/>
  <c r="Y3" i="25"/>
  <c r="AA3" i="25"/>
  <c r="P2" i="21"/>
  <c r="Z2" i="21"/>
  <c r="N3" i="22"/>
  <c r="N3" i="132"/>
  <c r="I2" i="102"/>
  <c r="D3" i="96"/>
  <c r="N3" i="20"/>
  <c r="I3" i="20"/>
  <c r="K3" i="20"/>
  <c r="U3" i="22"/>
  <c r="V3" i="129"/>
  <c r="L5" i="120"/>
  <c r="I5" i="120"/>
  <c r="N3" i="123"/>
  <c r="G3" i="123"/>
  <c r="M3" i="123"/>
  <c r="U3" i="23"/>
  <c r="P3" i="23"/>
  <c r="Z3" i="23"/>
  <c r="U3" i="21"/>
  <c r="P3" i="21"/>
  <c r="Z3" i="21"/>
  <c r="G2" i="20"/>
  <c r="Y2" i="20"/>
  <c r="N2" i="23"/>
  <c r="I2" i="23"/>
  <c r="K2" i="23"/>
  <c r="U2" i="23"/>
  <c r="V2" i="24"/>
  <c r="Q2" i="24"/>
  <c r="S2" i="24"/>
  <c r="T3" i="22"/>
  <c r="U3" i="135"/>
  <c r="AA3" i="135"/>
  <c r="P3" i="135"/>
  <c r="P2" i="111"/>
  <c r="G3" i="96"/>
  <c r="P2" i="22"/>
  <c r="Z2" i="22"/>
  <c r="T3" i="25"/>
  <c r="O3" i="25"/>
  <c r="X2" i="21"/>
  <c r="M2" i="21"/>
  <c r="M5" i="120"/>
  <c r="U2" i="26"/>
  <c r="M2" i="26"/>
  <c r="T2" i="26"/>
  <c r="L2" i="26"/>
  <c r="AA2" i="26"/>
  <c r="S2" i="26"/>
  <c r="K2" i="26"/>
  <c r="Z2" i="26"/>
  <c r="R2" i="26"/>
  <c r="J2" i="26"/>
  <c r="Y2" i="26"/>
  <c r="Q2" i="26"/>
  <c r="I2" i="26"/>
  <c r="X2" i="26"/>
  <c r="P2" i="26"/>
  <c r="H2" i="26"/>
  <c r="W2" i="26"/>
  <c r="O2" i="26"/>
  <c r="G2" i="26"/>
  <c r="V2" i="26"/>
  <c r="N2" i="26"/>
  <c r="X4" i="120"/>
  <c r="Q4" i="120"/>
  <c r="J3" i="132"/>
  <c r="Q3" i="132"/>
  <c r="Y3" i="132"/>
  <c r="U2" i="27"/>
  <c r="M2" i="27"/>
  <c r="T2" i="27"/>
  <c r="L2" i="27"/>
  <c r="AA2" i="27"/>
  <c r="S2" i="27"/>
  <c r="K2" i="27"/>
  <c r="Z2" i="27"/>
  <c r="R2" i="27"/>
  <c r="J2" i="27"/>
  <c r="Y2" i="27"/>
  <c r="Q2" i="27"/>
  <c r="I2" i="27"/>
  <c r="X2" i="27"/>
  <c r="P2" i="27"/>
  <c r="H2" i="27"/>
  <c r="W2" i="27"/>
  <c r="O2" i="27"/>
  <c r="G2" i="27"/>
  <c r="V2" i="27"/>
  <c r="N2" i="27"/>
  <c r="M3" i="24"/>
  <c r="H3" i="24"/>
  <c r="Z2" i="133"/>
  <c r="R2" i="133"/>
  <c r="J2" i="133"/>
  <c r="V2" i="133"/>
  <c r="N2" i="133"/>
  <c r="U2" i="133"/>
  <c r="K2" i="133"/>
  <c r="T2" i="133"/>
  <c r="I2" i="133"/>
  <c r="S2" i="133"/>
  <c r="H2" i="133"/>
  <c r="AA2" i="133"/>
  <c r="P2" i="133"/>
  <c r="Y2" i="133"/>
  <c r="O2" i="133"/>
  <c r="X2" i="133"/>
  <c r="M2" i="133"/>
  <c r="Q2" i="133"/>
  <c r="L2" i="133"/>
  <c r="G2" i="133"/>
  <c r="W2" i="133"/>
  <c r="H2" i="105"/>
  <c r="V3" i="20"/>
  <c r="Q3" i="20"/>
  <c r="S3" i="20"/>
  <c r="W3" i="129"/>
  <c r="T3" i="129"/>
  <c r="I2" i="108"/>
  <c r="H5" i="120"/>
  <c r="W5" i="120"/>
  <c r="P5" i="120"/>
  <c r="Q5" i="120"/>
  <c r="AA3" i="123"/>
  <c r="V3" i="123"/>
  <c r="R3" i="123"/>
  <c r="U3" i="123"/>
  <c r="X3" i="23"/>
  <c r="F2" i="111"/>
  <c r="V2" i="136"/>
  <c r="N2" i="136"/>
  <c r="Z2" i="136"/>
  <c r="R2" i="136"/>
  <c r="J2" i="136"/>
  <c r="AA2" i="136"/>
  <c r="P2" i="136"/>
  <c r="U2" i="136"/>
  <c r="K2" i="136"/>
  <c r="W2" i="136"/>
  <c r="H2" i="136"/>
  <c r="T2" i="136"/>
  <c r="G2" i="136"/>
  <c r="S2" i="136"/>
  <c r="Q2" i="136"/>
  <c r="O2" i="136"/>
  <c r="M2" i="136"/>
  <c r="Y2" i="136"/>
  <c r="L2" i="136"/>
  <c r="X2" i="136"/>
  <c r="I2" i="136"/>
  <c r="J3" i="22"/>
  <c r="X3" i="21"/>
  <c r="V2" i="23"/>
  <c r="Q2" i="23"/>
  <c r="S2" i="23"/>
  <c r="G2" i="24"/>
  <c r="Y2" i="24"/>
  <c r="AA2" i="24"/>
  <c r="K2" i="108"/>
  <c r="Z2" i="127"/>
  <c r="R2" i="127"/>
  <c r="J2" i="127"/>
  <c r="V2" i="127"/>
  <c r="N2" i="127"/>
  <c r="X2" i="127"/>
  <c r="M2" i="127"/>
  <c r="S2" i="127"/>
  <c r="H2" i="127"/>
  <c r="Y2" i="127"/>
  <c r="K2" i="127"/>
  <c r="W2" i="127"/>
  <c r="I2" i="127"/>
  <c r="U2" i="127"/>
  <c r="G2" i="127"/>
  <c r="P2" i="127"/>
  <c r="AA2" i="127"/>
  <c r="T2" i="127"/>
  <c r="Q2" i="127"/>
  <c r="O2" i="127"/>
  <c r="L2" i="127"/>
  <c r="Q6" i="45"/>
  <c r="K6" i="45"/>
  <c r="O6" i="45"/>
  <c r="C3" i="96"/>
  <c r="T3" i="120" s="1"/>
  <c r="G3" i="135"/>
  <c r="O3" i="135"/>
  <c r="X3" i="135"/>
  <c r="X2" i="22"/>
  <c r="M2" i="22"/>
  <c r="W3" i="25"/>
  <c r="J3" i="25"/>
  <c r="N2" i="21"/>
  <c r="I2" i="21"/>
  <c r="K2" i="21"/>
  <c r="U2" i="21"/>
  <c r="M2" i="96"/>
  <c r="S3" i="135"/>
  <c r="I2" i="96"/>
  <c r="O3" i="132"/>
  <c r="AA3" i="132"/>
  <c r="E2" i="96"/>
  <c r="L3" i="20"/>
  <c r="G3" i="20"/>
  <c r="Y3" i="20"/>
  <c r="AA3" i="20"/>
  <c r="J3" i="129"/>
  <c r="N3" i="129"/>
  <c r="H3" i="129"/>
  <c r="E2" i="108"/>
  <c r="S5" i="120"/>
  <c r="AA5" i="120"/>
  <c r="Y5" i="120"/>
  <c r="J3" i="123"/>
  <c r="H3" i="123"/>
  <c r="N3" i="23"/>
  <c r="I3" i="23"/>
  <c r="K3" i="23"/>
  <c r="E2" i="99"/>
  <c r="W3" i="22"/>
  <c r="N3" i="21"/>
  <c r="I3" i="21"/>
  <c r="K3" i="21"/>
  <c r="W2" i="20"/>
  <c r="J2" i="20"/>
  <c r="L2" i="20"/>
  <c r="G2" i="23"/>
  <c r="Y2" i="23"/>
  <c r="AA2" i="23"/>
  <c r="C2" i="99"/>
  <c r="O2" i="24"/>
  <c r="W3" i="138"/>
  <c r="O3" i="138"/>
  <c r="G3" i="138"/>
  <c r="V3" i="138"/>
  <c r="N3" i="138"/>
  <c r="T3" i="138"/>
  <c r="L3" i="138"/>
  <c r="AA3" i="138"/>
  <c r="S3" i="138"/>
  <c r="K3" i="138"/>
  <c r="X3" i="138"/>
  <c r="H3" i="138"/>
  <c r="P3" i="138"/>
  <c r="Z3" i="138"/>
  <c r="Q3" i="138"/>
  <c r="Y3" i="138"/>
  <c r="U3" i="138"/>
  <c r="R3" i="138"/>
  <c r="M3" i="138"/>
  <c r="J3" i="138"/>
  <c r="I3" i="138"/>
  <c r="V3" i="135"/>
  <c r="P2" i="117"/>
  <c r="N2" i="22"/>
  <c r="I2" i="22"/>
  <c r="K2" i="22"/>
  <c r="U2" i="22"/>
  <c r="AA3" i="22"/>
  <c r="M3" i="25"/>
  <c r="H3" i="25"/>
  <c r="R3" i="25"/>
  <c r="V2" i="21"/>
  <c r="Q2" i="21"/>
  <c r="S2" i="21"/>
  <c r="M6" i="45"/>
  <c r="R3" i="135"/>
  <c r="K2" i="105"/>
  <c r="F2" i="96"/>
  <c r="R3" i="132"/>
  <c r="I3" i="132"/>
  <c r="L3" i="132"/>
  <c r="D2" i="96"/>
  <c r="T3" i="20"/>
  <c r="O3" i="20"/>
  <c r="G3" i="129"/>
  <c r="M3" i="129"/>
  <c r="Y3" i="129"/>
  <c r="P3" i="129"/>
  <c r="J5" i="120"/>
  <c r="N5" i="120"/>
  <c r="G5" i="120"/>
  <c r="Z2" i="130"/>
  <c r="R2" i="130"/>
  <c r="J2" i="130"/>
  <c r="V2" i="130"/>
  <c r="N2" i="130"/>
  <c r="X2" i="130"/>
  <c r="M2" i="130"/>
  <c r="U2" i="130"/>
  <c r="K2" i="130"/>
  <c r="S2" i="130"/>
  <c r="H2" i="130"/>
  <c r="AA2" i="130"/>
  <c r="P2" i="130"/>
  <c r="W2" i="130"/>
  <c r="T2" i="130"/>
  <c r="Q2" i="130"/>
  <c r="I2" i="130"/>
  <c r="L2" i="130"/>
  <c r="G2" i="130"/>
  <c r="Y2" i="130"/>
  <c r="O2" i="130"/>
  <c r="Y2" i="142"/>
  <c r="Q2" i="142"/>
  <c r="I2" i="142"/>
  <c r="X2" i="142"/>
  <c r="P2" i="142"/>
  <c r="H2" i="142"/>
  <c r="V2" i="142"/>
  <c r="N2" i="142"/>
  <c r="U2" i="142"/>
  <c r="M2" i="142"/>
  <c r="R2" i="142"/>
  <c r="Z2" i="142"/>
  <c r="J2" i="142"/>
  <c r="G2" i="142"/>
  <c r="AA2" i="142"/>
  <c r="W2" i="142"/>
  <c r="T2" i="142"/>
  <c r="S2" i="142"/>
  <c r="O2" i="142"/>
  <c r="L2" i="142"/>
  <c r="K2" i="142"/>
  <c r="O3" i="123"/>
  <c r="W3" i="123"/>
  <c r="S3" i="123"/>
  <c r="V3" i="23"/>
  <c r="Q3" i="23"/>
  <c r="S3" i="23"/>
  <c r="B2" i="105"/>
  <c r="V3" i="21"/>
  <c r="Q3" i="21"/>
  <c r="S3" i="21"/>
  <c r="H2" i="20"/>
  <c r="R2" i="20"/>
  <c r="T2" i="20"/>
  <c r="O2" i="23"/>
  <c r="W2" i="24"/>
  <c r="J2" i="24"/>
  <c r="L2" i="24"/>
  <c r="L2" i="111"/>
  <c r="Y2" i="139"/>
  <c r="Q2" i="139"/>
  <c r="I2" i="139"/>
  <c r="X2" i="139"/>
  <c r="P2" i="139"/>
  <c r="H2" i="139"/>
  <c r="V2" i="139"/>
  <c r="N2" i="139"/>
  <c r="U2" i="139"/>
  <c r="M2" i="139"/>
  <c r="Z2" i="139"/>
  <c r="J2" i="139"/>
  <c r="R2" i="139"/>
  <c r="T2" i="139"/>
  <c r="S2" i="139"/>
  <c r="O2" i="139"/>
  <c r="L2" i="139"/>
  <c r="K2" i="139"/>
  <c r="G2" i="139"/>
  <c r="AA2" i="139"/>
  <c r="W2" i="139"/>
  <c r="J3" i="135"/>
  <c r="N3" i="135"/>
  <c r="L3" i="135"/>
  <c r="J2" i="102"/>
  <c r="V2" i="22"/>
  <c r="Q2" i="22"/>
  <c r="S2" i="22"/>
  <c r="Y3" i="22"/>
  <c r="U3" i="25"/>
  <c r="P3" i="25"/>
  <c r="Z3" i="25"/>
  <c r="G2" i="21"/>
  <c r="Y2" i="21"/>
  <c r="AA2" i="21"/>
  <c r="C2" i="111"/>
  <c r="Z2" i="23"/>
  <c r="U3" i="132"/>
  <c r="S3" i="132"/>
  <c r="T3" i="132"/>
  <c r="W3" i="20"/>
  <c r="J3" i="20"/>
  <c r="R3" i="129"/>
  <c r="O3" i="129"/>
  <c r="X3" i="129"/>
  <c r="T5" i="120"/>
  <c r="X5" i="120"/>
  <c r="R5" i="120"/>
  <c r="R3" i="22"/>
  <c r="K3" i="123"/>
  <c r="I3" i="123"/>
  <c r="L3" i="23"/>
  <c r="G3" i="23"/>
  <c r="Y3" i="23"/>
  <c r="AA3" i="23"/>
  <c r="P2" i="99"/>
  <c r="Q2" i="111"/>
  <c r="L3" i="21"/>
  <c r="G3" i="21"/>
  <c r="Y3" i="21"/>
  <c r="AA3" i="21"/>
  <c r="P2" i="20"/>
  <c r="Z2" i="20"/>
  <c r="W2" i="23"/>
  <c r="J2" i="23"/>
  <c r="L2" i="23"/>
  <c r="H3" i="96"/>
  <c r="C2" i="114"/>
  <c r="X2" i="138" s="1"/>
  <c r="H2" i="24"/>
  <c r="R2" i="24"/>
  <c r="T2" i="24"/>
  <c r="G2" i="96"/>
  <c r="B6" i="45"/>
  <c r="B2" i="102"/>
  <c r="G2" i="105"/>
  <c r="Q3" i="135"/>
  <c r="W3" i="135"/>
  <c r="Y3" i="135"/>
  <c r="T3" i="135"/>
  <c r="G2" i="22"/>
  <c r="Y2" i="22"/>
  <c r="AA2" i="22"/>
  <c r="G3" i="22"/>
  <c r="X3" i="25"/>
  <c r="O2" i="21"/>
  <c r="C2" i="102"/>
  <c r="Q2" i="117"/>
  <c r="H2" i="96"/>
  <c r="Z3" i="135"/>
  <c r="K3" i="132"/>
  <c r="I3" i="96"/>
  <c r="M3" i="20"/>
  <c r="H3" i="20"/>
  <c r="U3" i="129"/>
  <c r="I3" i="129"/>
  <c r="L2" i="117"/>
  <c r="H2" i="141" s="1"/>
  <c r="H3" i="22"/>
  <c r="P3" i="123"/>
  <c r="X3" i="123"/>
  <c r="T3" i="23"/>
  <c r="B2" i="96"/>
  <c r="B2" i="108"/>
  <c r="C2" i="96"/>
  <c r="T3" i="21"/>
  <c r="X2" i="20"/>
  <c r="M2" i="20"/>
  <c r="H2" i="23"/>
  <c r="R2" i="23"/>
  <c r="P2" i="24"/>
  <c r="P6" i="45"/>
  <c r="M2" i="108"/>
  <c r="K3" i="135"/>
  <c r="L3" i="22"/>
  <c r="N3" i="25"/>
  <c r="I3" i="25"/>
  <c r="W2" i="21"/>
  <c r="J2" i="21"/>
  <c r="M10" i="6" a="1"/>
  <c r="K10" i="6" a="1"/>
  <c r="O10" i="6" a="1"/>
  <c r="Q10" i="6" a="1"/>
  <c r="B10" i="6" a="1"/>
  <c r="P10" i="6" a="1"/>
  <c r="I3" i="120" l="1"/>
  <c r="X3" i="120"/>
  <c r="Q3" i="120"/>
  <c r="W2" i="138"/>
  <c r="M2" i="138"/>
  <c r="B10" i="28"/>
  <c r="P2" i="141"/>
  <c r="I2" i="138"/>
  <c r="U2" i="135"/>
  <c r="U2" i="123"/>
  <c r="I2" i="123"/>
  <c r="Z2" i="135"/>
  <c r="K2" i="123"/>
  <c r="B17" i="28"/>
  <c r="B2" i="28"/>
  <c r="B11" i="28"/>
  <c r="B15" i="28"/>
  <c r="B16" i="28"/>
  <c r="B14" i="28"/>
  <c r="B8" i="28"/>
  <c r="B12" i="28"/>
  <c r="B4" i="28"/>
  <c r="B3" i="28"/>
  <c r="P10" i="6"/>
  <c r="Q10" i="6"/>
  <c r="K10" i="6"/>
  <c r="M10" i="6"/>
  <c r="B10" i="6"/>
  <c r="O10" i="6"/>
  <c r="Z2" i="132"/>
  <c r="R2" i="132"/>
  <c r="J2" i="132"/>
  <c r="V2" i="132"/>
  <c r="N2" i="132"/>
  <c r="S2" i="132"/>
  <c r="H2" i="132"/>
  <c r="AA2" i="132"/>
  <c r="P2" i="132"/>
  <c r="X2" i="132"/>
  <c r="M2" i="132"/>
  <c r="U2" i="132"/>
  <c r="K2" i="132"/>
  <c r="L2" i="132"/>
  <c r="G2" i="132"/>
  <c r="Y2" i="132"/>
  <c r="W2" i="132"/>
  <c r="T2" i="132"/>
  <c r="O2" i="132"/>
  <c r="Q2" i="132"/>
  <c r="I2" i="132"/>
  <c r="K3" i="120"/>
  <c r="Y3" i="120"/>
  <c r="X2" i="141"/>
  <c r="AA2" i="138"/>
  <c r="T2" i="138"/>
  <c r="U2" i="138"/>
  <c r="Q2" i="138"/>
  <c r="O2" i="135"/>
  <c r="I2" i="135"/>
  <c r="N2" i="135"/>
  <c r="Q2" i="123"/>
  <c r="Y2" i="123"/>
  <c r="S2" i="123"/>
  <c r="B5" i="28"/>
  <c r="W2" i="120"/>
  <c r="O2" i="120"/>
  <c r="G2" i="120"/>
  <c r="AA2" i="120"/>
  <c r="S2" i="120"/>
  <c r="K2" i="120"/>
  <c r="U2" i="120"/>
  <c r="J2" i="120"/>
  <c r="T2" i="120"/>
  <c r="I2" i="120"/>
  <c r="R2" i="120"/>
  <c r="H2" i="120"/>
  <c r="Q2" i="120"/>
  <c r="Z2" i="120"/>
  <c r="P2" i="120"/>
  <c r="Y2" i="120"/>
  <c r="N2" i="120"/>
  <c r="X2" i="120"/>
  <c r="M2" i="120"/>
  <c r="V2" i="120"/>
  <c r="L2" i="120"/>
  <c r="V3" i="120"/>
  <c r="O3" i="120"/>
  <c r="W2" i="141"/>
  <c r="M2" i="141"/>
  <c r="I2" i="141"/>
  <c r="K2" i="138"/>
  <c r="Y2" i="138"/>
  <c r="P2" i="135"/>
  <c r="W2" i="135"/>
  <c r="M2" i="135"/>
  <c r="V2" i="135"/>
  <c r="L2" i="123"/>
  <c r="AA2" i="123"/>
  <c r="T2" i="141"/>
  <c r="S2" i="135"/>
  <c r="G3" i="120"/>
  <c r="Z3" i="120"/>
  <c r="M3" i="120"/>
  <c r="G2" i="141"/>
  <c r="U2" i="141"/>
  <c r="Q2" i="141"/>
  <c r="J2" i="138"/>
  <c r="N2" i="138"/>
  <c r="K2" i="135"/>
  <c r="X2" i="135"/>
  <c r="R2" i="123"/>
  <c r="V2" i="123"/>
  <c r="G2" i="123"/>
  <c r="B9" i="28"/>
  <c r="R3" i="120"/>
  <c r="L3" i="120"/>
  <c r="U3" i="120"/>
  <c r="K2" i="141"/>
  <c r="AA2" i="141"/>
  <c r="Y2" i="141"/>
  <c r="G2" i="138"/>
  <c r="Z2" i="138"/>
  <c r="V2" i="138"/>
  <c r="Q2" i="135"/>
  <c r="Y2" i="135"/>
  <c r="J2" i="123"/>
  <c r="O2" i="123"/>
  <c r="B13" i="28"/>
  <c r="Z2" i="126"/>
  <c r="R2" i="126"/>
  <c r="J2" i="126"/>
  <c r="V2" i="126"/>
  <c r="N2" i="126"/>
  <c r="U2" i="126"/>
  <c r="K2" i="126"/>
  <c r="AA2" i="126"/>
  <c r="P2" i="126"/>
  <c r="O2" i="126"/>
  <c r="M2" i="126"/>
  <c r="Y2" i="126"/>
  <c r="L2" i="126"/>
  <c r="T2" i="126"/>
  <c r="G2" i="126"/>
  <c r="W2" i="126"/>
  <c r="S2" i="126"/>
  <c r="Q2" i="126"/>
  <c r="I2" i="126"/>
  <c r="H2" i="126"/>
  <c r="X2" i="126"/>
  <c r="H3" i="120"/>
  <c r="W3" i="120"/>
  <c r="P3" i="120"/>
  <c r="L2" i="141"/>
  <c r="N2" i="141"/>
  <c r="L2" i="138"/>
  <c r="H2" i="138"/>
  <c r="L2" i="135"/>
  <c r="J2" i="135"/>
  <c r="Z2" i="123"/>
  <c r="T2" i="123"/>
  <c r="M2" i="123"/>
  <c r="W2" i="123"/>
  <c r="Z2" i="141"/>
  <c r="S3" i="120"/>
  <c r="AA3" i="120"/>
  <c r="O2" i="141"/>
  <c r="R2" i="141"/>
  <c r="V2" i="141"/>
  <c r="O2" i="138"/>
  <c r="R2" i="138"/>
  <c r="P2" i="138"/>
  <c r="T2" i="135"/>
  <c r="AA2" i="135"/>
  <c r="R2" i="135"/>
  <c r="N2" i="123"/>
  <c r="H2" i="123"/>
  <c r="X2" i="123"/>
  <c r="B7" i="28"/>
  <c r="B6" i="28"/>
  <c r="Z2" i="129"/>
  <c r="R2" i="129"/>
  <c r="J2" i="129"/>
  <c r="V2" i="129"/>
  <c r="N2" i="129"/>
  <c r="U2" i="129"/>
  <c r="K2" i="129"/>
  <c r="S2" i="129"/>
  <c r="H2" i="129"/>
  <c r="AA2" i="129"/>
  <c r="P2" i="129"/>
  <c r="X2" i="129"/>
  <c r="M2" i="129"/>
  <c r="T2" i="129"/>
  <c r="Q2" i="129"/>
  <c r="O2" i="129"/>
  <c r="G2" i="129"/>
  <c r="Y2" i="129"/>
  <c r="W2" i="129"/>
  <c r="L2" i="129"/>
  <c r="I2" i="129"/>
  <c r="J3" i="120"/>
  <c r="N3" i="120"/>
  <c r="S2" i="141"/>
  <c r="J2" i="141"/>
  <c r="S2" i="138"/>
  <c r="G2" i="135"/>
  <c r="H2" i="135"/>
  <c r="P2" i="123"/>
  <c r="C15" i="28" l="1"/>
  <c r="E11" i="28"/>
  <c r="F6" i="28"/>
  <c r="E6" i="28"/>
  <c r="D6" i="28"/>
  <c r="C6" i="28"/>
  <c r="B2" i="131"/>
  <c r="D14" i="28"/>
  <c r="D7" i="28"/>
  <c r="C7" i="28"/>
  <c r="F7" i="28"/>
  <c r="E7" i="28"/>
  <c r="B3" i="129"/>
  <c r="B3" i="139"/>
  <c r="B4" i="135"/>
  <c r="B2" i="22"/>
  <c r="B3" i="133"/>
  <c r="B4" i="22"/>
  <c r="B5" i="24"/>
  <c r="B2" i="137"/>
  <c r="B3" i="143"/>
  <c r="B4" i="140"/>
  <c r="B5" i="140"/>
  <c r="B5" i="136"/>
  <c r="B4" i="139"/>
  <c r="D2" i="28"/>
  <c r="C12" i="28"/>
  <c r="E4" i="28"/>
  <c r="D16" i="28"/>
  <c r="E14" i="28"/>
  <c r="B3" i="27"/>
  <c r="C11" i="28"/>
  <c r="B3" i="126"/>
  <c r="B3" i="21"/>
  <c r="C16" i="28"/>
  <c r="C3" i="28"/>
  <c r="B3" i="25"/>
  <c r="B4" i="120"/>
  <c r="B2" i="21"/>
  <c r="B4" i="20"/>
  <c r="B5" i="129"/>
  <c r="B5" i="20"/>
  <c r="B3" i="121"/>
  <c r="B2" i="125"/>
  <c r="B2" i="140"/>
  <c r="B4" i="128"/>
  <c r="B4" i="137"/>
  <c r="B4" i="133"/>
  <c r="B4" i="121"/>
  <c r="E2" i="28"/>
  <c r="B3" i="141"/>
  <c r="B2" i="138"/>
  <c r="F4" i="28"/>
  <c r="E16" i="28"/>
  <c r="F14" i="28"/>
  <c r="D11" i="28"/>
  <c r="B5" i="120"/>
  <c r="B5" i="22"/>
  <c r="B5" i="137"/>
  <c r="B5" i="133"/>
  <c r="D3" i="28"/>
  <c r="B2" i="20"/>
  <c r="B5" i="26"/>
  <c r="B3" i="132"/>
  <c r="B4" i="123"/>
  <c r="B4" i="141"/>
  <c r="B4" i="132"/>
  <c r="B4" i="26"/>
  <c r="B3" i="134"/>
  <c r="B3" i="131"/>
  <c r="B5" i="128"/>
  <c r="B5" i="125"/>
  <c r="B4" i="127"/>
  <c r="B4" i="130"/>
  <c r="B2" i="126"/>
  <c r="C4" i="28"/>
  <c r="F16" i="28"/>
  <c r="F9" i="28"/>
  <c r="E9" i="28"/>
  <c r="D9" i="28"/>
  <c r="C9" i="28"/>
  <c r="B2" i="129"/>
  <c r="B4" i="23"/>
  <c r="B4" i="143"/>
  <c r="B4" i="124"/>
  <c r="D15" i="28"/>
  <c r="C17" i="28"/>
  <c r="E3" i="28"/>
  <c r="B3" i="26"/>
  <c r="B5" i="123"/>
  <c r="B5" i="21"/>
  <c r="B5" i="135"/>
  <c r="B3" i="136"/>
  <c r="B4" i="27"/>
  <c r="B5" i="132"/>
  <c r="B3" i="128"/>
  <c r="B2" i="143"/>
  <c r="B5" i="134"/>
  <c r="B5" i="143"/>
  <c r="B5" i="124"/>
  <c r="B5" i="121"/>
  <c r="B2" i="25"/>
  <c r="B2" i="121"/>
  <c r="B2" i="120"/>
  <c r="F5" i="28"/>
  <c r="E5" i="28"/>
  <c r="D5" i="28"/>
  <c r="C5" i="28"/>
  <c r="B2" i="27"/>
  <c r="B2" i="133"/>
  <c r="B2" i="130"/>
  <c r="B2" i="141"/>
  <c r="B3" i="138"/>
  <c r="B2" i="139"/>
  <c r="B3" i="120"/>
  <c r="B2" i="142"/>
  <c r="B2" i="136"/>
  <c r="B2" i="127"/>
  <c r="B2" i="26"/>
  <c r="F11" i="28"/>
  <c r="B2" i="24"/>
  <c r="B2" i="128"/>
  <c r="F12" i="28"/>
  <c r="E10" i="28"/>
  <c r="D17" i="28"/>
  <c r="F3" i="28"/>
  <c r="B5" i="138"/>
  <c r="B3" i="20"/>
  <c r="B5" i="141"/>
  <c r="B3" i="22"/>
  <c r="B5" i="23"/>
  <c r="B3" i="124"/>
  <c r="B4" i="21"/>
  <c r="B2" i="134"/>
  <c r="B3" i="122"/>
  <c r="B5" i="122"/>
  <c r="B4" i="122"/>
  <c r="B5" i="142"/>
  <c r="B5" i="139"/>
  <c r="B2" i="123"/>
  <c r="C8" i="28"/>
  <c r="B2" i="132"/>
  <c r="F10" i="28"/>
  <c r="B4" i="24"/>
  <c r="C2" i="28"/>
  <c r="D4" i="28"/>
  <c r="E15" i="28"/>
  <c r="E17" i="28"/>
  <c r="B2" i="124"/>
  <c r="B4" i="25"/>
  <c r="B3" i="127"/>
  <c r="B5" i="27"/>
  <c r="B5" i="126"/>
  <c r="B3" i="142"/>
  <c r="B4" i="138"/>
  <c r="B5" i="25"/>
  <c r="B3" i="140"/>
  <c r="B3" i="125"/>
  <c r="B4" i="134"/>
  <c r="B5" i="131"/>
  <c r="B4" i="142"/>
  <c r="B5" i="127"/>
  <c r="D12" i="28"/>
  <c r="D8" i="28"/>
  <c r="C10" i="28"/>
  <c r="B3" i="135"/>
  <c r="F8" i="28"/>
  <c r="F15" i="28"/>
  <c r="F17" i="28"/>
  <c r="B3" i="24"/>
  <c r="B3" i="123"/>
  <c r="B2" i="23"/>
  <c r="B3" i="23"/>
  <c r="B4" i="129"/>
  <c r="B4" i="126"/>
  <c r="B3" i="130"/>
  <c r="B2" i="122"/>
  <c r="B3" i="137"/>
  <c r="B4" i="125"/>
  <c r="B4" i="131"/>
  <c r="B4" i="136"/>
  <c r="B5" i="130"/>
  <c r="F2" i="28"/>
  <c r="E12" i="28"/>
  <c r="F13" i="28"/>
  <c r="E13" i="28"/>
  <c r="D13" i="28"/>
  <c r="C13" i="28"/>
  <c r="B2" i="135"/>
  <c r="C14" i="28"/>
  <c r="E8" i="28"/>
  <c r="D10" i="28"/>
  <c r="C3" i="9" a="1"/>
  <c r="E2" i="7" a="1"/>
  <c r="B2" i="8" a="1"/>
  <c r="B2" i="7" a="1"/>
  <c r="D4" i="9" a="1"/>
  <c r="C2" i="7" a="1"/>
  <c r="B5" i="9" a="1"/>
  <c r="B4" i="9" a="1"/>
  <c r="C2" i="9" a="1"/>
  <c r="C5" i="9" a="1"/>
  <c r="E2" i="4" a="1"/>
  <c r="C2" i="8" a="1"/>
  <c r="D2" i="4" a="1"/>
  <c r="D2" i="9" a="1"/>
  <c r="C4" i="9" a="1"/>
  <c r="D5" i="9" a="1"/>
  <c r="B2" i="4" a="1"/>
  <c r="B2" i="9" a="1"/>
  <c r="D3" i="9" a="1"/>
  <c r="D2" i="7" a="1"/>
  <c r="B3" i="9" a="1"/>
  <c r="C2" i="4" a="1"/>
  <c r="D2" i="9" l="1"/>
  <c r="D4" i="9"/>
  <c r="C2" i="8"/>
  <c r="B5" i="9"/>
  <c r="C4" i="9"/>
  <c r="E2" i="4"/>
  <c r="D5" i="9"/>
  <c r="C2" i="4"/>
  <c r="B2" i="9"/>
  <c r="D2" i="4"/>
  <c r="D2" i="7"/>
  <c r="D3" i="9"/>
  <c r="C2" i="9"/>
  <c r="C2" i="7"/>
  <c r="B2" i="7"/>
  <c r="B2" i="4"/>
  <c r="B2" i="8"/>
  <c r="B4" i="9"/>
  <c r="C5" i="9"/>
  <c r="E2" i="7"/>
  <c r="B3" i="9"/>
  <c r="C3" i="9"/>
  <c r="E4" i="121"/>
  <c r="E4" i="136"/>
  <c r="E5" i="133"/>
  <c r="E5" i="130"/>
  <c r="E4" i="139"/>
  <c r="E5" i="124"/>
  <c r="E4" i="127"/>
  <c r="E5" i="127"/>
  <c r="E5" i="142"/>
  <c r="E4" i="130"/>
  <c r="E5" i="136"/>
  <c r="E5" i="139"/>
  <c r="E4" i="133"/>
  <c r="E4" i="142"/>
  <c r="E5" i="121"/>
  <c r="E4" i="124"/>
  <c r="E4" i="125"/>
  <c r="E5" i="125"/>
  <c r="E5" i="128"/>
  <c r="E4" i="128"/>
  <c r="E4" i="137"/>
  <c r="E5" i="143"/>
  <c r="E5" i="134"/>
  <c r="E4" i="122"/>
  <c r="E4" i="131"/>
  <c r="E4" i="134"/>
  <c r="E5" i="122"/>
  <c r="E4" i="140"/>
  <c r="E5" i="137"/>
  <c r="E5" i="131"/>
  <c r="E5" i="140"/>
  <c r="E4" i="143"/>
  <c r="E3" i="137"/>
  <c r="E3" i="134"/>
  <c r="E3" i="128"/>
  <c r="E3" i="140"/>
  <c r="E2" i="137"/>
  <c r="E2" i="122"/>
  <c r="E2" i="143"/>
  <c r="E2" i="125"/>
  <c r="E2" i="134"/>
  <c r="E3" i="122"/>
  <c r="E2" i="128"/>
  <c r="E2" i="140"/>
  <c r="E3" i="125"/>
  <c r="E3" i="143"/>
  <c r="E2" i="131"/>
  <c r="E3" i="131"/>
  <c r="E5" i="20"/>
  <c r="E4" i="22"/>
  <c r="E3" i="124"/>
  <c r="E4" i="23"/>
  <c r="E5" i="23"/>
  <c r="E4" i="126"/>
  <c r="E5" i="135"/>
  <c r="E3" i="133"/>
  <c r="E5" i="129"/>
  <c r="E4" i="24"/>
  <c r="E4" i="129"/>
  <c r="E4" i="123"/>
  <c r="E3" i="142"/>
  <c r="E4" i="132"/>
  <c r="E4" i="138"/>
  <c r="E5" i="126"/>
  <c r="E4" i="20"/>
  <c r="E3" i="130"/>
  <c r="E5" i="25"/>
  <c r="E4" i="21"/>
  <c r="E5" i="132"/>
  <c r="E3" i="22"/>
  <c r="E4" i="26"/>
  <c r="E4" i="141"/>
  <c r="E3" i="121"/>
  <c r="E5" i="24"/>
  <c r="E5" i="22"/>
  <c r="E3" i="136"/>
  <c r="E4" i="27"/>
  <c r="E3" i="135"/>
  <c r="E2" i="24"/>
  <c r="E3" i="127"/>
  <c r="E5" i="120"/>
  <c r="E4" i="25"/>
  <c r="E5" i="123"/>
  <c r="E4" i="120"/>
  <c r="E3" i="23"/>
  <c r="E3" i="139"/>
  <c r="E2" i="20"/>
  <c r="E3" i="20"/>
  <c r="E2" i="23"/>
  <c r="E3" i="26"/>
  <c r="E3" i="25"/>
  <c r="E4" i="135"/>
  <c r="E2" i="22"/>
  <c r="E5" i="27"/>
  <c r="E3" i="24"/>
  <c r="E5" i="21"/>
  <c r="E3" i="132"/>
  <c r="E5" i="138"/>
  <c r="E3" i="21"/>
  <c r="E2" i="21"/>
  <c r="E3" i="123"/>
  <c r="E3" i="129"/>
  <c r="E5" i="141"/>
  <c r="E5" i="26"/>
  <c r="E3" i="141"/>
  <c r="E2" i="138"/>
  <c r="E2" i="25"/>
  <c r="E2" i="121"/>
  <c r="E2" i="135"/>
  <c r="E2" i="136"/>
  <c r="E2" i="124"/>
  <c r="E2" i="26"/>
  <c r="E3" i="138"/>
  <c r="E2" i="142"/>
  <c r="E3" i="126"/>
  <c r="E2" i="27"/>
  <c r="E2" i="139"/>
  <c r="E3" i="27"/>
  <c r="E2" i="123"/>
  <c r="E2" i="133"/>
  <c r="E2" i="127"/>
  <c r="E3" i="120"/>
  <c r="E2" i="141"/>
  <c r="E2" i="130"/>
  <c r="E2" i="129"/>
  <c r="E2" i="132"/>
  <c r="E2" i="126"/>
  <c r="E2" i="120"/>
  <c r="C4" i="130"/>
  <c r="C4" i="133"/>
  <c r="C5" i="130"/>
  <c r="C4" i="121"/>
  <c r="C4" i="127"/>
  <c r="C5" i="133"/>
  <c r="C4" i="136"/>
  <c r="C4" i="142"/>
  <c r="C5" i="142"/>
  <c r="C5" i="121"/>
  <c r="C4" i="139"/>
  <c r="C5" i="139"/>
  <c r="C5" i="124"/>
  <c r="C5" i="127"/>
  <c r="C4" i="124"/>
  <c r="C5" i="136"/>
  <c r="C5" i="122"/>
  <c r="C5" i="128"/>
  <c r="C4" i="134"/>
  <c r="C4" i="125"/>
  <c r="C4" i="140"/>
  <c r="C4" i="131"/>
  <c r="C4" i="122"/>
  <c r="C4" i="128"/>
  <c r="C5" i="143"/>
  <c r="C5" i="131"/>
  <c r="C5" i="134"/>
  <c r="C5" i="140"/>
  <c r="C4" i="143"/>
  <c r="C5" i="125"/>
  <c r="C4" i="137"/>
  <c r="C5" i="137"/>
  <c r="C3" i="128"/>
  <c r="C3" i="137"/>
  <c r="C2" i="134"/>
  <c r="C3" i="134"/>
  <c r="C3" i="143"/>
  <c r="C2" i="131"/>
  <c r="C2" i="137"/>
  <c r="C2" i="122"/>
  <c r="C3" i="122"/>
  <c r="C2" i="140"/>
  <c r="C3" i="125"/>
  <c r="C3" i="131"/>
  <c r="C2" i="125"/>
  <c r="C2" i="128"/>
  <c r="C2" i="143"/>
  <c r="C3" i="140"/>
  <c r="C3" i="124"/>
  <c r="C4" i="129"/>
  <c r="C4" i="24"/>
  <c r="C3" i="136"/>
  <c r="C3" i="22"/>
  <c r="C5" i="129"/>
  <c r="C4" i="138"/>
  <c r="C4" i="141"/>
  <c r="C4" i="20"/>
  <c r="C5" i="25"/>
  <c r="C4" i="21"/>
  <c r="C3" i="133"/>
  <c r="C4" i="26"/>
  <c r="C4" i="126"/>
  <c r="C5" i="135"/>
  <c r="C5" i="24"/>
  <c r="C5" i="22"/>
  <c r="C5" i="126"/>
  <c r="C3" i="130"/>
  <c r="C4" i="132"/>
  <c r="C3" i="121"/>
  <c r="C4" i="123"/>
  <c r="C5" i="132"/>
  <c r="C3" i="142"/>
  <c r="C4" i="27"/>
  <c r="C5" i="20"/>
  <c r="C4" i="22"/>
  <c r="C4" i="23"/>
  <c r="C5" i="23"/>
  <c r="C3" i="26"/>
  <c r="C3" i="139"/>
  <c r="C2" i="20"/>
  <c r="C3" i="127"/>
  <c r="C4" i="120"/>
  <c r="C3" i="25"/>
  <c r="C3" i="123"/>
  <c r="C5" i="123"/>
  <c r="C4" i="135"/>
  <c r="C3" i="24"/>
  <c r="C3" i="135"/>
  <c r="C5" i="120"/>
  <c r="C2" i="24"/>
  <c r="C2" i="22"/>
  <c r="C3" i="21"/>
  <c r="C3" i="23"/>
  <c r="C5" i="27"/>
  <c r="C3" i="129"/>
  <c r="C5" i="141"/>
  <c r="C5" i="21"/>
  <c r="C2" i="21"/>
  <c r="C5" i="138"/>
  <c r="C2" i="23"/>
  <c r="C3" i="20"/>
  <c r="C3" i="132"/>
  <c r="C5" i="26"/>
  <c r="C4" i="25"/>
  <c r="C3" i="126"/>
  <c r="C2" i="25"/>
  <c r="C2" i="124"/>
  <c r="C2" i="123"/>
  <c r="C3" i="120"/>
  <c r="C2" i="130"/>
  <c r="C3" i="27"/>
  <c r="C2" i="121"/>
  <c r="C2" i="26"/>
  <c r="C2" i="27"/>
  <c r="C2" i="133"/>
  <c r="C2" i="136"/>
  <c r="C2" i="142"/>
  <c r="C3" i="141"/>
  <c r="C2" i="138"/>
  <c r="C2" i="127"/>
  <c r="C2" i="139"/>
  <c r="C2" i="135"/>
  <c r="C2" i="141"/>
  <c r="C3" i="138"/>
  <c r="C2" i="126"/>
  <c r="C2" i="120"/>
  <c r="C2" i="129"/>
  <c r="C2" i="132"/>
  <c r="D5" i="130"/>
  <c r="D4" i="133"/>
  <c r="D4" i="142"/>
  <c r="D4" i="127"/>
  <c r="D4" i="121"/>
  <c r="D5" i="121"/>
  <c r="D4" i="124"/>
  <c r="D4" i="136"/>
  <c r="D5" i="139"/>
  <c r="D5" i="136"/>
  <c r="D5" i="124"/>
  <c r="D5" i="127"/>
  <c r="D5" i="133"/>
  <c r="D4" i="130"/>
  <c r="D4" i="139"/>
  <c r="D5" i="142"/>
  <c r="D4" i="131"/>
  <c r="D4" i="134"/>
  <c r="D4" i="125"/>
  <c r="D4" i="140"/>
  <c r="D5" i="131"/>
  <c r="D5" i="140"/>
  <c r="D4" i="143"/>
  <c r="D5" i="128"/>
  <c r="D5" i="125"/>
  <c r="D5" i="137"/>
  <c r="D4" i="128"/>
  <c r="D5" i="143"/>
  <c r="D4" i="137"/>
  <c r="D4" i="122"/>
  <c r="D5" i="134"/>
  <c r="D5" i="122"/>
  <c r="D2" i="134"/>
  <c r="D2" i="131"/>
  <c r="D3" i="125"/>
  <c r="D3" i="140"/>
  <c r="D3" i="131"/>
  <c r="D3" i="137"/>
  <c r="D2" i="125"/>
  <c r="D2" i="128"/>
  <c r="D2" i="143"/>
  <c r="D2" i="140"/>
  <c r="D2" i="122"/>
  <c r="D3" i="128"/>
  <c r="D2" i="137"/>
  <c r="D3" i="134"/>
  <c r="D3" i="122"/>
  <c r="D3" i="143"/>
  <c r="D5" i="25"/>
  <c r="D4" i="21"/>
  <c r="D3" i="22"/>
  <c r="D4" i="26"/>
  <c r="D5" i="24"/>
  <c r="D5" i="22"/>
  <c r="D3" i="133"/>
  <c r="D4" i="132"/>
  <c r="D5" i="129"/>
  <c r="D3" i="142"/>
  <c r="D4" i="27"/>
  <c r="D4" i="141"/>
  <c r="D5" i="20"/>
  <c r="D4" i="22"/>
  <c r="D4" i="23"/>
  <c r="D4" i="126"/>
  <c r="D5" i="23"/>
  <c r="D3" i="124"/>
  <c r="D3" i="121"/>
  <c r="D5" i="135"/>
  <c r="D4" i="123"/>
  <c r="D3" i="130"/>
  <c r="D4" i="24"/>
  <c r="D4" i="138"/>
  <c r="D5" i="126"/>
  <c r="D4" i="129"/>
  <c r="D5" i="132"/>
  <c r="D4" i="20"/>
  <c r="D3" i="136"/>
  <c r="D2" i="22"/>
  <c r="D5" i="27"/>
  <c r="D5" i="120"/>
  <c r="D3" i="24"/>
  <c r="D5" i="21"/>
  <c r="D5" i="123"/>
  <c r="D2" i="21"/>
  <c r="D5" i="141"/>
  <c r="D2" i="23"/>
  <c r="D3" i="21"/>
  <c r="D3" i="23"/>
  <c r="D5" i="26"/>
  <c r="D3" i="135"/>
  <c r="D2" i="24"/>
  <c r="D3" i="127"/>
  <c r="D4" i="25"/>
  <c r="D3" i="132"/>
  <c r="D4" i="120"/>
  <c r="D5" i="138"/>
  <c r="D3" i="139"/>
  <c r="D2" i="20"/>
  <c r="D3" i="20"/>
  <c r="D4" i="135"/>
  <c r="D3" i="25"/>
  <c r="D3" i="123"/>
  <c r="D3" i="26"/>
  <c r="D3" i="129"/>
  <c r="D3" i="27"/>
  <c r="D2" i="133"/>
  <c r="D3" i="126"/>
  <c r="D3" i="141"/>
  <c r="D2" i="127"/>
  <c r="D2" i="136"/>
  <c r="D3" i="138"/>
  <c r="D2" i="142"/>
  <c r="D2" i="139"/>
  <c r="D2" i="123"/>
  <c r="D2" i="25"/>
  <c r="D2" i="135"/>
  <c r="D2" i="138"/>
  <c r="D2" i="141"/>
  <c r="D2" i="121"/>
  <c r="D2" i="130"/>
  <c r="D2" i="27"/>
  <c r="D2" i="124"/>
  <c r="D2" i="26"/>
  <c r="D3" i="120"/>
  <c r="D2" i="120"/>
  <c r="D2" i="126"/>
  <c r="D2" i="132"/>
  <c r="D2" i="129"/>
  <c r="F5" i="130"/>
  <c r="F4" i="142"/>
  <c r="F4" i="127"/>
  <c r="F4" i="133"/>
  <c r="F4" i="136"/>
  <c r="F5" i="142"/>
  <c r="F5" i="139"/>
  <c r="F5" i="136"/>
  <c r="F4" i="124"/>
  <c r="F5" i="124"/>
  <c r="F4" i="121"/>
  <c r="F5" i="127"/>
  <c r="F4" i="130"/>
  <c r="F5" i="133"/>
  <c r="F4" i="139"/>
  <c r="F5" i="121"/>
  <c r="F5" i="128"/>
  <c r="F4" i="122"/>
  <c r="F4" i="128"/>
  <c r="F5" i="143"/>
  <c r="F5" i="134"/>
  <c r="F5" i="125"/>
  <c r="F4" i="143"/>
  <c r="F4" i="125"/>
  <c r="F5" i="122"/>
  <c r="F4" i="140"/>
  <c r="F5" i="137"/>
  <c r="F5" i="131"/>
  <c r="F5" i="140"/>
  <c r="F4" i="134"/>
  <c r="F4" i="137"/>
  <c r="F4" i="131"/>
  <c r="F3" i="140"/>
  <c r="F2" i="122"/>
  <c r="F2" i="143"/>
  <c r="F2" i="125"/>
  <c r="F2" i="128"/>
  <c r="F2" i="137"/>
  <c r="F3" i="122"/>
  <c r="F3" i="143"/>
  <c r="F3" i="131"/>
  <c r="F2" i="140"/>
  <c r="F3" i="134"/>
  <c r="F2" i="131"/>
  <c r="F3" i="137"/>
  <c r="F2" i="134"/>
  <c r="F3" i="128"/>
  <c r="F3" i="125"/>
  <c r="F4" i="123"/>
  <c r="F4" i="20"/>
  <c r="F4" i="141"/>
  <c r="F5" i="25"/>
  <c r="F3" i="121"/>
  <c r="F4" i="129"/>
  <c r="F4" i="21"/>
  <c r="F5" i="132"/>
  <c r="F5" i="126"/>
  <c r="F3" i="22"/>
  <c r="F3" i="130"/>
  <c r="F4" i="26"/>
  <c r="F4" i="138"/>
  <c r="F5" i="135"/>
  <c r="F5" i="24"/>
  <c r="F5" i="22"/>
  <c r="F4" i="27"/>
  <c r="F5" i="20"/>
  <c r="F4" i="22"/>
  <c r="F4" i="23"/>
  <c r="F5" i="23"/>
  <c r="F3" i="124"/>
  <c r="F3" i="133"/>
  <c r="F4" i="132"/>
  <c r="F4" i="126"/>
  <c r="F3" i="142"/>
  <c r="F4" i="24"/>
  <c r="F3" i="136"/>
  <c r="F5" i="129"/>
  <c r="F3" i="26"/>
  <c r="F2" i="20"/>
  <c r="F3" i="25"/>
  <c r="F3" i="139"/>
  <c r="F3" i="127"/>
  <c r="F3" i="129"/>
  <c r="F2" i="24"/>
  <c r="F5" i="27"/>
  <c r="F3" i="24"/>
  <c r="F5" i="21"/>
  <c r="F4" i="135"/>
  <c r="F2" i="22"/>
  <c r="F3" i="21"/>
  <c r="F3" i="23"/>
  <c r="F5" i="141"/>
  <c r="F5" i="26"/>
  <c r="F5" i="138"/>
  <c r="F4" i="120"/>
  <c r="F2" i="21"/>
  <c r="F3" i="123"/>
  <c r="F5" i="120"/>
  <c r="F4" i="25"/>
  <c r="F3" i="132"/>
  <c r="F3" i="135"/>
  <c r="F2" i="23"/>
  <c r="F3" i="20"/>
  <c r="F5" i="123"/>
  <c r="F2" i="25"/>
  <c r="F2" i="142"/>
  <c r="F3" i="138"/>
  <c r="F3" i="27"/>
  <c r="F2" i="26"/>
  <c r="F2" i="127"/>
  <c r="F2" i="135"/>
  <c r="F2" i="123"/>
  <c r="F2" i="27"/>
  <c r="F2" i="136"/>
  <c r="F2" i="141"/>
  <c r="F3" i="120"/>
  <c r="F2" i="121"/>
  <c r="F3" i="126"/>
  <c r="F2" i="133"/>
  <c r="F2" i="130"/>
  <c r="F2" i="139"/>
  <c r="F2" i="138"/>
  <c r="F3" i="141"/>
  <c r="F2" i="124"/>
  <c r="F2" i="120"/>
  <c r="F2" i="129"/>
  <c r="F2" i="126"/>
  <c r="F2"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8D2B0856-B413-4061-B786-A26CBE0A1B00}">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<sst xmlns="http://schemas.openxmlformats.org/spreadsheetml/2006/main" count="9011" uniqueCount="516">
  <si>
    <t>GW</t>
  </si>
  <si>
    <t>PAH_RD</t>
  </si>
  <si>
    <t>TP1</t>
  </si>
  <si>
    <t>TP2</t>
  </si>
  <si>
    <t>TP3</t>
  </si>
  <si>
    <t>OD</t>
  </si>
  <si>
    <t>HTc</t>
  </si>
  <si>
    <t>HTnc</t>
  </si>
  <si>
    <t>PM</t>
  </si>
  <si>
    <t>IR</t>
  </si>
  <si>
    <t>POF</t>
  </si>
  <si>
    <t>AC</t>
  </si>
  <si>
    <t>TE</t>
  </si>
  <si>
    <t>FE</t>
  </si>
  <si>
    <t>ME</t>
  </si>
  <si>
    <t>ET</t>
  </si>
  <si>
    <t>LU</t>
  </si>
  <si>
    <t>RDw</t>
  </si>
  <si>
    <t>RDm</t>
  </si>
  <si>
    <t>RDf</t>
  </si>
  <si>
    <t>Weighting based on impact size</t>
  </si>
  <si>
    <t>Weighting based on impact size + Importance and Robustness (Sala et al. 2018)</t>
  </si>
  <si>
    <t>Weighting based on impact size + Distance-to-Target (Castellani et al. 2016)</t>
  </si>
  <si>
    <t>Weighting based on impact size + Planetary Boundaries (Bjorn &amp; Hauschild 2015)</t>
  </si>
  <si>
    <t>Weighting based on impact size + Quality and Maturity (ILCD 2011)</t>
  </si>
  <si>
    <t>Equal Weighting</t>
  </si>
  <si>
    <t>Importance and Robustness (Sala et al. 2018)</t>
  </si>
  <si>
    <t>Distance-to-Target (Castellani et al. 2016)</t>
  </si>
  <si>
    <t>Planetary Boundaries (Bjorn &amp; Hauschild 2015)</t>
  </si>
  <si>
    <t>Quality and Maturity (ILCD 2011)</t>
  </si>
  <si>
    <t>Global Warming</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</si>
  <si>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</si>
  <si>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</si>
  <si>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</si>
  <si>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</si>
  <si>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</si>
  <si>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</si>
  <si>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</si>
  <si>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</si>
  <si>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</si>
  <si>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</si>
  <si>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</si>
  <si>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</si>
  <si>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</si>
  <si>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</si>
  <si>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</si>
  <si>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Thermal Treatment</t>
  </si>
  <si>
    <t>Landfill Construction</t>
  </si>
  <si>
    <t>Disposal on Landfills</t>
  </si>
  <si>
    <t>Transport</t>
  </si>
  <si>
    <t>Others</t>
  </si>
  <si>
    <t>amount</t>
  </si>
  <si>
    <t>road_debris</t>
  </si>
  <si>
    <t>1425b702f710e05afac9fb8133ce44d6</t>
  </si>
  <si>
    <t>3811f41971c3f0709eebb44d8fbede43</t>
  </si>
  <si>
    <t>3bf86ab9b73a2030453791b1757ee40d</t>
  </si>
  <si>
    <t>waste_generation</t>
  </si>
  <si>
    <t>TP1_road_debris</t>
  </si>
  <si>
    <t>TP2_road_debris</t>
  </si>
  <si>
    <t>TP3_road_debris</t>
  </si>
  <si>
    <t>ThermalTreatment-REKOI</t>
  </si>
  <si>
    <t>ThermalTreatment-REKOII</t>
  </si>
  <si>
    <t>LandfillConstruction</t>
  </si>
  <si>
    <t>LandfillDisposal</t>
  </si>
  <si>
    <t>b971e503ad95e6ae08b2c1d14527f795</t>
  </si>
  <si>
    <t>03256ea43b955b9aec71b5db1191e094</t>
  </si>
  <si>
    <t>2ac43d649ada3f67465904103558df68</t>
  </si>
  <si>
    <t>db7cca98488fe5219ac52d8f787d5332</t>
  </si>
  <si>
    <t>16312d07620646c861601fcabcde6561</t>
  </si>
  <si>
    <t>303c05a7a9ed0d4e8d6d9cf57b6b9994</t>
  </si>
  <si>
    <t>882fad528a41b294bc9d107fff42160a</t>
  </si>
  <si>
    <t>90d4040484edbfbd0b9143651d739ce5</t>
  </si>
  <si>
    <t>eb997d6d68dcebd0994a0c50f2c32c5d</t>
  </si>
  <si>
    <t>fb04703824fdce6a0ed52bdad4d09fa6</t>
  </si>
  <si>
    <t>339d9fd1030fc5ed8b4e0b35ce6d1a01</t>
  </si>
  <si>
    <t>934a4152450dcd3736c6529a6d28054b</t>
  </si>
  <si>
    <t>dfa500d29d9f89e6311efe67bb2c9c4f</t>
  </si>
  <si>
    <t>150900051539ba411dc6a3bf4755f024</t>
  </si>
  <si>
    <t>dc1275e2ba63a7d455244f8b205d9dc2</t>
  </si>
  <si>
    <t>d2b7aa061e79027c644e10da05b2f05f</t>
  </si>
  <si>
    <t>aa7cac3a-3625-41d4-bc54-33e2cf11ec46</t>
  </si>
  <si>
    <t>ce8aeae255d75f50c153685574e21e49</t>
  </si>
  <si>
    <t>8db6952721c41e9661cb72d299096833</t>
  </si>
  <si>
    <t>5debbf40-9fc7-4115-b276-9dcae25f4cdd</t>
  </si>
  <si>
    <t>6ed91be2-eb3f-4676-957c-60de03d8e536</t>
  </si>
  <si>
    <t>Parameter</t>
  </si>
  <si>
    <t>P0</t>
  </si>
  <si>
    <t>Waste Quantity</t>
  </si>
  <si>
    <t>P2</t>
  </si>
  <si>
    <t>FROM: market for pitch (Europe without Switzerland, kilogram), TO: road debris(DE)</t>
  </si>
  <si>
    <t>P3</t>
  </si>
  <si>
    <t>FROM: market for sand (RoW, kilogram), TO: road debris(DE)</t>
  </si>
  <si>
    <t>P4</t>
  </si>
  <si>
    <t>FROM: market for lime, packed (Europe without Switzerland, kilogram), TO: road debris(DE)</t>
  </si>
  <si>
    <t>P5</t>
  </si>
  <si>
    <t>FROM: treatment of road debris, thermal treatment, treatment path (DE, kilogram), TO: waste generation(DE)</t>
  </si>
  <si>
    <t>P6</t>
  </si>
  <si>
    <t>FROM: treatment of road debris, landfill construction, treatment path (DE, kilogram), TO: waste generation(DE)</t>
  </si>
  <si>
    <t>P7</t>
  </si>
  <si>
    <t>FROM: treatment of road debris, disposal on landfills, treatment path (DE, kilogram), TO: waste generation(DE)</t>
  </si>
  <si>
    <t>P8</t>
  </si>
  <si>
    <t>FROM: treatment of road debris, thermal treatment, treatment path road debris (DE, kilogram), TO: treatment of road debris, thermal treatment, treatment path(DE)</t>
  </si>
  <si>
    <t>P9</t>
  </si>
  <si>
    <t>FROM: treatment of road debris, landfill construction, treatment path road debris (DE, kilogram), TO: treatment of road debris, landfill construction, treatment path(DE)</t>
  </si>
  <si>
    <t>P10</t>
  </si>
  <si>
    <t>FROM: treatment of road debris, disposal on landfills, treatment path road debris (DE, kilogram), TO: treatment of road debris, disposal on landfills, treatment path(DE)</t>
  </si>
  <si>
    <t>P11</t>
  </si>
  <si>
    <t>FROM: treatment of road debris, thermal treatment, REKOI (GLO, kilogram), TO: treatment of road debris, thermal treatment, treatment path road debris(DE)</t>
  </si>
  <si>
    <t>P12</t>
  </si>
  <si>
    <t>FROM: treatment of road debris, thermal treatment, REKOII (GLO, kilogram), TO: treatment of road debris, thermal treatment, treatment path road debris(DE)</t>
  </si>
  <si>
    <t>P13</t>
  </si>
  <si>
    <t>FROM: treatment of road debris, landfill construction (GLO, kilogram), TO: treatment of road debris, landfill construction, treatment path road debris(DE)</t>
  </si>
  <si>
    <t>P14</t>
  </si>
  <si>
    <t>FROM: treatment of road debris, disposal on landfills (GLO, kilogram), TO: treatment of road debris, disposal on landfills, treatment path road debris(DE)</t>
  </si>
  <si>
    <t>P15</t>
  </si>
  <si>
    <t>FROM: transport, freight, lorry &gt;32 metric ton, EURO6 (RER, ton kilometer), TO: treatment of road debris, thermal treatment, REKOI(GLO)</t>
  </si>
  <si>
    <t>P16</t>
  </si>
  <si>
    <t>FROM: transport, freight train (DE, ton kilometer), TO: treatment of road debris, thermal treatment, REKOI(GLO)</t>
  </si>
  <si>
    <t>P17</t>
  </si>
  <si>
    <t>FROM: transport, freight, inland waterways, barge (RER, ton kilometer), TO: treatment of road debris, thermal treatment, REKOI(GLO)</t>
  </si>
  <si>
    <t>P18</t>
  </si>
  <si>
    <t>FROM: rock crushing (RER, kilogram), TO: treatment of road debris, thermal treatment, REKOI(GLO)</t>
  </si>
  <si>
    <t>P19</t>
  </si>
  <si>
    <t>FROM: market for natural gas, high pressure (NL, cubic meter), TO: treatment of road debris, thermal treatment, REKOI(GLO)</t>
  </si>
  <si>
    <t>P20</t>
  </si>
  <si>
    <t>FROM: gravel production, crushed (CH, kilogram), TO: treatment of road debris, thermal treatment, REKOI(GLO)</t>
  </si>
  <si>
    <t>P21</t>
  </si>
  <si>
    <t>FROM: gravel and sand quarry operation (CH, kilogram), TO: treatment of road debris, thermal treatment, REKOI(GLO)</t>
  </si>
  <si>
    <t>P22</t>
  </si>
  <si>
    <t>FROM: electricity production, oil (NL, kilowatt hour), TO: treatment of road debris, thermal treatment, REKOI(GLO)</t>
  </si>
  <si>
    <t>P23</t>
  </si>
  <si>
    <t>FROM: electricity production, hard coal (NL, kilowatt hour), TO: treatment of road debris, thermal treatment, REKOI(GLO)</t>
  </si>
  <si>
    <t>P24</t>
  </si>
  <si>
    <t>FROM: electricity production, natural gas, conventional power plant (NL, kilowatt hour), TO: treatment of road debris, thermal treatment, REKOI(GLO)</t>
  </si>
  <si>
    <t>P25</t>
  </si>
  <si>
    <t>FROM: heat and power co-generation, natural gas, conventional power plant, 100MW electrical (NL, megajoule), TO: treatment of road debris, thermal treatment, REKOI(GLO)</t>
  </si>
  <si>
    <t>P26</t>
  </si>
  <si>
    <t>FROM: market for inert filler (GLO, kilogram), TO: treatment of road debris, thermal treatment, REKOI(GLO)</t>
  </si>
  <si>
    <t>P27</t>
  </si>
  <si>
    <t>FROM: market for urea (RER, kilogram), TO: treatment of road debris, thermal treatment, REKOI(GLO)</t>
  </si>
  <si>
    <t>P28</t>
  </si>
  <si>
    <t>FROM: market for lime (RER, kilogram), TO: treatment of road debris, thermal treatment, REKOI(GLO)</t>
  </si>
  <si>
    <t>P29</t>
  </si>
  <si>
    <t>FROM: market for water, decarbonised (RoW, kilogram), TO: treatment of road debris, thermal treatment, REKOI(GLO)</t>
  </si>
  <si>
    <t>P30</t>
  </si>
  <si>
    <t>FROM: market for gypsum, mineral (RER, kilogram), TO: treatment of road debris, thermal treatment, REKOI(GLO)</t>
  </si>
  <si>
    <t>P31</t>
  </si>
  <si>
    <t>FROM: transport, freight, lorry &gt;32 metric ton, EURO6 (RER, ton kilometer), TO: treatment of road debris, thermal treatment, REKOII(GLO)</t>
  </si>
  <si>
    <t>P32</t>
  </si>
  <si>
    <t>FROM: transport, freight train (DE, ton kilometer), TO: treatment of road debris, thermal treatment, REKOII(GLO)</t>
  </si>
  <si>
    <t>P33</t>
  </si>
  <si>
    <t>FROM: transport, freight, inland waterways, barge (RER, ton kilometer), TO: treatment of road debris, thermal treatment, REKOII(GLO)</t>
  </si>
  <si>
    <t>P34</t>
  </si>
  <si>
    <t>FROM: rock crushing (RER, kilogram), TO: treatment of road debris, thermal treatment, REKOII(GLO)</t>
  </si>
  <si>
    <t>P35</t>
  </si>
  <si>
    <t>FROM: market for natural gas, high pressure (NL, cubic meter), TO: treatment of road debris, thermal treatment, REKOII(GLO)</t>
  </si>
  <si>
    <t>P36</t>
  </si>
  <si>
    <t>FROM: gravel production, crushed (CH, kilogram), TO: treatment of road debris, thermal treatment, REKOII(GLO)</t>
  </si>
  <si>
    <t>P37</t>
  </si>
  <si>
    <t>FROM: gravel and sand quarry operation (CH, kilogram), TO: treatment of road debris, thermal treatment, REKOII(GLO)</t>
  </si>
  <si>
    <t>P38</t>
  </si>
  <si>
    <t>FROM: electricity production, oil (NL, kilowatt hour), TO: treatment of road debris, thermal treatment, REKOII(GLO)</t>
  </si>
  <si>
    <t>P39</t>
  </si>
  <si>
    <t>FROM: electricity production, hard coal (NL, kilowatt hour), TO: treatment of road debris, thermal treatment, REKOII(GLO)</t>
  </si>
  <si>
    <t>P40</t>
  </si>
  <si>
    <t>FROM: electricity production, natural gas, conventional power plant (NL, kilowatt hour), TO: treatment of road debris, thermal treatment, REKOII(GLO)</t>
  </si>
  <si>
    <t>P41</t>
  </si>
  <si>
    <t>FROM: heat and power co-generation, natural gas, conventional power plant, 100MW electrical (NL, megajoule), TO: treatment of road debris, thermal treatment, REKOII(GLO)</t>
  </si>
  <si>
    <t>P42</t>
  </si>
  <si>
    <t>FROM: market for inert filler (GLO, kilogram), TO: treatment of road debris, thermal treatment, REKOII(GLO)</t>
  </si>
  <si>
    <t>P43</t>
  </si>
  <si>
    <t>FROM: market for urea (RER, kilogram), TO: treatment of road debris, thermal treatment, REKOII(GLO)</t>
  </si>
  <si>
    <t>P44</t>
  </si>
  <si>
    <t>FROM: market for lime (RER, kilogram), TO: treatment of road debris, thermal treatment, REKOII(GLO)</t>
  </si>
  <si>
    <t>P45</t>
  </si>
  <si>
    <t>FROM: market for water, decarbonised (RoW, kilogram), TO: treatment of road debris, thermal treatment, REKOII(GLO)</t>
  </si>
  <si>
    <t>P46</t>
  </si>
  <si>
    <t>FROM: market for gypsum, mineral (RER, kilogram), TO: treatment of road debris, thermal treatment, REKOII(GLO)</t>
  </si>
  <si>
    <t>P47</t>
  </si>
  <si>
    <t>FROM: transport, freight, lorry &gt;32 metric ton, EURO6 (RER, ton kilometer), TO: treatment of road debris, landfill construction(GLO)</t>
  </si>
  <si>
    <t>P48</t>
  </si>
  <si>
    <t>FROM: rock crushing (RER, kilogram), TO: treatment of road debris, landfill construction(GLO)</t>
  </si>
  <si>
    <t>P49</t>
  </si>
  <si>
    <t>FROM: gravel and sand quarry operation (RoW, kilogram), TO: treatment of road debris, landfill construction(GLO)</t>
  </si>
  <si>
    <t>P50</t>
  </si>
  <si>
    <t>FROM: treatment of waste asphalt, sanitary landfill (RoW, kilogram), TO: treatment of road debris, landfill construction(GLO)</t>
  </si>
  <si>
    <t>P51</t>
  </si>
  <si>
    <t>FROM: transport, freight, lorry &gt;32 metric ton, EURO6 (RER, ton kilometer), TO: treatment of road debris, disposal on landfills(GLO)</t>
  </si>
  <si>
    <t>P52</t>
  </si>
  <si>
    <t>FROM: treatment of waste asphalt, sanitary landfill (RoW, kilogram), TO: treatment of road debris, disposal on landfills(GLO)</t>
  </si>
  <si>
    <t>Parameter Value - S1</t>
  </si>
  <si>
    <t>Parameter Value - S2</t>
  </si>
  <si>
    <t>Parameter Value - S3</t>
  </si>
  <si>
    <t>Parameter Value - default</t>
  </si>
  <si>
    <t>Unit</t>
  </si>
  <si>
    <t>kilogram</t>
  </si>
  <si>
    <t>ton kilometer</t>
  </si>
  <si>
    <t>cubic meter</t>
  </si>
  <si>
    <t>kilowatt hour</t>
  </si>
  <si>
    <t>megajoule</t>
  </si>
  <si>
    <t>Group</t>
  </si>
  <si>
    <t>None</t>
  </si>
  <si>
    <t>relative</t>
  </si>
  <si>
    <t>absolute [kg]</t>
  </si>
  <si>
    <t>Road debris</t>
  </si>
  <si>
    <t>input</t>
  </si>
  <si>
    <t>road debris</t>
  </si>
  <si>
    <t>market for pitch</t>
  </si>
  <si>
    <t>market for sand</t>
  </si>
  <si>
    <t>market for lime, packed</t>
  </si>
  <si>
    <t>waste generation</t>
  </si>
  <si>
    <t>treatment of road debris, thermal treatment, treatment path</t>
  </si>
  <si>
    <t>treatment of road debris, landfill construction, treatment path</t>
  </si>
  <si>
    <t>treatment of road debris, disposal on landfills, treatment path</t>
  </si>
  <si>
    <t>treatment of road debris, thermal treatment, treatment path road debris</t>
  </si>
  <si>
    <t>treatment of road debris, landfill construction, treatment path road debris</t>
  </si>
  <si>
    <t>treatment of road debris, disposal on landfills, treatment path road debris</t>
  </si>
  <si>
    <t>treatment of road debris, thermal treatment, REKOI</t>
  </si>
  <si>
    <t>treatment of road debris, thermal treatment, REKOII</t>
  </si>
  <si>
    <t>treatment of road debris, landfill construction</t>
  </si>
  <si>
    <t>treatment of road debris, disposal on landfills</t>
  </si>
  <si>
    <t>transport, freight, lorry &gt;32 metric ton, EURO6</t>
  </si>
  <si>
    <t>transport, freight train</t>
  </si>
  <si>
    <t>transport, freight, inland waterways, barge</t>
  </si>
  <si>
    <t>rock crushing</t>
  </si>
  <si>
    <t>market for natural gas, high pressure</t>
  </si>
  <si>
    <t>gravel production, crushed</t>
  </si>
  <si>
    <t>gravel and sand quarry operation</t>
  </si>
  <si>
    <t>electricity production, oil</t>
  </si>
  <si>
    <t>electricity production, hard coal</t>
  </si>
  <si>
    <t>electricity production, natural gas, conventional power plant</t>
  </si>
  <si>
    <t>heat and power co-generation, natural gas, conventional power plant, 100MW electrical</t>
  </si>
  <si>
    <t>market for inert filler</t>
  </si>
  <si>
    <t>market for urea</t>
  </si>
  <si>
    <t>market for lime</t>
  </si>
  <si>
    <t>market for water, decarbonised</t>
  </si>
  <si>
    <t>market for gypsum, mineral</t>
  </si>
  <si>
    <t>Carbon dioxide, fossil</t>
  </si>
  <si>
    <t>treatment of waste asphalt, sanitary landfill</t>
  </si>
  <si>
    <t>Benzo(a)pyrene</t>
  </si>
  <si>
    <t>Naphtalene</t>
  </si>
  <si>
    <t>input code</t>
  </si>
  <si>
    <t>input unit</t>
  </si>
  <si>
    <t>input location</t>
  </si>
  <si>
    <t>DE</t>
  </si>
  <si>
    <t>Europe without Switzerland</t>
  </si>
  <si>
    <t>RoW</t>
  </si>
  <si>
    <t>GLO</t>
  </si>
  <si>
    <t>RER</t>
  </si>
  <si>
    <t>NL</t>
  </si>
  <si>
    <t>CH</t>
  </si>
  <si>
    <t>('air', 'non-urban air or from high stacks')</t>
  </si>
  <si>
    <t>('water', 'surface water')</t>
  </si>
  <si>
    <t>activity</t>
  </si>
  <si>
    <t>activity code</t>
  </si>
  <si>
    <t>activity location</t>
  </si>
  <si>
    <t>type</t>
  </si>
  <si>
    <t>production</t>
  </si>
  <si>
    <t>technosphere</t>
  </si>
  <si>
    <t>biosphere</t>
  </si>
  <si>
    <t>material flow</t>
  </si>
  <si>
    <t>formula</t>
  </si>
  <si>
    <t>formula excel</t>
  </si>
  <si>
    <t>GW Impact</t>
  </si>
  <si>
    <t>OD Impact</t>
  </si>
  <si>
    <t>HTc Impact</t>
  </si>
  <si>
    <t>HTnc Impact</t>
  </si>
  <si>
    <t>PM Impact</t>
  </si>
  <si>
    <t>IR Impact</t>
  </si>
  <si>
    <t>POF Impact</t>
  </si>
  <si>
    <t>AC Impact</t>
  </si>
  <si>
    <t>TE Impact</t>
  </si>
  <si>
    <t>FE Impact</t>
  </si>
  <si>
    <t>ME Impact</t>
  </si>
  <si>
    <t>ET Impact</t>
  </si>
  <si>
    <t>LU Impact</t>
  </si>
  <si>
    <t>RDw Impact</t>
  </si>
  <si>
    <t>RDm Impact</t>
  </si>
  <si>
    <t>RDf Impact</t>
  </si>
  <si>
    <t>activity tag</t>
  </si>
  <si>
    <t>Impact category</t>
  </si>
  <si>
    <t>Global warming - climate change</t>
  </si>
  <si>
    <t>Ozone depletion - human health</t>
  </si>
  <si>
    <t>Human toxicity, carcinogenic - human health</t>
  </si>
  <si>
    <t>Human toxicity, non-carcinogenic - human health</t>
  </si>
  <si>
    <t>Respiratory effects / Particulate Matter - human health</t>
  </si>
  <si>
    <t>Ionising radiation - human health</t>
  </si>
  <si>
    <t>Photochemical ozone formation - human health</t>
  </si>
  <si>
    <t>Acidification - ecosystem quality</t>
  </si>
  <si>
    <t>Terrestrial eutrophication - ecosystem quality</t>
  </si>
  <si>
    <t>Freshwater eutrophication - ecosystem quality</t>
  </si>
  <si>
    <t>Marine eutrophication - ecosystem quality</t>
  </si>
  <si>
    <t>Ecotoxicity (freshwater) - ecosystem quality</t>
  </si>
  <si>
    <t>Land use - resources</t>
  </si>
  <si>
    <t>Resource depletion, water - resources</t>
  </si>
  <si>
    <t>Resource depletion, minerals and metals - resources</t>
  </si>
  <si>
    <t>Resource depletion, fossils - resources</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</si>
  <si>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</si>
  <si>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</si>
  <si>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</si>
  <si>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</si>
  <si>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</si>
  <si>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</si>
  <si>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</si>
  <si>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</si>
  <si>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</si>
  <si>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</si>
  <si>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</si>
  <si>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</si>
  <si>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</si>
  <si>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</si>
  <si>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</si>
  <si>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Normalization Factor</t>
  </si>
  <si>
    <t>Method_Part1</t>
  </si>
  <si>
    <t>EF v2.0 2018 no LT</t>
  </si>
  <si>
    <t>Method_Part2</t>
  </si>
  <si>
    <t>climate change no LT</t>
  </si>
  <si>
    <t>ozone depletion no LT</t>
  </si>
  <si>
    <t>human toxicity: carcinogenic no LT</t>
  </si>
  <si>
    <t>human toxicity: non-carcinogenic no LT</t>
  </si>
  <si>
    <t>particulate matter formation no LT</t>
  </si>
  <si>
    <t>ionising radiation: human health no LT</t>
  </si>
  <si>
    <t>photochemical ozone formation: human health no LT</t>
  </si>
  <si>
    <t>acidification no LT</t>
  </si>
  <si>
    <t>eutrophication: terrestrial no LT</t>
  </si>
  <si>
    <t>eutrophication: freshwater no LT</t>
  </si>
  <si>
    <t>eutrophication: marine no LT</t>
  </si>
  <si>
    <t>ecotoxicity: freshwater no LT</t>
  </si>
  <si>
    <t>land use no LT</t>
  </si>
  <si>
    <t>water use no LT</t>
  </si>
  <si>
    <t>material resources: metals/minerals no LT</t>
  </si>
  <si>
    <t>energy resources: non-renewable no LT</t>
  </si>
  <si>
    <t>Method_Part3</t>
  </si>
  <si>
    <t>global warming potential (GWP100) no LT</t>
  </si>
  <si>
    <t>ozone depletion potential (ODP)  no LT</t>
  </si>
  <si>
    <t>comparative toxic unit for human (CTUh)  no LT</t>
  </si>
  <si>
    <t>impact on human health no LT</t>
  </si>
  <si>
    <t>human exposure efficiency relative to u235 no LT</t>
  </si>
  <si>
    <t>tropospheric ozone concentration increase no LT</t>
  </si>
  <si>
    <t>accumulated exceedance (ae) no LT</t>
  </si>
  <si>
    <t>accumulated exceedance (AE)  no LT</t>
  </si>
  <si>
    <t>fraction of nutrients reaching freshwater end compartment (P) no LT</t>
  </si>
  <si>
    <t>fraction of nutrients reaching marine end compartment (N) no LT</t>
  </si>
  <si>
    <t>comparative toxic unit for ecosystems (CTUe)  no LT</t>
  </si>
  <si>
    <t>soil quality index no LT</t>
  </si>
  <si>
    <t>user deprivation potential (deprivation-weighted water consumption) no LT</t>
  </si>
  <si>
    <t>abiotic depletion potential (ADP): elements (ultimate reserves) no LT</t>
  </si>
  <si>
    <t>abiotic depletion potential (ADP): fossil fuels no LT</t>
  </si>
  <si>
    <t>long</t>
  </si>
  <si>
    <t>ecoinvent 3.7.1_cutoff_ecoSpold02</t>
  </si>
  <si>
    <t>ecoinvent 3.7.1_cutoff_ecoSpold02_reduced_diesel</t>
  </si>
  <si>
    <t>short</t>
  </si>
  <si>
    <t>default</t>
  </si>
  <si>
    <t>db1</t>
  </si>
  <si>
    <t>Activity code</t>
  </si>
  <si>
    <t>Activity name</t>
  </si>
  <si>
    <t>Location</t>
  </si>
  <si>
    <t>Reference</t>
  </si>
  <si>
    <t>Material composition based on ecoinvent 3.7.1 cutoff dataset 'mastic asphalt production' (kilogram, RoW, None)</t>
  </si>
  <si>
    <t>Umwelt – Abfallentsorgung 2017. Fachserie 19 Reihe 1, Statistisches
Bundesamt, 25.06.2019, 2190100177004.</t>
  </si>
  <si>
    <t>Assumption</t>
  </si>
  <si>
    <t>Calculated based on CSD Ingénieurs (2021): Bewirtschaftung von bituminösen Abfällen in der Schweiz – Wirtschaftliche und technische
Bewertung der Entsorgungssituation von bituminösen Abfällen in der Schweiz; Flacher, A.,
Säuberli E.</t>
  </si>
  <si>
    <t>Fraunhofer ISC - Fraunhofer -Institut für Silicatforschung (2019): Konsequenzen verschiedener Verwertungsoptionen
für teerhaltigen Straßenaufbruch; Mrani, O. und Direks, C</t>
  </si>
  <si>
    <t>Transport to Landfill: Assumption, Landfilling: ecoinvent 3.7.1 cutoff</t>
  </si>
  <si>
    <t>ecoinvent 3.7.1 cutoff</t>
  </si>
  <si>
    <t>package</t>
  </si>
  <si>
    <t>brightway2</t>
  </si>
  <si>
    <t>numpy</t>
  </si>
  <si>
    <t>mycolorpy</t>
  </si>
  <si>
    <t>pandas</t>
  </si>
  <si>
    <t>premise</t>
  </si>
  <si>
    <t>version</t>
  </si>
  <si>
    <t>2.4.2</t>
  </si>
  <si>
    <t>1.22.3</t>
  </si>
  <si>
    <t>1.5.1</t>
  </si>
  <si>
    <t>1.4.2</t>
  </si>
  <si>
    <t>1.3.0</t>
  </si>
  <si>
    <t>Database</t>
  </si>
  <si>
    <t>Background system scenarios</t>
  </si>
  <si>
    <t>SSP</t>
  </si>
  <si>
    <t>SSP2</t>
  </si>
  <si>
    <t>RCP</t>
  </si>
  <si>
    <t>Base</t>
  </si>
  <si>
    <t>RCP26</t>
  </si>
  <si>
    <t>RCP19</t>
  </si>
  <si>
    <t>Npi</t>
  </si>
  <si>
    <t>NDC</t>
  </si>
  <si>
    <t>PkBudg1150</t>
  </si>
  <si>
    <t>PkBudg500</t>
  </si>
  <si>
    <t>IAM</t>
  </si>
  <si>
    <t>image</t>
  </si>
  <si>
    <t>remind</t>
  </si>
  <si>
    <t>Update</t>
  </si>
  <si>
    <t>[]</t>
  </si>
  <si>
    <t>sheet_name</t>
  </si>
  <si>
    <t>db_short</t>
  </si>
  <si>
    <t>S1</t>
  </si>
  <si>
    <t>S2</t>
  </si>
  <si>
    <t>S3</t>
  </si>
  <si>
    <t>scenario</t>
  </si>
  <si>
    <t>weighting_method</t>
  </si>
  <si>
    <t>Treatment</t>
  </si>
  <si>
    <t>Utilization</t>
  </si>
  <si>
    <t>Material</t>
  </si>
  <si>
    <t>Treatment of Road debris, Road-Construction-Company, 2020</t>
  </si>
  <si>
    <t>Environmental Waste Utilization</t>
  </si>
  <si>
    <t>Contribution Analysis</t>
  </si>
  <si>
    <t>Scenario Analysis</t>
  </si>
  <si>
    <t>Pathway/WMS</t>
  </si>
  <si>
    <t>Scenario</t>
  </si>
  <si>
    <t>Weighting Method</t>
  </si>
  <si>
    <t>Term</t>
  </si>
  <si>
    <t>Definition</t>
  </si>
  <si>
    <t>Activity</t>
  </si>
  <si>
    <t>Activities represent processes of any type, such as transformation processes or market processes. Specified by name, unit, and location.</t>
  </si>
  <si>
    <t>Biosphere Exchange</t>
  </si>
  <si>
    <t>Emissions, specified by name, unit and category (compartment of the environment).</t>
  </si>
  <si>
    <t>Environmental Value</t>
  </si>
  <si>
    <t>Environmental impact associated with the production of materials which are disposed of.</t>
  </si>
  <si>
    <t>Environmental Waste Utilization quantifies the share of the environmental value of disposed materials which is preserved through waste management.</t>
  </si>
  <si>
    <t>EWU Dashboard</t>
  </si>
  <si>
    <t>Excel Tool for monitoring the environmental waste utilization of waste management systems.</t>
  </si>
  <si>
    <t>Exchange</t>
  </si>
  <si>
    <t xml:space="preserve">Exchanges link activities and are defined by a source (input) and a target (activity). </t>
  </si>
  <si>
    <t>Exchange Type</t>
  </si>
  <si>
    <t>In Brightway2, three types of exchanges exist: production exchanges (reference exchange of an activity), technosphere exchanges, biosphere exchanges.</t>
  </si>
  <si>
    <t>Input</t>
  </si>
  <si>
    <t>Source of an exchange.</t>
  </si>
  <si>
    <t>Integrated Assessment Model (IAM)</t>
  </si>
  <si>
    <t>Integrated assessment modelling links main features of society and economy with the biosphere and atmosphere into one modelling framework. In the context of climate change, the goal of integrated assessment modelling is to enable informed policy-making.</t>
  </si>
  <si>
    <t>LCIA Method</t>
  </si>
  <si>
    <t>A set of characterization factors that is assigned to elementary flows (biosphere exchanges).</t>
  </si>
  <si>
    <t>Normalization</t>
  </si>
  <si>
    <t>Normalization is an optional step of life cycle impact assessment (LCIA) in which impacts are divided by normalization factors (ISO 14044-2006). Normalization factors reflect the average impact of a person in a reference region for a specific impact category in a reference year.</t>
  </si>
  <si>
    <t>Person Equivalents</t>
  </si>
  <si>
    <t>Unit of normalized LCA results. A person equivalent quantifies the environmental impact caused annually by the activities of an average person.</t>
  </si>
  <si>
    <t>Perturbation Analysis</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</si>
  <si>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</si>
  <si>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</si>
  <si>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Production Exchange</t>
  </si>
  <si>
    <t>Reference exchange of an activity. The input activity of the production exchange is the same as its target activity. The production amount is 1 or -1 (-1 for waste treatment actvities, "opposite direction approach").</t>
  </si>
  <si>
    <t>Representative Concentration Pathway (RCP)</t>
  </si>
  <si>
    <t>Representative Concentration Pathways (RCP) describe greenhouse gas concentration trajectories.</t>
  </si>
  <si>
    <t>Sensitivity Ratio</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</si>
  <si>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</si>
  <si>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Shared Socioeconomic Pathway (SSP)</t>
  </si>
  <si>
    <t>Shared Socioeconomic Pathways describe scenarios of projected socioeconomic global changes related to different climate policies. SSP2 ("Middle of the road") describes a scenario in which social, economic, and technological trends follow historical patterns (cf. https://en.wikipedia.org/wiki/Shared_Socioeconomic_Pathways).</t>
  </si>
  <si>
    <t>Technosphere Exchange</t>
  </si>
  <si>
    <t>Link between two technosphere activities. Specified by a source and a target.</t>
  </si>
  <si>
    <t>Weighting</t>
  </si>
  <si>
    <t>Weighting factors are used to aggregate impact category wise calculated impacts and indicator scores.</t>
  </si>
  <si>
    <t>Monitoring the Environmental Performance of Waste Management Systems</t>
  </si>
  <si>
    <t>yes</t>
  </si>
  <si>
    <t>technosphere &amp; biosphere</t>
  </si>
  <si>
    <t>kg</t>
  </si>
  <si>
    <t>manual</t>
  </si>
  <si>
    <t>no</t>
  </si>
  <si>
    <t>Mg</t>
  </si>
  <si>
    <t>Gg</t>
  </si>
  <si>
    <t>manual + premise</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</si>
  <si>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preserved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</si>
  <si>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t</t>
  </si>
  <si>
    <t>kt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</si>
  <si>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</si>
  <si>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Sheet name</t>
  </si>
  <si>
    <t>Description</t>
  </si>
  <si>
    <t>EWUS_Monitor</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</si>
  <si>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</si>
  <si>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</si>
  <si>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Glossar</t>
  </si>
  <si>
    <t>Technical terms are explained.</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</si>
  <si>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</si>
  <si>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</si>
  <si>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</si>
  <si>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</si>
  <si>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Data behind the figures displayed on the EWU_Dashboard-sheet.</t>
  </si>
  <si>
    <t>Documentation</t>
  </si>
  <si>
    <t>Documentation of data sources and Python package versions used for generating the EWU Dashboard.</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</si>
  <si>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</si>
  <si>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</si>
  <si>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</si>
  <si>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</si>
  <si>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</si>
  <si>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</si>
  <si>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</si>
  <si>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t>CA_Pathways_Database_Scenario</t>
  </si>
  <si>
    <t>Results of the contribution analysis on pathway level.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</si>
  <si>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</si>
  <si>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</si>
  <si>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</si>
  <si>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t>Waste quantities per pathway. Values are given in kilogram.</t>
  </si>
  <si>
    <r>
      <t>Waste_Composition_</t>
    </r>
    <r>
      <rPr>
        <b/>
        <i/>
        <sz val="11"/>
        <color theme="0"/>
        <rFont val="Arial"/>
        <family val="2"/>
      </rPr>
      <t>Scenario</t>
    </r>
  </si>
  <si>
    <t>Waste composition per pathway on a percentage basis.</t>
  </si>
  <si>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</si>
  <si>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</si>
  <si>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</si>
  <si>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</si>
  <si>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</si>
  <si>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</si>
  <si>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t>OEV_PWs_Database_Scenario</t>
  </si>
  <si>
    <t>Original environmental value per pathway.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</si>
  <si>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</si>
  <si>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</si>
  <si>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r>
      <t>TUM_</t>
    </r>
    <r>
      <rPr>
        <b/>
        <i/>
        <sz val="11"/>
        <color theme="0"/>
        <rFont val="Arial"/>
        <family val="2"/>
      </rPr>
      <t>Database_Scenario</t>
    </r>
    <r>
      <rPr>
        <b/>
        <sz val="11"/>
        <color theme="0"/>
        <rFont val="Arial"/>
        <family val="2"/>
      </rPr>
      <t>_Treatm</t>
    </r>
  </si>
  <si>
    <t xml:space="preserve">EWU-Component "Environmental impact of waste treatment" calculated per impact category. </t>
  </si>
  <si>
    <r>
      <t>TUM_</t>
    </r>
    <r>
      <rPr>
        <b/>
        <i/>
        <sz val="11"/>
        <color theme="0"/>
        <rFont val="Arial"/>
        <family val="2"/>
      </rPr>
      <t>Database_Scenario</t>
    </r>
    <r>
      <rPr>
        <b/>
        <sz val="11"/>
        <color theme="0"/>
        <rFont val="Arial"/>
        <family val="2"/>
      </rPr>
      <t>_Util</t>
    </r>
  </si>
  <si>
    <t xml:space="preserve">EWU-Component "Environmental impact of waste utilization" calculated per impact category. </t>
  </si>
  <si>
    <r>
      <t>TUM_</t>
    </r>
    <r>
      <rPr>
        <b/>
        <i/>
        <sz val="11"/>
        <color theme="0"/>
        <rFont val="Arial"/>
        <family val="2"/>
      </rPr>
      <t>Database_Scenario</t>
    </r>
    <r>
      <rPr>
        <b/>
        <sz val="11"/>
        <color theme="0"/>
        <rFont val="Arial"/>
        <family val="2"/>
      </rPr>
      <t>_Mat</t>
    </r>
  </si>
  <si>
    <t xml:space="preserve">EWU-Component "Environmental value of discarded materials" calculated per impact category. </t>
  </si>
  <si>
    <r>
      <t>WTUM_</t>
    </r>
    <r>
      <rPr>
        <b/>
        <i/>
        <sz val="11"/>
        <color theme="0"/>
        <rFont val="Arial"/>
        <family val="2"/>
      </rPr>
      <t>Database_Scenario</t>
    </r>
    <r>
      <rPr>
        <b/>
        <sz val="11"/>
        <color theme="0"/>
        <rFont val="Arial"/>
        <family val="2"/>
      </rPr>
      <t>_Treatm</t>
    </r>
  </si>
  <si>
    <t xml:space="preserve">EWU-Component "Environmental impact of waste treatment" calculated per weighting method. </t>
  </si>
  <si>
    <r>
      <t>WTUM_</t>
    </r>
    <r>
      <rPr>
        <b/>
        <i/>
        <sz val="11"/>
        <color theme="0"/>
        <rFont val="Arial"/>
        <family val="2"/>
      </rPr>
      <t>Database_Scenario</t>
    </r>
    <r>
      <rPr>
        <b/>
        <sz val="11"/>
        <color theme="0"/>
        <rFont val="Arial"/>
        <family val="2"/>
      </rPr>
      <t>_Util</t>
    </r>
  </si>
  <si>
    <t>EWU-Component "Environmental impact of waste utilization" calculated per weighting method.</t>
  </si>
  <si>
    <r>
      <t>WTUM_</t>
    </r>
    <r>
      <rPr>
        <b/>
        <i/>
        <sz val="11"/>
        <color theme="0"/>
        <rFont val="Arial"/>
        <family val="2"/>
      </rPr>
      <t>Database_Scenario</t>
    </r>
    <r>
      <rPr>
        <b/>
        <sz val="11"/>
        <color theme="0"/>
        <rFont val="Arial"/>
        <family val="2"/>
      </rPr>
      <t>_Mat</t>
    </r>
  </si>
  <si>
    <t>EWU-Component "Environmental value of discarded materials" calculated per weighting method.</t>
  </si>
  <si>
    <t xml:space="preserve">Schmidt, S.; Laner, D. (in preparation): Environmental Waste Utilization score to monitor the performance of waste management systems: A novel indicator applied to case studies in Germany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</si>
</sst>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2"/>
      <color theme="1"/>
      <name val="Arial"/>
      <family val="2"/>
    </font>
    <font>
      <b/>
      <sz val="18"/>
      <color rgb="FFFFFFFF"/>
      <name val="Arial"/>
      <family val="2"/>
    </font>
    <font>
      <sz val="18"/>
      <color theme="1"/>
      <name val="Arial"/>
      <family val="2"/>
    </font>
    <font>
      <b/>
      <sz val="10"/>
      <color theme="1"/>
      <name val="Arial"/>
      <family val="2"/>
    </font>
    <font>
      <sz val="10"/>
      <color theme="1"/>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b/>
      <sz val="9"/>
      <color indexed="81"/>
      <name val="Segoe UI"/>
      <family val="2"/>
    </font>
    <font>
      <sz val="9"/>
      <color indexed="81"/>
      <name val="Segoe UI"/>
      <family val="2"/>
    </font>
    <font>
      <b/>
      <sz val="18"/>
      <color theme="1"/>
      <name val="Arial"/>
      <family val="2"/>
    </font>
    <font>
      <sz val="11"/>
      <color theme="0"/>
      <name val="Arial"/>
      <family val="2"/>
    </font>
    <font>
      <sz val="10"/>
      <color theme="0"/>
      <name val="Arial"/>
      <family val="2"/>
    </font>
    <font>
      <sz val="11"/>
      <color theme="5"/>
      <name val="Arial"/>
      <family val="2"/>
    </font>
    <font>
      <i/>
      <sz val="11"/>
      <color theme="1"/>
      <name val="Arial"/>
      <family val="2"/>
    </font>
    <font>
      <sz val="11"/>
      <name val="Arial"/>
      <family val="2"/>
    </font>
    <font>
      <b/>
      <i/>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theme="1" tint="0.34998626667073579"/>
        <bgColor indexed="64"/>
      </patternFill>
    </fill>
    <fill>
      <patternFill patternType="solid">
        <fgColor theme="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1"/>
  </cellStyleXfs>
  <cellXfs count="26">
    <xf numFmtId="0" fontId="0" fillId="0" borderId="0" xfId="0"/>
    <xf numFmtId="0" fontId="0" fillId="2" borderId="0" xfId="0" applyFill="1"/>
    <xf numFmtId="2" fontId="1" fillId="0" borderId="1" xfId="0" applyNumberFormat="1" applyFont="1" applyBorder="1"/>
    <xf numFmtId="9" fontId="2" fillId="3" borderId="2" xfId="0" applyNumberFormat="1" applyFont="1" applyFill="1" applyBorder="1"/>
    <xf numFmtId="9" fontId="3" fillId="0" borderId="2" xfId="0" applyNumberFormat="1" applyFont="1" applyBorder="1"/>
    <xf numFmtId="2" fontId="4" fillId="0" borderId="2" xfId="0" applyNumberFormat="1" applyFont="1" applyBorder="1" applyAlignment="1">
      <alignment wrapText="1"/>
    </xf>
    <xf numFmtId="11" fontId="5" fillId="0" borderId="2" xfId="0" applyNumberFormat="1" applyFont="1" applyBorder="1" applyAlignment="1">
      <alignment wrapText="1"/>
    </xf>
    <xf numFmtId="1" fontId="5" fillId="0" borderId="2" xfId="0" applyNumberFormat="1" applyFont="1" applyBorder="1" applyAlignment="1">
      <alignment wrapText="1"/>
    </xf>
    <xf numFmtId="9" fontId="5" fillId="0" borderId="2" xfId="0" applyNumberFormat="1" applyFont="1" applyBorder="1" applyAlignment="1">
      <alignment wrapText="1"/>
    </xf>
    <xf numFmtId="2" fontId="5" fillId="0" borderId="2" xfId="0" applyNumberFormat="1" applyFont="1" applyBorder="1" applyAlignment="1">
      <alignment wrapText="1"/>
    </xf>
    <xf numFmtId="0" fontId="7" fillId="4" borderId="3" xfId="1" applyFont="1" applyFill="1" applyBorder="1"/>
    <xf numFmtId="0" fontId="7" fillId="4" borderId="3" xfId="1" applyFont="1" applyFill="1" applyBorder="1" applyAlignment="1">
      <alignment wrapText="1"/>
    </xf>
    <xf numFmtId="0" fontId="8" fillId="0" borderId="1" xfId="1" applyFont="1"/>
    <xf numFmtId="0" fontId="9" fillId="0" borderId="3" xfId="1" applyFont="1" applyBorder="1" applyAlignment="1">
      <alignment horizontal="left" vertical="top" wrapText="1"/>
    </xf>
    <xf numFmtId="0" fontId="8" fillId="0" borderId="3" xfId="1" applyFont="1" applyBorder="1" applyAlignment="1">
      <alignment horizontal="left" vertical="top" wrapText="1"/>
    </xf>
    <xf numFmtId="0" fontId="8" fillId="0" borderId="1" xfId="1" applyFont="1" applyAlignment="1">
      <alignment wrapText="1"/>
    </xf>
    <xf numFmtId="0" fontId="12" fillId="0" borderId="1" xfId="1" applyFont="1"/>
    <xf numFmtId="0" fontId="13" fillId="5" borderId="1" xfId="1" applyFont="1" applyFill="1"/>
    <xf numFmtId="0" fontId="14" fillId="5" borderId="1" xfId="1" applyFont="1" applyFill="1"/>
    <xf numFmtId="0" fontId="15" fillId="0" borderId="1" xfId="1" applyFont="1"/>
    <xf numFmtId="0" fontId="3" fillId="0" borderId="1" xfId="1" applyFont="1"/>
    <xf numFmtId="0" fontId="7" fillId="4" borderId="3" xfId="1" applyFont="1" applyFill="1" applyBorder="1" applyAlignment="1">
      <alignment vertical="top"/>
    </xf>
    <xf numFmtId="0" fontId="8" fillId="0" borderId="3" xfId="1" applyFont="1" applyBorder="1" applyAlignment="1">
      <alignment wrapText="1"/>
    </xf>
    <xf numFmtId="0" fontId="8" fillId="5" borderId="1" xfId="1" applyFont="1" applyFill="1" applyAlignment="1">
      <alignment horizontal="left" wrapText="1"/>
    </xf>
    <xf numFmtId="0" fontId="17" fillId="0" borderId="1" xfId="1" applyFont="1" applyAlignment="1">
      <alignment horizontal="left" wrapText="1"/>
    </xf>
    <xf numFmtId="0" fontId="16" fillId="0" borderId="1" xfId="1" applyFont="1" applyAlignment="1">
      <alignment horizontal="left" wrapText="1"/>
    </xf>
  </cellXfs>
  <cellStyles count="2">
    <cellStyle name="Standard" xfId="0" builtinId="0"/>
    <cellStyle name="Standard 2" xfId="1" xr:uid="{7F858180-589C-4AED-BB4F-4C620B27927F}"/>
  </cellStyles>
  <dxfs count="3">
    <dxf>
      <font>
        <b/>
      </font>
      <fill>
        <patternFill>
          <bgColor rgb="FFFFFF00"/>
        </patternFill>
      </fill>
    </dxf>
    <dxf>
      <font>
        <b/>
      </font>
      <fill>
        <patternFill>
          <bgColor rgb="FFFFFF00"/>
        </patternFill>
      </fill>
    </dxf>
    <dxf>
      <font>
        <b/>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eetMetadata" Target="metadata.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EWU_Dashboard!$B$3</c:f>
              <c:strCache>
                <c:ptCount val="1"/>
                <c:pt idx="0">
                  <c:v>PAH_RD</c:v>
                </c:pt>
              </c:strCache>
            </c:strRef>
          </c:tx>
          <c:spPr>
            <a:solidFill>
              <a:srgbClr val="30123B">
                <a:alpha val="50000"/>
              </a:srgbClr>
            </a:solidFill>
            <a:ln>
              <a:solidFill>
                <a:srgbClr val="30123B"/>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Figure1_Data!$B$2:$Q$2</c:f>
              <c:numCache>
                <c:formatCode>0%</c:formatCode>
                <c:ptCount val="16"/>
                <c:pt idx="0">
                  <c:v>-0.7562249672839535</c:v>
                </c:pt>
                <c:pt idx="1">
                  <c:v>-4.5282365425512484E-2</c:v>
                </c:pt>
                <c:pt idx="2">
                  <c:v>-0.29827930279114329</c:v>
                </c:pt>
                <c:pt idx="3">
                  <c:v>-0.28554472860099395</c:v>
                </c:pt>
                <c:pt idx="4">
                  <c:v>-0.4547135448515664</c:v>
                </c:pt>
                <c:pt idx="5">
                  <c:v>-5.8692544822159756E-2</c:v>
                </c:pt>
                <c:pt idx="6">
                  <c:v>-0.18862751489008028</c:v>
                </c:pt>
                <c:pt idx="7">
                  <c:v>-0.11747596331881052</c:v>
                </c:pt>
                <c:pt idx="8">
                  <c:v>-0.20443725339736651</c:v>
                </c:pt>
                <c:pt idx="9">
                  <c:v>-0.20887553286990207</c:v>
                </c:pt>
                <c:pt idx="10">
                  <c:v>-0.25626341964614263</c:v>
                </c:pt>
                <c:pt idx="11">
                  <c:v>-0.39351535929899534</c:v>
                </c:pt>
                <c:pt idx="12">
                  <c:v>-0.45313443278601873</c:v>
                </c:pt>
                <c:pt idx="13">
                  <c:v>3.5868131840930181E-3</c:v>
                </c:pt>
                <c:pt idx="14">
                  <c:v>-0.25603455503924377</c:v>
                </c:pt>
                <c:pt idx="15">
                  <c:v>-3.6172042708489893E-2</c:v>
                </c:pt>
              </c:numCache>
            </c:numRef>
          </c:val>
          <c:extLst>
            <c:ext xmlns:c16="http://schemas.microsoft.com/office/drawing/2014/chart" uri="{C3380CC4-5D6E-409C-BE32-E72D297353CC}">
              <c16:uniqueId val="{00000000-5043-4A28-92C0-6CE9B235E72C}"/>
            </c:ext>
          </c:extLst>
        </c:ser>
        <c:ser>
          <c:idx val="1"/>
          <c:order val="1"/>
          <c:tx>
            <c:strRef>
              <c:f>EWU_Dashboard!$B$3</c:f>
              <c:strCache>
                <c:ptCount val="1"/>
                <c:pt idx="0">
                  <c:v>PAH_RD</c:v>
                </c:pt>
              </c:strCache>
            </c:strRef>
          </c:tx>
          <c:spPr>
            <a:solidFill>
              <a:srgbClr val="C00000">
                <a:alpha val="50000"/>
              </a:srgbClr>
            </a:solidFill>
            <a:ln>
              <a:solidFill>
                <a:srgbClr val="C0000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Figure1_Data!$B$3:$Q$3</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1-5043-4A28-92C0-6CE9B235E72C}"/>
            </c:ext>
          </c:extLst>
        </c:ser>
        <c:ser>
          <c:idx val="2"/>
          <c:order val="2"/>
          <c:tx>
            <c:strRef>
              <c:f>EWU_Dashboard!$B$3</c:f>
              <c:strCache>
                <c:ptCount val="1"/>
                <c:pt idx="0">
                  <c:v>PAH_RD</c:v>
                </c:pt>
              </c:strCache>
            </c:strRef>
          </c:tx>
          <c:spPr>
            <a:solidFill>
              <a:srgbClr val="7030A0">
                <a:alpha val="50000"/>
              </a:srgbClr>
            </a:solidFill>
            <a:ln>
              <a:solidFill>
                <a:srgbClr val="7030A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Figure1_Data!$B$4:$Q$4</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2-5043-4A28-92C0-6CE9B235E72C}"/>
            </c:ext>
          </c:extLst>
        </c:ser>
        <c:ser>
          <c:idx val="3"/>
          <c:order val="3"/>
          <c:tx>
            <c:strRef>
              <c:f>EWU_Dashboard!$B$3</c:f>
              <c:strCache>
                <c:ptCount val="1"/>
                <c:pt idx="0">
                  <c:v>PAH_RD</c:v>
                </c:pt>
              </c:strCache>
            </c:strRef>
          </c:tx>
          <c:spPr>
            <a:solidFill>
              <a:srgbClr val="595959">
                <a:alpha val="50000"/>
              </a:srgbClr>
            </a:solidFill>
            <a:ln>
              <a:solidFill>
                <a:srgbClr val="595959"/>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Figure1_Data!$B$5:$Q$5</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3-5043-4A28-92C0-6CE9B235E72C}"/>
            </c:ext>
          </c:extLst>
        </c:ser>
        <c:dLbls>
          <c:showLegendKey val="0"/>
          <c:showVal val="0"/>
          <c:showCatName val="0"/>
          <c:showSerName val="0"/>
          <c:showPercent val="0"/>
          <c:showBubbleSize val="0"/>
        </c:dLbls>
        <c:axId val="50010001"/>
        <c:axId val="50010002"/>
      </c:radarChart>
      <c:catAx>
        <c:axId val="50010001"/>
        <c:scaling>
          <c:orientation val="minMax"/>
        </c:scaling>
        <c:delete val="0"/>
        <c:axPos val="b"/>
        <c:majorGridlines/>
        <c:numFmt formatCode="General" sourceLinked="0"/>
        <c:majorTickMark val="out"/>
        <c:minorTickMark val="none"/>
        <c:tickLblPos val="nextTo"/>
        <c:crossAx val="50010002"/>
        <c:crosses val="autoZero"/>
        <c:auto val="1"/>
        <c:lblAlgn val="ctr"/>
        <c:lblOffset val="100"/>
        <c:noMultiLvlLbl val="0"/>
      </c:catAx>
      <c:valAx>
        <c:axId val="50010002"/>
        <c:scaling>
          <c:orientation val="minMax"/>
        </c:scaling>
        <c:delete val="0"/>
        <c:axPos val="l"/>
        <c:majorGridlines/>
        <c:title>
          <c:tx>
            <c:rich>
              <a:bodyPr rot="-5400000" vert="horz"/>
              <a:lstStyle/>
              <a:p>
                <a:pPr>
                  <a:defRPr/>
                </a:pPr>
                <a:r>
                  <a:rPr lang="en-US"/>
                  <a:t>Measured</a:t>
                </a:r>
              </a:p>
            </c:rich>
          </c:tx>
          <c:overlay val="0"/>
        </c:title>
        <c:numFmt formatCode="0%" sourceLinked="1"/>
        <c:majorTickMark val="out"/>
        <c:minorTickMark val="none"/>
        <c:tickLblPos val="nextTo"/>
        <c:crossAx val="50010001"/>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EWU_Dashboard!$B$6</c:f>
              <c:strCache>
                <c:ptCount val="1"/>
                <c:pt idx="0">
                  <c:v>Weighting based on impact size</c:v>
                </c:pt>
              </c:strCache>
            </c:strRef>
          </c:tx>
          <c:invertIfNegative val="0"/>
          <c:dPt>
            <c:idx val="0"/>
            <c:invertIfNegative val="0"/>
            <c:bubble3D val="0"/>
            <c:spPr>
              <a:solidFill>
                <a:srgbClr val="30123B"/>
              </a:solidFill>
            </c:spPr>
            <c:extLst>
              <c:ext xmlns:c16="http://schemas.microsoft.com/office/drawing/2014/chart" uri="{C3380CC4-5D6E-409C-BE32-E72D297353CC}">
                <c16:uniqueId val="{00000000-EB78-4CCA-AE5F-10BE7429EA33}"/>
              </c:ext>
            </c:extLst>
          </c:dPt>
          <c:dPt>
            <c:idx val="1"/>
            <c:invertIfNegative val="0"/>
            <c:bubble3D val="0"/>
            <c:spPr>
              <a:solidFill>
                <a:srgbClr val="C00000"/>
              </a:solidFill>
            </c:spPr>
            <c:extLst>
              <c:ext xmlns:c16="http://schemas.microsoft.com/office/drawing/2014/chart" uri="{C3380CC4-5D6E-409C-BE32-E72D297353CC}">
                <c16:uniqueId val="{00000001-EB78-4CCA-AE5F-10BE7429EA33}"/>
              </c:ext>
            </c:extLst>
          </c:dPt>
          <c:dPt>
            <c:idx val="2"/>
            <c:invertIfNegative val="0"/>
            <c:bubble3D val="0"/>
            <c:spPr>
              <a:solidFill>
                <a:srgbClr val="7030A0"/>
              </a:solidFill>
            </c:spPr>
            <c:extLst>
              <c:ext xmlns:c16="http://schemas.microsoft.com/office/drawing/2014/chart" uri="{C3380CC4-5D6E-409C-BE32-E72D297353CC}">
                <c16:uniqueId val="{00000002-EB78-4CCA-AE5F-10BE7429EA33}"/>
              </c:ext>
            </c:extLst>
          </c:dPt>
          <c:dPt>
            <c:idx val="3"/>
            <c:invertIfNegative val="0"/>
            <c:bubble3D val="0"/>
            <c:spPr>
              <a:solidFill>
                <a:srgbClr val="595959"/>
              </a:solidFill>
            </c:spPr>
            <c:extLst>
              <c:ext xmlns:c16="http://schemas.microsoft.com/office/drawing/2014/chart" uri="{C3380CC4-5D6E-409C-BE32-E72D297353CC}">
                <c16:uniqueId val="{00000003-EB78-4CCA-AE5F-10BE7429EA33}"/>
              </c:ext>
            </c:extLst>
          </c:dPt>
          <c:cat>
            <c:strRef>
              <c:f>Figure2_Data!$B$1:$Q$1</c:f>
              <c:strCache>
                <c:ptCount val="4"/>
                <c:pt idx="0">
                  <c:v>PAH_RD</c:v>
                </c:pt>
                <c:pt idx="1">
                  <c:v>TP1</c:v>
                </c:pt>
                <c:pt idx="2">
                  <c:v>TP2</c:v>
                </c:pt>
                <c:pt idx="3">
                  <c:v>TP3</c:v>
                </c:pt>
              </c:strCache>
            </c:strRef>
          </c:cat>
          <c:val>
            <c:numRef>
              <c:f>Figure2_Data!$B$2:$E$2</c:f>
              <c:numCache>
                <c:formatCode>0%</c:formatCode>
                <c:ptCount val="4"/>
                <c:pt idx="0">
                  <c:v>-0.35090510635815347</c:v>
                </c:pt>
                <c:pt idx="1">
                  <c:v>-0.24917116001912448</c:v>
                </c:pt>
                <c:pt idx="2">
                  <c:v>-0.36875099375719117</c:v>
                </c:pt>
                <c:pt idx="3">
                  <c:v>-0.3729191635384716</c:v>
                </c:pt>
              </c:numCache>
            </c:numRef>
          </c:val>
          <c:extLst>
            <c:ext xmlns:c16="http://schemas.microsoft.com/office/drawing/2014/chart" uri="{C3380CC4-5D6E-409C-BE32-E72D297353CC}">
              <c16:uniqueId val="{00000004-EB78-4CCA-AE5F-10BE7429EA33}"/>
            </c:ext>
          </c:extLst>
        </c:ser>
        <c:dLbls>
          <c:showLegendKey val="0"/>
          <c:showVal val="0"/>
          <c:showCatName val="0"/>
          <c:showSerName val="0"/>
          <c:showPercent val="0"/>
          <c:showBubbleSize val="0"/>
        </c:dLbls>
        <c:gapWidth val="150"/>
        <c:axId val="50020001"/>
        <c:axId val="50020002"/>
      </c:barChart>
      <c:catAx>
        <c:axId val="50020001"/>
        <c:scaling>
          <c:orientation val="minMax"/>
        </c:scaling>
        <c:delete val="0"/>
        <c:axPos val="b"/>
        <c:numFmt formatCode="General" sourceLinked="0"/>
        <c:majorTickMark val="out"/>
        <c:minorTickMark val="none"/>
        <c:tickLblPos val="nextTo"/>
        <c:crossAx val="50020002"/>
        <c:crosses val="autoZero"/>
        <c:auto val="1"/>
        <c:lblAlgn val="ctr"/>
        <c:lblOffset val="100"/>
        <c:noMultiLvlLbl val="0"/>
      </c:catAx>
      <c:valAx>
        <c:axId val="5002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2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Treatment Paths</a:t>
            </a:r>
          </a:p>
        </c:rich>
      </c:tx>
      <c:overlay val="0"/>
    </c:title>
    <c:autoTitleDeleted val="0"/>
    <c:plotArea>
      <c:layout/>
      <c:barChart>
        <c:barDir val="col"/>
        <c:grouping val="stacked"/>
        <c:varyColors val="0"/>
        <c:ser>
          <c:idx val="0"/>
          <c:order val="0"/>
          <c:tx>
            <c:v>TP1</c:v>
          </c:tx>
          <c:spPr>
            <a:solidFill>
              <a:srgbClr val="C0000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Figure3_Data!$B$7:$Q$7</c:f>
              <c:numCache>
                <c:formatCode>0.00E+00</c:formatCode>
                <c:ptCount val="16"/>
                <c:pt idx="0">
                  <c:v>0.25499783542927562</c:v>
                </c:pt>
                <c:pt idx="1">
                  <c:v>-4.4451114630134677E-3</c:v>
                </c:pt>
                <c:pt idx="2">
                  <c:v>8.1840184031870267E-3</c:v>
                </c:pt>
                <c:pt idx="3">
                  <c:v>-3.9826562783919932E-2</c:v>
                </c:pt>
                <c:pt idx="4">
                  <c:v>-1.3801946396128263E-2</c:v>
                </c:pt>
                <c:pt idx="5">
                  <c:v>-2.6278729589808798E-3</c:v>
                </c:pt>
                <c:pt idx="6">
                  <c:v>-6.35750929392528E-2</c:v>
                </c:pt>
                <c:pt idx="7">
                  <c:v>-3.9939096186835658E-2</c:v>
                </c:pt>
                <c:pt idx="8">
                  <c:v>-5.505037770580589E-2</c:v>
                </c:pt>
                <c:pt idx="9">
                  <c:v>8.4641428393366722E-3</c:v>
                </c:pt>
                <c:pt idx="10">
                  <c:v>-3.0698272577778303E-2</c:v>
                </c:pt>
                <c:pt idx="11">
                  <c:v>-1.3953293346320396E-2</c:v>
                </c:pt>
                <c:pt idx="12">
                  <c:v>-2.6513299450624354E-3</c:v>
                </c:pt>
                <c:pt idx="13">
                  <c:v>-1.2843627295631427E-2</c:v>
                </c:pt>
                <c:pt idx="14">
                  <c:v>-8.2867674748562589E-3</c:v>
                </c:pt>
                <c:pt idx="15">
                  <c:v>-0.21429412611866228</c:v>
                </c:pt>
              </c:numCache>
            </c:numRef>
          </c:val>
          <c:extLst>
            <c:ext xmlns:c16="http://schemas.microsoft.com/office/drawing/2014/chart" uri="{C3380CC4-5D6E-409C-BE32-E72D297353CC}">
              <c16:uniqueId val="{00000000-B0A5-49B6-9F0C-BA7C5CDC15CA}"/>
            </c:ext>
          </c:extLst>
        </c:ser>
        <c:ser>
          <c:idx val="1"/>
          <c:order val="1"/>
          <c:tx>
            <c:v>TP2</c:v>
          </c:tx>
          <c:spPr>
            <a:solidFill>
              <a:srgbClr val="7030A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Figure3_Data!$B$8:$Q$8</c:f>
              <c:numCache>
                <c:formatCode>0.00E+00</c:formatCode>
                <c:ptCount val="16"/>
                <c:pt idx="0">
                  <c:v>9.4864584767562238E-2</c:v>
                </c:pt>
                <c:pt idx="1">
                  <c:v>7.2671650459960558E-3</c:v>
                </c:pt>
                <c:pt idx="2">
                  <c:v>0.33848490667074443</c:v>
                </c:pt>
                <c:pt idx="3">
                  <c:v>0.14378499289782681</c:v>
                </c:pt>
                <c:pt idx="4">
                  <c:v>9.8043522842413661E-2</c:v>
                </c:pt>
                <c:pt idx="5">
                  <c:v>1.176808877696274E-2</c:v>
                </c:pt>
                <c:pt idx="6">
                  <c:v>8.7020975269616191E-2</c:v>
                </c:pt>
                <c:pt idx="7">
                  <c:v>6.0214561788539227E-2</c:v>
                </c:pt>
                <c:pt idx="8">
                  <c:v>6.2740216909288202E-2</c:v>
                </c:pt>
                <c:pt idx="9">
                  <c:v>7.1686566679976527E-3</c:v>
                </c:pt>
                <c:pt idx="10">
                  <c:v>4.2151185253097335E-2</c:v>
                </c:pt>
                <c:pt idx="11">
                  <c:v>0.11267226595935129</c:v>
                </c:pt>
                <c:pt idx="12">
                  <c:v>2.5522644038491794E-2</c:v>
                </c:pt>
                <c:pt idx="13">
                  <c:v>4.7456512280027287E-3</c:v>
                </c:pt>
                <c:pt idx="14">
                  <c:v>1.6684823199080524E-2</c:v>
                </c:pt>
                <c:pt idx="15">
                  <c:v>0.18298921340365265</c:v>
                </c:pt>
              </c:numCache>
            </c:numRef>
          </c:val>
          <c:extLst>
            <c:ext xmlns:c16="http://schemas.microsoft.com/office/drawing/2014/chart" uri="{C3380CC4-5D6E-409C-BE32-E72D297353CC}">
              <c16:uniqueId val="{00000001-B0A5-49B6-9F0C-BA7C5CDC15CA}"/>
            </c:ext>
          </c:extLst>
        </c:ser>
        <c:ser>
          <c:idx val="2"/>
          <c:order val="2"/>
          <c:tx>
            <c:v>TP3</c:v>
          </c:tx>
          <c:spPr>
            <a:solidFill>
              <a:srgbClr val="595959"/>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Figure3_Data!$B$9:$Q$9</c:f>
              <c:numCache>
                <c:formatCode>0.00E+00</c:formatCode>
                <c:ptCount val="16"/>
                <c:pt idx="0">
                  <c:v>0.13266912654863736</c:v>
                </c:pt>
                <c:pt idx="1">
                  <c:v>9.2126093530149576E-3</c:v>
                </c:pt>
                <c:pt idx="2">
                  <c:v>0.66565573655869159</c:v>
                </c:pt>
                <c:pt idx="3">
                  <c:v>0.15245957328139453</c:v>
                </c:pt>
                <c:pt idx="4">
                  <c:v>0.14646538079249963</c:v>
                </c:pt>
                <c:pt idx="5">
                  <c:v>1.5155871271792E-2</c:v>
                </c:pt>
                <c:pt idx="6">
                  <c:v>0.13787025782342108</c:v>
                </c:pt>
                <c:pt idx="7">
                  <c:v>9.565703640561074E-2</c:v>
                </c:pt>
                <c:pt idx="8">
                  <c:v>0.10435907481951091</c:v>
                </c:pt>
                <c:pt idx="9">
                  <c:v>1.3601867021583386E-2</c:v>
                </c:pt>
                <c:pt idx="10">
                  <c:v>6.857009115925633E-2</c:v>
                </c:pt>
                <c:pt idx="11">
                  <c:v>0.11318759978131758</c:v>
                </c:pt>
                <c:pt idx="12">
                  <c:v>3.6722570900124152E-2</c:v>
                </c:pt>
                <c:pt idx="13">
                  <c:v>7.5028419884258261E-3</c:v>
                </c:pt>
                <c:pt idx="14">
                  <c:v>3.5367396486871927E-2</c:v>
                </c:pt>
                <c:pt idx="15">
                  <c:v>0.24767434300262925</c:v>
                </c:pt>
              </c:numCache>
            </c:numRef>
          </c:val>
          <c:extLst>
            <c:ext xmlns:c16="http://schemas.microsoft.com/office/drawing/2014/chart" uri="{C3380CC4-5D6E-409C-BE32-E72D297353CC}">
              <c16:uniqueId val="{00000002-B0A5-49B6-9F0C-BA7C5CDC15CA}"/>
            </c:ext>
          </c:extLst>
        </c:ser>
        <c:dLbls>
          <c:showLegendKey val="0"/>
          <c:showVal val="0"/>
          <c:showCatName val="0"/>
          <c:showSerName val="0"/>
          <c:showPercent val="0"/>
          <c:showBubbleSize val="0"/>
        </c:dLbls>
        <c:gapWidth val="150"/>
        <c:overlap val="100"/>
        <c:axId val="50030001"/>
        <c:axId val="50030002"/>
      </c:barChart>
      <c:lineChart>
        <c:grouping val="standard"/>
        <c:varyColors val="0"/>
        <c:ser>
          <c:idx val="3"/>
          <c:order val="3"/>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0.48253154674547521</c:v>
                </c:pt>
                <c:pt idx="1">
                  <c:v>1.2034662935997547E-2</c:v>
                </c:pt>
                <c:pt idx="2">
                  <c:v>1.0123246616326231</c:v>
                </c:pt>
                <c:pt idx="3">
                  <c:v>0.25641800339530146</c:v>
                </c:pt>
                <c:pt idx="4">
                  <c:v>0.23070695723878507</c:v>
                </c:pt>
                <c:pt idx="5">
                  <c:v>2.4296087089773866E-2</c:v>
                </c:pt>
                <c:pt idx="6">
                  <c:v>0.16131614015378448</c:v>
                </c:pt>
                <c:pt idx="7">
                  <c:v>0.11593250200731432</c:v>
                </c:pt>
                <c:pt idx="8">
                  <c:v>0.11204891402299323</c:v>
                </c:pt>
                <c:pt idx="9">
                  <c:v>2.9234666528917708E-2</c:v>
                </c:pt>
                <c:pt idx="10">
                  <c:v>8.0023003834575376E-2</c:v>
                </c:pt>
                <c:pt idx="11">
                  <c:v>0.21190657239434846</c:v>
                </c:pt>
                <c:pt idx="12">
                  <c:v>5.9593884993553503E-2</c:v>
                </c:pt>
                <c:pt idx="13">
                  <c:v>-5.9513407920287319E-4</c:v>
                </c:pt>
                <c:pt idx="14">
                  <c:v>4.3765452211096192E-2</c:v>
                </c:pt>
                <c:pt idx="15">
                  <c:v>0.21636943028761962</c:v>
                </c:pt>
              </c:numCache>
            </c:numRef>
          </c:val>
          <c:smooth val="0"/>
          <c:extLst>
            <c:ext xmlns:c16="http://schemas.microsoft.com/office/drawing/2014/chart" uri="{C3380CC4-5D6E-409C-BE32-E72D297353CC}">
              <c16:uniqueId val="{00000003-B0A5-49B6-9F0C-BA7C5CDC15CA}"/>
            </c:ext>
          </c:extLst>
        </c:ser>
        <c:dLbls>
          <c:showLegendKey val="0"/>
          <c:showVal val="0"/>
          <c:showCatName val="0"/>
          <c:showSerName val="0"/>
          <c:showPercent val="0"/>
          <c:showBubbleSize val="0"/>
        </c:dLbls>
        <c:marker val="1"/>
        <c:smooth val="0"/>
        <c:axId val="50030001"/>
        <c:axId val="50030002"/>
      </c:lineChart>
      <c:catAx>
        <c:axId val="50030001"/>
        <c:scaling>
          <c:orientation val="minMax"/>
        </c:scaling>
        <c:delete val="0"/>
        <c:axPos val="b"/>
        <c:numFmt formatCode="General" sourceLinked="0"/>
        <c:majorTickMark val="out"/>
        <c:minorTickMark val="none"/>
        <c:tickLblPos val="low"/>
        <c:crossAx val="50030002"/>
        <c:crosses val="autoZero"/>
        <c:auto val="1"/>
        <c:lblAlgn val="ctr"/>
        <c:lblOffset val="100"/>
        <c:noMultiLvlLbl val="0"/>
      </c:catAx>
      <c:valAx>
        <c:axId val="5003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3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Activities</a:t>
            </a:r>
          </a:p>
        </c:rich>
      </c:tx>
      <c:overlay val="0"/>
    </c:title>
    <c:autoTitleDeleted val="0"/>
    <c:plotArea>
      <c:layout/>
      <c:barChart>
        <c:barDir val="col"/>
        <c:grouping val="stacked"/>
        <c:varyColors val="0"/>
        <c:ser>
          <c:idx val="0"/>
          <c:order val="0"/>
          <c:tx>
            <c:v>Thermal Treatment</c:v>
          </c:tx>
          <c:spPr>
            <a:solidFill>
              <a:srgbClr val="7A040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Figure4_Data!$B$6:$Q$6</c:f>
              <c:numCache>
                <c:formatCode>0.00E+00</c:formatCode>
                <c:ptCount val="16"/>
                <c:pt idx="0">
                  <c:v>0.24833131162632197</c:v>
                </c:pt>
                <c:pt idx="1">
                  <c:v>-3.820705925650951E-3</c:v>
                </c:pt>
                <c:pt idx="2">
                  <c:v>-0.27034466206882052</c:v>
                </c:pt>
                <c:pt idx="3">
                  <c:v>-5.5008072176116585E-2</c:v>
                </c:pt>
                <c:pt idx="4">
                  <c:v>-1.6850556900408674E-2</c:v>
                </c:pt>
                <c:pt idx="5">
                  <c:v>-2.6199545176569688E-3</c:v>
                </c:pt>
                <c:pt idx="6">
                  <c:v>-4.8764674958766872E-2</c:v>
                </c:pt>
                <c:pt idx="7">
                  <c:v>-3.4478406507979467E-2</c:v>
                </c:pt>
                <c:pt idx="8">
                  <c:v>-4.1654578285356403E-2</c:v>
                </c:pt>
                <c:pt idx="9">
                  <c:v>-1.7244151302441415E-2</c:v>
                </c:pt>
                <c:pt idx="10">
                  <c:v>-2.2893604193475071E-2</c:v>
                </c:pt>
                <c:pt idx="11">
                  <c:v>-1.618552315337456E-2</c:v>
                </c:pt>
                <c:pt idx="12">
                  <c:v>-2.3854017891163934E-3</c:v>
                </c:pt>
                <c:pt idx="13">
                  <c:v>-1.4876714102585811E-2</c:v>
                </c:pt>
                <c:pt idx="14">
                  <c:v>-1.6155066987677352E-2</c:v>
                </c:pt>
                <c:pt idx="15">
                  <c:v>-0.23065089187985591</c:v>
                </c:pt>
              </c:numCache>
            </c:numRef>
          </c:val>
          <c:extLst>
            <c:ext xmlns:c16="http://schemas.microsoft.com/office/drawing/2014/chart" uri="{C3380CC4-5D6E-409C-BE32-E72D297353CC}">
              <c16:uniqueId val="{00000000-7E71-4D65-A432-B5C1B533BB02}"/>
            </c:ext>
          </c:extLst>
        </c:ser>
        <c:ser>
          <c:idx val="1"/>
          <c:order val="1"/>
          <c:tx>
            <c:v>Landfill Construction</c:v>
          </c:tx>
          <c:spPr>
            <a:solidFill>
              <a:srgbClr val="9A64EA"/>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Figure4_Data!$B$7:$Q$7</c:f>
              <c:numCache>
                <c:formatCode>0.00E+00</c:formatCode>
                <c:ptCount val="16"/>
                <c:pt idx="0">
                  <c:v>6.0422454857783886E-2</c:v>
                </c:pt>
                <c:pt idx="1">
                  <c:v>4.2351758106120201E-3</c:v>
                </c:pt>
                <c:pt idx="2">
                  <c:v>0.19891482208686478</c:v>
                </c:pt>
                <c:pt idx="3">
                  <c:v>3.0405717713302069E-2</c:v>
                </c:pt>
                <c:pt idx="4">
                  <c:v>6.2904333494105458E-2</c:v>
                </c:pt>
                <c:pt idx="5">
                  <c:v>6.8732240085321748E-3</c:v>
                </c:pt>
                <c:pt idx="6">
                  <c:v>6.5163369381794053E-2</c:v>
                </c:pt>
                <c:pt idx="7">
                  <c:v>4.3806669671117487E-2</c:v>
                </c:pt>
                <c:pt idx="8">
                  <c:v>4.9971947366670301E-2</c:v>
                </c:pt>
                <c:pt idx="9">
                  <c:v>4.2152766321344095E-3</c:v>
                </c:pt>
                <c:pt idx="10">
                  <c:v>3.4937925268763409E-2</c:v>
                </c:pt>
                <c:pt idx="11">
                  <c:v>2.2416145891572214E-2</c:v>
                </c:pt>
                <c:pt idx="12">
                  <c:v>1.9571825919134783E-2</c:v>
                </c:pt>
                <c:pt idx="13">
                  <c:v>2.9196874115531056E-3</c:v>
                </c:pt>
                <c:pt idx="14">
                  <c:v>5.5954485480818683E-3</c:v>
                </c:pt>
                <c:pt idx="15">
                  <c:v>0.11063891788581226</c:v>
                </c:pt>
              </c:numCache>
            </c:numRef>
          </c:val>
          <c:extLst>
            <c:ext xmlns:c16="http://schemas.microsoft.com/office/drawing/2014/chart" uri="{C3380CC4-5D6E-409C-BE32-E72D297353CC}">
              <c16:uniqueId val="{00000001-7E71-4D65-A432-B5C1B533BB02}"/>
            </c:ext>
          </c:extLst>
        </c:ser>
        <c:ser>
          <c:idx val="2"/>
          <c:order val="2"/>
          <c:tx>
            <c:v>Disposal on Landfills</c:v>
          </c:tx>
          <c:spPr>
            <a:solidFill>
              <a:srgbClr val="808080"/>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Figure4_Data!$B$8:$Q$8</c:f>
              <c:numCache>
                <c:formatCode>0.00E+00</c:formatCode>
                <c:ptCount val="16"/>
                <c:pt idx="0">
                  <c:v>0.10683752911630359</c:v>
                </c:pt>
                <c:pt idx="1">
                  <c:v>6.9386174264769304E-3</c:v>
                </c:pt>
                <c:pt idx="2">
                  <c:v>0.56097817312078191</c:v>
                </c:pt>
                <c:pt idx="3">
                  <c:v>6.7425116893000958E-2</c:v>
                </c:pt>
                <c:pt idx="4">
                  <c:v>0.12011098878126845</c:v>
                </c:pt>
                <c:pt idx="5">
                  <c:v>1.1484722695469076E-2</c:v>
                </c:pt>
                <c:pt idx="6">
                  <c:v>0.12147705340755445</c:v>
                </c:pt>
                <c:pt idx="7">
                  <c:v>8.3351117317544424E-2</c:v>
                </c:pt>
                <c:pt idx="8">
                  <c:v>9.4782872662547493E-2</c:v>
                </c:pt>
                <c:pt idx="9">
                  <c:v>1.1386831994685953E-2</c:v>
                </c:pt>
                <c:pt idx="10">
                  <c:v>6.3160146171005904E-2</c:v>
                </c:pt>
                <c:pt idx="11">
                  <c:v>4.5495509730483254E-2</c:v>
                </c:pt>
                <c:pt idx="12">
                  <c:v>3.2259457310606393E-2</c:v>
                </c:pt>
                <c:pt idx="13">
                  <c:v>6.1333691260886088E-3</c:v>
                </c:pt>
                <c:pt idx="14">
                  <c:v>2.7050365498622934E-2</c:v>
                </c:pt>
                <c:pt idx="15">
                  <c:v>0.19341162136424891</c:v>
                </c:pt>
              </c:numCache>
            </c:numRef>
          </c:val>
          <c:extLst>
            <c:ext xmlns:c16="http://schemas.microsoft.com/office/drawing/2014/chart" uri="{C3380CC4-5D6E-409C-BE32-E72D297353CC}">
              <c16:uniqueId val="{00000002-7E71-4D65-A432-B5C1B533BB02}"/>
            </c:ext>
          </c:extLst>
        </c:ser>
        <c:ser>
          <c:idx val="3"/>
          <c:order val="3"/>
          <c:tx>
            <c:v>Transport</c:v>
          </c:tx>
          <c:spPr>
            <a:solidFill>
              <a:srgbClr val="9BC2E6"/>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Figure4_Data!$B$9:$Q$9</c:f>
              <c:numCache>
                <c:formatCode>0.00E+00</c:formatCode>
                <c:ptCount val="16"/>
                <c:pt idx="0">
                  <c:v>6.6940251145065813E-2</c:v>
                </c:pt>
                <c:pt idx="1">
                  <c:v>4.6815756245595459E-3</c:v>
                </c:pt>
                <c:pt idx="2">
                  <c:v>0.52277632849379696</c:v>
                </c:pt>
                <c:pt idx="3">
                  <c:v>0.21359524096511501</c:v>
                </c:pt>
                <c:pt idx="4">
                  <c:v>6.4542191863819751E-2</c:v>
                </c:pt>
                <c:pt idx="5">
                  <c:v>8.5580949034295833E-3</c:v>
                </c:pt>
                <c:pt idx="6">
                  <c:v>2.3440392323202837E-2</c:v>
                </c:pt>
                <c:pt idx="7">
                  <c:v>2.3253121526631868E-2</c:v>
                </c:pt>
                <c:pt idx="8">
                  <c:v>8.9486722791318404E-3</c:v>
                </c:pt>
                <c:pt idx="9">
                  <c:v>3.0876709204538763E-2</c:v>
                </c:pt>
                <c:pt idx="10">
                  <c:v>4.8185365882811443E-3</c:v>
                </c:pt>
                <c:pt idx="11">
                  <c:v>0.16018043992566752</c:v>
                </c:pt>
                <c:pt idx="12">
                  <c:v>1.014800355292873E-2</c:v>
                </c:pt>
                <c:pt idx="13">
                  <c:v>5.2285234857412221E-3</c:v>
                </c:pt>
                <c:pt idx="14">
                  <c:v>2.727470515206875E-2</c:v>
                </c:pt>
                <c:pt idx="15">
                  <c:v>0.14296978291741438</c:v>
                </c:pt>
              </c:numCache>
            </c:numRef>
          </c:val>
          <c:extLst>
            <c:ext xmlns:c16="http://schemas.microsoft.com/office/drawing/2014/chart" uri="{C3380CC4-5D6E-409C-BE32-E72D297353CC}">
              <c16:uniqueId val="{00000003-7E71-4D65-A432-B5C1B533BB02}"/>
            </c:ext>
          </c:extLst>
        </c:ser>
        <c:ser>
          <c:idx val="4"/>
          <c:order val="4"/>
          <c:tx>
            <c:v>Others</c:v>
          </c:tx>
          <c:spPr>
            <a:solidFill>
              <a:srgbClr val="37562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Figure4_Data!$B$10:$Q$10</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1.7347234759768071E-18</c:v>
                </c:pt>
                <c:pt idx="14">
                  <c:v>0</c:v>
                </c:pt>
                <c:pt idx="15">
                  <c:v>0</c:v>
                </c:pt>
              </c:numCache>
            </c:numRef>
          </c:val>
          <c:extLst>
            <c:ext xmlns:c16="http://schemas.microsoft.com/office/drawing/2014/chart" uri="{C3380CC4-5D6E-409C-BE32-E72D297353CC}">
              <c16:uniqueId val="{00000004-7E71-4D65-A432-B5C1B533BB02}"/>
            </c:ext>
          </c:extLst>
        </c:ser>
        <c:dLbls>
          <c:showLegendKey val="0"/>
          <c:showVal val="0"/>
          <c:showCatName val="0"/>
          <c:showSerName val="0"/>
          <c:showPercent val="0"/>
          <c:showBubbleSize val="0"/>
        </c:dLbls>
        <c:gapWidth val="150"/>
        <c:overlap val="100"/>
        <c:axId val="50040001"/>
        <c:axId val="50040002"/>
      </c:barChart>
      <c:lineChart>
        <c:grouping val="standard"/>
        <c:varyColors val="0"/>
        <c:ser>
          <c:idx val="5"/>
          <c:order val="5"/>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0.48253154674547521</c:v>
                </c:pt>
                <c:pt idx="1">
                  <c:v>1.2034662935997547E-2</c:v>
                </c:pt>
                <c:pt idx="2">
                  <c:v>1.0123246616326231</c:v>
                </c:pt>
                <c:pt idx="3">
                  <c:v>0.25641800339530146</c:v>
                </c:pt>
                <c:pt idx="4">
                  <c:v>0.23070695723878507</c:v>
                </c:pt>
                <c:pt idx="5">
                  <c:v>2.4296087089773866E-2</c:v>
                </c:pt>
                <c:pt idx="6">
                  <c:v>0.16131614015378448</c:v>
                </c:pt>
                <c:pt idx="7">
                  <c:v>0.11593250200731432</c:v>
                </c:pt>
                <c:pt idx="8">
                  <c:v>0.11204891402299323</c:v>
                </c:pt>
                <c:pt idx="9">
                  <c:v>2.9234666528917708E-2</c:v>
                </c:pt>
                <c:pt idx="10">
                  <c:v>8.0023003834575376E-2</c:v>
                </c:pt>
                <c:pt idx="11">
                  <c:v>0.21190657239434846</c:v>
                </c:pt>
                <c:pt idx="12">
                  <c:v>5.9593884993553503E-2</c:v>
                </c:pt>
                <c:pt idx="13">
                  <c:v>-5.9513407920287319E-4</c:v>
                </c:pt>
                <c:pt idx="14">
                  <c:v>4.3765452211096192E-2</c:v>
                </c:pt>
                <c:pt idx="15">
                  <c:v>0.21636943028761962</c:v>
                </c:pt>
              </c:numCache>
            </c:numRef>
          </c:val>
          <c:smooth val="0"/>
          <c:extLst>
            <c:ext xmlns:c16="http://schemas.microsoft.com/office/drawing/2014/chart" uri="{C3380CC4-5D6E-409C-BE32-E72D297353CC}">
              <c16:uniqueId val="{00000005-7E71-4D65-A432-B5C1B533BB02}"/>
            </c:ext>
          </c:extLst>
        </c:ser>
        <c:dLbls>
          <c:showLegendKey val="0"/>
          <c:showVal val="0"/>
          <c:showCatName val="0"/>
          <c:showSerName val="0"/>
          <c:showPercent val="0"/>
          <c:showBubbleSize val="0"/>
        </c:dLbls>
        <c:marker val="1"/>
        <c:smooth val="0"/>
        <c:axId val="50040001"/>
        <c:axId val="50040002"/>
      </c:lineChart>
      <c:catAx>
        <c:axId val="50040001"/>
        <c:scaling>
          <c:orientation val="minMax"/>
        </c:scaling>
        <c:delete val="0"/>
        <c:axPos val="b"/>
        <c:numFmt formatCode="General" sourceLinked="0"/>
        <c:majorTickMark val="out"/>
        <c:minorTickMark val="none"/>
        <c:tickLblPos val="low"/>
        <c:crossAx val="50040002"/>
        <c:crosses val="autoZero"/>
        <c:auto val="1"/>
        <c:lblAlgn val="ctr"/>
        <c:lblOffset val="100"/>
        <c:noMultiLvlLbl val="0"/>
      </c:catAx>
      <c:valAx>
        <c:axId val="5004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4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Figure5_Data!$B$1:$E$1</c:f>
              <c:strCache>
                <c:ptCount val="4"/>
                <c:pt idx="0">
                  <c:v>default</c:v>
                </c:pt>
                <c:pt idx="1">
                  <c:v>S1</c:v>
                </c:pt>
                <c:pt idx="2">
                  <c:v>S2</c:v>
                </c:pt>
                <c:pt idx="3">
                  <c:v>S3</c:v>
                </c:pt>
              </c:strCache>
            </c:strRef>
          </c:cat>
          <c:val>
            <c:numRef>
              <c:f>Figure5_Data!$B$2:$E$2</c:f>
              <c:numCache>
                <c:formatCode>0%</c:formatCode>
                <c:ptCount val="4"/>
                <c:pt idx="0">
                  <c:v>-0.35090510635815347</c:v>
                </c:pt>
                <c:pt idx="1">
                  <c:v>-0.30321853329117743</c:v>
                </c:pt>
                <c:pt idx="2">
                  <c:v>-0.35090510635815347</c:v>
                </c:pt>
                <c:pt idx="3">
                  <c:v>-0.45698617229938671</c:v>
                </c:pt>
              </c:numCache>
            </c:numRef>
          </c:val>
          <c:extLst>
            <c:ext xmlns:c16="http://schemas.microsoft.com/office/drawing/2014/chart" uri="{C3380CC4-5D6E-409C-BE32-E72D297353CC}">
              <c16:uniqueId val="{00000000-628A-49CE-B93A-51A2DCE32746}"/>
            </c:ext>
          </c:extLst>
        </c:ser>
        <c:ser>
          <c:idx val="1"/>
          <c:order val="1"/>
          <c:tx>
            <c:v>TP1</c:v>
          </c:tx>
          <c:spPr>
            <a:solidFill>
              <a:srgbClr val="C00000"/>
            </a:solidFill>
          </c:spPr>
          <c:invertIfNegative val="0"/>
          <c:cat>
            <c:strRef>
              <c:f>Figure5_Data!$B$1:$E$1</c:f>
              <c:strCache>
                <c:ptCount val="4"/>
                <c:pt idx="0">
                  <c:v>default</c:v>
                </c:pt>
                <c:pt idx="1">
                  <c:v>S1</c:v>
                </c:pt>
                <c:pt idx="2">
                  <c:v>S2</c:v>
                </c:pt>
                <c:pt idx="3">
                  <c:v>S3</c:v>
                </c:pt>
              </c:strCache>
            </c:strRef>
          </c:cat>
          <c:val>
            <c:numRef>
              <c:f>Figure5_Data!$B$3:$E$3</c:f>
              <c:numCache>
                <c:formatCode>0%</c:formatCode>
                <c:ptCount val="4"/>
                <c:pt idx="0">
                  <c:v>0</c:v>
                </c:pt>
                <c:pt idx="1">
                  <c:v>0</c:v>
                </c:pt>
                <c:pt idx="2">
                  <c:v>0</c:v>
                </c:pt>
                <c:pt idx="3">
                  <c:v>0</c:v>
                </c:pt>
              </c:numCache>
            </c:numRef>
          </c:val>
          <c:extLst>
            <c:ext xmlns:c16="http://schemas.microsoft.com/office/drawing/2014/chart" uri="{C3380CC4-5D6E-409C-BE32-E72D297353CC}">
              <c16:uniqueId val="{00000001-628A-49CE-B93A-51A2DCE32746}"/>
            </c:ext>
          </c:extLst>
        </c:ser>
        <c:ser>
          <c:idx val="2"/>
          <c:order val="2"/>
          <c:tx>
            <c:v>TP2</c:v>
          </c:tx>
          <c:spPr>
            <a:solidFill>
              <a:srgbClr val="7030A0"/>
            </a:solidFill>
          </c:spPr>
          <c:invertIfNegative val="0"/>
          <c:cat>
            <c:strRef>
              <c:f>Figure5_Data!$B$1:$E$1</c:f>
              <c:strCache>
                <c:ptCount val="4"/>
                <c:pt idx="0">
                  <c:v>default</c:v>
                </c:pt>
                <c:pt idx="1">
                  <c:v>S1</c:v>
                </c:pt>
                <c:pt idx="2">
                  <c:v>S2</c:v>
                </c:pt>
                <c:pt idx="3">
                  <c:v>S3</c:v>
                </c:pt>
              </c:strCache>
            </c:strRef>
          </c:cat>
          <c:val>
            <c:numRef>
              <c:f>Figure5_Data!$B$4:$E$4</c:f>
              <c:numCache>
                <c:formatCode>0%</c:formatCode>
                <c:ptCount val="4"/>
                <c:pt idx="0">
                  <c:v>0</c:v>
                </c:pt>
                <c:pt idx="1">
                  <c:v>0</c:v>
                </c:pt>
                <c:pt idx="2">
                  <c:v>0</c:v>
                </c:pt>
                <c:pt idx="3">
                  <c:v>0</c:v>
                </c:pt>
              </c:numCache>
            </c:numRef>
          </c:val>
          <c:extLst>
            <c:ext xmlns:c16="http://schemas.microsoft.com/office/drawing/2014/chart" uri="{C3380CC4-5D6E-409C-BE32-E72D297353CC}">
              <c16:uniqueId val="{00000002-628A-49CE-B93A-51A2DCE32746}"/>
            </c:ext>
          </c:extLst>
        </c:ser>
        <c:ser>
          <c:idx val="3"/>
          <c:order val="3"/>
          <c:tx>
            <c:v>TP3</c:v>
          </c:tx>
          <c:spPr>
            <a:solidFill>
              <a:srgbClr val="595959"/>
            </a:solidFill>
          </c:spPr>
          <c:invertIfNegative val="0"/>
          <c:cat>
            <c:strRef>
              <c:f>Figure5_Data!$B$1:$E$1</c:f>
              <c:strCache>
                <c:ptCount val="4"/>
                <c:pt idx="0">
                  <c:v>default</c:v>
                </c:pt>
                <c:pt idx="1">
                  <c:v>S1</c:v>
                </c:pt>
                <c:pt idx="2">
                  <c:v>S2</c:v>
                </c:pt>
                <c:pt idx="3">
                  <c:v>S3</c:v>
                </c:pt>
              </c:strCache>
            </c:strRef>
          </c:cat>
          <c:val>
            <c:numRef>
              <c:f>Figure5_Data!$B$5:$E$5</c:f>
              <c:numCache>
                <c:formatCode>0%</c:formatCode>
                <c:ptCount val="4"/>
                <c:pt idx="0">
                  <c:v>0</c:v>
                </c:pt>
                <c:pt idx="1">
                  <c:v>0</c:v>
                </c:pt>
                <c:pt idx="2">
                  <c:v>0</c:v>
                </c:pt>
                <c:pt idx="3">
                  <c:v>0</c:v>
                </c:pt>
              </c:numCache>
            </c:numRef>
          </c:val>
          <c:extLst>
            <c:ext xmlns:c16="http://schemas.microsoft.com/office/drawing/2014/chart" uri="{C3380CC4-5D6E-409C-BE32-E72D297353CC}">
              <c16:uniqueId val="{00000003-628A-49CE-B93A-51A2DCE32746}"/>
            </c:ext>
          </c:extLst>
        </c:ser>
        <c:dLbls>
          <c:showLegendKey val="0"/>
          <c:showVal val="0"/>
          <c:showCatName val="0"/>
          <c:showSerName val="0"/>
          <c:showPercent val="0"/>
          <c:showBubbleSize val="0"/>
        </c:dLbls>
        <c:gapWidth val="150"/>
        <c:overlap val="100"/>
        <c:axId val="50050001"/>
        <c:axId val="50050002"/>
      </c:barChart>
      <c:catAx>
        <c:axId val="50050001"/>
        <c:scaling>
          <c:orientation val="minMax"/>
        </c:scaling>
        <c:delete val="0"/>
        <c:axPos val="b"/>
        <c:numFmt formatCode="General" sourceLinked="0"/>
        <c:majorTickMark val="out"/>
        <c:minorTickMark val="none"/>
        <c:tickLblPos val="nextTo"/>
        <c:crossAx val="50050002"/>
        <c:crosses val="autoZero"/>
        <c:auto val="1"/>
        <c:lblAlgn val="ctr"/>
        <c:lblOffset val="100"/>
        <c:noMultiLvlLbl val="0"/>
      </c:catAx>
      <c:valAx>
        <c:axId val="5005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5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Figure6_Data!$B$1:$C$1</c:f>
              <c:strCache>
                <c:ptCount val="2"/>
                <c:pt idx="0">
                  <c:v>default</c:v>
                </c:pt>
                <c:pt idx="1">
                  <c:v>db1</c:v>
                </c:pt>
              </c:strCache>
            </c:strRef>
          </c:cat>
          <c:val>
            <c:numRef>
              <c:f>Figure6_Data!$B$2:$C$2</c:f>
              <c:numCache>
                <c:formatCode>0%</c:formatCode>
                <c:ptCount val="2"/>
                <c:pt idx="0">
                  <c:v>-0.35090510635815347</c:v>
                </c:pt>
                <c:pt idx="1">
                  <c:v>-0.34194679527547556</c:v>
                </c:pt>
              </c:numCache>
            </c:numRef>
          </c:val>
          <c:extLst>
            <c:ext xmlns:c16="http://schemas.microsoft.com/office/drawing/2014/chart" uri="{C3380CC4-5D6E-409C-BE32-E72D297353CC}">
              <c16:uniqueId val="{00000000-9E51-4BE2-A61C-299E893DA4B2}"/>
            </c:ext>
          </c:extLst>
        </c:ser>
        <c:ser>
          <c:idx val="1"/>
          <c:order val="1"/>
          <c:tx>
            <c:v>TP1</c:v>
          </c:tx>
          <c:spPr>
            <a:solidFill>
              <a:srgbClr val="C00000"/>
            </a:solidFill>
          </c:spPr>
          <c:invertIfNegative val="0"/>
          <c:cat>
            <c:strRef>
              <c:f>Figure6_Data!$B$1:$C$1</c:f>
              <c:strCache>
                <c:ptCount val="2"/>
                <c:pt idx="0">
                  <c:v>default</c:v>
                </c:pt>
                <c:pt idx="1">
                  <c:v>db1</c:v>
                </c:pt>
              </c:strCache>
            </c:strRef>
          </c:cat>
          <c:val>
            <c:numRef>
              <c:f>Figure6_Data!$B$3:$C$3</c:f>
              <c:numCache>
                <c:formatCode>0%</c:formatCode>
                <c:ptCount val="2"/>
                <c:pt idx="0">
                  <c:v>0</c:v>
                </c:pt>
                <c:pt idx="1">
                  <c:v>0</c:v>
                </c:pt>
              </c:numCache>
            </c:numRef>
          </c:val>
          <c:extLst>
            <c:ext xmlns:c16="http://schemas.microsoft.com/office/drawing/2014/chart" uri="{C3380CC4-5D6E-409C-BE32-E72D297353CC}">
              <c16:uniqueId val="{00000001-9E51-4BE2-A61C-299E893DA4B2}"/>
            </c:ext>
          </c:extLst>
        </c:ser>
        <c:ser>
          <c:idx val="2"/>
          <c:order val="2"/>
          <c:tx>
            <c:v>TP2</c:v>
          </c:tx>
          <c:spPr>
            <a:solidFill>
              <a:srgbClr val="7030A0"/>
            </a:solidFill>
          </c:spPr>
          <c:invertIfNegative val="0"/>
          <c:cat>
            <c:strRef>
              <c:f>Figure6_Data!$B$1:$C$1</c:f>
              <c:strCache>
                <c:ptCount val="2"/>
                <c:pt idx="0">
                  <c:v>default</c:v>
                </c:pt>
                <c:pt idx="1">
                  <c:v>db1</c:v>
                </c:pt>
              </c:strCache>
            </c:strRef>
          </c:cat>
          <c:val>
            <c:numRef>
              <c:f>Figure6_Data!$B$4:$C$4</c:f>
              <c:numCache>
                <c:formatCode>0%</c:formatCode>
                <c:ptCount val="2"/>
                <c:pt idx="0">
                  <c:v>0</c:v>
                </c:pt>
                <c:pt idx="1">
                  <c:v>0</c:v>
                </c:pt>
              </c:numCache>
            </c:numRef>
          </c:val>
          <c:extLst>
            <c:ext xmlns:c16="http://schemas.microsoft.com/office/drawing/2014/chart" uri="{C3380CC4-5D6E-409C-BE32-E72D297353CC}">
              <c16:uniqueId val="{00000002-9E51-4BE2-A61C-299E893DA4B2}"/>
            </c:ext>
          </c:extLst>
        </c:ser>
        <c:ser>
          <c:idx val="3"/>
          <c:order val="3"/>
          <c:tx>
            <c:v>TP3</c:v>
          </c:tx>
          <c:spPr>
            <a:solidFill>
              <a:srgbClr val="595959"/>
            </a:solidFill>
          </c:spPr>
          <c:invertIfNegative val="0"/>
          <c:cat>
            <c:strRef>
              <c:f>Figure6_Data!$B$1:$C$1</c:f>
              <c:strCache>
                <c:ptCount val="2"/>
                <c:pt idx="0">
                  <c:v>default</c:v>
                </c:pt>
                <c:pt idx="1">
                  <c:v>db1</c:v>
                </c:pt>
              </c:strCache>
            </c:strRef>
          </c:cat>
          <c:val>
            <c:numRef>
              <c:f>Figure6_Data!$B$5:$C$5</c:f>
              <c:numCache>
                <c:formatCode>0%</c:formatCode>
                <c:ptCount val="2"/>
                <c:pt idx="0">
                  <c:v>0</c:v>
                </c:pt>
                <c:pt idx="1">
                  <c:v>0</c:v>
                </c:pt>
              </c:numCache>
            </c:numRef>
          </c:val>
          <c:extLst>
            <c:ext xmlns:c16="http://schemas.microsoft.com/office/drawing/2014/chart" uri="{C3380CC4-5D6E-409C-BE32-E72D297353CC}">
              <c16:uniqueId val="{00000003-9E51-4BE2-A61C-299E893DA4B2}"/>
            </c:ext>
          </c:extLst>
        </c:ser>
        <c:dLbls>
          <c:showLegendKey val="0"/>
          <c:showVal val="0"/>
          <c:showCatName val="0"/>
          <c:showSerName val="0"/>
          <c:showPercent val="0"/>
          <c:showBubbleSize val="0"/>
        </c:dLbls>
        <c:gapWidth val="150"/>
        <c:overlap val="100"/>
        <c:axId val="50060001"/>
        <c:axId val="50060002"/>
      </c:barChart>
      <c:catAx>
        <c:axId val="50060001"/>
        <c:scaling>
          <c:orientation val="minMax"/>
        </c:scaling>
        <c:delete val="0"/>
        <c:axPos val="b"/>
        <c:numFmt formatCode="General" sourceLinked="0"/>
        <c:majorTickMark val="out"/>
        <c:minorTickMark val="none"/>
        <c:tickLblPos val="nextTo"/>
        <c:crossAx val="50060002"/>
        <c:crosses val="autoZero"/>
        <c:auto val="1"/>
        <c:lblAlgn val="ctr"/>
        <c:lblOffset val="100"/>
        <c:noMultiLvlLbl val="0"/>
      </c:catAx>
      <c:valAx>
        <c:axId val="5006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6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EWU-Components</a:t>
            </a:r>
          </a:p>
        </c:rich>
      </c:tx>
      <c:overlay val="0"/>
    </c:title>
    <c:autoTitleDeleted val="0"/>
    <c:plotArea>
      <c:layout/>
      <c:barChart>
        <c:barDir val="col"/>
        <c:grouping val="clustered"/>
        <c:varyColors val="0"/>
        <c:ser>
          <c:idx val="0"/>
          <c:order val="0"/>
          <c:tx>
            <c:v>PAH_RD</c:v>
          </c:tx>
          <c:spPr>
            <a:solidFill>
              <a:srgbClr val="30123B"/>
            </a:solidFill>
          </c:spPr>
          <c:invertIfNegative val="0"/>
          <c:cat>
            <c:strRef>
              <c:f>Figure7_Data!$B$1:$D$1</c:f>
              <c:strCache>
                <c:ptCount val="3"/>
                <c:pt idx="0">
                  <c:v>Treatment</c:v>
                </c:pt>
                <c:pt idx="1">
                  <c:v>Utilization</c:v>
                </c:pt>
                <c:pt idx="2">
                  <c:v>Material</c:v>
                </c:pt>
              </c:strCache>
            </c:strRef>
          </c:cat>
          <c:val>
            <c:numRef>
              <c:f>Figure7_Data!$B$2:$D$2</c:f>
              <c:numCache>
                <c:formatCode>0.00E+00</c:formatCode>
                <c:ptCount val="3"/>
                <c:pt idx="0">
                  <c:v>0.66498808044941404</c:v>
                </c:pt>
                <c:pt idx="1">
                  <c:v>-0.16195003552095114</c:v>
                </c:pt>
                <c:pt idx="2">
                  <c:v>1.9254274463798495</c:v>
                </c:pt>
              </c:numCache>
            </c:numRef>
          </c:val>
          <c:extLst>
            <c:ext xmlns:c16="http://schemas.microsoft.com/office/drawing/2014/chart" uri="{C3380CC4-5D6E-409C-BE32-E72D297353CC}">
              <c16:uniqueId val="{00000000-7653-4F29-90E4-AB836AF5572C}"/>
            </c:ext>
          </c:extLst>
        </c:ser>
        <c:ser>
          <c:idx val="1"/>
          <c:order val="1"/>
          <c:tx>
            <c:v>TP1</c:v>
          </c:tx>
          <c:spPr>
            <a:solidFill>
              <a:srgbClr val="C00000"/>
            </a:solidFill>
          </c:spPr>
          <c:invertIfNegative val="0"/>
          <c:cat>
            <c:strRef>
              <c:f>Figure7_Data!$B$1:$D$1</c:f>
              <c:strCache>
                <c:ptCount val="3"/>
                <c:pt idx="0">
                  <c:v>Treatment</c:v>
                </c:pt>
                <c:pt idx="1">
                  <c:v>Utilization</c:v>
                </c:pt>
                <c:pt idx="2">
                  <c:v>Material</c:v>
                </c:pt>
              </c:strCache>
            </c:strRef>
          </c:cat>
          <c:val>
            <c:numRef>
              <c:f>Figure7_Data!$B$3:$D$3</c:f>
              <c:numCache>
                <c:formatCode>0.00E+00</c:formatCode>
                <c:ptCount val="3"/>
                <c:pt idx="0">
                  <c:v>0.1766102386302198</c:v>
                </c:pt>
                <c:pt idx="1">
                  <c:v>-0.16195003552095114</c:v>
                </c:pt>
                <c:pt idx="2">
                  <c:v>0.32090457439664183</c:v>
                </c:pt>
              </c:numCache>
            </c:numRef>
          </c:val>
          <c:extLst>
            <c:ext xmlns:c16="http://schemas.microsoft.com/office/drawing/2014/chart" uri="{C3380CC4-5D6E-409C-BE32-E72D297353CC}">
              <c16:uniqueId val="{00000001-7653-4F29-90E4-AB836AF5572C}"/>
            </c:ext>
          </c:extLst>
        </c:ser>
        <c:ser>
          <c:idx val="2"/>
          <c:order val="2"/>
          <c:tx>
            <c:v>TP2</c:v>
          </c:tx>
          <c:spPr>
            <a:solidFill>
              <a:srgbClr val="7030A0"/>
            </a:solidFill>
          </c:spPr>
          <c:invertIfNegative val="0"/>
          <c:cat>
            <c:strRef>
              <c:f>Figure7_Data!$B$1:$D$1</c:f>
              <c:strCache>
                <c:ptCount val="3"/>
                <c:pt idx="0">
                  <c:v>Treatment</c:v>
                </c:pt>
                <c:pt idx="1">
                  <c:v>Utilization</c:v>
                </c:pt>
                <c:pt idx="2">
                  <c:v>Material</c:v>
                </c:pt>
              </c:strCache>
            </c:strRef>
          </c:cat>
          <c:val>
            <c:numRef>
              <c:f>Figure7_Data!$B$4:$D$4</c:f>
              <c:numCache>
                <c:formatCode>0.00E+00</c:formatCode>
                <c:ptCount val="3"/>
                <c:pt idx="0">
                  <c:v>0.17895398156496575</c:v>
                </c:pt>
                <c:pt idx="1">
                  <c:v>0</c:v>
                </c:pt>
                <c:pt idx="2">
                  <c:v>0.64180914879328321</c:v>
                </c:pt>
              </c:numCache>
            </c:numRef>
          </c:val>
          <c:extLst>
            <c:ext xmlns:c16="http://schemas.microsoft.com/office/drawing/2014/chart" uri="{C3380CC4-5D6E-409C-BE32-E72D297353CC}">
              <c16:uniqueId val="{00000002-7653-4F29-90E4-AB836AF5572C}"/>
            </c:ext>
          </c:extLst>
        </c:ser>
        <c:ser>
          <c:idx val="3"/>
          <c:order val="3"/>
          <c:tx>
            <c:v>TP3</c:v>
          </c:tx>
          <c:spPr>
            <a:solidFill>
              <a:srgbClr val="595959"/>
            </a:solidFill>
          </c:spPr>
          <c:invertIfNegative val="0"/>
          <c:cat>
            <c:strRef>
              <c:f>Figure7_Data!$B$1:$D$1</c:f>
              <c:strCache>
                <c:ptCount val="3"/>
                <c:pt idx="0">
                  <c:v>Treatment</c:v>
                </c:pt>
                <c:pt idx="1">
                  <c:v>Utilization</c:v>
                </c:pt>
                <c:pt idx="2">
                  <c:v>Material</c:v>
                </c:pt>
              </c:strCache>
            </c:strRef>
          </c:cat>
          <c:val>
            <c:numRef>
              <c:f>Figure7_Data!$B$5:$D$5</c:f>
              <c:numCache>
                <c:formatCode>0.00E+00</c:formatCode>
                <c:ptCount val="3"/>
                <c:pt idx="0">
                  <c:v>0.30942386025422852</c:v>
                </c:pt>
                <c:pt idx="1">
                  <c:v>0</c:v>
                </c:pt>
                <c:pt idx="2">
                  <c:v>0.96271372318992454</c:v>
                </c:pt>
              </c:numCache>
            </c:numRef>
          </c:val>
          <c:extLst>
            <c:ext xmlns:c16="http://schemas.microsoft.com/office/drawing/2014/chart" uri="{C3380CC4-5D6E-409C-BE32-E72D297353CC}">
              <c16:uniqueId val="{00000003-7653-4F29-90E4-AB836AF5572C}"/>
            </c:ext>
          </c:extLst>
        </c:ser>
        <c:dLbls>
          <c:showLegendKey val="0"/>
          <c:showVal val="0"/>
          <c:showCatName val="0"/>
          <c:showSerName val="0"/>
          <c:showPercent val="0"/>
          <c:showBubbleSize val="0"/>
        </c:dLbls>
        <c:gapWidth val="150"/>
        <c:axId val="50070001"/>
        <c:axId val="50070002"/>
      </c:barChart>
      <c:catAx>
        <c:axId val="50070001"/>
        <c:scaling>
          <c:orientation val="minMax"/>
        </c:scaling>
        <c:delete val="0"/>
        <c:axPos val="b"/>
        <c:numFmt formatCode="General" sourceLinked="0"/>
        <c:majorTickMark val="out"/>
        <c:minorTickMark val="none"/>
        <c:tickLblPos val="low"/>
        <c:crossAx val="50070002"/>
        <c:crosses val="autoZero"/>
        <c:auto val="1"/>
        <c:lblAlgn val="ctr"/>
        <c:lblOffset val="100"/>
        <c:noMultiLvlLbl val="0"/>
      </c:catAx>
      <c:valAx>
        <c:axId val="5007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7000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3286125</xdr:colOff>
      <xdr:row>27</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0</xdr:rowOff>
    </xdr:from>
    <xdr:to>
      <xdr:col>1</xdr:col>
      <xdr:colOff>3286125</xdr:colOff>
      <xdr:row>47</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9</xdr:row>
      <xdr:rowOff>0</xdr:rowOff>
    </xdr:from>
    <xdr:to>
      <xdr:col>12</xdr:col>
      <xdr:colOff>4286250</xdr:colOff>
      <xdr:row>27</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29</xdr:row>
      <xdr:rowOff>0</xdr:rowOff>
    </xdr:from>
    <xdr:to>
      <xdr:col>12</xdr:col>
      <xdr:colOff>4286250</xdr:colOff>
      <xdr:row>47</xdr:row>
      <xdr:rowOff>95250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9</xdr:row>
      <xdr:rowOff>0</xdr:rowOff>
    </xdr:from>
    <xdr:to>
      <xdr:col>25</xdr:col>
      <xdr:colOff>4286250</xdr:colOff>
      <xdr:row>27</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29</xdr:row>
      <xdr:rowOff>0</xdr:rowOff>
    </xdr:from>
    <xdr:to>
      <xdr:col>25</xdr:col>
      <xdr:colOff>4286250</xdr:colOff>
      <xdr:row>47</xdr:row>
      <xdr:rowOff>95250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0</xdr:rowOff>
    </xdr:from>
    <xdr:to>
      <xdr:col>1</xdr:col>
      <xdr:colOff>3286125</xdr:colOff>
      <xdr:row>67</xdr:row>
      <xdr:rowOff>95250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729E8-65CD-4D17-85CB-1423965FDEF2}">
  <dimension ref="A1:O39"/>
  <sheetViews>
    <sheetView showGridLines="0" zoomScaleNormal="100" workbookViewId="0">
      <selection activeCell="A7" sqref="A7:B7"/>
    </sheetView>
  </sheetViews>
  <sheetFormatPr baseColWidth="10" defaultRowHeight="14" x14ac:dyDescent="0.3"/>
  <cols>
    <col min="1" max="1" width="35.90625" style="12" customWidth="1"/>
    <col min="2" max="2" width="117.6328125" style="12" customWidth="1"/>
    <col min="3" max="6" width="10.90625" style="12"/>
    <col min="7" max="11" width="10.90625" style="17"/>
    <col min="12" max="15" width="10.90625" style="19"/>
    <col min="16" max="16384" width="10.90625" style="12"/>
  </cols>
  <sheetData>
    <row r="1" spans="1:11" s="19" customFormat="1" ht="23" x14ac:dyDescent="0.5">
      <c r="A1" s="16" t="s">
        <v>451</v>
      </c>
      <c r="B1" s="12"/>
      <c r="C1" s="12"/>
      <c r="D1" s="12"/>
      <c r="E1" s="12"/>
      <c r="F1" s="12"/>
      <c r="G1" s="17" t="s">
        <v>452</v>
      </c>
      <c r="H1" s="18" t="s">
        <v>453</v>
      </c>
      <c r="I1" s="17"/>
      <c r="J1" s="17" t="s">
        <v>454</v>
      </c>
      <c r="K1" s="17" t="s">
        <v>455</v>
      </c>
    </row>
    <row r="2" spans="1:11" s="19" customFormat="1" ht="22.5" x14ac:dyDescent="0.45">
      <c r="A2" s="20" t="s">
        <v>420</v>
      </c>
      <c r="B2" s="12"/>
      <c r="C2" s="12"/>
      <c r="D2" s="12"/>
      <c r="E2" s="12"/>
      <c r="F2" s="12"/>
      <c r="G2" s="17" t="s">
        <v>456</v>
      </c>
      <c r="H2" s="18" t="s">
        <v>258</v>
      </c>
      <c r="I2" s="17"/>
      <c r="J2" s="17" t="s">
        <v>457</v>
      </c>
      <c r="K2" s="17" t="s">
        <v>370</v>
      </c>
    </row>
    <row r="3" spans="1:11" s="19" customFormat="1" x14ac:dyDescent="0.3">
      <c r="A3" s="12"/>
      <c r="B3" s="12"/>
      <c r="C3" s="12"/>
      <c r="D3" s="12"/>
      <c r="E3" s="12"/>
      <c r="F3" s="12"/>
      <c r="G3" s="17"/>
      <c r="H3" s="18" t="s">
        <v>259</v>
      </c>
      <c r="I3" s="17"/>
      <c r="J3" s="17" t="s">
        <v>458</v>
      </c>
      <c r="K3" s="17" t="s">
        <v>459</v>
      </c>
    </row>
    <row r="4" spans="1:11" s="19" customFormat="1" ht="85.5" customHeight="1" x14ac:dyDescent="0.3">
      <c r="A4" s="23" t="s">
        <v>460</v>
      </c>
      <c r="B4" s="23"/>
      <c r="C4" s="12"/>
      <c r="D4" s="12"/>
      <c r="E4" s="12"/>
      <c r="F4" s="12"/>
      <c r="G4" s="17"/>
      <c r="H4" s="17"/>
      <c r="I4" s="17"/>
      <c r="J4" s="17" t="s">
        <v>461</v>
      </c>
      <c r="K4" s="17"/>
    </row>
    <row r="5" spans="1:11" s="19" customFormat="1" x14ac:dyDescent="0.3">
      <c r="A5" s="12"/>
      <c r="B5" s="12"/>
      <c r="C5" s="12"/>
      <c r="D5" s="12"/>
      <c r="E5" s="12"/>
      <c r="F5" s="12"/>
      <c r="G5" s="17"/>
      <c r="H5" s="17"/>
      <c r="I5" s="17"/>
      <c r="J5" s="17" t="s">
        <v>462</v>
      </c>
      <c r="K5" s="17"/>
    </row>
    <row r="6" spans="1:11" s="19" customFormat="1" ht="14.5" x14ac:dyDescent="0.35">
      <c r="A6" s="12" t="s">
        <v>463</v>
      </c>
      <c r="B6" s="12"/>
      <c r="C6" s="12"/>
      <c r="D6" s="12"/>
      <c r="E6" s="12"/>
      <c r="F6" s="12"/>
      <c r="G6" s="17"/>
      <c r="H6" s="17"/>
      <c r="I6" s="17"/>
      <c r="J6" s="17"/>
      <c r="K6" s="17"/>
    </row>
    <row r="7" spans="1:11" s="19" customFormat="1" ht="28" customHeight="1" x14ac:dyDescent="0.35">
      <c r="A7" s="25" t="s">
        <v>515</v>
      </c>
      <c r="B7" s="25"/>
      <c r="C7" s="12"/>
      <c r="D7" s="12"/>
      <c r="E7" s="12"/>
      <c r="F7" s="12"/>
      <c r="G7" s="17"/>
      <c r="H7" s="17"/>
      <c r="I7" s="17"/>
      <c r="J7" s="17"/>
      <c r="K7" s="17"/>
    </row>
    <row r="10" spans="1:11" s="19" customFormat="1" x14ac:dyDescent="0.3">
      <c r="A10" s="10" t="s">
        <v>464</v>
      </c>
      <c r="B10" s="10" t="s">
        <v>465</v>
      </c>
      <c r="C10" s="12"/>
      <c r="D10" s="12"/>
      <c r="E10" s="12"/>
      <c r="F10" s="12"/>
      <c r="G10" s="17"/>
      <c r="H10" s="17"/>
      <c r="I10" s="17"/>
      <c r="J10" s="17"/>
      <c r="K10" s="17"/>
    </row>
    <row r="11" spans="1:11" s="19" customFormat="1" ht="126" x14ac:dyDescent="0.3">
      <c r="A11" s="21" t="s">
        <v>466</v>
      </c>
      <c r="B11" s="22" t="s">
        <v>467</v>
      </c>
      <c r="C11" s="12"/>
      <c r="D11" s="12"/>
      <c r="E11" s="12"/>
      <c r="F11" s="12"/>
      <c r="G11" s="17"/>
      <c r="H11" s="17"/>
      <c r="I11" s="17"/>
      <c r="J11" s="17"/>
      <c r="K11" s="17"/>
    </row>
    <row r="12" spans="1:11" s="19" customFormat="1" ht="42" x14ac:dyDescent="0.3">
      <c r="A12" s="21" t="s">
        <v>85</v>
      </c>
      <c r="B12" s="22" t="s">
        <v>468</v>
      </c>
      <c r="C12" s="12"/>
      <c r="D12" s="12"/>
      <c r="E12" s="12"/>
      <c r="F12" s="12"/>
      <c r="G12" s="17"/>
      <c r="H12" s="17"/>
      <c r="I12" s="17"/>
      <c r="J12" s="17"/>
      <c r="K12" s="17"/>
    </row>
    <row r="13" spans="1:11" s="19" customFormat="1" x14ac:dyDescent="0.3">
      <c r="A13" s="10" t="s">
        <v>469</v>
      </c>
      <c r="B13" s="22" t="s">
        <v>470</v>
      </c>
      <c r="C13" s="12"/>
      <c r="D13" s="12"/>
      <c r="E13" s="12"/>
      <c r="F13" s="12"/>
      <c r="G13" s="17"/>
      <c r="H13" s="17"/>
      <c r="I13" s="17"/>
      <c r="J13" s="17"/>
      <c r="K13" s="17"/>
    </row>
    <row r="14" spans="1:11" s="19" customFormat="1" x14ac:dyDescent="0.3">
      <c r="C14" s="12"/>
      <c r="D14" s="12"/>
      <c r="E14" s="12"/>
      <c r="F14" s="12"/>
      <c r="G14" s="17"/>
      <c r="H14" s="17"/>
      <c r="I14" s="17"/>
      <c r="J14" s="17"/>
      <c r="K14" s="17"/>
    </row>
    <row r="15" spans="1:11" s="19" customFormat="1" ht="29" customHeight="1" x14ac:dyDescent="0.3">
      <c r="A15" s="24" t="s">
        <v>471</v>
      </c>
      <c r="B15" s="24"/>
      <c r="C15" s="12"/>
      <c r="D15" s="12"/>
      <c r="E15" s="12"/>
      <c r="F15" s="12"/>
      <c r="G15" s="17"/>
      <c r="H15" s="17"/>
      <c r="I15" s="17"/>
      <c r="J15" s="17"/>
      <c r="K15" s="17"/>
    </row>
    <row r="16" spans="1:11" s="19" customFormat="1" x14ac:dyDescent="0.3">
      <c r="C16" s="12"/>
      <c r="D16" s="12"/>
      <c r="E16" s="12"/>
      <c r="F16" s="12"/>
      <c r="G16" s="17"/>
      <c r="H16" s="17"/>
      <c r="I16" s="17"/>
      <c r="J16" s="17"/>
      <c r="K16" s="17"/>
    </row>
    <row r="17" spans="1:11" s="19" customFormat="1" x14ac:dyDescent="0.3">
      <c r="A17" s="10" t="s">
        <v>464</v>
      </c>
      <c r="B17" s="10" t="s">
        <v>465</v>
      </c>
      <c r="C17" s="12"/>
      <c r="D17" s="12"/>
      <c r="E17" s="12"/>
      <c r="F17" s="12"/>
      <c r="G17" s="17"/>
      <c r="H17" s="17"/>
      <c r="I17" s="17"/>
      <c r="J17" s="17"/>
      <c r="K17" s="17"/>
    </row>
    <row r="18" spans="1:11" x14ac:dyDescent="0.3">
      <c r="A18" s="21" t="s">
        <v>472</v>
      </c>
      <c r="B18" s="22" t="s">
        <v>473</v>
      </c>
    </row>
    <row r="19" spans="1:11" x14ac:dyDescent="0.3">
      <c r="A19" s="21" t="s">
        <v>474</v>
      </c>
      <c r="B19" s="22" t="s">
        <v>475</v>
      </c>
    </row>
    <row r="20" spans="1:11" x14ac:dyDescent="0.3">
      <c r="A20" s="21" t="s">
        <v>476</v>
      </c>
      <c r="B20" s="22" t="s">
        <v>477</v>
      </c>
    </row>
    <row r="21" spans="1:11" x14ac:dyDescent="0.3">
      <c r="A21" s="21" t="s">
        <v>478</v>
      </c>
      <c r="B21" s="22" t="s">
        <v>479</v>
      </c>
    </row>
    <row r="22" spans="1:11" x14ac:dyDescent="0.3">
      <c r="A22" s="21" t="s">
        <v>480</v>
      </c>
      <c r="B22" s="22" t="s">
        <v>481</v>
      </c>
    </row>
    <row r="23" spans="1:11" x14ac:dyDescent="0.3">
      <c r="A23" s="21" t="s">
        <v>449</v>
      </c>
      <c r="B23" s="22" t="s">
        <v>482</v>
      </c>
    </row>
    <row r="24" spans="1:11" x14ac:dyDescent="0.3">
      <c r="A24" s="21" t="s">
        <v>483</v>
      </c>
      <c r="B24" s="22" t="s">
        <v>484</v>
      </c>
    </row>
    <row r="25" spans="1:11" x14ac:dyDescent="0.3">
      <c r="A25" s="21" t="s">
        <v>485</v>
      </c>
      <c r="B25" s="22" t="s">
        <v>486</v>
      </c>
    </row>
    <row r="26" spans="1:11" x14ac:dyDescent="0.3">
      <c r="A26" s="21" t="s">
        <v>487</v>
      </c>
      <c r="B26" s="22" t="s">
        <v>488</v>
      </c>
    </row>
    <row r="27" spans="1:11" x14ac:dyDescent="0.3">
      <c r="A27" s="21" t="s">
        <v>489</v>
      </c>
      <c r="B27" s="22" t="s">
        <v>490</v>
      </c>
    </row>
    <row r="28" spans="1:11" x14ac:dyDescent="0.3">
      <c r="A28" s="21" t="s">
        <v>491</v>
      </c>
      <c r="B28" s="22" t="s">
        <v>492</v>
      </c>
    </row>
    <row r="29" spans="1:11" ht="28" x14ac:dyDescent="0.3">
      <c r="A29" s="21" t="s">
        <v>493</v>
      </c>
      <c r="B29" s="22" t="s">
        <v>494</v>
      </c>
    </row>
    <row r="30" spans="1:11" ht="14.5" customHeight="1" x14ac:dyDescent="0.3">
      <c r="A30" s="21" t="s">
        <v>495</v>
      </c>
      <c r="B30" s="22" t="s">
        <v>496</v>
      </c>
    </row>
    <row r="31" spans="1:11" ht="14.5" customHeight="1" x14ac:dyDescent="0.3">
      <c r="A31" s="21" t="s">
        <v>497</v>
      </c>
      <c r="B31" s="22" t="s">
        <v>498</v>
      </c>
    </row>
    <row r="32" spans="1:11" ht="14.5" customHeight="1" x14ac:dyDescent="0.3">
      <c r="A32" s="21" t="s">
        <v>499</v>
      </c>
      <c r="B32" s="22" t="s">
        <v>500</v>
      </c>
    </row>
    <row r="33" spans="1:2" ht="14.5" customHeight="1" x14ac:dyDescent="0.3">
      <c r="A33" s="21" t="s">
        <v>501</v>
      </c>
      <c r="B33" s="22" t="s">
        <v>502</v>
      </c>
    </row>
    <row r="34" spans="1:2" ht="14.5" customHeight="1" x14ac:dyDescent="0.3">
      <c r="A34" s="21" t="s">
        <v>503</v>
      </c>
      <c r="B34" s="22" t="s">
        <v>504</v>
      </c>
    </row>
    <row r="35" spans="1:2" ht="14.5" customHeight="1" x14ac:dyDescent="0.3">
      <c r="A35" s="21" t="s">
        <v>505</v>
      </c>
      <c r="B35" s="22" t="s">
        <v>506</v>
      </c>
    </row>
    <row r="36" spans="1:2" ht="14.5" customHeight="1" x14ac:dyDescent="0.3">
      <c r="A36" s="21" t="s">
        <v>507</v>
      </c>
      <c r="B36" s="22" t="s">
        <v>508</v>
      </c>
    </row>
    <row r="37" spans="1:2" ht="14.5" customHeight="1" x14ac:dyDescent="0.3">
      <c r="A37" s="21" t="s">
        <v>509</v>
      </c>
      <c r="B37" s="22" t="s">
        <v>510</v>
      </c>
    </row>
    <row r="38" spans="1:2" ht="14.5" customHeight="1" x14ac:dyDescent="0.3">
      <c r="A38" s="21" t="s">
        <v>511</v>
      </c>
      <c r="B38" s="22" t="s">
        <v>512</v>
      </c>
    </row>
    <row r="39" spans="1:2" ht="14.5" customHeight="1" x14ac:dyDescent="0.3">
      <c r="A39" s="21" t="s">
        <v>513</v>
      </c>
      <c r="B39" s="22" t="s">
        <v>514</v>
      </c>
    </row>
  </sheetData>
  <mergeCells count="3">
    <mergeCell ref="A4:B4"/>
    <mergeCell ref="A15:B15"/>
    <mergeCell ref="A7:B7"/>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5599-CF76-40AD-BBBE-88166EA37950}">
  <dimension ref="A1:B21"/>
  <sheetViews>
    <sheetView showGridLines="0" workbookViewId="0">
      <selection activeCell="B12" sqref="B12"/>
    </sheetView>
  </sheetViews>
  <sheetFormatPr baseColWidth="10" defaultRowHeight="14" x14ac:dyDescent="0.3"/>
  <cols>
    <col min="1" max="1" width="31.7265625" style="12" customWidth="1"/>
    <col min="2" max="2" width="85.26953125" style="15" customWidth="1"/>
    <col min="3" max="16384" width="10.90625" style="12"/>
  </cols>
  <sheetData>
    <row r="1" spans="1:2" x14ac:dyDescent="0.3">
      <c r="A1" s="10" t="s">
        <v>411</v>
      </c>
      <c r="B1" s="11" t="s">
        <v>412</v>
      </c>
    </row>
    <row r="2" spans="1:2" ht="28" x14ac:dyDescent="0.3">
      <c r="A2" s="13" t="s">
        <v>413</v>
      </c>
      <c r="B2" s="14" t="s">
        <v>414</v>
      </c>
    </row>
    <row r="3" spans="1:2" x14ac:dyDescent="0.3">
      <c r="A3" s="13" t="s">
        <v>415</v>
      </c>
      <c r="B3" s="14" t="s">
        <v>416</v>
      </c>
    </row>
    <row r="4" spans="1:2" x14ac:dyDescent="0.3">
      <c r="A4" s="13" t="s">
        <v>417</v>
      </c>
      <c r="B4" s="14" t="s">
        <v>418</v>
      </c>
    </row>
    <row r="5" spans="1:2" ht="28" x14ac:dyDescent="0.3">
      <c r="A5" s="13" t="s">
        <v>405</v>
      </c>
      <c r="B5" s="14" t="s">
        <v>419</v>
      </c>
    </row>
    <row r="6" spans="1:2" x14ac:dyDescent="0.3">
      <c r="A6" s="13" t="s">
        <v>420</v>
      </c>
      <c r="B6" s="14" t="s">
        <v>421</v>
      </c>
    </row>
    <row r="7" spans="1:2" x14ac:dyDescent="0.3">
      <c r="A7" s="13" t="s">
        <v>422</v>
      </c>
      <c r="B7" s="14" t="s">
        <v>423</v>
      </c>
    </row>
    <row r="8" spans="1:2" ht="28" x14ac:dyDescent="0.3">
      <c r="A8" s="13" t="s">
        <v>424</v>
      </c>
      <c r="B8" s="14" t="s">
        <v>425</v>
      </c>
    </row>
    <row r="9" spans="1:2" x14ac:dyDescent="0.3">
      <c r="A9" s="13" t="s">
        <v>426</v>
      </c>
      <c r="B9" s="14" t="s">
        <v>427</v>
      </c>
    </row>
    <row r="10" spans="1:2" ht="44" customHeight="1" x14ac:dyDescent="0.3">
      <c r="A10" s="13" t="s">
        <v>428</v>
      </c>
      <c r="B10" s="14" t="s">
        <v>429</v>
      </c>
    </row>
    <row r="11" spans="1:2" x14ac:dyDescent="0.3">
      <c r="A11" s="13" t="s">
        <v>430</v>
      </c>
      <c r="B11" s="14" t="s">
        <v>431</v>
      </c>
    </row>
    <row r="12" spans="1:2" ht="42" x14ac:dyDescent="0.3">
      <c r="A12" s="13" t="s">
        <v>432</v>
      </c>
      <c r="B12" s="14" t="s">
        <v>433</v>
      </c>
    </row>
    <row r="13" spans="1:2" ht="28" x14ac:dyDescent="0.3">
      <c r="A13" s="13" t="s">
        <v>434</v>
      </c>
      <c r="B13" s="14" t="s">
        <v>435</v>
      </c>
    </row>
    <row r="14" spans="1:2" ht="42" x14ac:dyDescent="0.3">
      <c r="A14" s="13" t="s">
        <v>436</v>
      </c>
      <c r="B14" s="14" t="s">
        <v>437</v>
      </c>
    </row>
    <row r="15" spans="1:2" ht="56" x14ac:dyDescent="0.3">
      <c r="A15" s="13" t="s">
        <v>370</v>
      </c>
      <c r="B15" s="14" t="s">
        <v>438</v>
      </c>
    </row>
    <row r="16" spans="1:2" ht="42" x14ac:dyDescent="0.3">
      <c r="A16" s="13" t="s">
        <v>439</v>
      </c>
      <c r="B16" s="14" t="s">
        <v>440</v>
      </c>
    </row>
    <row r="17" spans="1:2" ht="28" x14ac:dyDescent="0.3">
      <c r="A17" s="13" t="s">
        <v>441</v>
      </c>
      <c r="B17" s="14" t="s">
        <v>442</v>
      </c>
    </row>
    <row r="18" spans="1:2" ht="115.5" customHeight="1" x14ac:dyDescent="0.3">
      <c r="A18" s="13" t="s">
        <v>443</v>
      </c>
      <c r="B18" s="14" t="s">
        <v>444</v>
      </c>
    </row>
    <row r="19" spans="1:2" ht="56" x14ac:dyDescent="0.3">
      <c r="A19" s="13" t="s">
        <v>445</v>
      </c>
      <c r="B19" s="14" t="s">
        <v>446</v>
      </c>
    </row>
    <row r="20" spans="1:2" x14ac:dyDescent="0.3">
      <c r="A20" s="13" t="s">
        <v>447</v>
      </c>
      <c r="B20" s="14" t="s">
        <v>448</v>
      </c>
    </row>
    <row r="21" spans="1:2" ht="28" x14ac:dyDescent="0.3">
      <c r="A21" s="13" t="s">
        <v>449</v>
      </c>
      <c r="B21" s="14" t="s">
        <v>450</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showGridLines="0" tabSelected="1" zoomScale="70" zoomScaleNormal="70" workbookViewId="0"/>
  </sheetViews>
  <sheetFormatPr baseColWidth="10" defaultColWidth="8.7265625" defaultRowHeight="14.5" x14ac:dyDescent="0.35"/>
  <cols>
    <col min="1" max="1" width="50.7265625" style="1" customWidth="1"/>
    <col min="2" max="2" width="60.7265625" style="1" customWidth="1"/>
  </cols>
  <sheetData>
    <row r="1" spans="1:16" ht="28" x14ac:dyDescent="0.6">
      <c r="A1" s="2" t="s">
        <v>404</v>
      </c>
    </row>
    <row r="3" spans="1:16" ht="23" x14ac:dyDescent="0.5">
      <c r="A3" s="3" t="s">
        <v>408</v>
      </c>
      <c r="B3" s="4" t="s">
        <v>1</v>
      </c>
    </row>
    <row r="4" spans="1:16" ht="23" x14ac:dyDescent="0.5">
      <c r="A4" s="3" t="s">
        <v>377</v>
      </c>
      <c r="B4" s="4" t="s">
        <v>349</v>
      </c>
    </row>
    <row r="5" spans="1:16" ht="23" x14ac:dyDescent="0.5">
      <c r="A5" s="3" t="s">
        <v>409</v>
      </c>
      <c r="B5" s="4" t="s">
        <v>352</v>
      </c>
    </row>
    <row r="6" spans="1:16" ht="23" x14ac:dyDescent="0.5">
      <c r="A6" s="3" t="s">
        <v>410</v>
      </c>
      <c r="B6" s="4" t="s">
        <v>20</v>
      </c>
    </row>
    <row r="9" spans="1:16" ht="28" x14ac:dyDescent="0.6">
      <c r="A9" s="2" t="s">
        <v>405</v>
      </c>
      <c r="C9" s="2" t="s">
        <v>406</v>
      </c>
      <c r="P9" s="2" t="s">
        <v>407</v>
      </c>
    </row>
  </sheetData>
  <dataValidations count="3">
    <dataValidation type="list" allowBlank="1" showInputMessage="1" showErrorMessage="1" sqref="B3" xr:uid="{00000000-0002-0000-0000-000000000000}">
      <formula1>"PAH_RD,TP1,TP2,TP3"</formula1>
    </dataValidation>
    <dataValidation type="list" allowBlank="1" showInputMessage="1" showErrorMessage="1" sqref="B4" xr:uid="{00000000-0002-0000-0000-000001000000}">
      <formula1>"ecoinvent 3.7.1_cutoff_ecoSpold02,ecoinvent 3.7.1_cutoff_ecoSpold02_reduced_diesel"</formula1>
    </dataValidation>
    <dataValidation type="list" allowBlank="1" showInputMessage="1" showErrorMessage="1" sqref="B5" xr:uid="{00000000-0002-0000-0000-000002000000}">
      <formula1>"default,S1,S2,S3"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Weighting!B1:AA1</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3"/>
  <sheetViews>
    <sheetView topLeftCell="A15" workbookViewId="0">
      <selection activeCell="D39" sqref="D39"/>
    </sheetView>
  </sheetViews>
  <sheetFormatPr baseColWidth="10" defaultColWidth="8.7265625" defaultRowHeight="14.5" x14ac:dyDescent="0.35"/>
  <cols>
    <col min="2" max="26" width="14.26953125" customWidth="1"/>
  </cols>
  <sheetData>
    <row r="1" spans="1:24" ht="26.5" x14ac:dyDescent="0.35">
      <c r="B1" s="5" t="s">
        <v>85</v>
      </c>
      <c r="C1" s="5" t="s">
        <v>190</v>
      </c>
      <c r="D1" s="5" t="s">
        <v>191</v>
      </c>
      <c r="E1" s="5" t="s">
        <v>192</v>
      </c>
      <c r="F1" s="5" t="s">
        <v>193</v>
      </c>
      <c r="G1" s="5" t="s">
        <v>194</v>
      </c>
      <c r="H1" s="5" t="s">
        <v>200</v>
      </c>
      <c r="I1" s="5" t="s">
        <v>0</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row>
    <row r="2" spans="1:24" x14ac:dyDescent="0.35">
      <c r="A2" s="5" t="s">
        <v>86</v>
      </c>
      <c r="B2" s="6" t="s">
        <v>87</v>
      </c>
      <c r="C2" s="6">
        <v>100000</v>
      </c>
      <c r="D2" s="6">
        <v>100000</v>
      </c>
      <c r="E2" s="6">
        <v>100000</v>
      </c>
      <c r="F2" s="6">
        <v>100000</v>
      </c>
      <c r="G2" s="6" t="s">
        <v>195</v>
      </c>
      <c r="H2" s="7" t="s">
        <v>201</v>
      </c>
      <c r="I2" s="6">
        <v>0.99995928490582731</v>
      </c>
      <c r="J2" s="6">
        <v>0.99994592360209444</v>
      </c>
      <c r="K2" s="6">
        <v>0.99896376073866833</v>
      </c>
      <c r="L2" s="6">
        <v>0.99998624268585945</v>
      </c>
      <c r="M2" s="6">
        <v>0.99988982237426771</v>
      </c>
      <c r="N2" s="6">
        <v>0.99995806582661995</v>
      </c>
      <c r="O2" s="6">
        <v>0.99987813185439067</v>
      </c>
      <c r="P2" s="6">
        <v>0.9997904637907471</v>
      </c>
      <c r="Q2" s="6">
        <v>0.9997335499031974</v>
      </c>
      <c r="R2" s="6">
        <v>0.99991922966312696</v>
      </c>
      <c r="S2" s="6">
        <v>0.99989606294722722</v>
      </c>
      <c r="T2" s="6">
        <v>0.99980568553849392</v>
      </c>
      <c r="U2" s="6">
        <v>0.99886759569340478</v>
      </c>
      <c r="V2" s="6">
        <v>1.005829862211111</v>
      </c>
      <c r="W2" s="6">
        <v>1.003535488745368</v>
      </c>
      <c r="X2" s="6">
        <v>0.99985534109166296</v>
      </c>
    </row>
    <row r="3" spans="1:24" ht="76" x14ac:dyDescent="0.35">
      <c r="A3" s="5" t="s">
        <v>88</v>
      </c>
      <c r="B3" s="6" t="s">
        <v>89</v>
      </c>
      <c r="C3" s="6">
        <v>0.08</v>
      </c>
      <c r="D3" s="6">
        <v>0.08</v>
      </c>
      <c r="E3" s="6">
        <v>0.08</v>
      </c>
      <c r="F3" s="6">
        <v>0.08</v>
      </c>
      <c r="G3" s="6" t="s">
        <v>195</v>
      </c>
      <c r="H3" s="7" t="s">
        <v>201</v>
      </c>
      <c r="I3" s="6">
        <v>-4.0649694802422793E-5</v>
      </c>
      <c r="J3" s="6">
        <v>-5.3990054741203788E-5</v>
      </c>
      <c r="K3" s="6">
        <v>-1.033942622039741E-3</v>
      </c>
      <c r="L3" s="6">
        <v>-1.3732511700064821E-5</v>
      </c>
      <c r="M3" s="6">
        <v>-1.0999939612989039E-4</v>
      </c>
      <c r="N3" s="6">
        <v>-4.1820338086571803E-5</v>
      </c>
      <c r="O3" s="6">
        <v>-1.216715281613004E-4</v>
      </c>
      <c r="P3" s="6">
        <v>-2.091934899689825E-4</v>
      </c>
      <c r="Q3" s="6">
        <v>-2.6603156988456338E-4</v>
      </c>
      <c r="R3" s="6">
        <v>-8.062258612204535E-5</v>
      </c>
      <c r="S3" s="6">
        <v>-1.037680652018486E-4</v>
      </c>
      <c r="T3" s="6">
        <v>-1.9390580069627959E-4</v>
      </c>
      <c r="U3" s="6">
        <v>-1.13183828564195E-3</v>
      </c>
      <c r="V3" s="6">
        <v>5.8197954968318326E-3</v>
      </c>
      <c r="W3" s="6">
        <v>3.5291814555929802E-3</v>
      </c>
      <c r="X3" s="6">
        <v>-1.4441988017204339E-4</v>
      </c>
    </row>
    <row r="4" spans="1:24" ht="51" x14ac:dyDescent="0.35">
      <c r="A4" s="5" t="s">
        <v>90</v>
      </c>
      <c r="B4" s="6" t="s">
        <v>91</v>
      </c>
      <c r="C4" s="6">
        <v>0.66</v>
      </c>
      <c r="D4" s="6">
        <v>0.66</v>
      </c>
      <c r="E4" s="6">
        <v>0.66</v>
      </c>
      <c r="F4" s="6">
        <v>0.66</v>
      </c>
      <c r="G4" s="6" t="s">
        <v>195</v>
      </c>
      <c r="H4" s="7" t="s">
        <v>201</v>
      </c>
      <c r="I4" s="6">
        <v>-4.0649694802422793E-5</v>
      </c>
      <c r="J4" s="6">
        <v>-5.3990054741203788E-5</v>
      </c>
      <c r="K4" s="6">
        <v>-1.033942622039741E-3</v>
      </c>
      <c r="L4" s="6">
        <v>-1.3732511700064821E-5</v>
      </c>
      <c r="M4" s="6">
        <v>-1.0999939612989039E-4</v>
      </c>
      <c r="N4" s="6">
        <v>-4.1820338086571803E-5</v>
      </c>
      <c r="O4" s="6">
        <v>-1.216715281613004E-4</v>
      </c>
      <c r="P4" s="6">
        <v>-2.091934899689825E-4</v>
      </c>
      <c r="Q4" s="6">
        <v>-2.6603156988456338E-4</v>
      </c>
      <c r="R4" s="6">
        <v>-8.062258612204535E-5</v>
      </c>
      <c r="S4" s="6">
        <v>-1.037680652018486E-4</v>
      </c>
      <c r="T4" s="6">
        <v>-1.9390580069627959E-4</v>
      </c>
      <c r="U4" s="6">
        <v>-1.13183828564195E-3</v>
      </c>
      <c r="V4" s="6">
        <v>5.8197954968318326E-3</v>
      </c>
      <c r="W4" s="6">
        <v>3.5291814555929802E-3</v>
      </c>
      <c r="X4" s="6">
        <v>-1.4441988017204339E-4</v>
      </c>
    </row>
    <row r="5" spans="1:24" ht="76" x14ac:dyDescent="0.35">
      <c r="A5" s="5" t="s">
        <v>92</v>
      </c>
      <c r="B5" s="6" t="s">
        <v>93</v>
      </c>
      <c r="C5" s="6">
        <v>0.26</v>
      </c>
      <c r="D5" s="6">
        <v>0.26</v>
      </c>
      <c r="E5" s="6">
        <v>0.26</v>
      </c>
      <c r="F5" s="6">
        <v>0.26</v>
      </c>
      <c r="G5" s="6" t="s">
        <v>195</v>
      </c>
      <c r="H5" s="7" t="s">
        <v>201</v>
      </c>
      <c r="I5" s="6">
        <v>-4.0649694802422793E-5</v>
      </c>
      <c r="J5" s="6">
        <v>-5.3990054741203788E-5</v>
      </c>
      <c r="K5" s="6">
        <v>-1.033942622039741E-3</v>
      </c>
      <c r="L5" s="6">
        <v>-1.3732511700064821E-5</v>
      </c>
      <c r="M5" s="6">
        <v>-1.0999939612989039E-4</v>
      </c>
      <c r="N5" s="6">
        <v>-4.1820338086571803E-5</v>
      </c>
      <c r="O5" s="6">
        <v>-1.216715281613004E-4</v>
      </c>
      <c r="P5" s="6">
        <v>-2.091934899689825E-4</v>
      </c>
      <c r="Q5" s="6">
        <v>-2.6603156988456338E-4</v>
      </c>
      <c r="R5" s="6">
        <v>-8.062258612204535E-5</v>
      </c>
      <c r="S5" s="6">
        <v>-1.037680652018486E-4</v>
      </c>
      <c r="T5" s="6">
        <v>-1.9390580069627959E-4</v>
      </c>
      <c r="U5" s="6">
        <v>-1.13183828564195E-3</v>
      </c>
      <c r="V5" s="6">
        <v>5.8197954968318326E-3</v>
      </c>
      <c r="W5" s="6">
        <v>3.5291814555929802E-3</v>
      </c>
      <c r="X5" s="6">
        <v>-1.4441988017204339E-4</v>
      </c>
    </row>
    <row r="6" spans="1:24" ht="113.5" x14ac:dyDescent="0.35">
      <c r="A6" s="5" t="s">
        <v>94</v>
      </c>
      <c r="B6" s="6" t="s">
        <v>95</v>
      </c>
      <c r="C6" s="6">
        <v>-0.16666666666666671</v>
      </c>
      <c r="D6" s="6">
        <v>-0.16666666666666671</v>
      </c>
      <c r="E6" s="6">
        <v>-0.16666666666666671</v>
      </c>
      <c r="F6" s="6">
        <v>-0.16666666666666671</v>
      </c>
      <c r="G6" s="6" t="s">
        <v>195</v>
      </c>
      <c r="H6" s="7">
        <v>1</v>
      </c>
      <c r="I6" s="6">
        <v>0.52837944221228872</v>
      </c>
      <c r="J6" s="6">
        <v>-0.36938620031482161</v>
      </c>
      <c r="K6" s="6">
        <v>7.0474063218130814E-3</v>
      </c>
      <c r="L6" s="6">
        <v>-0.1553197775046887</v>
      </c>
      <c r="M6" s="6">
        <v>-5.9930173018826492E-2</v>
      </c>
      <c r="N6" s="6">
        <v>-0.10819432745297811</v>
      </c>
      <c r="O6" s="6">
        <v>-0.39419547258188609</v>
      </c>
      <c r="P6" s="6">
        <v>-0.34468703471102852</v>
      </c>
      <c r="Q6" s="6">
        <v>-0.49153691985021303</v>
      </c>
      <c r="R6" s="6">
        <v>0.28942331339020683</v>
      </c>
      <c r="S6" s="6">
        <v>-0.38369394863932771</v>
      </c>
      <c r="T6" s="6">
        <v>-6.6035813143674377E-2</v>
      </c>
      <c r="U6" s="6">
        <v>-4.5618019935315918E-2</v>
      </c>
      <c r="V6" s="6">
        <v>21.585318924025859</v>
      </c>
      <c r="W6" s="6">
        <v>-0.185769264830945</v>
      </c>
      <c r="X6" s="6">
        <v>-0.9904810525770682</v>
      </c>
    </row>
    <row r="7" spans="1:24" ht="113.5" x14ac:dyDescent="0.35">
      <c r="A7" s="5" t="s">
        <v>96</v>
      </c>
      <c r="B7" s="6" t="s">
        <v>97</v>
      </c>
      <c r="C7" s="6">
        <v>-0.33333333333333331</v>
      </c>
      <c r="D7" s="6">
        <v>-0.33333333333333331</v>
      </c>
      <c r="E7" s="6">
        <v>-0.33333333333333331</v>
      </c>
      <c r="F7" s="6">
        <v>-0.33333333333333331</v>
      </c>
      <c r="G7" s="6" t="s">
        <v>195</v>
      </c>
      <c r="H7" s="7">
        <v>1</v>
      </c>
      <c r="I7" s="6">
        <v>0.19654274598508309</v>
      </c>
      <c r="J7" s="6">
        <v>0.60375500701817242</v>
      </c>
      <c r="K7" s="6">
        <v>0.33330453070699279</v>
      </c>
      <c r="L7" s="6">
        <v>0.56069001518250183</v>
      </c>
      <c r="M7" s="6">
        <v>0.42482905649603803</v>
      </c>
      <c r="N7" s="6">
        <v>0.48428446130171121</v>
      </c>
      <c r="O7" s="6">
        <v>0.53928282805255801</v>
      </c>
      <c r="P7" s="6">
        <v>0.51914626755263993</v>
      </c>
      <c r="Q7" s="6">
        <v>0.55962916174485355</v>
      </c>
      <c r="R7" s="6">
        <v>0.24511234821286729</v>
      </c>
      <c r="S7" s="6">
        <v>0.5265963183701402</v>
      </c>
      <c r="T7" s="6">
        <v>0.53147459803495511</v>
      </c>
      <c r="U7" s="6">
        <v>0.42711373942715308</v>
      </c>
      <c r="V7" s="6">
        <v>-7.9676868919680377</v>
      </c>
      <c r="W7" s="6">
        <v>0.38473606249538078</v>
      </c>
      <c r="X7" s="6">
        <v>0.84551997474393426</v>
      </c>
    </row>
    <row r="8" spans="1:24" ht="113.5" x14ac:dyDescent="0.35">
      <c r="A8" s="5" t="s">
        <v>98</v>
      </c>
      <c r="B8" s="6" t="s">
        <v>99</v>
      </c>
      <c r="C8" s="6">
        <v>-0.5</v>
      </c>
      <c r="D8" s="6">
        <v>-0.5</v>
      </c>
      <c r="E8" s="6">
        <v>-0.5</v>
      </c>
      <c r="F8" s="6">
        <v>-0.5</v>
      </c>
      <c r="G8" s="6" t="s">
        <v>195</v>
      </c>
      <c r="H8" s="7">
        <v>1</v>
      </c>
      <c r="I8" s="6">
        <v>0.27491610249067439</v>
      </c>
      <c r="J8" s="6">
        <v>0.76548796678912179</v>
      </c>
      <c r="K8" s="6">
        <v>0.65654609620070592</v>
      </c>
      <c r="L8" s="6">
        <v>0.59458909472160271</v>
      </c>
      <c r="M8" s="6">
        <v>0.63477422761927849</v>
      </c>
      <c r="N8" s="6">
        <v>0.62378610966321235</v>
      </c>
      <c r="O8" s="6">
        <v>0.85457699831976486</v>
      </c>
      <c r="P8" s="6">
        <v>0.82493898581574676</v>
      </c>
      <c r="Q8" s="6">
        <v>0.9311480014993132</v>
      </c>
      <c r="R8" s="6">
        <v>0.46520634710121311</v>
      </c>
      <c r="S8" s="6">
        <v>0.85681596723626463</v>
      </c>
      <c r="T8" s="6">
        <v>0.53396988093309738</v>
      </c>
      <c r="U8" s="6">
        <v>0.61511078467085034</v>
      </c>
      <c r="V8" s="6">
        <v>-12.6017448060625</v>
      </c>
      <c r="W8" s="6">
        <v>0.81169671674517352</v>
      </c>
      <c r="X8" s="6">
        <v>1.144591658538757</v>
      </c>
    </row>
    <row r="9" spans="1:24" ht="176" x14ac:dyDescent="0.35">
      <c r="A9" s="5" t="s">
        <v>100</v>
      </c>
      <c r="B9" s="6" t="s">
        <v>101</v>
      </c>
      <c r="C9" s="6">
        <v>-1</v>
      </c>
      <c r="D9" s="6">
        <v>-1</v>
      </c>
      <c r="E9" s="6">
        <v>-1</v>
      </c>
      <c r="F9" s="6">
        <v>-1</v>
      </c>
      <c r="G9" s="6" t="s">
        <v>195</v>
      </c>
      <c r="H9" s="7">
        <v>2</v>
      </c>
      <c r="I9" s="6">
        <v>0.52844248142218364</v>
      </c>
      <c r="J9" s="6">
        <v>-0.36943023080101722</v>
      </c>
      <c r="K9" s="6">
        <v>7.0516932592661549E-3</v>
      </c>
      <c r="L9" s="6">
        <v>-0.15533850457588111</v>
      </c>
      <c r="M9" s="6">
        <v>-5.9937265469126762E-2</v>
      </c>
      <c r="N9" s="6">
        <v>-0.1082072129085825</v>
      </c>
      <c r="O9" s="6">
        <v>-0.39424242677064691</v>
      </c>
      <c r="P9" s="6">
        <v>-0.34472805950543489</v>
      </c>
      <c r="Q9" s="6">
        <v>-0.49159545889049711</v>
      </c>
      <c r="R9" s="6">
        <v>0.28945782950435112</v>
      </c>
      <c r="S9" s="6">
        <v>-0.38373966364371981</v>
      </c>
      <c r="T9" s="6">
        <v>-6.604313962554853E-2</v>
      </c>
      <c r="U9" s="6">
        <v>-4.5623248542301723E-2</v>
      </c>
      <c r="V9" s="6">
        <v>21.58788603256372</v>
      </c>
      <c r="W9" s="6">
        <v>-0.18580184926164101</v>
      </c>
      <c r="X9" s="6">
        <v>-0.9905990537002155</v>
      </c>
    </row>
    <row r="10" spans="1:24" ht="176" x14ac:dyDescent="0.35">
      <c r="A10" s="5" t="s">
        <v>102</v>
      </c>
      <c r="B10" s="6" t="s">
        <v>103</v>
      </c>
      <c r="C10" s="6">
        <v>-1</v>
      </c>
      <c r="D10" s="6">
        <v>-1</v>
      </c>
      <c r="E10" s="6">
        <v>-1</v>
      </c>
      <c r="F10" s="6">
        <v>-1</v>
      </c>
      <c r="G10" s="6" t="s">
        <v>195</v>
      </c>
      <c r="H10" s="7">
        <v>3</v>
      </c>
      <c r="I10" s="6">
        <v>0.1965663050768503</v>
      </c>
      <c r="J10" s="6">
        <v>0.60382713596480886</v>
      </c>
      <c r="K10" s="6">
        <v>0.33334839830407592</v>
      </c>
      <c r="L10" s="6">
        <v>0.56075940759902743</v>
      </c>
      <c r="M10" s="6">
        <v>0.42488001356156729</v>
      </c>
      <c r="N10" s="6">
        <v>0.48434239345244229</v>
      </c>
      <c r="O10" s="6">
        <v>0.53934751320417862</v>
      </c>
      <c r="P10" s="6">
        <v>0.51920882424204884</v>
      </c>
      <c r="Q10" s="6">
        <v>0.55969647168462622</v>
      </c>
      <c r="R10" s="6">
        <v>0.24514291318664261</v>
      </c>
      <c r="S10" s="6">
        <v>0.52665943843181784</v>
      </c>
      <c r="T10" s="6">
        <v>0.53153889298252355</v>
      </c>
      <c r="U10" s="6">
        <v>0.42716540751754062</v>
      </c>
      <c r="V10" s="6">
        <v>-7.9686610625385192</v>
      </c>
      <c r="W10" s="6">
        <v>0.38481639244264859</v>
      </c>
      <c r="X10" s="6">
        <v>0.84562124815704853</v>
      </c>
    </row>
    <row r="11" spans="1:24" ht="176" x14ac:dyDescent="0.35">
      <c r="A11" s="5" t="s">
        <v>104</v>
      </c>
      <c r="B11" s="6" t="s">
        <v>105</v>
      </c>
      <c r="C11" s="6">
        <v>-1</v>
      </c>
      <c r="D11" s="6">
        <v>-1</v>
      </c>
      <c r="E11" s="6">
        <v>-1</v>
      </c>
      <c r="F11" s="6">
        <v>-1</v>
      </c>
      <c r="G11" s="6" t="s">
        <v>195</v>
      </c>
      <c r="H11" s="7">
        <v>4</v>
      </c>
      <c r="I11" s="6">
        <v>0.27491610249067439</v>
      </c>
      <c r="J11" s="6">
        <v>0.76548796678912179</v>
      </c>
      <c r="K11" s="6">
        <v>0.65654609620070592</v>
      </c>
      <c r="L11" s="6">
        <v>0.59458909472160271</v>
      </c>
      <c r="M11" s="6">
        <v>0.63477422761927849</v>
      </c>
      <c r="N11" s="6">
        <v>0.62378610966321235</v>
      </c>
      <c r="O11" s="6">
        <v>0.85457699831976486</v>
      </c>
      <c r="P11" s="6">
        <v>0.82493898581574676</v>
      </c>
      <c r="Q11" s="6">
        <v>0.9311480014993132</v>
      </c>
      <c r="R11" s="6">
        <v>0.46520634710121311</v>
      </c>
      <c r="S11" s="6">
        <v>0.85681596723626463</v>
      </c>
      <c r="T11" s="6">
        <v>0.53396988093309738</v>
      </c>
      <c r="U11" s="6">
        <v>0.61511078467085034</v>
      </c>
      <c r="V11" s="6">
        <v>-12.6017448060625</v>
      </c>
      <c r="W11" s="6">
        <v>0.81169671674517352</v>
      </c>
      <c r="X11" s="6">
        <v>1.144591658538757</v>
      </c>
    </row>
    <row r="12" spans="1:24" ht="163.5" x14ac:dyDescent="0.35">
      <c r="A12" s="5" t="s">
        <v>106</v>
      </c>
      <c r="B12" s="6" t="s">
        <v>107</v>
      </c>
      <c r="C12" s="6">
        <v>-0.5</v>
      </c>
      <c r="D12" s="6">
        <v>-0.5</v>
      </c>
      <c r="E12" s="6">
        <v>-0.5</v>
      </c>
      <c r="F12" s="6">
        <v>-0.5</v>
      </c>
      <c r="G12" s="6" t="s">
        <v>195</v>
      </c>
      <c r="H12" s="7">
        <v>5</v>
      </c>
      <c r="I12" s="6">
        <v>0.37383322543557679</v>
      </c>
      <c r="J12" s="6">
        <v>-2.7585197198801141E-2</v>
      </c>
      <c r="K12" s="6">
        <v>3.7777350881574773E-2</v>
      </c>
      <c r="L12" s="6">
        <v>-1.5807680028870869E-2</v>
      </c>
      <c r="M12" s="6">
        <v>-2.2825388043309879E-2</v>
      </c>
      <c r="N12" s="6">
        <v>-3.4529966662116197E-2</v>
      </c>
      <c r="O12" s="6">
        <v>-0.106983665500334</v>
      </c>
      <c r="P12" s="6">
        <v>-8.3112278122904754E-2</v>
      </c>
      <c r="Q12" s="6">
        <v>-0.13975933271814589</v>
      </c>
      <c r="R12" s="6">
        <v>0.34678266861331108</v>
      </c>
      <c r="S12" s="6">
        <v>-0.1077676969786148</v>
      </c>
      <c r="T12" s="6">
        <v>-2.1524528944609541E-2</v>
      </c>
      <c r="U12" s="6">
        <v>-2.0730663219969331E-2</v>
      </c>
      <c r="V12" s="6">
        <v>6.6433330969779174</v>
      </c>
      <c r="W12" s="6">
        <v>-4.0071771396679598E-2</v>
      </c>
      <c r="X12" s="6">
        <v>3.2048092194054002E-2</v>
      </c>
    </row>
    <row r="13" spans="1:24" ht="163.5" x14ac:dyDescent="0.35">
      <c r="A13" s="5" t="s">
        <v>108</v>
      </c>
      <c r="B13" s="6" t="s">
        <v>109</v>
      </c>
      <c r="C13" s="6">
        <v>-0.5</v>
      </c>
      <c r="D13" s="6">
        <v>-0.5</v>
      </c>
      <c r="E13" s="6">
        <v>-0.5</v>
      </c>
      <c r="F13" s="6">
        <v>-0.5</v>
      </c>
      <c r="G13" s="6" t="s">
        <v>195</v>
      </c>
      <c r="H13" s="7">
        <v>5</v>
      </c>
      <c r="I13" s="6">
        <v>0.15456856813380879</v>
      </c>
      <c r="J13" s="6">
        <v>-0.34189905378308982</v>
      </c>
      <c r="K13" s="6">
        <v>-3.1760523195418118E-2</v>
      </c>
      <c r="L13" s="6">
        <v>-0.13954522054998461</v>
      </c>
      <c r="M13" s="6">
        <v>-3.7221965858257662E-2</v>
      </c>
      <c r="N13" s="6">
        <v>-7.3719047199094917E-2</v>
      </c>
      <c r="O13" s="6">
        <v>-0.28738053085625359</v>
      </c>
      <c r="P13" s="6">
        <v>-0.26182517946103268</v>
      </c>
      <c r="Q13" s="6">
        <v>-0.35210235624313352</v>
      </c>
      <c r="R13" s="6">
        <v>-5.7405863507852872E-2</v>
      </c>
      <c r="S13" s="6">
        <v>-0.27607582704142719</v>
      </c>
      <c r="T13" s="6">
        <v>-4.4712744383793669E-2</v>
      </c>
      <c r="U13" s="6">
        <v>-2.6022603015404669E-2</v>
      </c>
      <c r="V13" s="6">
        <v>14.9503805052342</v>
      </c>
      <c r="W13" s="6">
        <v>-0.1422104738760066</v>
      </c>
      <c r="X13" s="6">
        <v>-1.0227916866270601</v>
      </c>
    </row>
    <row r="14" spans="1:24" ht="163.5" x14ac:dyDescent="0.35">
      <c r="A14" s="5" t="s">
        <v>110</v>
      </c>
      <c r="B14" s="6" t="s">
        <v>111</v>
      </c>
      <c r="C14" s="6">
        <v>-1</v>
      </c>
      <c r="D14" s="6">
        <v>-1</v>
      </c>
      <c r="E14" s="6">
        <v>-1</v>
      </c>
      <c r="F14" s="6">
        <v>-1</v>
      </c>
      <c r="G14" s="6" t="s">
        <v>195</v>
      </c>
      <c r="H14" s="7">
        <v>6</v>
      </c>
      <c r="I14" s="6">
        <v>0.1965663050768503</v>
      </c>
      <c r="J14" s="6">
        <v>0.60382713596480886</v>
      </c>
      <c r="K14" s="6">
        <v>0.33334839830407592</v>
      </c>
      <c r="L14" s="6">
        <v>0.56075940759902743</v>
      </c>
      <c r="M14" s="6">
        <v>0.42488001356156729</v>
      </c>
      <c r="N14" s="6">
        <v>0.48434239345244229</v>
      </c>
      <c r="O14" s="6">
        <v>0.53934751320417862</v>
      </c>
      <c r="P14" s="6">
        <v>0.51920882424204884</v>
      </c>
      <c r="Q14" s="6">
        <v>0.55969647168462622</v>
      </c>
      <c r="R14" s="6">
        <v>0.24514291318664261</v>
      </c>
      <c r="S14" s="6">
        <v>0.52665943843181784</v>
      </c>
      <c r="T14" s="6">
        <v>0.53153889298252355</v>
      </c>
      <c r="U14" s="6">
        <v>0.42716540751754062</v>
      </c>
      <c r="V14" s="6">
        <v>-7.9686610625385192</v>
      </c>
      <c r="W14" s="6">
        <v>0.38481639244264859</v>
      </c>
      <c r="X14" s="6">
        <v>0.84562124815704853</v>
      </c>
    </row>
    <row r="15" spans="1:24" ht="151" x14ac:dyDescent="0.35">
      <c r="A15" s="5" t="s">
        <v>112</v>
      </c>
      <c r="B15" s="6" t="s">
        <v>113</v>
      </c>
      <c r="C15" s="6">
        <v>-1</v>
      </c>
      <c r="D15" s="6">
        <v>-1</v>
      </c>
      <c r="E15" s="6">
        <v>-1</v>
      </c>
      <c r="F15" s="6">
        <v>-1</v>
      </c>
      <c r="G15" s="6" t="s">
        <v>195</v>
      </c>
      <c r="H15" s="7">
        <v>7</v>
      </c>
      <c r="I15" s="6">
        <v>0.27491610249067439</v>
      </c>
      <c r="J15" s="6">
        <v>0.76548796678912179</v>
      </c>
      <c r="K15" s="6">
        <v>0.65654609620070592</v>
      </c>
      <c r="L15" s="6">
        <v>0.59458909472160271</v>
      </c>
      <c r="M15" s="6">
        <v>0.63477422761927849</v>
      </c>
      <c r="N15" s="6">
        <v>0.62378610966321235</v>
      </c>
      <c r="O15" s="6">
        <v>0.85457699831976486</v>
      </c>
      <c r="P15" s="6">
        <v>0.82493898581574676</v>
      </c>
      <c r="Q15" s="6">
        <v>0.9311480014993132</v>
      </c>
      <c r="R15" s="6">
        <v>0.46520634710121311</v>
      </c>
      <c r="S15" s="6">
        <v>0.85681596723626463</v>
      </c>
      <c r="T15" s="6">
        <v>0.53396988093309738</v>
      </c>
      <c r="U15" s="6">
        <v>0.61511078467085034</v>
      </c>
      <c r="V15" s="6">
        <v>-12.6017448060625</v>
      </c>
      <c r="W15" s="6">
        <v>0.81169671674517352</v>
      </c>
      <c r="X15" s="6">
        <v>1.144591658538757</v>
      </c>
    </row>
    <row r="16" spans="1:24" ht="138.5" x14ac:dyDescent="0.35">
      <c r="A16" s="5" t="s">
        <v>114</v>
      </c>
      <c r="B16" s="6" t="s">
        <v>115</v>
      </c>
      <c r="C16" s="6">
        <v>1.78E-2</v>
      </c>
      <c r="D16" s="6">
        <v>-2.2249999999999999E-2</v>
      </c>
      <c r="E16" s="6">
        <v>-2.2249999999999999E-2</v>
      </c>
      <c r="F16" s="6">
        <v>-2.2249999999999999E-2</v>
      </c>
      <c r="G16" s="6" t="s">
        <v>196</v>
      </c>
      <c r="H16" s="7" t="s">
        <v>201</v>
      </c>
      <c r="I16" s="6">
        <v>-4.0109237215551242E-3</v>
      </c>
      <c r="J16" s="6">
        <v>-1.4067602485841929E-2</v>
      </c>
      <c r="K16" s="6">
        <v>-8.703141530857085E-3</v>
      </c>
      <c r="L16" s="6">
        <v>-2.4607796533165641E-2</v>
      </c>
      <c r="M16" s="6">
        <v>-8.5820323802028309E-3</v>
      </c>
      <c r="N16" s="6">
        <v>-1.1248122134732081E-2</v>
      </c>
      <c r="O16" s="6">
        <v>-7.658363085739011E-3</v>
      </c>
      <c r="P16" s="6">
        <v>-8.0815305812690537E-3</v>
      </c>
      <c r="Q16" s="6">
        <v>-6.6044906114499109E-3</v>
      </c>
      <c r="R16" s="6">
        <v>-5.6996217049809228E-3</v>
      </c>
      <c r="S16" s="6">
        <v>-5.1176316103507154E-3</v>
      </c>
      <c r="T16" s="6">
        <v>-2.3885199203976949E-2</v>
      </c>
      <c r="U16" s="6">
        <v>-6.6857938726611688E-3</v>
      </c>
      <c r="V16" s="6">
        <v>0.17648014178295179</v>
      </c>
      <c r="W16" s="6">
        <v>-1.055311993391418E-2</v>
      </c>
      <c r="X16" s="6">
        <v>-1.8743898132568729E-2</v>
      </c>
    </row>
    <row r="17" spans="1:24" ht="113.5" x14ac:dyDescent="0.35">
      <c r="A17" s="5" t="s">
        <v>116</v>
      </c>
      <c r="B17" s="6" t="s">
        <v>117</v>
      </c>
      <c r="C17" s="6">
        <v>0</v>
      </c>
      <c r="D17" s="6">
        <v>0.2</v>
      </c>
      <c r="E17" s="6">
        <v>0.56000000000000005</v>
      </c>
      <c r="F17" s="6">
        <v>0.2</v>
      </c>
      <c r="G17" s="6" t="s">
        <v>196</v>
      </c>
      <c r="H17" s="7" t="s">
        <v>201</v>
      </c>
      <c r="I17" s="6">
        <v>2.4049260715347302E-2</v>
      </c>
      <c r="J17" s="6">
        <v>2.2203792267358361E-2</v>
      </c>
      <c r="K17" s="6">
        <v>0.19346125480315299</v>
      </c>
      <c r="L17" s="6">
        <v>6.9320274510185353E-2</v>
      </c>
      <c r="M17" s="6">
        <v>2.165451212374871E-2</v>
      </c>
      <c r="N17" s="6">
        <v>4.2058471279480543E-2</v>
      </c>
      <c r="O17" s="6">
        <v>6.1617272531026113E-2</v>
      </c>
      <c r="P17" s="6">
        <v>6.7044275496627864E-2</v>
      </c>
      <c r="Q17" s="6">
        <v>7.4773932094494844E-2</v>
      </c>
      <c r="R17" s="6">
        <v>0.47460019012005611</v>
      </c>
      <c r="S17" s="6">
        <v>5.8607461450629873E-2</v>
      </c>
      <c r="T17" s="6">
        <v>4.1941147755489648E-2</v>
      </c>
      <c r="U17" s="6">
        <v>1.3453785964615821E-2</v>
      </c>
      <c r="V17" s="6">
        <v>-2.5377810690659812</v>
      </c>
      <c r="W17" s="6">
        <v>0.14079244823267159</v>
      </c>
      <c r="X17" s="6">
        <v>0.106158124948825</v>
      </c>
    </row>
    <row r="18" spans="1:24" ht="138.5" x14ac:dyDescent="0.35">
      <c r="A18" s="5" t="s">
        <v>118</v>
      </c>
      <c r="B18" s="6" t="s">
        <v>119</v>
      </c>
      <c r="C18" s="6">
        <v>-0.13800000000000001</v>
      </c>
      <c r="D18" s="6">
        <v>-0.13800000000000001</v>
      </c>
      <c r="E18" s="6">
        <v>-0.13800000000000001</v>
      </c>
      <c r="F18" s="6">
        <v>-0.13800000000000001</v>
      </c>
      <c r="G18" s="6" t="s">
        <v>196</v>
      </c>
      <c r="H18" s="7" t="s">
        <v>201</v>
      </c>
      <c r="I18" s="6">
        <v>-1.3251696147036999E-2</v>
      </c>
      <c r="J18" s="6">
        <v>-3.4239038377486812E-2</v>
      </c>
      <c r="K18" s="6">
        <v>-5.0286343109066968E-2</v>
      </c>
      <c r="L18" s="6">
        <v>-1.5143664777153299E-2</v>
      </c>
      <c r="M18" s="6">
        <v>-6.7943254519311587E-3</v>
      </c>
      <c r="N18" s="6">
        <v>-3.1097493937894839E-2</v>
      </c>
      <c r="O18" s="6">
        <v>-0.1002267927718634</v>
      </c>
      <c r="P18" s="6">
        <v>-8.3138995108295755E-2</v>
      </c>
      <c r="Q18" s="6">
        <v>-0.12874159549285741</v>
      </c>
      <c r="R18" s="6">
        <v>-2.9443036120203912E-2</v>
      </c>
      <c r="S18" s="6">
        <v>-0.102564408496419</v>
      </c>
      <c r="T18" s="6">
        <v>-1.336848213692887E-2</v>
      </c>
      <c r="U18" s="6">
        <v>-1.2391081387396511E-2</v>
      </c>
      <c r="V18" s="6">
        <v>0.67058473967217813</v>
      </c>
      <c r="W18" s="6">
        <v>-2.96726100292364E-2</v>
      </c>
      <c r="X18" s="6">
        <v>-5.0046170365833177E-2</v>
      </c>
    </row>
    <row r="19" spans="1:24" ht="101" x14ac:dyDescent="0.35">
      <c r="A19" s="5" t="s">
        <v>120</v>
      </c>
      <c r="B19" s="6" t="s">
        <v>121</v>
      </c>
      <c r="C19" s="6">
        <v>0.3</v>
      </c>
      <c r="D19" s="6">
        <v>0.3</v>
      </c>
      <c r="E19" s="6">
        <v>0.3</v>
      </c>
      <c r="F19" s="6">
        <v>0.3</v>
      </c>
      <c r="G19" s="6" t="s">
        <v>195</v>
      </c>
      <c r="H19" s="7" t="s">
        <v>201</v>
      </c>
      <c r="I19" s="6">
        <v>1.5039939488461579E-4</v>
      </c>
      <c r="J19" s="6">
        <v>8.59850718820509E-5</v>
      </c>
      <c r="K19" s="6">
        <v>2.9799176410032921E-5</v>
      </c>
      <c r="L19" s="6">
        <v>9.4056434344811117E-4</v>
      </c>
      <c r="M19" s="6">
        <v>-3.595586614433049E-5</v>
      </c>
      <c r="N19" s="6">
        <v>1.2815144137429491E-3</v>
      </c>
      <c r="O19" s="6">
        <v>1.554413449399139E-4</v>
      </c>
      <c r="P19" s="6">
        <v>4.2435342967025899E-4</v>
      </c>
      <c r="Q19" s="6">
        <v>5.3974295228839573E-5</v>
      </c>
      <c r="R19" s="6">
        <v>3.6148224309534779E-3</v>
      </c>
      <c r="S19" s="6">
        <v>1.425349545529218E-4</v>
      </c>
      <c r="T19" s="6">
        <v>3.8149336410061649E-5</v>
      </c>
      <c r="U19" s="6">
        <v>-1.0739252656488459E-3</v>
      </c>
      <c r="V19" s="6">
        <v>-4.9773351159377983E-2</v>
      </c>
      <c r="W19" s="6">
        <v>4.2551214686071233E-3</v>
      </c>
      <c r="X19" s="6">
        <v>1.1158311598163011E-3</v>
      </c>
    </row>
    <row r="20" spans="1:24" ht="126" x14ac:dyDescent="0.35">
      <c r="A20" s="5" t="s">
        <v>122</v>
      </c>
      <c r="B20" s="6" t="s">
        <v>123</v>
      </c>
      <c r="C20" s="6">
        <v>7.9012345679012348E-3</v>
      </c>
      <c r="D20" s="6">
        <v>7.9012345679012348E-3</v>
      </c>
      <c r="E20" s="6">
        <v>7.9012345679012348E-3</v>
      </c>
      <c r="F20" s="6">
        <v>7.9012345679012348E-3</v>
      </c>
      <c r="G20" s="6" t="s">
        <v>197</v>
      </c>
      <c r="H20" s="7" t="s">
        <v>201</v>
      </c>
      <c r="I20" s="6">
        <v>5.2023911123212302E-3</v>
      </c>
      <c r="J20" s="6">
        <v>6.6475828250996696E-2</v>
      </c>
      <c r="K20" s="6">
        <v>8.9965112483610769E-3</v>
      </c>
      <c r="L20" s="6">
        <v>5.1949444340350258E-3</v>
      </c>
      <c r="M20" s="6">
        <v>1.0683158554415479E-3</v>
      </c>
      <c r="N20" s="6">
        <v>5.5051900831913844E-3</v>
      </c>
      <c r="O20" s="6">
        <v>1.091773334300709E-2</v>
      </c>
      <c r="P20" s="6">
        <v>1.140053949936576E-2</v>
      </c>
      <c r="Q20" s="6">
        <v>8.6561891676412567E-3</v>
      </c>
      <c r="R20" s="6">
        <v>3.8828482898380211E-3</v>
      </c>
      <c r="S20" s="6">
        <v>7.0461206914392803E-3</v>
      </c>
      <c r="T20" s="6">
        <v>2.1475055769489548E-3</v>
      </c>
      <c r="U20" s="6">
        <v>-9.1776847340565757E-4</v>
      </c>
      <c r="V20" s="6">
        <v>-0.14181336440558459</v>
      </c>
      <c r="W20" s="6">
        <v>8.0427476135956303E-3</v>
      </c>
      <c r="X20" s="6">
        <v>0.20110599275255939</v>
      </c>
    </row>
    <row r="21" spans="1:24" ht="113.5" x14ac:dyDescent="0.35">
      <c r="A21" s="5" t="s">
        <v>124</v>
      </c>
      <c r="B21" s="6" t="s">
        <v>125</v>
      </c>
      <c r="C21" s="6">
        <v>-0.505</v>
      </c>
      <c r="D21" s="6">
        <v>-0.505</v>
      </c>
      <c r="E21" s="6">
        <v>-0.505</v>
      </c>
      <c r="F21" s="6">
        <v>-0.505</v>
      </c>
      <c r="G21" s="6" t="s">
        <v>195</v>
      </c>
      <c r="H21" s="7" t="s">
        <v>201</v>
      </c>
      <c r="I21" s="6">
        <v>-3.6876880552074152E-3</v>
      </c>
      <c r="J21" s="6">
        <v>-6.9233615908542642E-3</v>
      </c>
      <c r="K21" s="6">
        <v>-7.4266790825486928E-2</v>
      </c>
      <c r="L21" s="6">
        <v>-1.8589638460130099E-2</v>
      </c>
      <c r="M21" s="6">
        <v>-1.504136417264903E-2</v>
      </c>
      <c r="N21" s="6">
        <v>-2.092031325711451E-2</v>
      </c>
      <c r="O21" s="6">
        <v>-1.73095506336725E-2</v>
      </c>
      <c r="P21" s="6">
        <v>-1.9478211032888541E-2</v>
      </c>
      <c r="Q21" s="6">
        <v>-2.492509926025863E-2</v>
      </c>
      <c r="R21" s="6">
        <v>-2.0994177816477898E-2</v>
      </c>
      <c r="S21" s="6">
        <v>-1.609058657274233E-2</v>
      </c>
      <c r="T21" s="6">
        <v>-1.457189294245023E-2</v>
      </c>
      <c r="U21" s="6">
        <v>-8.2895654687089697E-3</v>
      </c>
      <c r="V21" s="6">
        <v>9.4871208821270745</v>
      </c>
      <c r="W21" s="6">
        <v>-0.1046919230050859</v>
      </c>
      <c r="X21" s="6">
        <v>-1.7674264118896041E-2</v>
      </c>
    </row>
    <row r="22" spans="1:24" ht="113.5" x14ac:dyDescent="0.35">
      <c r="A22" s="5" t="s">
        <v>126</v>
      </c>
      <c r="B22" s="6" t="s">
        <v>127</v>
      </c>
      <c r="C22" s="6">
        <v>-0.3</v>
      </c>
      <c r="D22" s="6">
        <v>-0.3</v>
      </c>
      <c r="E22" s="6">
        <v>-0.3</v>
      </c>
      <c r="F22" s="6">
        <v>-0.3</v>
      </c>
      <c r="G22" s="6" t="s">
        <v>195</v>
      </c>
      <c r="H22" s="7" t="s">
        <v>201</v>
      </c>
      <c r="I22" s="6">
        <v>-1.4024888141069281E-3</v>
      </c>
      <c r="J22" s="6">
        <v>-3.2859716037900791E-3</v>
      </c>
      <c r="K22" s="6">
        <v>-1.9416613885300742E-2</v>
      </c>
      <c r="L22" s="6">
        <v>-5.1978820537991917E-3</v>
      </c>
      <c r="M22" s="6">
        <v>-6.9647300959597321E-3</v>
      </c>
      <c r="N22" s="6">
        <v>-8.6227369515524139E-3</v>
      </c>
      <c r="O22" s="6">
        <v>-8.4863041443233415E-3</v>
      </c>
      <c r="P22" s="6">
        <v>-7.7596589674913483E-3</v>
      </c>
      <c r="Q22" s="6">
        <v>-1.0771477176759961E-2</v>
      </c>
      <c r="R22" s="6">
        <v>-6.3933516222296283E-3</v>
      </c>
      <c r="S22" s="6">
        <v>-8.0115626673604654E-3</v>
      </c>
      <c r="T22" s="6">
        <v>-3.8588791374396668E-3</v>
      </c>
      <c r="U22" s="6">
        <v>-4.7398637315246113E-3</v>
      </c>
      <c r="V22" s="6">
        <v>0.49474848934705751</v>
      </c>
      <c r="W22" s="6">
        <v>-2.6164965906682922E-2</v>
      </c>
      <c r="X22" s="6">
        <v>-7.022195834353131E-3</v>
      </c>
    </row>
    <row r="23" spans="1:24" ht="126" x14ac:dyDescent="0.35">
      <c r="A23" s="5" t="s">
        <v>128</v>
      </c>
      <c r="B23" s="6" t="s">
        <v>129</v>
      </c>
      <c r="C23" s="6">
        <v>-3.7918864962611292E-4</v>
      </c>
      <c r="D23" s="6">
        <v>-3.7918864962611292E-4</v>
      </c>
      <c r="E23" s="6">
        <v>-3.7918864962611292E-4</v>
      </c>
      <c r="F23" s="6">
        <v>-3.7918864962611292E-4</v>
      </c>
      <c r="G23" s="6" t="s">
        <v>198</v>
      </c>
      <c r="H23" s="7" t="s">
        <v>201</v>
      </c>
      <c r="I23" s="6">
        <v>-6.4272052541656285E-4</v>
      </c>
      <c r="J23" s="6">
        <v>-1.8862532046457811E-3</v>
      </c>
      <c r="K23" s="6">
        <v>-1.281207378842543E-3</v>
      </c>
      <c r="L23" s="6">
        <v>-2.9023908495982951E-4</v>
      </c>
      <c r="M23" s="6">
        <v>-4.4594729419736979E-4</v>
      </c>
      <c r="N23" s="6">
        <v>-1.4062272653488871E-3</v>
      </c>
      <c r="O23" s="6">
        <v>-1.2735431194394219E-3</v>
      </c>
      <c r="P23" s="6">
        <v>-1.477341415168447E-3</v>
      </c>
      <c r="Q23" s="6">
        <v>-1.6714037773299069E-3</v>
      </c>
      <c r="R23" s="6">
        <v>-2.5354070557945561E-4</v>
      </c>
      <c r="S23" s="6">
        <v>-1.329237638211822E-3</v>
      </c>
      <c r="T23" s="6">
        <v>-5.303556755342333E-4</v>
      </c>
      <c r="U23" s="6">
        <v>-1.1479237136461659E-3</v>
      </c>
      <c r="V23" s="6">
        <v>2.6499602518368869E-2</v>
      </c>
      <c r="W23" s="6">
        <v>3.2720936152735251E-3</v>
      </c>
      <c r="X23" s="6">
        <v>-2.369002210015536E-3</v>
      </c>
    </row>
    <row r="24" spans="1:24" ht="126" x14ac:dyDescent="0.35">
      <c r="A24" s="5" t="s">
        <v>130</v>
      </c>
      <c r="B24" s="6" t="s">
        <v>131</v>
      </c>
      <c r="C24" s="6">
        <v>-2.7478223448371801E-3</v>
      </c>
      <c r="D24" s="6">
        <v>-2.7478223448371801E-3</v>
      </c>
      <c r="E24" s="6">
        <v>-2.7478223448371801E-3</v>
      </c>
      <c r="F24" s="6">
        <v>-2.7478223448371801E-3</v>
      </c>
      <c r="G24" s="6" t="s">
        <v>198</v>
      </c>
      <c r="H24" s="7" t="s">
        <v>201</v>
      </c>
      <c r="I24" s="6">
        <v>-5.7682042686043782E-3</v>
      </c>
      <c r="J24" s="6">
        <v>-8.8245198934222893E-4</v>
      </c>
      <c r="K24" s="6">
        <v>-4.3484019804537902E-3</v>
      </c>
      <c r="L24" s="6">
        <v>-1.6049864644987189E-2</v>
      </c>
      <c r="M24" s="6">
        <v>-1.1388215220881591E-3</v>
      </c>
      <c r="N24" s="6">
        <v>-1.141049045920622E-3</v>
      </c>
      <c r="O24" s="6">
        <v>-6.3583118638589741E-3</v>
      </c>
      <c r="P24" s="6">
        <v>-9.9221471806986358E-3</v>
      </c>
      <c r="Q24" s="6">
        <v>-8.5527094350037487E-3</v>
      </c>
      <c r="R24" s="6">
        <v>-6.8417667832048917E-2</v>
      </c>
      <c r="S24" s="6">
        <v>-6.3360417995884221E-3</v>
      </c>
      <c r="T24" s="6">
        <v>-1.888345961157103E-3</v>
      </c>
      <c r="U24" s="6">
        <v>-1.801098220773556E-3</v>
      </c>
      <c r="V24" s="6">
        <v>0.25893643515972842</v>
      </c>
      <c r="W24" s="6">
        <v>8.7630891315221206E-4</v>
      </c>
      <c r="X24" s="6">
        <v>-2.4571421847443969E-2</v>
      </c>
    </row>
    <row r="25" spans="1:24" ht="151" x14ac:dyDescent="0.35">
      <c r="A25" s="5" t="s">
        <v>132</v>
      </c>
      <c r="B25" s="6" t="s">
        <v>133</v>
      </c>
      <c r="C25" s="6">
        <v>-2.0424372481724538E-2</v>
      </c>
      <c r="D25" s="6">
        <v>-2.0424372481724538E-2</v>
      </c>
      <c r="E25" s="6">
        <v>-2.0424372481724538E-2</v>
      </c>
      <c r="F25" s="6">
        <v>-2.0424372481724538E-2</v>
      </c>
      <c r="G25" s="6" t="s">
        <v>198</v>
      </c>
      <c r="H25" s="7" t="s">
        <v>201</v>
      </c>
      <c r="I25" s="6">
        <v>-2.7328067212556199E-2</v>
      </c>
      <c r="J25" s="6">
        <v>-4.4186750662184131E-2</v>
      </c>
      <c r="K25" s="6">
        <v>-8.0692453584640163E-3</v>
      </c>
      <c r="L25" s="6">
        <v>-4.3938524418062393E-3</v>
      </c>
      <c r="M25" s="6">
        <v>-1.067098106950794E-3</v>
      </c>
      <c r="N25" s="6">
        <v>-3.7675343099028541E-3</v>
      </c>
      <c r="O25" s="6">
        <v>-2.1294505916345251E-2</v>
      </c>
      <c r="P25" s="6">
        <v>-1.7974890746199752E-2</v>
      </c>
      <c r="Q25" s="6">
        <v>-2.4549102431475421E-2</v>
      </c>
      <c r="R25" s="6">
        <v>-3.0151719119983029E-3</v>
      </c>
      <c r="S25" s="6">
        <v>-1.9547644624744471E-2</v>
      </c>
      <c r="T25" s="6">
        <v>-1.859669203929752E-3</v>
      </c>
      <c r="U25" s="6">
        <v>-1.310825747812656E-3</v>
      </c>
      <c r="V25" s="6">
        <v>1.0125919553559799</v>
      </c>
      <c r="W25" s="6">
        <v>-3.9775454747675064E-3</v>
      </c>
      <c r="X25" s="6">
        <v>-0.1336458716954104</v>
      </c>
    </row>
    <row r="26" spans="1:24" ht="176" x14ac:dyDescent="0.35">
      <c r="A26" s="5" t="s">
        <v>134</v>
      </c>
      <c r="B26" s="6" t="s">
        <v>135</v>
      </c>
      <c r="C26" s="6">
        <v>-8.3855793100000006E-2</v>
      </c>
      <c r="D26" s="6">
        <v>-8.3855793100000006E-2</v>
      </c>
      <c r="E26" s="6">
        <v>-8.3855793100000006E-2</v>
      </c>
      <c r="F26" s="6">
        <v>-8.3855793100000006E-2</v>
      </c>
      <c r="G26" s="6" t="s">
        <v>199</v>
      </c>
      <c r="H26" s="7" t="s">
        <v>201</v>
      </c>
      <c r="I26" s="6">
        <v>-4.666353474639639E-3</v>
      </c>
      <c r="J26" s="6">
        <v>-7.8736979100329316E-3</v>
      </c>
      <c r="K26" s="6">
        <v>-2.5909033097004852E-3</v>
      </c>
      <c r="L26" s="6">
        <v>-1.260552764995171E-3</v>
      </c>
      <c r="M26" s="6">
        <v>-3.2637278670001482E-4</v>
      </c>
      <c r="N26" s="6">
        <v>-7.2542884389608774E-4</v>
      </c>
      <c r="O26" s="6">
        <v>-3.349917300925652E-3</v>
      </c>
      <c r="P26" s="6">
        <v>-2.994026956752543E-3</v>
      </c>
      <c r="Q26" s="6">
        <v>-3.7869731787459082E-3</v>
      </c>
      <c r="R26" s="6">
        <v>-8.2214799574899895E-4</v>
      </c>
      <c r="S26" s="6">
        <v>-2.9188053465520059E-3</v>
      </c>
      <c r="T26" s="6">
        <v>-5.7668372608198223E-4</v>
      </c>
      <c r="U26" s="6">
        <v>-1.2037688781156141E-3</v>
      </c>
      <c r="V26" s="6">
        <v>0.18924622487211859</v>
      </c>
      <c r="W26" s="6">
        <v>-3.4853256607018011E-3</v>
      </c>
      <c r="X26" s="6">
        <v>-2.3809157716408558E-2</v>
      </c>
    </row>
    <row r="27" spans="1:24" ht="113.5" x14ac:dyDescent="0.35">
      <c r="A27" s="5" t="s">
        <v>136</v>
      </c>
      <c r="B27" s="6" t="s">
        <v>137</v>
      </c>
      <c r="C27" s="6">
        <v>-0.04</v>
      </c>
      <c r="D27" s="6">
        <v>-0.04</v>
      </c>
      <c r="E27" s="6">
        <v>-0.04</v>
      </c>
      <c r="F27" s="6">
        <v>-0.04</v>
      </c>
      <c r="G27" s="6" t="s">
        <v>195</v>
      </c>
      <c r="H27" s="7" t="s">
        <v>201</v>
      </c>
      <c r="I27" s="6">
        <v>-3.1214164159575511E-3</v>
      </c>
      <c r="J27" s="6">
        <v>-8.6076951731051468E-3</v>
      </c>
      <c r="K27" s="6">
        <v>-1.223438389842528E-2</v>
      </c>
      <c r="L27" s="6">
        <v>-1.1281534063645869E-2</v>
      </c>
      <c r="M27" s="6">
        <v>-7.3506276589304434E-3</v>
      </c>
      <c r="N27" s="6">
        <v>-7.1881760959564989E-3</v>
      </c>
      <c r="O27" s="6">
        <v>-1.739442790846802E-2</v>
      </c>
      <c r="P27" s="6">
        <v>-1.8790658126860319E-2</v>
      </c>
      <c r="Q27" s="6">
        <v>-2.075685911602811E-2</v>
      </c>
      <c r="R27" s="6">
        <v>-8.3913212794625089E-3</v>
      </c>
      <c r="S27" s="6">
        <v>-1.6294316065780249E-2</v>
      </c>
      <c r="T27" s="6">
        <v>-8.9939442153418349E-3</v>
      </c>
      <c r="U27" s="6">
        <v>-7.4119005448870503E-3</v>
      </c>
      <c r="V27" s="6">
        <v>0.26082558853153021</v>
      </c>
      <c r="W27" s="6">
        <v>-2.354669592490297E-2</v>
      </c>
      <c r="X27" s="6">
        <v>-1.3168740604296819E-2</v>
      </c>
    </row>
    <row r="28" spans="1:24" ht="101" x14ac:dyDescent="0.35">
      <c r="A28" s="5" t="s">
        <v>138</v>
      </c>
      <c r="B28" s="6" t="s">
        <v>139</v>
      </c>
      <c r="C28" s="6">
        <v>6.6E-4</v>
      </c>
      <c r="D28" s="6">
        <v>6.6E-4</v>
      </c>
      <c r="E28" s="6">
        <v>6.6E-4</v>
      </c>
      <c r="F28" s="6">
        <v>6.6E-4</v>
      </c>
      <c r="G28" s="6" t="s">
        <v>195</v>
      </c>
      <c r="H28" s="7" t="s">
        <v>201</v>
      </c>
      <c r="I28" s="6">
        <v>1.7806719815936969E-3</v>
      </c>
      <c r="J28" s="6">
        <v>4.9922179122859874E-3</v>
      </c>
      <c r="K28" s="6">
        <v>3.406559961111548E-3</v>
      </c>
      <c r="L28" s="6">
        <v>4.207621550184751E-3</v>
      </c>
      <c r="M28" s="6">
        <v>9.9249660072001414E-4</v>
      </c>
      <c r="N28" s="6">
        <v>1.8058035908601569E-3</v>
      </c>
      <c r="O28" s="6">
        <v>2.3538558020140339E-3</v>
      </c>
      <c r="P28" s="6">
        <v>4.9517424199022947E-3</v>
      </c>
      <c r="Q28" s="6">
        <v>4.1590707281092213E-3</v>
      </c>
      <c r="R28" s="6">
        <v>5.1988030582974911E-3</v>
      </c>
      <c r="S28" s="6">
        <v>3.4783922111082601E-3</v>
      </c>
      <c r="T28" s="6">
        <v>1.4848116573188031E-3</v>
      </c>
      <c r="U28" s="6">
        <v>-8.0427225744685331E-4</v>
      </c>
      <c r="V28" s="6">
        <v>-2.941926925871797</v>
      </c>
      <c r="W28" s="6">
        <v>4.6705721511546533E-2</v>
      </c>
      <c r="X28" s="6">
        <v>1.248701022411557E-2</v>
      </c>
    </row>
    <row r="29" spans="1:24" ht="101" x14ac:dyDescent="0.35">
      <c r="A29" s="5" t="s">
        <v>140</v>
      </c>
      <c r="B29" s="6" t="s">
        <v>141</v>
      </c>
      <c r="C29" s="6">
        <v>2.5000000000000001E-3</v>
      </c>
      <c r="D29" s="6">
        <v>2.5000000000000001E-3</v>
      </c>
      <c r="E29" s="6">
        <v>2.5000000000000001E-3</v>
      </c>
      <c r="F29" s="6">
        <v>2.5000000000000001E-3</v>
      </c>
      <c r="G29" s="6" t="s">
        <v>195</v>
      </c>
      <c r="H29" s="7" t="s">
        <v>201</v>
      </c>
      <c r="I29" s="6">
        <v>9.082248532962327E-5</v>
      </c>
      <c r="J29" s="6">
        <v>1.0139486590811961E-4</v>
      </c>
      <c r="K29" s="6">
        <v>-5.5137389164854533E-4</v>
      </c>
      <c r="L29" s="6">
        <v>4.7376207466146361E-4</v>
      </c>
      <c r="M29" s="6">
        <v>1.10019077721133E-4</v>
      </c>
      <c r="N29" s="6">
        <v>5.3617571536957397E-4</v>
      </c>
      <c r="O29" s="6">
        <v>2.8649609504221999E-4</v>
      </c>
      <c r="P29" s="6">
        <v>4.321796283139197E-4</v>
      </c>
      <c r="Q29" s="6">
        <v>2.7993177640061998E-4</v>
      </c>
      <c r="R29" s="6">
        <v>1.6200788692664219E-3</v>
      </c>
      <c r="S29" s="6">
        <v>2.7641874310507482E-4</v>
      </c>
      <c r="T29" s="6">
        <v>-1.2701968036636251E-5</v>
      </c>
      <c r="U29" s="6">
        <v>-1.0609301312795611E-3</v>
      </c>
      <c r="V29" s="6">
        <v>-0.13449170340702291</v>
      </c>
      <c r="W29" s="6">
        <v>4.4294271476048664E-3</v>
      </c>
      <c r="X29" s="6">
        <v>5.4907273914720953E-4</v>
      </c>
    </row>
    <row r="30" spans="1:24" ht="126" x14ac:dyDescent="0.35">
      <c r="A30" s="5" t="s">
        <v>142</v>
      </c>
      <c r="B30" s="6" t="s">
        <v>143</v>
      </c>
      <c r="C30" s="6">
        <v>0.14499999999999999</v>
      </c>
      <c r="D30" s="6">
        <v>0.14499999999999999</v>
      </c>
      <c r="E30" s="6">
        <v>0.14499999999999999</v>
      </c>
      <c r="F30" s="6">
        <v>0.14499999999999999</v>
      </c>
      <c r="G30" s="6" t="s">
        <v>195</v>
      </c>
      <c r="H30" s="7" t="s">
        <v>201</v>
      </c>
      <c r="I30" s="6">
        <v>-1.5586415517131881E-5</v>
      </c>
      <c r="J30" s="6">
        <v>-2.0898129849198362E-5</v>
      </c>
      <c r="K30" s="6">
        <v>-5.8258019659190809E-4</v>
      </c>
      <c r="L30" s="6">
        <v>9.8073493182161816E-4</v>
      </c>
      <c r="M30" s="6">
        <v>-8.9405812177427134E-5</v>
      </c>
      <c r="N30" s="6">
        <v>4.1573115073126053E-5</v>
      </c>
      <c r="O30" s="6">
        <v>-7.267391929309232E-5</v>
      </c>
      <c r="P30" s="6">
        <v>-1.181245711290638E-4</v>
      </c>
      <c r="Q30" s="6">
        <v>-2.098892892608897E-4</v>
      </c>
      <c r="R30" s="6">
        <v>3.3048836817691629E-4</v>
      </c>
      <c r="S30" s="6">
        <v>9.1075888021667771E-6</v>
      </c>
      <c r="T30" s="6">
        <v>-4.7580357253632163E-5</v>
      </c>
      <c r="U30" s="6">
        <v>-1.110756928351321E-3</v>
      </c>
      <c r="V30" s="6">
        <v>-5.2683248208092427E-2</v>
      </c>
      <c r="W30" s="6">
        <v>3.5995582112923201E-3</v>
      </c>
      <c r="X30" s="6">
        <v>-1.241486150702171E-5</v>
      </c>
    </row>
    <row r="31" spans="1:24" ht="113.5" x14ac:dyDescent="0.35">
      <c r="A31" s="5" t="s">
        <v>144</v>
      </c>
      <c r="B31" s="6" t="s">
        <v>145</v>
      </c>
      <c r="C31" s="6">
        <v>-5.0000000000000001E-3</v>
      </c>
      <c r="D31" s="6">
        <v>-5.0000000000000001E-3</v>
      </c>
      <c r="E31" s="6">
        <v>-5.0000000000000001E-3</v>
      </c>
      <c r="F31" s="6">
        <v>-5.0000000000000001E-3</v>
      </c>
      <c r="G31" s="6" t="s">
        <v>195</v>
      </c>
      <c r="H31" s="7" t="s">
        <v>201</v>
      </c>
      <c r="I31" s="6">
        <v>-1.179019290504758E-4</v>
      </c>
      <c r="J31" s="6">
        <v>-2.8145809183246611E-4</v>
      </c>
      <c r="K31" s="6">
        <v>-1.29016452874028E-3</v>
      </c>
      <c r="L31" s="6">
        <v>-3.1049132109859442E-4</v>
      </c>
      <c r="M31" s="6">
        <v>-4.6311451553076368E-4</v>
      </c>
      <c r="N31" s="6">
        <v>-2.6855382827349627E-4</v>
      </c>
      <c r="O31" s="6">
        <v>-7.1132510871107309E-4</v>
      </c>
      <c r="P31" s="6">
        <v>-7.6484028579785698E-4</v>
      </c>
      <c r="Q31" s="6">
        <v>-1.098658200244624E-3</v>
      </c>
      <c r="R31" s="6">
        <v>-2.5169020829696832E-4</v>
      </c>
      <c r="S31" s="6">
        <v>-6.7027371536400164E-4</v>
      </c>
      <c r="T31" s="6">
        <v>-4.4810995525161899E-4</v>
      </c>
      <c r="U31" s="6">
        <v>-1.204830004424463E-3</v>
      </c>
      <c r="V31" s="6">
        <v>1.2467090216462119E-2</v>
      </c>
      <c r="W31" s="6">
        <v>3.0684500456157498E-3</v>
      </c>
      <c r="X31" s="6">
        <v>-4.7872490204181259E-4</v>
      </c>
    </row>
    <row r="32" spans="1:24" ht="138.5" x14ac:dyDescent="0.35">
      <c r="A32" s="5" t="s">
        <v>146</v>
      </c>
      <c r="B32" s="6" t="s">
        <v>147</v>
      </c>
      <c r="C32" s="6">
        <v>1.78E-2</v>
      </c>
      <c r="D32" s="6">
        <v>-2.2249999999999999E-2</v>
      </c>
      <c r="E32" s="6">
        <v>-2.2249999999999999E-2</v>
      </c>
      <c r="F32" s="6">
        <v>-2.2249999999999999E-2</v>
      </c>
      <c r="G32" s="6" t="s">
        <v>196</v>
      </c>
      <c r="H32" s="7" t="s">
        <v>201</v>
      </c>
      <c r="I32" s="6">
        <v>-4.0109237215551242E-3</v>
      </c>
      <c r="J32" s="6">
        <v>-1.4067602485841929E-2</v>
      </c>
      <c r="K32" s="6">
        <v>-8.703141530857085E-3</v>
      </c>
      <c r="L32" s="6">
        <v>-2.4607796533165641E-2</v>
      </c>
      <c r="M32" s="6">
        <v>-8.5820323802028309E-3</v>
      </c>
      <c r="N32" s="6">
        <v>-1.1248122134732081E-2</v>
      </c>
      <c r="O32" s="6">
        <v>-7.658363085739011E-3</v>
      </c>
      <c r="P32" s="6">
        <v>-8.0815305812690537E-3</v>
      </c>
      <c r="Q32" s="6">
        <v>-6.6044906114499109E-3</v>
      </c>
      <c r="R32" s="6">
        <v>-5.6996217049809228E-3</v>
      </c>
      <c r="S32" s="6">
        <v>-5.1176316103507154E-3</v>
      </c>
      <c r="T32" s="6">
        <v>-2.3885199203976949E-2</v>
      </c>
      <c r="U32" s="6">
        <v>-6.6857938726611688E-3</v>
      </c>
      <c r="V32" s="6">
        <v>0.17648014178295179</v>
      </c>
      <c r="W32" s="6">
        <v>-1.055311993391418E-2</v>
      </c>
      <c r="X32" s="6">
        <v>-1.8743898132568729E-2</v>
      </c>
    </row>
    <row r="33" spans="1:24" ht="113.5" x14ac:dyDescent="0.35">
      <c r="A33" s="5" t="s">
        <v>148</v>
      </c>
      <c r="B33" s="6" t="s">
        <v>149</v>
      </c>
      <c r="C33" s="6">
        <v>0</v>
      </c>
      <c r="D33" s="6">
        <v>0.2</v>
      </c>
      <c r="E33" s="6">
        <v>0.56000000000000005</v>
      </c>
      <c r="F33" s="6">
        <v>0.2</v>
      </c>
      <c r="G33" s="6" t="s">
        <v>196</v>
      </c>
      <c r="H33" s="7" t="s">
        <v>201</v>
      </c>
      <c r="I33" s="6">
        <v>2.4049260715347302E-2</v>
      </c>
      <c r="J33" s="6">
        <v>2.2203792267358361E-2</v>
      </c>
      <c r="K33" s="6">
        <v>0.19346125480315299</v>
      </c>
      <c r="L33" s="6">
        <v>6.9320274510185353E-2</v>
      </c>
      <c r="M33" s="6">
        <v>2.165451212374871E-2</v>
      </c>
      <c r="N33" s="6">
        <v>4.2058471279480543E-2</v>
      </c>
      <c r="O33" s="6">
        <v>6.1617272531026113E-2</v>
      </c>
      <c r="P33" s="6">
        <v>6.7044275496627864E-2</v>
      </c>
      <c r="Q33" s="6">
        <v>7.4773932094494844E-2</v>
      </c>
      <c r="R33" s="6">
        <v>0.47460019012005611</v>
      </c>
      <c r="S33" s="6">
        <v>5.8607461450629873E-2</v>
      </c>
      <c r="T33" s="6">
        <v>4.1941147755489648E-2</v>
      </c>
      <c r="U33" s="6">
        <v>1.3453785964615821E-2</v>
      </c>
      <c r="V33" s="6">
        <v>-2.5377810690659812</v>
      </c>
      <c r="W33" s="6">
        <v>0.14079244823267159</v>
      </c>
      <c r="X33" s="6">
        <v>0.106158124948825</v>
      </c>
    </row>
    <row r="34" spans="1:24" ht="138.5" x14ac:dyDescent="0.35">
      <c r="A34" s="5" t="s">
        <v>150</v>
      </c>
      <c r="B34" s="6" t="s">
        <v>151</v>
      </c>
      <c r="C34" s="6">
        <v>-0.13800000000000001</v>
      </c>
      <c r="D34" s="6">
        <v>-0.13800000000000001</v>
      </c>
      <c r="E34" s="6">
        <v>-0.13800000000000001</v>
      </c>
      <c r="F34" s="6">
        <v>-0.13800000000000001</v>
      </c>
      <c r="G34" s="6" t="s">
        <v>196</v>
      </c>
      <c r="H34" s="7" t="s">
        <v>201</v>
      </c>
      <c r="I34" s="6">
        <v>-1.3251696147036999E-2</v>
      </c>
      <c r="J34" s="6">
        <v>-3.4239038377486812E-2</v>
      </c>
      <c r="K34" s="6">
        <v>-5.0286343109066968E-2</v>
      </c>
      <c r="L34" s="6">
        <v>-1.5143664777153299E-2</v>
      </c>
      <c r="M34" s="6">
        <v>-6.7943254519311587E-3</v>
      </c>
      <c r="N34" s="6">
        <v>-3.1097493937894839E-2</v>
      </c>
      <c r="O34" s="6">
        <v>-0.1002267927718634</v>
      </c>
      <c r="P34" s="6">
        <v>-8.3138995108295755E-2</v>
      </c>
      <c r="Q34" s="6">
        <v>-0.12874159549285741</v>
      </c>
      <c r="R34" s="6">
        <v>-2.9443036120203912E-2</v>
      </c>
      <c r="S34" s="6">
        <v>-0.102564408496419</v>
      </c>
      <c r="T34" s="6">
        <v>-1.336848213692887E-2</v>
      </c>
      <c r="U34" s="6">
        <v>-1.2391081387396511E-2</v>
      </c>
      <c r="V34" s="6">
        <v>0.67058473967217813</v>
      </c>
      <c r="W34" s="6">
        <v>-2.96726100292364E-2</v>
      </c>
      <c r="X34" s="6">
        <v>-5.0046170365833177E-2</v>
      </c>
    </row>
    <row r="35" spans="1:24" ht="101" x14ac:dyDescent="0.35">
      <c r="A35" s="5" t="s">
        <v>152</v>
      </c>
      <c r="B35" s="6" t="s">
        <v>153</v>
      </c>
      <c r="C35" s="6">
        <v>0.3</v>
      </c>
      <c r="D35" s="6">
        <v>0.3</v>
      </c>
      <c r="E35" s="6">
        <v>0.3</v>
      </c>
      <c r="F35" s="6">
        <v>0.3</v>
      </c>
      <c r="G35" s="6" t="s">
        <v>195</v>
      </c>
      <c r="H35" s="7" t="s">
        <v>201</v>
      </c>
      <c r="I35" s="6">
        <v>1.5039939488461579E-4</v>
      </c>
      <c r="J35" s="6">
        <v>8.59850718820509E-5</v>
      </c>
      <c r="K35" s="6">
        <v>2.9799176410032921E-5</v>
      </c>
      <c r="L35" s="6">
        <v>9.4056434344811117E-4</v>
      </c>
      <c r="M35" s="6">
        <v>-3.595586614433049E-5</v>
      </c>
      <c r="N35" s="6">
        <v>1.2815144137429491E-3</v>
      </c>
      <c r="O35" s="6">
        <v>1.554413449399139E-4</v>
      </c>
      <c r="P35" s="6">
        <v>4.2435342967025899E-4</v>
      </c>
      <c r="Q35" s="6">
        <v>5.3974295228839573E-5</v>
      </c>
      <c r="R35" s="6">
        <v>3.6148224309534779E-3</v>
      </c>
      <c r="S35" s="6">
        <v>1.425349545529218E-4</v>
      </c>
      <c r="T35" s="6">
        <v>3.8149336410061649E-5</v>
      </c>
      <c r="U35" s="6">
        <v>-1.0739252656488459E-3</v>
      </c>
      <c r="V35" s="6">
        <v>-4.9773351159377983E-2</v>
      </c>
      <c r="W35" s="6">
        <v>4.2551214686071233E-3</v>
      </c>
      <c r="X35" s="6">
        <v>1.1158311598163011E-3</v>
      </c>
    </row>
    <row r="36" spans="1:24" ht="126" x14ac:dyDescent="0.35">
      <c r="A36" s="5" t="s">
        <v>154</v>
      </c>
      <c r="B36" s="6" t="s">
        <v>155</v>
      </c>
      <c r="C36" s="6">
        <v>7.4074074074074077E-3</v>
      </c>
      <c r="D36" s="6">
        <v>7.4074074074074077E-3</v>
      </c>
      <c r="E36" s="6">
        <v>7.4074074074074077E-3</v>
      </c>
      <c r="F36" s="6">
        <v>7.4074074074074077E-3</v>
      </c>
      <c r="G36" s="6" t="s">
        <v>197</v>
      </c>
      <c r="H36" s="7" t="s">
        <v>201</v>
      </c>
      <c r="I36" s="6">
        <v>4.8747928328119116E-3</v>
      </c>
      <c r="J36" s="6">
        <v>6.2319605883286548E-2</v>
      </c>
      <c r="K36" s="6">
        <v>8.369919289688995E-3</v>
      </c>
      <c r="L36" s="6">
        <v>4.8677889232530188E-3</v>
      </c>
      <c r="M36" s="6">
        <v>9.9454612982992569E-4</v>
      </c>
      <c r="N36" s="6">
        <v>5.1586070116193044E-3</v>
      </c>
      <c r="O36" s="6">
        <v>1.0227884808084481E-2</v>
      </c>
      <c r="P36" s="6">
        <v>1.0674903700541879E-2</v>
      </c>
      <c r="Q36" s="6">
        <v>8.0984875653509723E-3</v>
      </c>
      <c r="R36" s="6">
        <v>3.6343191388768449E-3</v>
      </c>
      <c r="S36" s="6">
        <v>6.599276885030524E-3</v>
      </c>
      <c r="T36" s="6">
        <v>2.0010539454173E-3</v>
      </c>
      <c r="U36" s="6">
        <v>-9.3085785782700354E-4</v>
      </c>
      <c r="V36" s="6">
        <v>-0.13257850876026511</v>
      </c>
      <c r="W36" s="6">
        <v>7.7304318688909716E-3</v>
      </c>
      <c r="X36" s="6">
        <v>0.18853355497634119</v>
      </c>
    </row>
    <row r="37" spans="1:24" ht="113.5" x14ac:dyDescent="0.35">
      <c r="A37" s="5" t="s">
        <v>156</v>
      </c>
      <c r="B37" s="6" t="s">
        <v>157</v>
      </c>
      <c r="C37" s="6">
        <v>-0.505</v>
      </c>
      <c r="D37" s="6">
        <v>-0.505</v>
      </c>
      <c r="E37" s="6">
        <v>-0.505</v>
      </c>
      <c r="F37" s="6">
        <v>-0.505</v>
      </c>
      <c r="G37" s="6" t="s">
        <v>195</v>
      </c>
      <c r="H37" s="7" t="s">
        <v>201</v>
      </c>
      <c r="I37" s="6">
        <v>-3.6876880552074152E-3</v>
      </c>
      <c r="J37" s="6">
        <v>-6.9233615908542642E-3</v>
      </c>
      <c r="K37" s="6">
        <v>-7.4266790825486928E-2</v>
      </c>
      <c r="L37" s="6">
        <v>-1.8589638460130099E-2</v>
      </c>
      <c r="M37" s="6">
        <v>-1.504136417264903E-2</v>
      </c>
      <c r="N37" s="6">
        <v>-2.092031325711451E-2</v>
      </c>
      <c r="O37" s="6">
        <v>-1.73095506336725E-2</v>
      </c>
      <c r="P37" s="6">
        <v>-1.9478211032888541E-2</v>
      </c>
      <c r="Q37" s="6">
        <v>-2.492509926025863E-2</v>
      </c>
      <c r="R37" s="6">
        <v>-2.0994177816477898E-2</v>
      </c>
      <c r="S37" s="6">
        <v>-1.609058657274233E-2</v>
      </c>
      <c r="T37" s="6">
        <v>-1.457189294245023E-2</v>
      </c>
      <c r="U37" s="6">
        <v>-8.2895654687089697E-3</v>
      </c>
      <c r="V37" s="6">
        <v>9.4871208821270745</v>
      </c>
      <c r="W37" s="6">
        <v>-0.1046919230050859</v>
      </c>
      <c r="X37" s="6">
        <v>-1.7674264118896041E-2</v>
      </c>
    </row>
    <row r="38" spans="1:24" ht="113.5" x14ac:dyDescent="0.35">
      <c r="A38" s="5" t="s">
        <v>158</v>
      </c>
      <c r="B38" s="6" t="s">
        <v>159</v>
      </c>
      <c r="C38" s="6">
        <v>-0.3</v>
      </c>
      <c r="D38" s="6">
        <v>-0.3</v>
      </c>
      <c r="E38" s="6">
        <v>-0.3</v>
      </c>
      <c r="F38" s="6">
        <v>-0.3</v>
      </c>
      <c r="G38" s="6" t="s">
        <v>195</v>
      </c>
      <c r="H38" s="7" t="s">
        <v>201</v>
      </c>
      <c r="I38" s="6">
        <v>-1.4024888141069281E-3</v>
      </c>
      <c r="J38" s="6">
        <v>-3.2859716037900791E-3</v>
      </c>
      <c r="K38" s="6">
        <v>-1.9416613885300742E-2</v>
      </c>
      <c r="L38" s="6">
        <v>-5.1978820537991917E-3</v>
      </c>
      <c r="M38" s="6">
        <v>-6.9647300959597321E-3</v>
      </c>
      <c r="N38" s="6">
        <v>-8.6227369515524139E-3</v>
      </c>
      <c r="O38" s="6">
        <v>-8.4863041443233415E-3</v>
      </c>
      <c r="P38" s="6">
        <v>-7.7596589674913483E-3</v>
      </c>
      <c r="Q38" s="6">
        <v>-1.0771477176759961E-2</v>
      </c>
      <c r="R38" s="6">
        <v>-6.3933516222296283E-3</v>
      </c>
      <c r="S38" s="6">
        <v>-8.0115626673604654E-3</v>
      </c>
      <c r="T38" s="6">
        <v>-3.8588791374396668E-3</v>
      </c>
      <c r="U38" s="6">
        <v>-4.7398637315246113E-3</v>
      </c>
      <c r="V38" s="6">
        <v>0.49474848934705751</v>
      </c>
      <c r="W38" s="6">
        <v>-2.6164965906682922E-2</v>
      </c>
      <c r="X38" s="6">
        <v>-7.022195834353131E-3</v>
      </c>
    </row>
    <row r="39" spans="1:24" ht="126" x14ac:dyDescent="0.35">
      <c r="A39" s="5" t="s">
        <v>160</v>
      </c>
      <c r="B39" s="6" t="s">
        <v>161</v>
      </c>
      <c r="C39" s="6">
        <v>-2.4985520000777419E-3</v>
      </c>
      <c r="D39" s="6">
        <v>-2.4985520000777419E-3</v>
      </c>
      <c r="E39" s="6">
        <v>-2.4985520000777419E-3</v>
      </c>
      <c r="F39" s="6">
        <v>-2.4985520000777419E-3</v>
      </c>
      <c r="G39" s="6" t="s">
        <v>198</v>
      </c>
      <c r="H39" s="7" t="s">
        <v>201</v>
      </c>
      <c r="I39" s="6">
        <v>-4.0076980572814206E-3</v>
      </c>
      <c r="J39" s="6">
        <v>-1.212677989669708E-2</v>
      </c>
      <c r="K39" s="6">
        <v>-2.6635875602954899E-3</v>
      </c>
      <c r="L39" s="6">
        <v>-1.8358123080087141E-3</v>
      </c>
      <c r="M39" s="6">
        <v>-2.3235751394437821E-3</v>
      </c>
      <c r="N39" s="6">
        <v>-9.0311678889564689E-3</v>
      </c>
      <c r="O39" s="6">
        <v>-7.711366813357174E-3</v>
      </c>
      <c r="P39" s="6">
        <v>-8.5650497005848366E-3</v>
      </c>
      <c r="Q39" s="6">
        <v>-9.5260495371900771E-3</v>
      </c>
      <c r="R39" s="6">
        <v>-1.220057228358305E-3</v>
      </c>
      <c r="S39" s="6">
        <v>-8.1783881177578902E-3</v>
      </c>
      <c r="T39" s="6">
        <v>-2.410855000766046E-3</v>
      </c>
      <c r="U39" s="6">
        <v>-1.234550774922594E-3</v>
      </c>
      <c r="V39" s="6">
        <v>0.14208046872082769</v>
      </c>
      <c r="W39" s="6">
        <v>1.8330074641923831E-3</v>
      </c>
      <c r="X39" s="6">
        <v>-1.480219766770526E-2</v>
      </c>
    </row>
    <row r="40" spans="1:24" ht="126" x14ac:dyDescent="0.35">
      <c r="A40" s="5" t="s">
        <v>162</v>
      </c>
      <c r="B40" s="6" t="s">
        <v>163</v>
      </c>
      <c r="C40" s="6">
        <v>-1.8105966574476409E-2</v>
      </c>
      <c r="D40" s="6">
        <v>-1.8105966574476409E-2</v>
      </c>
      <c r="E40" s="6">
        <v>-1.8105966574476409E-2</v>
      </c>
      <c r="F40" s="6">
        <v>-1.8105966574476409E-2</v>
      </c>
      <c r="G40" s="6" t="s">
        <v>198</v>
      </c>
      <c r="H40" s="7" t="s">
        <v>201</v>
      </c>
      <c r="I40" s="6">
        <v>-3.7777842468694117E-2</v>
      </c>
      <c r="J40" s="6">
        <v>-5.5124837789649276E-3</v>
      </c>
      <c r="K40" s="6">
        <v>-2.2870546945768049E-2</v>
      </c>
      <c r="L40" s="6">
        <v>-0.1056707473039014</v>
      </c>
      <c r="M40" s="6">
        <v>-6.8885587796495814E-3</v>
      </c>
      <c r="N40" s="6">
        <v>-7.2837306290712747E-3</v>
      </c>
      <c r="O40" s="6">
        <v>-4.1213040509850293E-2</v>
      </c>
      <c r="P40" s="6">
        <v>-6.4204953024880967E-2</v>
      </c>
      <c r="Q40" s="6">
        <v>-5.4864492177824298E-2</v>
      </c>
      <c r="R40" s="6">
        <v>-0.45033359340716178</v>
      </c>
      <c r="S40" s="6">
        <v>-4.1166382779614041E-2</v>
      </c>
      <c r="T40" s="6">
        <v>-1.1357813556066359E-2</v>
      </c>
      <c r="U40" s="6">
        <v>-5.5398932902924296E-3</v>
      </c>
      <c r="V40" s="6">
        <v>1.6735273531297581</v>
      </c>
      <c r="W40" s="6">
        <v>-1.394442670908448E-2</v>
      </c>
      <c r="X40" s="6">
        <v>-0.16108685253922611</v>
      </c>
    </row>
    <row r="41" spans="1:24" ht="151" x14ac:dyDescent="0.35">
      <c r="A41" s="5" t="s">
        <v>164</v>
      </c>
      <c r="B41" s="6" t="s">
        <v>165</v>
      </c>
      <c r="C41" s="6">
        <v>-0.1345803909607092</v>
      </c>
      <c r="D41" s="6">
        <v>-0.1345803909607092</v>
      </c>
      <c r="E41" s="6">
        <v>-0.1345803909607092</v>
      </c>
      <c r="F41" s="6">
        <v>-0.1345803909607092</v>
      </c>
      <c r="G41" s="6" t="s">
        <v>198</v>
      </c>
      <c r="H41" s="7" t="s">
        <v>201</v>
      </c>
      <c r="I41" s="6">
        <v>-0.1798399230217283</v>
      </c>
      <c r="J41" s="6">
        <v>-0.29084882265252271</v>
      </c>
      <c r="K41" s="6">
        <v>-4.7386015352228188E-2</v>
      </c>
      <c r="L41" s="6">
        <v>-2.887349953619377E-2</v>
      </c>
      <c r="M41" s="6">
        <v>-6.4162530372860547E-3</v>
      </c>
      <c r="N41" s="6">
        <v>-2.4590609834692089E-2</v>
      </c>
      <c r="O41" s="6">
        <v>-0.13963125551978861</v>
      </c>
      <c r="P41" s="6">
        <v>-0.1172687221852952</v>
      </c>
      <c r="Q41" s="6">
        <v>-0.16026921112782169</v>
      </c>
      <c r="R41" s="6">
        <v>-1.9415894311210179E-2</v>
      </c>
      <c r="S41" s="6">
        <v>-0.12822112774294031</v>
      </c>
      <c r="T41" s="6">
        <v>-1.116897315551389E-2</v>
      </c>
      <c r="U41" s="6">
        <v>-2.312753343134966E-3</v>
      </c>
      <c r="V41" s="6">
        <v>6.6395191298265601</v>
      </c>
      <c r="W41" s="6">
        <v>-4.5919357278239863E-2</v>
      </c>
      <c r="X41" s="6">
        <v>-0.87979770956865877</v>
      </c>
    </row>
    <row r="42" spans="1:24" ht="176" x14ac:dyDescent="0.35">
      <c r="A42" s="5" t="s">
        <v>166</v>
      </c>
      <c r="B42" s="6" t="s">
        <v>167</v>
      </c>
      <c r="C42" s="6">
        <v>-0.60523930429999995</v>
      </c>
      <c r="D42" s="6">
        <v>-0.60523930429999995</v>
      </c>
      <c r="E42" s="6">
        <v>-0.60523930429999995</v>
      </c>
      <c r="F42" s="6">
        <v>-0.60523930429999995</v>
      </c>
      <c r="G42" s="6" t="s">
        <v>199</v>
      </c>
      <c r="H42" s="7" t="s">
        <v>201</v>
      </c>
      <c r="I42" s="6">
        <v>-3.3426607363303169E-2</v>
      </c>
      <c r="J42" s="6">
        <v>-5.6492379331134782E-2</v>
      </c>
      <c r="K42" s="6">
        <v>-1.2284128019369961E-2</v>
      </c>
      <c r="L42" s="6">
        <v>-9.0201988438516241E-3</v>
      </c>
      <c r="M42" s="6">
        <v>-1.6724085089487349E-3</v>
      </c>
      <c r="N42" s="6">
        <v>-4.9756193789632398E-3</v>
      </c>
      <c r="O42" s="6">
        <v>-2.3422280448311E-2</v>
      </c>
      <c r="P42" s="6">
        <v>-2.0310032930293861E-2</v>
      </c>
      <c r="Q42" s="6">
        <v>-2.567933184894685E-2</v>
      </c>
      <c r="R42" s="6">
        <v>-5.4370202188321398E-3</v>
      </c>
      <c r="S42" s="6">
        <v>-2.042192111289548E-2</v>
      </c>
      <c r="T42" s="6">
        <v>-2.9594401096255051E-3</v>
      </c>
      <c r="U42" s="6">
        <v>-1.6516806462482309E-3</v>
      </c>
      <c r="V42" s="6">
        <v>1.329764223144035</v>
      </c>
      <c r="W42" s="6">
        <v>-4.7211320385836038E-2</v>
      </c>
      <c r="X42" s="6">
        <v>-0.1709438457584776</v>
      </c>
    </row>
    <row r="43" spans="1:24" ht="113.5" x14ac:dyDescent="0.35">
      <c r="A43" s="5" t="s">
        <v>168</v>
      </c>
      <c r="B43" s="6" t="s">
        <v>169</v>
      </c>
      <c r="C43" s="6">
        <v>-0.04</v>
      </c>
      <c r="D43" s="6">
        <v>-0.04</v>
      </c>
      <c r="E43" s="6">
        <v>-0.04</v>
      </c>
      <c r="F43" s="6">
        <v>-0.04</v>
      </c>
      <c r="G43" s="6" t="s">
        <v>195</v>
      </c>
      <c r="H43" s="7" t="s">
        <v>201</v>
      </c>
      <c r="I43" s="6">
        <v>-3.1214164159575511E-3</v>
      </c>
      <c r="J43" s="6">
        <v>-8.6076951731051468E-3</v>
      </c>
      <c r="K43" s="6">
        <v>-1.223438389842528E-2</v>
      </c>
      <c r="L43" s="6">
        <v>-1.1281534063645869E-2</v>
      </c>
      <c r="M43" s="6">
        <v>-7.3506276589304434E-3</v>
      </c>
      <c r="N43" s="6">
        <v>-7.1881760959564989E-3</v>
      </c>
      <c r="O43" s="6">
        <v>-1.739442790846802E-2</v>
      </c>
      <c r="P43" s="6">
        <v>-1.8790658126860319E-2</v>
      </c>
      <c r="Q43" s="6">
        <v>-2.075685911602811E-2</v>
      </c>
      <c r="R43" s="6">
        <v>-8.3913212794625089E-3</v>
      </c>
      <c r="S43" s="6">
        <v>-1.6294316065780249E-2</v>
      </c>
      <c r="T43" s="6">
        <v>-8.9939442153418349E-3</v>
      </c>
      <c r="U43" s="6">
        <v>-7.4119005448870503E-3</v>
      </c>
      <c r="V43" s="6">
        <v>0.26082558853153021</v>
      </c>
      <c r="W43" s="6">
        <v>-2.354669592490297E-2</v>
      </c>
      <c r="X43" s="6">
        <v>-1.3168740604296819E-2</v>
      </c>
    </row>
    <row r="44" spans="1:24" ht="101" x14ac:dyDescent="0.35">
      <c r="A44" s="5" t="s">
        <v>170</v>
      </c>
      <c r="B44" s="6" t="s">
        <v>171</v>
      </c>
      <c r="C44" s="6">
        <v>6.6E-4</v>
      </c>
      <c r="D44" s="6">
        <v>6.6E-4</v>
      </c>
      <c r="E44" s="6">
        <v>6.6E-4</v>
      </c>
      <c r="F44" s="6">
        <v>6.6E-4</v>
      </c>
      <c r="G44" s="6" t="s">
        <v>195</v>
      </c>
      <c r="H44" s="7" t="s">
        <v>201</v>
      </c>
      <c r="I44" s="6">
        <v>1.7806719815936969E-3</v>
      </c>
      <c r="J44" s="6">
        <v>4.9922179122859874E-3</v>
      </c>
      <c r="K44" s="6">
        <v>3.406559961111548E-3</v>
      </c>
      <c r="L44" s="6">
        <v>4.207621550184751E-3</v>
      </c>
      <c r="M44" s="6">
        <v>9.9249660072001414E-4</v>
      </c>
      <c r="N44" s="6">
        <v>1.8058035908601569E-3</v>
      </c>
      <c r="O44" s="6">
        <v>2.3538558020140339E-3</v>
      </c>
      <c r="P44" s="6">
        <v>4.9517424199022947E-3</v>
      </c>
      <c r="Q44" s="6">
        <v>4.1590707281092213E-3</v>
      </c>
      <c r="R44" s="6">
        <v>5.1988030582974911E-3</v>
      </c>
      <c r="S44" s="6">
        <v>3.4783922111082601E-3</v>
      </c>
      <c r="T44" s="6">
        <v>1.4848116573188031E-3</v>
      </c>
      <c r="U44" s="6">
        <v>-8.0427225744685331E-4</v>
      </c>
      <c r="V44" s="6">
        <v>-2.941926925871797</v>
      </c>
      <c r="W44" s="6">
        <v>4.6705721511546533E-2</v>
      </c>
      <c r="X44" s="6">
        <v>1.248701022411557E-2</v>
      </c>
    </row>
    <row r="45" spans="1:24" ht="101" x14ac:dyDescent="0.35">
      <c r="A45" s="5" t="s">
        <v>172</v>
      </c>
      <c r="B45" s="6" t="s">
        <v>173</v>
      </c>
      <c r="C45" s="6">
        <v>2.5000000000000001E-3</v>
      </c>
      <c r="D45" s="6">
        <v>2.5000000000000001E-3</v>
      </c>
      <c r="E45" s="6">
        <v>2.5000000000000001E-3</v>
      </c>
      <c r="F45" s="6">
        <v>2.5000000000000001E-3</v>
      </c>
      <c r="G45" s="6" t="s">
        <v>195</v>
      </c>
      <c r="H45" s="7" t="s">
        <v>201</v>
      </c>
      <c r="I45" s="6">
        <v>9.082248532962327E-5</v>
      </c>
      <c r="J45" s="6">
        <v>1.0139486590811961E-4</v>
      </c>
      <c r="K45" s="6">
        <v>-5.5137389164854533E-4</v>
      </c>
      <c r="L45" s="6">
        <v>4.7376207466146361E-4</v>
      </c>
      <c r="M45" s="6">
        <v>1.10019077721133E-4</v>
      </c>
      <c r="N45" s="6">
        <v>5.3617571536957397E-4</v>
      </c>
      <c r="O45" s="6">
        <v>2.8649609504221999E-4</v>
      </c>
      <c r="P45" s="6">
        <v>4.321796283139197E-4</v>
      </c>
      <c r="Q45" s="6">
        <v>2.7993177640061998E-4</v>
      </c>
      <c r="R45" s="6">
        <v>1.6200788692664219E-3</v>
      </c>
      <c r="S45" s="6">
        <v>2.7641874310507482E-4</v>
      </c>
      <c r="T45" s="6">
        <v>-1.2701968036636251E-5</v>
      </c>
      <c r="U45" s="6">
        <v>-1.0609301312795611E-3</v>
      </c>
      <c r="V45" s="6">
        <v>-0.13449170340702291</v>
      </c>
      <c r="W45" s="6">
        <v>4.4294271476048664E-3</v>
      </c>
      <c r="X45" s="6">
        <v>5.4907273914720953E-4</v>
      </c>
    </row>
    <row r="46" spans="1:24" ht="126" x14ac:dyDescent="0.35">
      <c r="A46" s="5" t="s">
        <v>174</v>
      </c>
      <c r="B46" s="6" t="s">
        <v>175</v>
      </c>
      <c r="C46" s="6">
        <v>0.14499999999999999</v>
      </c>
      <c r="D46" s="6">
        <v>0.14499999999999999</v>
      </c>
      <c r="E46" s="6">
        <v>0.14499999999999999</v>
      </c>
      <c r="F46" s="6">
        <v>0.14499999999999999</v>
      </c>
      <c r="G46" s="6" t="s">
        <v>195</v>
      </c>
      <c r="H46" s="7" t="s">
        <v>201</v>
      </c>
      <c r="I46" s="6">
        <v>-1.5586415517131881E-5</v>
      </c>
      <c r="J46" s="6">
        <v>-2.0898129849198362E-5</v>
      </c>
      <c r="K46" s="6">
        <v>-5.8258019659190809E-4</v>
      </c>
      <c r="L46" s="6">
        <v>9.8073493182161816E-4</v>
      </c>
      <c r="M46" s="6">
        <v>-8.9405812177427134E-5</v>
      </c>
      <c r="N46" s="6">
        <v>4.1573115073126053E-5</v>
      </c>
      <c r="O46" s="6">
        <v>-7.267391929309232E-5</v>
      </c>
      <c r="P46" s="6">
        <v>-1.181245711290638E-4</v>
      </c>
      <c r="Q46" s="6">
        <v>-2.098892892608897E-4</v>
      </c>
      <c r="R46" s="6">
        <v>3.3048836817691629E-4</v>
      </c>
      <c r="S46" s="6">
        <v>9.1075888021667771E-6</v>
      </c>
      <c r="T46" s="6">
        <v>-4.7580357253632163E-5</v>
      </c>
      <c r="U46" s="6">
        <v>-1.110756928351321E-3</v>
      </c>
      <c r="V46" s="6">
        <v>-5.2683248208092427E-2</v>
      </c>
      <c r="W46" s="6">
        <v>3.5995582112923201E-3</v>
      </c>
      <c r="X46" s="6">
        <v>-1.241486150702171E-5</v>
      </c>
    </row>
    <row r="47" spans="1:24" ht="113.5" x14ac:dyDescent="0.35">
      <c r="A47" s="5" t="s">
        <v>176</v>
      </c>
      <c r="B47" s="6" t="s">
        <v>177</v>
      </c>
      <c r="C47" s="6">
        <v>-5.0000000000000001E-3</v>
      </c>
      <c r="D47" s="6">
        <v>-5.0000000000000001E-3</v>
      </c>
      <c r="E47" s="6">
        <v>-5.0000000000000001E-3</v>
      </c>
      <c r="F47" s="6">
        <v>-5.0000000000000001E-3</v>
      </c>
      <c r="G47" s="6" t="s">
        <v>195</v>
      </c>
      <c r="H47" s="7" t="s">
        <v>201</v>
      </c>
      <c r="I47" s="6">
        <v>-1.179019290504758E-4</v>
      </c>
      <c r="J47" s="6">
        <v>-2.8145809183246611E-4</v>
      </c>
      <c r="K47" s="6">
        <v>-1.29016452874028E-3</v>
      </c>
      <c r="L47" s="6">
        <v>-3.1049132109859442E-4</v>
      </c>
      <c r="M47" s="6">
        <v>-4.6311451553076368E-4</v>
      </c>
      <c r="N47" s="6">
        <v>-2.6855382827349627E-4</v>
      </c>
      <c r="O47" s="6">
        <v>-7.1132510871107309E-4</v>
      </c>
      <c r="P47" s="6">
        <v>-7.6484028579785698E-4</v>
      </c>
      <c r="Q47" s="6">
        <v>-1.098658200244624E-3</v>
      </c>
      <c r="R47" s="6">
        <v>-2.5169020829696832E-4</v>
      </c>
      <c r="S47" s="6">
        <v>-6.7027371536400164E-4</v>
      </c>
      <c r="T47" s="6">
        <v>-4.4810995525161899E-4</v>
      </c>
      <c r="U47" s="6">
        <v>-1.204830004424463E-3</v>
      </c>
      <c r="V47" s="6">
        <v>1.2467090216462119E-2</v>
      </c>
      <c r="W47" s="6">
        <v>3.0684500456157498E-3</v>
      </c>
      <c r="X47" s="6">
        <v>-4.7872490204181259E-4</v>
      </c>
    </row>
    <row r="48" spans="1:24" ht="138.5" x14ac:dyDescent="0.35">
      <c r="A48" s="5" t="s">
        <v>178</v>
      </c>
      <c r="B48" s="6" t="s">
        <v>179</v>
      </c>
      <c r="C48" s="6">
        <v>0.1</v>
      </c>
      <c r="D48" s="6">
        <v>0.1</v>
      </c>
      <c r="E48" s="6">
        <v>0.1</v>
      </c>
      <c r="F48" s="6">
        <v>0.1</v>
      </c>
      <c r="G48" s="6" t="s">
        <v>196</v>
      </c>
      <c r="H48" s="7" t="s">
        <v>201</v>
      </c>
      <c r="I48" s="6">
        <v>7.1338534935123418E-2</v>
      </c>
      <c r="J48" s="6">
        <v>0.25188829644223409</v>
      </c>
      <c r="K48" s="6">
        <v>0.13684039401690121</v>
      </c>
      <c r="L48" s="6">
        <v>0.44215927223455032</v>
      </c>
      <c r="M48" s="6">
        <v>0.1522034779414187</v>
      </c>
      <c r="N48" s="6">
        <v>0.20142877904215001</v>
      </c>
      <c r="O48" s="6">
        <v>0.1353760574889141</v>
      </c>
      <c r="P48" s="6">
        <v>0.1413228383459339</v>
      </c>
      <c r="Q48" s="6">
        <v>0.1136884652401301</v>
      </c>
      <c r="R48" s="6">
        <v>0.10094411505306181</v>
      </c>
      <c r="S48" s="6">
        <v>9.0037557863295412E-2</v>
      </c>
      <c r="T48" s="6">
        <v>0.42573756364421589</v>
      </c>
      <c r="U48" s="6">
        <v>9.8726781498724075E-2</v>
      </c>
      <c r="V48" s="6">
        <v>-3.062386536596009</v>
      </c>
      <c r="W48" s="6">
        <v>0.2569077205620367</v>
      </c>
      <c r="X48" s="6">
        <v>0.33424439304361198</v>
      </c>
    </row>
    <row r="49" spans="1:24" ht="101" x14ac:dyDescent="0.35">
      <c r="A49" s="5" t="s">
        <v>180</v>
      </c>
      <c r="B49" s="6" t="s">
        <v>181</v>
      </c>
      <c r="C49" s="6">
        <v>1</v>
      </c>
      <c r="D49" s="6">
        <v>1</v>
      </c>
      <c r="E49" s="6">
        <v>1</v>
      </c>
      <c r="F49" s="6">
        <v>1</v>
      </c>
      <c r="G49" s="6" t="s">
        <v>195</v>
      </c>
      <c r="H49" s="7" t="s">
        <v>201</v>
      </c>
      <c r="I49" s="6">
        <v>2.5067611099003702E-3</v>
      </c>
      <c r="J49" s="6">
        <v>1.8123948186728031E-3</v>
      </c>
      <c r="K49" s="6">
        <v>1.3124966067341469E-2</v>
      </c>
      <c r="L49" s="6">
        <v>1.271210709087269E-2</v>
      </c>
      <c r="M49" s="6">
        <v>8.772491383843298E-4</v>
      </c>
      <c r="N49" s="6">
        <v>1.7604514775797591E-2</v>
      </c>
      <c r="O49" s="6">
        <v>3.5732977426272692E-3</v>
      </c>
      <c r="P49" s="6">
        <v>8.2388009217954743E-3</v>
      </c>
      <c r="Q49" s="6">
        <v>4.0012548618241738E-3</v>
      </c>
      <c r="R49" s="6">
        <v>4.9195719830210718E-2</v>
      </c>
      <c r="S49" s="6">
        <v>3.180495796189156E-3</v>
      </c>
      <c r="T49" s="6">
        <v>2.8964258390286441E-3</v>
      </c>
      <c r="U49" s="6">
        <v>-3.7109360888201118E-4</v>
      </c>
      <c r="V49" s="6">
        <v>-0.73543509610972257</v>
      </c>
      <c r="W49" s="6">
        <v>1.3265661913794941E-2</v>
      </c>
      <c r="X49" s="6">
        <v>1.6659734691323369E-2</v>
      </c>
    </row>
    <row r="50" spans="1:24" ht="113.5" x14ac:dyDescent="0.35">
      <c r="A50" s="5" t="s">
        <v>182</v>
      </c>
      <c r="B50" s="6" t="s">
        <v>183</v>
      </c>
      <c r="C50" s="6">
        <v>-0.73</v>
      </c>
      <c r="D50" s="6">
        <v>-0.73</v>
      </c>
      <c r="E50" s="6">
        <v>-0.73</v>
      </c>
      <c r="F50" s="6">
        <v>-0.73</v>
      </c>
      <c r="G50" s="6" t="s">
        <v>195</v>
      </c>
      <c r="H50" s="7" t="s">
        <v>201</v>
      </c>
      <c r="I50" s="6">
        <v>-2.4974428999716271E-2</v>
      </c>
      <c r="J50" s="6">
        <v>-3.4372898920793628E-2</v>
      </c>
      <c r="K50" s="6">
        <v>-0.18812617406673551</v>
      </c>
      <c r="L50" s="6">
        <v>-6.9456608106179679E-2</v>
      </c>
      <c r="M50" s="6">
        <v>-7.5516790822495627E-2</v>
      </c>
      <c r="N50" s="6">
        <v>-4.9923878455563578E-2</v>
      </c>
      <c r="O50" s="6">
        <v>-0.1018898492561138</v>
      </c>
      <c r="P50" s="6">
        <v>-0.110098017695561</v>
      </c>
      <c r="Q50" s="6">
        <v>-0.1224834547890179</v>
      </c>
      <c r="R50" s="6">
        <v>-0.16482642043598161</v>
      </c>
      <c r="S50" s="6">
        <v>-9.2969701893861764E-2</v>
      </c>
      <c r="T50" s="6">
        <v>-4.063036025061649E-2</v>
      </c>
      <c r="U50" s="6">
        <v>-3.4351557550370587E-2</v>
      </c>
      <c r="V50" s="6">
        <v>2.711593870519815</v>
      </c>
      <c r="W50" s="6">
        <v>-0.29036963093399182</v>
      </c>
      <c r="X50" s="6">
        <v>-0.1015321893392765</v>
      </c>
    </row>
    <row r="51" spans="1:24" ht="138.5" x14ac:dyDescent="0.35">
      <c r="A51" s="5" t="s">
        <v>184</v>
      </c>
      <c r="B51" s="6" t="s">
        <v>185</v>
      </c>
      <c r="C51" s="6">
        <v>-1</v>
      </c>
      <c r="D51" s="6">
        <v>-1</v>
      </c>
      <c r="E51" s="6">
        <v>-1</v>
      </c>
      <c r="F51" s="6">
        <v>-1</v>
      </c>
      <c r="G51" s="6" t="s">
        <v>195</v>
      </c>
      <c r="H51" s="7" t="s">
        <v>201</v>
      </c>
      <c r="I51" s="6">
        <v>0.14757327474330401</v>
      </c>
      <c r="J51" s="6">
        <v>0.3843324986684008</v>
      </c>
      <c r="K51" s="6">
        <v>0.3683459863932223</v>
      </c>
      <c r="L51" s="6">
        <v>0.17529501193339431</v>
      </c>
      <c r="M51" s="6">
        <v>0.34698732304739149</v>
      </c>
      <c r="N51" s="6">
        <v>0.31510522770293392</v>
      </c>
      <c r="O51" s="6">
        <v>0.50192679019026687</v>
      </c>
      <c r="P51" s="6">
        <v>0.4791218562511867</v>
      </c>
      <c r="Q51" s="6">
        <v>0.56369801740333492</v>
      </c>
      <c r="R51" s="6">
        <v>0.25959775922972611</v>
      </c>
      <c r="S51" s="6">
        <v>0.52610425023716745</v>
      </c>
      <c r="T51" s="6">
        <v>0.14210127954446611</v>
      </c>
      <c r="U51" s="6">
        <v>0.35976695937538222</v>
      </c>
      <c r="V51" s="6">
        <v>-6.8650901148090773</v>
      </c>
      <c r="W51" s="6">
        <v>0.41564019742379099</v>
      </c>
      <c r="X51" s="6">
        <v>0.59581385993074665</v>
      </c>
    </row>
    <row r="52" spans="1:24" ht="126" x14ac:dyDescent="0.35">
      <c r="A52" s="5" t="s">
        <v>186</v>
      </c>
      <c r="B52" s="6" t="s">
        <v>187</v>
      </c>
      <c r="C52" s="6">
        <v>0.05</v>
      </c>
      <c r="D52" s="6">
        <v>0.05</v>
      </c>
      <c r="E52" s="6">
        <v>0.05</v>
      </c>
      <c r="F52" s="6">
        <v>0.05</v>
      </c>
      <c r="G52" s="6" t="s">
        <v>196</v>
      </c>
      <c r="H52" s="7" t="s">
        <v>201</v>
      </c>
      <c r="I52" s="6">
        <v>5.349384222930148E-2</v>
      </c>
      <c r="J52" s="6">
        <v>0.18890281633221109</v>
      </c>
      <c r="K52" s="6">
        <v>0.102374473129418</v>
      </c>
      <c r="L52" s="6">
        <v>0.33161864755819831</v>
      </c>
      <c r="M52" s="6">
        <v>0.11412535273106431</v>
      </c>
      <c r="N52" s="6">
        <v>0.1510612197614685</v>
      </c>
      <c r="O52" s="6">
        <v>0.1015019448086955</v>
      </c>
      <c r="P52" s="6">
        <v>0.1059403615619704</v>
      </c>
      <c r="Q52" s="6">
        <v>8.5200277101310617E-2</v>
      </c>
      <c r="R52" s="6">
        <v>7.5689399821699893E-2</v>
      </c>
      <c r="S52" s="6">
        <v>6.750250494736984E-2</v>
      </c>
      <c r="T52" s="6">
        <v>0.31925538550041532</v>
      </c>
      <c r="U52" s="6">
        <v>7.3763022706818684E-2</v>
      </c>
      <c r="V52" s="6">
        <v>-2.2953582130925079</v>
      </c>
      <c r="W52" s="6">
        <v>0.19360479473069539</v>
      </c>
      <c r="X52" s="6">
        <v>0.25064754689923091</v>
      </c>
    </row>
    <row r="53" spans="1:24" ht="126" x14ac:dyDescent="0.35">
      <c r="A53" s="5" t="s">
        <v>188</v>
      </c>
      <c r="B53" s="6" t="s">
        <v>189</v>
      </c>
      <c r="C53" s="6">
        <v>-1</v>
      </c>
      <c r="D53" s="6">
        <v>-1</v>
      </c>
      <c r="E53" s="6">
        <v>-1</v>
      </c>
      <c r="F53" s="6">
        <v>-1</v>
      </c>
      <c r="G53" s="6" t="s">
        <v>195</v>
      </c>
      <c r="H53" s="7" t="s">
        <v>201</v>
      </c>
      <c r="I53" s="6">
        <v>0.22138010402344091</v>
      </c>
      <c r="J53" s="6">
        <v>0.57652561409754999</v>
      </c>
      <c r="K53" s="6">
        <v>0.55303123904332363</v>
      </c>
      <c r="L53" s="6">
        <v>0.26294631894044118</v>
      </c>
      <c r="M53" s="6">
        <v>0.52053568042093301</v>
      </c>
      <c r="N53" s="6">
        <v>0.47267866131927072</v>
      </c>
      <c r="O53" s="6">
        <v>0.75295062421103764</v>
      </c>
      <c r="P53" s="6">
        <v>0.71878673568201545</v>
      </c>
      <c r="Q53" s="6">
        <v>0.84567952598158425</v>
      </c>
      <c r="R53" s="6">
        <v>0.38943529650768471</v>
      </c>
      <c r="S53" s="6">
        <v>0.78920791233050192</v>
      </c>
      <c r="T53" s="6">
        <v>0.2132478109300443</v>
      </c>
      <c r="U53" s="6">
        <v>0.5402151823978546</v>
      </c>
      <c r="V53" s="6">
        <v>-10.30051736389764</v>
      </c>
      <c r="W53" s="6">
        <v>0.6216515220495602</v>
      </c>
      <c r="X53" s="6">
        <v>0.8937925283990602</v>
      </c>
    </row>
  </sheetData>
  <conditionalFormatting sqref="C2:C53">
    <cfRule type="cellIs" dxfId="2" priority="1" operator="notEqual">
      <formula>F2</formula>
    </cfRule>
  </conditionalFormatting>
  <conditionalFormatting sqref="D2:D53">
    <cfRule type="cellIs" dxfId="1" priority="2" operator="notEqual">
      <formula>F2</formula>
    </cfRule>
  </conditionalFormatting>
  <conditionalFormatting sqref="E2:E53">
    <cfRule type="cellIs" dxfId="0" priority="3" operator="notEqual">
      <formula>F2</formula>
    </cfRule>
  </conditionalFormatting>
  <conditionalFormatting sqref="I2:I54">
    <cfRule type="colorScale" priority="157">
      <colorScale>
        <cfvo type="min"/>
        <cfvo type="percentile" val="0"/>
        <cfvo type="max"/>
        <color rgb="FFC00000"/>
        <color rgb="FFFFFFFF"/>
        <color rgb="FF9BBB59"/>
      </colorScale>
    </cfRule>
  </conditionalFormatting>
  <conditionalFormatting sqref="J2:J54">
    <cfRule type="colorScale" priority="158">
      <colorScale>
        <cfvo type="min"/>
        <cfvo type="percentile" val="0"/>
        <cfvo type="max"/>
        <color rgb="FFC00000"/>
        <color rgb="FFFFFFFF"/>
        <color rgb="FF9BBB59"/>
      </colorScale>
    </cfRule>
  </conditionalFormatting>
  <conditionalFormatting sqref="K2:K54">
    <cfRule type="colorScale" priority="159">
      <colorScale>
        <cfvo type="min"/>
        <cfvo type="percentile" val="0"/>
        <cfvo type="max"/>
        <color rgb="FFC00000"/>
        <color rgb="FFFFFFFF"/>
        <color rgb="FF9BBB59"/>
      </colorScale>
    </cfRule>
  </conditionalFormatting>
  <conditionalFormatting sqref="L2:L54">
    <cfRule type="colorScale" priority="160">
      <colorScale>
        <cfvo type="min"/>
        <cfvo type="percentile" val="0"/>
        <cfvo type="max"/>
        <color rgb="FFC00000"/>
        <color rgb="FFFFFFFF"/>
        <color rgb="FF9BBB59"/>
      </colorScale>
    </cfRule>
  </conditionalFormatting>
  <conditionalFormatting sqref="M2:M54">
    <cfRule type="colorScale" priority="161">
      <colorScale>
        <cfvo type="min"/>
        <cfvo type="percentile" val="0"/>
        <cfvo type="max"/>
        <color rgb="FFC00000"/>
        <color rgb="FFFFFFFF"/>
        <color rgb="FF9BBB59"/>
      </colorScale>
    </cfRule>
  </conditionalFormatting>
  <conditionalFormatting sqref="N2:N54">
    <cfRule type="colorScale" priority="162">
      <colorScale>
        <cfvo type="min"/>
        <cfvo type="percentile" val="0"/>
        <cfvo type="max"/>
        <color rgb="FFC00000"/>
        <color rgb="FFFFFFFF"/>
        <color rgb="FF9BBB59"/>
      </colorScale>
    </cfRule>
  </conditionalFormatting>
  <conditionalFormatting sqref="O2:O54">
    <cfRule type="colorScale" priority="163">
      <colorScale>
        <cfvo type="min"/>
        <cfvo type="percentile" val="0"/>
        <cfvo type="max"/>
        <color rgb="FFC00000"/>
        <color rgb="FFFFFFFF"/>
        <color rgb="FF9BBB59"/>
      </colorScale>
    </cfRule>
  </conditionalFormatting>
  <conditionalFormatting sqref="P2:P54">
    <cfRule type="colorScale" priority="164">
      <colorScale>
        <cfvo type="min"/>
        <cfvo type="percentile" val="0"/>
        <cfvo type="max"/>
        <color rgb="FFC00000"/>
        <color rgb="FFFFFFFF"/>
        <color rgb="FF9BBB59"/>
      </colorScale>
    </cfRule>
  </conditionalFormatting>
  <conditionalFormatting sqref="Q2:Q54">
    <cfRule type="colorScale" priority="165">
      <colorScale>
        <cfvo type="min"/>
        <cfvo type="percentile" val="0"/>
        <cfvo type="max"/>
        <color rgb="FFC00000"/>
        <color rgb="FFFFFFFF"/>
        <color rgb="FF9BBB59"/>
      </colorScale>
    </cfRule>
  </conditionalFormatting>
  <conditionalFormatting sqref="R2:R54">
    <cfRule type="colorScale" priority="166">
      <colorScale>
        <cfvo type="min"/>
        <cfvo type="percentile" val="0"/>
        <cfvo type="max"/>
        <color rgb="FFC00000"/>
        <color rgb="FFFFFFFF"/>
        <color rgb="FF9BBB59"/>
      </colorScale>
    </cfRule>
  </conditionalFormatting>
  <conditionalFormatting sqref="S2:S54">
    <cfRule type="colorScale" priority="167">
      <colorScale>
        <cfvo type="min"/>
        <cfvo type="percentile" val="0"/>
        <cfvo type="max"/>
        <color rgb="FFC00000"/>
        <color rgb="FFFFFFFF"/>
        <color rgb="FF9BBB59"/>
      </colorScale>
    </cfRule>
  </conditionalFormatting>
  <conditionalFormatting sqref="T2:T54">
    <cfRule type="colorScale" priority="168">
      <colorScale>
        <cfvo type="min"/>
        <cfvo type="percentile" val="0"/>
        <cfvo type="max"/>
        <color rgb="FFC00000"/>
        <color rgb="FFFFFFFF"/>
        <color rgb="FF9BBB59"/>
      </colorScale>
    </cfRule>
  </conditionalFormatting>
  <conditionalFormatting sqref="U2:U54">
    <cfRule type="colorScale" priority="169">
      <colorScale>
        <cfvo type="min"/>
        <cfvo type="percentile" val="0"/>
        <cfvo type="max"/>
        <color rgb="FFC00000"/>
        <color rgb="FFFFFFFF"/>
        <color rgb="FF9BBB59"/>
      </colorScale>
    </cfRule>
  </conditionalFormatting>
  <conditionalFormatting sqref="V2:V54">
    <cfRule type="colorScale" priority="170">
      <colorScale>
        <cfvo type="min"/>
        <cfvo type="percentile" val="0"/>
        <cfvo type="max"/>
        <color rgb="FFC00000"/>
        <color rgb="FFFFFFFF"/>
        <color rgb="FF9BBB59"/>
      </colorScale>
    </cfRule>
  </conditionalFormatting>
  <conditionalFormatting sqref="W2:W54">
    <cfRule type="colorScale" priority="171">
      <colorScale>
        <cfvo type="min"/>
        <cfvo type="percentile" val="0"/>
        <cfvo type="max"/>
        <color rgb="FFC00000"/>
        <color rgb="FFFFFFFF"/>
        <color rgb="FF9BBB59"/>
      </colorScale>
    </cfRule>
  </conditionalFormatting>
  <conditionalFormatting sqref="X2:X54">
    <cfRule type="colorScale" priority="172">
      <colorScale>
        <cfvo type="min"/>
        <cfvo type="percentile" val="0"/>
        <cfvo type="max"/>
        <color rgb="FFC00000"/>
        <color rgb="FFFFFFFF"/>
        <color rgb="FF9BBB59"/>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Q7"/>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cm="1">
        <f t="array" aca="1" ref="B2" ca="1">IF(EWU_Dashboard!B3=A2,INDIRECT("'"&amp;B6&amp;"'!B"&amp;VLOOKUP(EWU_Dashboard!B3,dict!A2:B100,2,FALSE)),#N/A)</f>
        <v>-0.7562249672839535</v>
      </c>
      <c r="C2" s="8" cm="1">
        <f t="array" aca="1" ref="C2" ca="1">IF(EWU_Dashboard!B3=A2,INDIRECT("'"&amp;C6&amp;"'!C"&amp;VLOOKUP(EWU_Dashboard!B3,dict!A2:B100,2,FALSE)),#N/A)</f>
        <v>-4.5282365425512484E-2</v>
      </c>
      <c r="D2" s="8" cm="1">
        <f t="array" aca="1" ref="D2" ca="1">IF(EWU_Dashboard!B3=A2,INDIRECT("'"&amp;D6&amp;"'!D"&amp;VLOOKUP(EWU_Dashboard!B3,dict!A2:B100,2,FALSE)),#N/A)</f>
        <v>-0.29827930279114329</v>
      </c>
      <c r="E2" s="8" cm="1">
        <f t="array" aca="1" ref="E2" ca="1">IF(EWU_Dashboard!B3=A2,INDIRECT("'"&amp;E6&amp;"'!E"&amp;VLOOKUP(EWU_Dashboard!B3,dict!A2:B100,2,FALSE)),#N/A)</f>
        <v>-0.28554472860099395</v>
      </c>
      <c r="F2" s="8" cm="1">
        <f t="array" aca="1" ref="F2" ca="1">IF(EWU_Dashboard!B3=A2,INDIRECT("'"&amp;F6&amp;"'!F"&amp;VLOOKUP(EWU_Dashboard!B3,dict!A2:B100,2,FALSE)),#N/A)</f>
        <v>-0.4547135448515664</v>
      </c>
      <c r="G2" s="8" cm="1">
        <f t="array" aca="1" ref="G2" ca="1">IF(EWU_Dashboard!B3=A2,INDIRECT("'"&amp;G6&amp;"'!G"&amp;VLOOKUP(EWU_Dashboard!B3,dict!A2:B100,2,FALSE)),#N/A)</f>
        <v>-5.8692544822159756E-2</v>
      </c>
      <c r="H2" s="8" cm="1">
        <f t="array" aca="1" ref="H2" ca="1">IF(EWU_Dashboard!B3=A2,INDIRECT("'"&amp;H6&amp;"'!H"&amp;VLOOKUP(EWU_Dashboard!B3,dict!A2:B100,2,FALSE)),#N/A)</f>
        <v>-0.18862751489008028</v>
      </c>
      <c r="I2" s="8" cm="1">
        <f t="array" aca="1" ref="I2" ca="1">IF(EWU_Dashboard!B3=A2,INDIRECT("'"&amp;I6&amp;"'!I"&amp;VLOOKUP(EWU_Dashboard!B3,dict!A2:B100,2,FALSE)),#N/A)</f>
        <v>-0.11747596331881052</v>
      </c>
      <c r="J2" s="8" cm="1">
        <f t="array" aca="1" ref="J2" ca="1">IF(EWU_Dashboard!B3=A2,INDIRECT("'"&amp;J6&amp;"'!J"&amp;VLOOKUP(EWU_Dashboard!B3,dict!A2:B100,2,FALSE)),#N/A)</f>
        <v>-0.20443725339736651</v>
      </c>
      <c r="K2" s="8" cm="1">
        <f t="array" aca="1" ref="K2" ca="1">IF(EWU_Dashboard!B3=A2,INDIRECT("'"&amp;K6&amp;"'!K"&amp;VLOOKUP(EWU_Dashboard!B3,dict!A2:B100,2,FALSE)),#N/A)</f>
        <v>-0.20887553286990207</v>
      </c>
      <c r="L2" s="8" cm="1">
        <f t="array" aca="1" ref="L2" ca="1">IF(EWU_Dashboard!B3=A2,INDIRECT("'"&amp;L6&amp;"'!L"&amp;VLOOKUP(EWU_Dashboard!B3,dict!A2:B100,2,FALSE)),#N/A)</f>
        <v>-0.25626341964614263</v>
      </c>
      <c r="M2" s="8" cm="1">
        <f t="array" aca="1" ref="M2" ca="1">IF(EWU_Dashboard!B3=A2,INDIRECT("'"&amp;M6&amp;"'!M"&amp;VLOOKUP(EWU_Dashboard!B3,dict!A2:B100,2,FALSE)),#N/A)</f>
        <v>-0.39351535929899534</v>
      </c>
      <c r="N2" s="8" cm="1">
        <f t="array" aca="1" ref="N2" ca="1">IF(EWU_Dashboard!B3=A2,INDIRECT("'"&amp;N6&amp;"'!N"&amp;VLOOKUP(EWU_Dashboard!B3,dict!A2:B100,2,FALSE)),#N/A)</f>
        <v>-0.45313443278601873</v>
      </c>
      <c r="O2" s="8" cm="1">
        <f t="array" aca="1" ref="O2" ca="1">IF(EWU_Dashboard!B3=A2,INDIRECT("'"&amp;O6&amp;"'!O"&amp;VLOOKUP(EWU_Dashboard!B3,dict!A2:B100,2,FALSE)),#N/A)</f>
        <v>3.5868131840930181E-3</v>
      </c>
      <c r="P2" s="8" cm="1">
        <f t="array" aca="1" ref="P2" ca="1">IF(EWU_Dashboard!B3=A2,INDIRECT("'"&amp;P6&amp;"'!P"&amp;VLOOKUP(EWU_Dashboard!B3,dict!A2:B100,2,FALSE)),#N/A)</f>
        <v>-0.25603455503924377</v>
      </c>
      <c r="Q2" s="8" cm="1">
        <f t="array" aca="1" ref="Q2" ca="1">IF(EWU_Dashboard!B3=A2,INDIRECT("'"&amp;Q6&amp;"'!Q"&amp;VLOOKUP(EWU_Dashboard!B3,dict!A2:B100,2,FALSE)),#N/A)</f>
        <v>-3.6172042708489893E-2</v>
      </c>
    </row>
    <row r="3" spans="1:17" x14ac:dyDescent="0.35">
      <c r="A3" s="5" t="s">
        <v>2</v>
      </c>
      <c r="B3" s="8" t="e" cm="1">
        <f t="array" aca="1" ref="B3" ca="1">IF(EWU_Dashboard!B3=A3,INDIRECT("'"&amp;B6&amp;"'!B"&amp;VLOOKUP(EWU_Dashboard!B3,dict!A2:B100,2,FALSE)),#N/A)</f>
        <v>#N/A</v>
      </c>
      <c r="C3" s="8" t="e" cm="1">
        <f t="array" aca="1" ref="C3" ca="1">IF(EWU_Dashboard!B3=A3,INDIRECT("'"&amp;C6&amp;"'!C"&amp;VLOOKUP(EWU_Dashboard!B3,dict!A2:B100,2,FALSE)),#N/A)</f>
        <v>#N/A</v>
      </c>
      <c r="D3" s="8" t="e" cm="1">
        <f t="array" aca="1" ref="D3" ca="1">IF(EWU_Dashboard!B3=A3,INDIRECT("'"&amp;D6&amp;"'!D"&amp;VLOOKUP(EWU_Dashboard!B3,dict!A2:B100,2,FALSE)),#N/A)</f>
        <v>#N/A</v>
      </c>
      <c r="E3" s="8" t="e" cm="1">
        <f t="array" aca="1" ref="E3" ca="1">IF(EWU_Dashboard!B3=A3,INDIRECT("'"&amp;E6&amp;"'!E"&amp;VLOOKUP(EWU_Dashboard!B3,dict!A2:B100,2,FALSE)),#N/A)</f>
        <v>#N/A</v>
      </c>
      <c r="F3" s="8" t="e" cm="1">
        <f t="array" aca="1" ref="F3" ca="1">IF(EWU_Dashboard!B3=A3,INDIRECT("'"&amp;F6&amp;"'!F"&amp;VLOOKUP(EWU_Dashboard!B3,dict!A2:B100,2,FALSE)),#N/A)</f>
        <v>#N/A</v>
      </c>
      <c r="G3" s="8" t="e" cm="1">
        <f t="array" aca="1" ref="G3" ca="1">IF(EWU_Dashboard!B3=A3,INDIRECT("'"&amp;G6&amp;"'!G"&amp;VLOOKUP(EWU_Dashboard!B3,dict!A2:B100,2,FALSE)),#N/A)</f>
        <v>#N/A</v>
      </c>
      <c r="H3" s="8" t="e" cm="1">
        <f t="array" aca="1" ref="H3" ca="1">IF(EWU_Dashboard!B3=A3,INDIRECT("'"&amp;H6&amp;"'!H"&amp;VLOOKUP(EWU_Dashboard!B3,dict!A2:B100,2,FALSE)),#N/A)</f>
        <v>#N/A</v>
      </c>
      <c r="I3" s="8" t="e" cm="1">
        <f t="array" aca="1" ref="I3" ca="1">IF(EWU_Dashboard!B3=A3,INDIRECT("'"&amp;I6&amp;"'!I"&amp;VLOOKUP(EWU_Dashboard!B3,dict!A2:B100,2,FALSE)),#N/A)</f>
        <v>#N/A</v>
      </c>
      <c r="J3" s="8" t="e" cm="1">
        <f t="array" aca="1" ref="J3" ca="1">IF(EWU_Dashboard!B3=A3,INDIRECT("'"&amp;J6&amp;"'!J"&amp;VLOOKUP(EWU_Dashboard!B3,dict!A2:B100,2,FALSE)),#N/A)</f>
        <v>#N/A</v>
      </c>
      <c r="K3" s="8" t="e" cm="1">
        <f t="array" aca="1" ref="K3" ca="1">IF(EWU_Dashboard!B3=A3,INDIRECT("'"&amp;K6&amp;"'!K"&amp;VLOOKUP(EWU_Dashboard!B3,dict!A2:B100,2,FALSE)),#N/A)</f>
        <v>#N/A</v>
      </c>
      <c r="L3" s="8" t="e" cm="1">
        <f t="array" aca="1" ref="L3" ca="1">IF(EWU_Dashboard!B3=A3,INDIRECT("'"&amp;L6&amp;"'!L"&amp;VLOOKUP(EWU_Dashboard!B3,dict!A2:B100,2,FALSE)),#N/A)</f>
        <v>#N/A</v>
      </c>
      <c r="M3" s="8" t="e" cm="1">
        <f t="array" aca="1" ref="M3" ca="1">IF(EWU_Dashboard!B3=A3,INDIRECT("'"&amp;M6&amp;"'!M"&amp;VLOOKUP(EWU_Dashboard!B3,dict!A2:B100,2,FALSE)),#N/A)</f>
        <v>#N/A</v>
      </c>
      <c r="N3" s="8" t="e" cm="1">
        <f t="array" aca="1" ref="N3" ca="1">IF(EWU_Dashboard!B3=A3,INDIRECT("'"&amp;N6&amp;"'!N"&amp;VLOOKUP(EWU_Dashboard!B3,dict!A2:B100,2,FALSE)),#N/A)</f>
        <v>#N/A</v>
      </c>
      <c r="O3" s="8" t="e" cm="1">
        <f t="array" aca="1" ref="O3" ca="1">IF(EWU_Dashboard!B3=A3,INDIRECT("'"&amp;O6&amp;"'!O"&amp;VLOOKUP(EWU_Dashboard!B3,dict!A2:B100,2,FALSE)),#N/A)</f>
        <v>#N/A</v>
      </c>
      <c r="P3" s="8" t="e" cm="1">
        <f t="array" aca="1" ref="P3" ca="1">IF(EWU_Dashboard!B3=A3,INDIRECT("'"&amp;P6&amp;"'!P"&amp;VLOOKUP(EWU_Dashboard!B3,dict!A2:B100,2,FALSE)),#N/A)</f>
        <v>#N/A</v>
      </c>
      <c r="Q3" s="8" t="e" cm="1">
        <f t="array" aca="1" ref="Q3" ca="1">IF(EWU_Dashboard!B3=A3,INDIRECT("'"&amp;Q6&amp;"'!Q"&amp;VLOOKUP(EWU_Dashboard!B3,dict!A2:B100,2,FALSE)),#N/A)</f>
        <v>#N/A</v>
      </c>
    </row>
    <row r="4" spans="1:17" x14ac:dyDescent="0.35">
      <c r="A4" s="5" t="s">
        <v>3</v>
      </c>
      <c r="B4" s="8" t="e" cm="1">
        <f t="array" aca="1" ref="B4" ca="1">IF(EWU_Dashboard!B3=A4,INDIRECT("'"&amp;B6&amp;"'!B"&amp;VLOOKUP(EWU_Dashboard!B3,dict!A2:B100,2,FALSE)),#N/A)</f>
        <v>#N/A</v>
      </c>
      <c r="C4" s="8" t="e" cm="1">
        <f t="array" aca="1" ref="C4" ca="1">IF(EWU_Dashboard!B3=A4,INDIRECT("'"&amp;C6&amp;"'!C"&amp;VLOOKUP(EWU_Dashboard!B3,dict!A2:B100,2,FALSE)),#N/A)</f>
        <v>#N/A</v>
      </c>
      <c r="D4" s="8" t="e" cm="1">
        <f t="array" aca="1" ref="D4" ca="1">IF(EWU_Dashboard!B3=A4,INDIRECT("'"&amp;D6&amp;"'!D"&amp;VLOOKUP(EWU_Dashboard!B3,dict!A2:B100,2,FALSE)),#N/A)</f>
        <v>#N/A</v>
      </c>
      <c r="E4" s="8" t="e" cm="1">
        <f t="array" aca="1" ref="E4" ca="1">IF(EWU_Dashboard!B3=A4,INDIRECT("'"&amp;E6&amp;"'!E"&amp;VLOOKUP(EWU_Dashboard!B3,dict!A2:B100,2,FALSE)),#N/A)</f>
        <v>#N/A</v>
      </c>
      <c r="F4" s="8" t="e" cm="1">
        <f t="array" aca="1" ref="F4" ca="1">IF(EWU_Dashboard!B3=A4,INDIRECT("'"&amp;F6&amp;"'!F"&amp;VLOOKUP(EWU_Dashboard!B3,dict!A2:B100,2,FALSE)),#N/A)</f>
        <v>#N/A</v>
      </c>
      <c r="G4" s="8" t="e" cm="1">
        <f t="array" aca="1" ref="G4" ca="1">IF(EWU_Dashboard!B3=A4,INDIRECT("'"&amp;G6&amp;"'!G"&amp;VLOOKUP(EWU_Dashboard!B3,dict!A2:B100,2,FALSE)),#N/A)</f>
        <v>#N/A</v>
      </c>
      <c r="H4" s="8" t="e" cm="1">
        <f t="array" aca="1" ref="H4" ca="1">IF(EWU_Dashboard!B3=A4,INDIRECT("'"&amp;H6&amp;"'!H"&amp;VLOOKUP(EWU_Dashboard!B3,dict!A2:B100,2,FALSE)),#N/A)</f>
        <v>#N/A</v>
      </c>
      <c r="I4" s="8" t="e" cm="1">
        <f t="array" aca="1" ref="I4" ca="1">IF(EWU_Dashboard!B3=A4,INDIRECT("'"&amp;I6&amp;"'!I"&amp;VLOOKUP(EWU_Dashboard!B3,dict!A2:B100,2,FALSE)),#N/A)</f>
        <v>#N/A</v>
      </c>
      <c r="J4" s="8" t="e" cm="1">
        <f t="array" aca="1" ref="J4" ca="1">IF(EWU_Dashboard!B3=A4,INDIRECT("'"&amp;J6&amp;"'!J"&amp;VLOOKUP(EWU_Dashboard!B3,dict!A2:B100,2,FALSE)),#N/A)</f>
        <v>#N/A</v>
      </c>
      <c r="K4" s="8" t="e" cm="1">
        <f t="array" aca="1" ref="K4" ca="1">IF(EWU_Dashboard!B3=A4,INDIRECT("'"&amp;K6&amp;"'!K"&amp;VLOOKUP(EWU_Dashboard!B3,dict!A2:B100,2,FALSE)),#N/A)</f>
        <v>#N/A</v>
      </c>
      <c r="L4" s="8" t="e" cm="1">
        <f t="array" aca="1" ref="L4" ca="1">IF(EWU_Dashboard!B3=A4,INDIRECT("'"&amp;L6&amp;"'!L"&amp;VLOOKUP(EWU_Dashboard!B3,dict!A2:B100,2,FALSE)),#N/A)</f>
        <v>#N/A</v>
      </c>
      <c r="M4" s="8" t="e" cm="1">
        <f t="array" aca="1" ref="M4" ca="1">IF(EWU_Dashboard!B3=A4,INDIRECT("'"&amp;M6&amp;"'!M"&amp;VLOOKUP(EWU_Dashboard!B3,dict!A2:B100,2,FALSE)),#N/A)</f>
        <v>#N/A</v>
      </c>
      <c r="N4" s="8" t="e" cm="1">
        <f t="array" aca="1" ref="N4" ca="1">IF(EWU_Dashboard!B3=A4,INDIRECT("'"&amp;N6&amp;"'!N"&amp;VLOOKUP(EWU_Dashboard!B3,dict!A2:B100,2,FALSE)),#N/A)</f>
        <v>#N/A</v>
      </c>
      <c r="O4" s="8" t="e" cm="1">
        <f t="array" aca="1" ref="O4" ca="1">IF(EWU_Dashboard!B3=A4,INDIRECT("'"&amp;O6&amp;"'!O"&amp;VLOOKUP(EWU_Dashboard!B3,dict!A2:B100,2,FALSE)),#N/A)</f>
        <v>#N/A</v>
      </c>
      <c r="P4" s="8" t="e" cm="1">
        <f t="array" aca="1" ref="P4" ca="1">IF(EWU_Dashboard!B3=A4,INDIRECT("'"&amp;P6&amp;"'!P"&amp;VLOOKUP(EWU_Dashboard!B3,dict!A2:B100,2,FALSE)),#N/A)</f>
        <v>#N/A</v>
      </c>
      <c r="Q4" s="8" t="e" cm="1">
        <f t="array" aca="1" ref="Q4" ca="1">IF(EWU_Dashboard!B3=A4,INDIRECT("'"&amp;Q6&amp;"'!Q"&amp;VLOOKUP(EWU_Dashboard!B3,dict!A2:B100,2,FALSE)),#N/A)</f>
        <v>#N/A</v>
      </c>
    </row>
    <row r="5" spans="1:17" x14ac:dyDescent="0.35">
      <c r="A5" s="5" t="s">
        <v>4</v>
      </c>
      <c r="B5" s="8" t="e" cm="1">
        <f t="array" aca="1" ref="B5" ca="1">IF(EWU_Dashboard!B3=A5,INDIRECT("'"&amp;B6&amp;"'!B"&amp;VLOOKUP(EWU_Dashboard!B3,dict!A2:B100,2,FALSE)),#N/A)</f>
        <v>#N/A</v>
      </c>
      <c r="C5" s="8" t="e" cm="1">
        <f t="array" aca="1" ref="C5" ca="1">IF(EWU_Dashboard!B3=A5,INDIRECT("'"&amp;C6&amp;"'!C"&amp;VLOOKUP(EWU_Dashboard!B3,dict!A2:B100,2,FALSE)),#N/A)</f>
        <v>#N/A</v>
      </c>
      <c r="D5" s="8" t="e" cm="1">
        <f t="array" aca="1" ref="D5" ca="1">IF(EWU_Dashboard!B3=A5,INDIRECT("'"&amp;D6&amp;"'!D"&amp;VLOOKUP(EWU_Dashboard!B3,dict!A2:B100,2,FALSE)),#N/A)</f>
        <v>#N/A</v>
      </c>
      <c r="E5" s="8" t="e" cm="1">
        <f t="array" aca="1" ref="E5" ca="1">IF(EWU_Dashboard!B3=A5,INDIRECT("'"&amp;E6&amp;"'!E"&amp;VLOOKUP(EWU_Dashboard!B3,dict!A2:B100,2,FALSE)),#N/A)</f>
        <v>#N/A</v>
      </c>
      <c r="F5" s="8" t="e" cm="1">
        <f t="array" aca="1" ref="F5" ca="1">IF(EWU_Dashboard!B3=A5,INDIRECT("'"&amp;F6&amp;"'!F"&amp;VLOOKUP(EWU_Dashboard!B3,dict!A2:B100,2,FALSE)),#N/A)</f>
        <v>#N/A</v>
      </c>
      <c r="G5" s="8" t="e" cm="1">
        <f t="array" aca="1" ref="G5" ca="1">IF(EWU_Dashboard!B3=A5,INDIRECT("'"&amp;G6&amp;"'!G"&amp;VLOOKUP(EWU_Dashboard!B3,dict!A2:B100,2,FALSE)),#N/A)</f>
        <v>#N/A</v>
      </c>
      <c r="H5" s="8" t="e" cm="1">
        <f t="array" aca="1" ref="H5" ca="1">IF(EWU_Dashboard!B3=A5,INDIRECT("'"&amp;H6&amp;"'!H"&amp;VLOOKUP(EWU_Dashboard!B3,dict!A2:B100,2,FALSE)),#N/A)</f>
        <v>#N/A</v>
      </c>
      <c r="I5" s="8" t="e" cm="1">
        <f t="array" aca="1" ref="I5" ca="1">IF(EWU_Dashboard!B3=A5,INDIRECT("'"&amp;I6&amp;"'!I"&amp;VLOOKUP(EWU_Dashboard!B3,dict!A2:B100,2,FALSE)),#N/A)</f>
        <v>#N/A</v>
      </c>
      <c r="J5" s="8" t="e" cm="1">
        <f t="array" aca="1" ref="J5" ca="1">IF(EWU_Dashboard!B3=A5,INDIRECT("'"&amp;J6&amp;"'!J"&amp;VLOOKUP(EWU_Dashboard!B3,dict!A2:B100,2,FALSE)),#N/A)</f>
        <v>#N/A</v>
      </c>
      <c r="K5" s="8" t="e" cm="1">
        <f t="array" aca="1" ref="K5" ca="1">IF(EWU_Dashboard!B3=A5,INDIRECT("'"&amp;K6&amp;"'!K"&amp;VLOOKUP(EWU_Dashboard!B3,dict!A2:B100,2,FALSE)),#N/A)</f>
        <v>#N/A</v>
      </c>
      <c r="L5" s="8" t="e" cm="1">
        <f t="array" aca="1" ref="L5" ca="1">IF(EWU_Dashboard!B3=A5,INDIRECT("'"&amp;L6&amp;"'!L"&amp;VLOOKUP(EWU_Dashboard!B3,dict!A2:B100,2,FALSE)),#N/A)</f>
        <v>#N/A</v>
      </c>
      <c r="M5" s="8" t="e" cm="1">
        <f t="array" aca="1" ref="M5" ca="1">IF(EWU_Dashboard!B3=A5,INDIRECT("'"&amp;M6&amp;"'!M"&amp;VLOOKUP(EWU_Dashboard!B3,dict!A2:B100,2,FALSE)),#N/A)</f>
        <v>#N/A</v>
      </c>
      <c r="N5" s="8" t="e" cm="1">
        <f t="array" aca="1" ref="N5" ca="1">IF(EWU_Dashboard!B3=A5,INDIRECT("'"&amp;N6&amp;"'!N"&amp;VLOOKUP(EWU_Dashboard!B3,dict!A2:B100,2,FALSE)),#N/A)</f>
        <v>#N/A</v>
      </c>
      <c r="O5" s="8" t="e" cm="1">
        <f t="array" aca="1" ref="O5" ca="1">IF(EWU_Dashboard!B3=A5,INDIRECT("'"&amp;O6&amp;"'!O"&amp;VLOOKUP(EWU_Dashboard!B3,dict!A2:B100,2,FALSE)),#N/A)</f>
        <v>#N/A</v>
      </c>
      <c r="P5" s="8" t="e" cm="1">
        <f t="array" aca="1" ref="P5" ca="1">IF(EWU_Dashboard!B3=A5,INDIRECT("'"&amp;P6&amp;"'!P"&amp;VLOOKUP(EWU_Dashboard!B3,dict!A2:B100,2,FALSE)),#N/A)</f>
        <v>#N/A</v>
      </c>
      <c r="Q5" s="8" t="e" cm="1">
        <f t="array" aca="1" ref="Q5" ca="1">IF(EWU_Dashboard!B3=A5,INDIRECT("'"&amp;Q6&amp;"'!Q"&amp;VLOOKUP(EWU_Dashboard!B3,dict!A2:B100,2,FALSE)),#N/A)</f>
        <v>#N/A</v>
      </c>
    </row>
    <row r="6" spans="1:17" ht="38.5" x14ac:dyDescent="0.35">
      <c r="A6" s="5" t="s">
        <v>394</v>
      </c>
      <c r="B6" s="8" t="str" cm="1">
        <f t="array" ref="B6">"Indicator_"&amp;B7&amp;"_"&amp;EWU_Dashboard!B5</f>
        <v>Indicator_default_default</v>
      </c>
      <c r="C6" s="8" t="str" cm="1">
        <f t="array" ref="C6">"Indicator_"&amp;C7&amp;"_"&amp;EWU_Dashboard!B5</f>
        <v>Indicator_default_default</v>
      </c>
      <c r="D6" s="8" t="str" cm="1">
        <f t="array" ref="D6">"Indicator_"&amp;D7&amp;"_"&amp;EWU_Dashboard!B5</f>
        <v>Indicator_default_default</v>
      </c>
      <c r="E6" s="8" t="str" cm="1">
        <f t="array" ref="E6">"Indicator_"&amp;E7&amp;"_"&amp;EWU_Dashboard!B5</f>
        <v>Indicator_default_default</v>
      </c>
      <c r="F6" s="8" t="str" cm="1">
        <f t="array" ref="F6">"Indicator_"&amp;F7&amp;"_"&amp;EWU_Dashboard!B5</f>
        <v>Indicator_default_default</v>
      </c>
      <c r="G6" s="8" t="str" cm="1">
        <f t="array" ref="G6">"Indicator_"&amp;G7&amp;"_"&amp;EWU_Dashboard!B5</f>
        <v>Indicator_default_default</v>
      </c>
      <c r="H6" s="8" t="str" cm="1">
        <f t="array" ref="H6">"Indicator_"&amp;H7&amp;"_"&amp;EWU_Dashboard!B5</f>
        <v>Indicator_default_default</v>
      </c>
      <c r="I6" s="8" t="str" cm="1">
        <f t="array" ref="I6">"Indicator_"&amp;I7&amp;"_"&amp;EWU_Dashboard!B5</f>
        <v>Indicator_default_default</v>
      </c>
      <c r="J6" s="8" t="str" cm="1">
        <f t="array" ref="J6">"Indicator_"&amp;J7&amp;"_"&amp;EWU_Dashboard!B5</f>
        <v>Indicator_default_default</v>
      </c>
      <c r="K6" s="8" t="str" cm="1">
        <f t="array" ref="K6">"Indicator_"&amp;K7&amp;"_"&amp;EWU_Dashboard!B5</f>
        <v>Indicator_default_default</v>
      </c>
      <c r="L6" s="8" t="str" cm="1">
        <f t="array" ref="L6">"Indicator_"&amp;L7&amp;"_"&amp;EWU_Dashboard!B5</f>
        <v>Indicator_default_default</v>
      </c>
      <c r="M6" s="8" t="str" cm="1">
        <f t="array" ref="M6">"Indicator_"&amp;M7&amp;"_"&amp;EWU_Dashboard!B5</f>
        <v>Indicator_default_default</v>
      </c>
      <c r="N6" s="8" t="str" cm="1">
        <f t="array" ref="N6">"Indicator_"&amp;N7&amp;"_"&amp;EWU_Dashboard!B5</f>
        <v>Indicator_default_default</v>
      </c>
      <c r="O6" s="8" t="str" cm="1">
        <f t="array" ref="O6">"Indicator_"&amp;O7&amp;"_"&amp;EWU_Dashboard!B5</f>
        <v>Indicator_default_default</v>
      </c>
      <c r="P6" s="8" t="str" cm="1">
        <f t="array" ref="P6">"Indicator_"&amp;P7&amp;"_"&amp;EWU_Dashboard!B5</f>
        <v>Indicator_default_default</v>
      </c>
      <c r="Q6" s="8" t="str" cm="1">
        <f t="array" ref="Q6">"Indicator_"&amp;Q7&amp;"_"&amp;EWU_Dashboard!B5</f>
        <v>Indicator_default_default</v>
      </c>
    </row>
    <row r="7" spans="1:17" x14ac:dyDescent="0.35">
      <c r="A7" s="5" t="s">
        <v>395</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c r="F7" s="8" t="str" cm="1">
        <f t="array" ref="F7">VLOOKUP(EWU_Dashboard!B4,dict!A2:B100,2,FALSE)</f>
        <v>default</v>
      </c>
      <c r="G7" s="8" t="str" cm="1">
        <f t="array" ref="G7">VLOOKUP(EWU_Dashboard!B4,dict!A2:B100,2,FALSE)</f>
        <v>default</v>
      </c>
      <c r="H7" s="8" t="str" cm="1">
        <f t="array" ref="H7">VLOOKUP(EWU_Dashboard!B4,dict!A2:B100,2,FALSE)</f>
        <v>default</v>
      </c>
      <c r="I7" s="8" t="str" cm="1">
        <f t="array" ref="I7">VLOOKUP(EWU_Dashboard!B4,dict!A2:B100,2,FALSE)</f>
        <v>default</v>
      </c>
      <c r="J7" s="8" t="str" cm="1">
        <f t="array" ref="J7">VLOOKUP(EWU_Dashboard!B4,dict!A2:B100,2,FALSE)</f>
        <v>default</v>
      </c>
      <c r="K7" s="8" t="str" cm="1">
        <f t="array" ref="K7">VLOOKUP(EWU_Dashboard!B4,dict!A2:B100,2,FALSE)</f>
        <v>default</v>
      </c>
      <c r="L7" s="8" t="str" cm="1">
        <f t="array" ref="L7">VLOOKUP(EWU_Dashboard!B4,dict!A2:B100,2,FALSE)</f>
        <v>default</v>
      </c>
      <c r="M7" s="8" t="str" cm="1">
        <f t="array" ref="M7">VLOOKUP(EWU_Dashboard!B4,dict!A2:B100,2,FALSE)</f>
        <v>default</v>
      </c>
      <c r="N7" s="8" t="str" cm="1">
        <f t="array" ref="N7">VLOOKUP(EWU_Dashboard!B4,dict!A2:B100,2,FALSE)</f>
        <v>default</v>
      </c>
      <c r="O7" s="8" t="str" cm="1">
        <f t="array" ref="O7">VLOOKUP(EWU_Dashboard!B4,dict!A2:B100,2,FALSE)</f>
        <v>default</v>
      </c>
      <c r="P7" s="8" t="str" cm="1">
        <f t="array" ref="P7">VLOOKUP(EWU_Dashboard!B4,dict!A2:B100,2,FALSE)</f>
        <v>default</v>
      </c>
      <c r="Q7" s="8" t="str" cm="1">
        <f t="array" ref="Q7">VLOOKUP(EWU_Dashboard!B4,dict!A2:B100,2,FALSE)</f>
        <v>default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600"/>
  </sheetPr>
  <dimension ref="A1:E4"/>
  <sheetViews>
    <sheetView workbookViewId="0"/>
  </sheetViews>
  <sheetFormatPr baseColWidth="10" defaultColWidth="8.7265625" defaultRowHeight="14.5" x14ac:dyDescent="0.35"/>
  <sheetData>
    <row r="1" spans="1:5" x14ac:dyDescent="0.35">
      <c r="B1" s="5" t="s">
        <v>1</v>
      </c>
      <c r="C1" s="5" t="s">
        <v>2</v>
      </c>
      <c r="D1" s="5" t="s">
        <v>3</v>
      </c>
      <c r="E1" s="5" t="s">
        <v>4</v>
      </c>
    </row>
    <row r="2" spans="1:5" ht="65.5" x14ac:dyDescent="0.35">
      <c r="A2" s="5" t="str">
        <f>EWU_Dashboard!B6</f>
        <v>Weighting based on impact size</v>
      </c>
      <c r="B2" s="8" cm="1">
        <f t="array" aca="1" ref="B2" ca="1">HLOOKUP(A2,INDIRECT(B3&amp;"!B1:AA5"),VLOOKUP(B1,dict!A2:B100,2,FALSE),FALSE)</f>
        <v>-0.35090510635815347</v>
      </c>
      <c r="C2" s="8" cm="1">
        <f t="array" aca="1" ref="C2" ca="1">HLOOKUP(A2,INDIRECT(C3&amp;"!B1:AA5"),VLOOKUP(C1,dict!A2:B100,2,FALSE),FALSE)</f>
        <v>-0.24917116001912448</v>
      </c>
      <c r="D2" s="8" cm="1">
        <f t="array" aca="1" ref="D2" ca="1">HLOOKUP(A2,INDIRECT(D3&amp;"!B1:AA5"),VLOOKUP(D1,dict!A2:B100,2,FALSE),FALSE)</f>
        <v>-0.36875099375719117</v>
      </c>
      <c r="E2" s="8" cm="1">
        <f t="array" aca="1" ref="E2" ca="1">HLOOKUP(A2,INDIRECT(E3&amp;"!B1:AA5"),VLOOKUP(E1,dict!A2:B100,2,FALSE),FALSE)</f>
        <v>-0.3729191635384716</v>
      </c>
    </row>
    <row r="3" spans="1:5" ht="38.5" x14ac:dyDescent="0.35">
      <c r="A3" s="5" t="s">
        <v>394</v>
      </c>
      <c r="B3" s="8" t="str" cm="1">
        <f t="array" ref="B3">"W_Ind_"&amp;B4&amp;"_"&amp;EWU_Dashboard!B5</f>
        <v>W_Ind_default_default</v>
      </c>
      <c r="C3" s="8" t="str" cm="1">
        <f t="array" ref="C3">"W_Ind_"&amp;C4&amp;"_"&amp;EWU_Dashboard!B5</f>
        <v>W_Ind_default_default</v>
      </c>
      <c r="D3" s="8" t="str" cm="1">
        <f t="array" ref="D3">"W_Ind_"&amp;D4&amp;"_"&amp;EWU_Dashboard!B5</f>
        <v>W_Ind_default_default</v>
      </c>
      <c r="E3" s="8" t="str" cm="1">
        <f t="array" ref="E3">"W_Ind_"&amp;E4&amp;"_"&amp;EWU_Dashboard!B5</f>
        <v>W_Ind_default_default</v>
      </c>
    </row>
    <row r="4" spans="1:5" x14ac:dyDescent="0.35">
      <c r="A4" s="5" t="s">
        <v>395</v>
      </c>
      <c r="B4" s="8" t="str" cm="1">
        <f t="array" ref="B4">VLOOKUP(EWU_Dashboard!B4,dict!A2:B100,2,FALSE)</f>
        <v>default</v>
      </c>
      <c r="C4" s="8" t="str" cm="1">
        <f t="array" ref="C4">VLOOKUP(EWU_Dashboard!B4,dict!A2:B100,2,FALSE)</f>
        <v>default</v>
      </c>
      <c r="D4" s="8" t="str" cm="1">
        <f t="array" ref="D4">VLOOKUP(EWU_Dashboard!B4,dict!A2:B100,2,FALSE)</f>
        <v>default</v>
      </c>
      <c r="E4" s="8" t="str" cm="1">
        <f t="array" ref="E4">VLOOKUP(EWU_Dashboard!B4,dict!A2:B100,2,FALSE)</f>
        <v>default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6600"/>
  </sheetPr>
  <dimension ref="A1:Q9"/>
  <sheetViews>
    <sheetView workbookViewId="0"/>
  </sheetViews>
  <sheetFormatPr baseColWidth="10" defaultColWidth="8.7265625" defaultRowHeight="14.5" x14ac:dyDescent="0.35"/>
  <sheetData>
    <row r="1" spans="1:17" ht="52.5" x14ac:dyDescent="0.35">
      <c r="A1" s="5" t="s">
        <v>394</v>
      </c>
      <c r="B1" s="5" t="str">
        <f>"CA_Pathways_"&amp;B2&amp;"_"&amp;EWU_Dashboard!B5</f>
        <v>CA_Pathways_default_default</v>
      </c>
    </row>
    <row r="2" spans="1:17" x14ac:dyDescent="0.35">
      <c r="A2" s="5" t="s">
        <v>395</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x14ac:dyDescent="0.35">
      <c r="A6" s="5" t="s">
        <v>1</v>
      </c>
      <c r="B6" s="6" cm="1">
        <f t="array" aca="1" ref="B6" ca="1">INDIRECT(B1&amp;"!B2")</f>
        <v>0.48253154674547521</v>
      </c>
      <c r="C6" s="6" cm="1">
        <f t="array" aca="1" ref="C6" ca="1">INDIRECT(B1&amp;"!C2")</f>
        <v>1.2034662935997547E-2</v>
      </c>
      <c r="D6" s="6" cm="1">
        <f t="array" aca="1" ref="D6" ca="1">INDIRECT(B1&amp;"!D2")</f>
        <v>1.0123246616326231</v>
      </c>
      <c r="E6" s="6" cm="1">
        <f t="array" aca="1" ref="E6" ca="1">INDIRECT(B1&amp;"!E2")</f>
        <v>0.25641800339530146</v>
      </c>
      <c r="F6" s="6" cm="1">
        <f t="array" aca="1" ref="F6" ca="1">INDIRECT(B1&amp;"!F2")</f>
        <v>0.23070695723878507</v>
      </c>
      <c r="G6" s="6" cm="1">
        <f t="array" aca="1" ref="G6" ca="1">INDIRECT(B1&amp;"!G2")</f>
        <v>2.4296087089773866E-2</v>
      </c>
      <c r="H6" s="6" cm="1">
        <f t="array" aca="1" ref="H6" ca="1">INDIRECT(B1&amp;"!H2")</f>
        <v>0.16131614015378448</v>
      </c>
      <c r="I6" s="6" cm="1">
        <f t="array" aca="1" ref="I6" ca="1">INDIRECT(B1&amp;"!I2")</f>
        <v>0.11593250200731432</v>
      </c>
      <c r="J6" s="6" cm="1">
        <f t="array" aca="1" ref="J6" ca="1">INDIRECT(B1&amp;"!J2")</f>
        <v>0.11204891402299323</v>
      </c>
      <c r="K6" s="6" cm="1">
        <f t="array" aca="1" ref="K6" ca="1">INDIRECT(B1&amp;"!K2")</f>
        <v>2.9234666528917708E-2</v>
      </c>
      <c r="L6" s="6" cm="1">
        <f t="array" aca="1" ref="L6" ca="1">INDIRECT(B1&amp;"!L2")</f>
        <v>8.0023003834575376E-2</v>
      </c>
      <c r="M6" s="6" cm="1">
        <f t="array" aca="1" ref="M6" ca="1">INDIRECT(B1&amp;"!M2")</f>
        <v>0.21190657239434846</v>
      </c>
      <c r="N6" s="6" cm="1">
        <f t="array" aca="1" ref="N6" ca="1">INDIRECT(B1&amp;"!N2")</f>
        <v>5.9593884993553503E-2</v>
      </c>
      <c r="O6" s="6" cm="1">
        <f t="array" aca="1" ref="O6" ca="1">INDIRECT(B1&amp;"!O2")</f>
        <v>-5.9513407920287319E-4</v>
      </c>
      <c r="P6" s="6" cm="1">
        <f t="array" aca="1" ref="P6" ca="1">INDIRECT(B1&amp;"!P2")</f>
        <v>4.3765452211096192E-2</v>
      </c>
      <c r="Q6" s="6" cm="1">
        <f t="array" aca="1" ref="Q6" ca="1">INDIRECT(B1&amp;"!Q2")</f>
        <v>0.21636943028761962</v>
      </c>
    </row>
    <row r="7" spans="1:17" x14ac:dyDescent="0.35">
      <c r="A7" s="5" t="s">
        <v>2</v>
      </c>
      <c r="B7" s="6" cm="1">
        <f t="array" aca="1" ref="B7" ca="1">INDIRECT(B1&amp;"!B3")</f>
        <v>0.25499783542927562</v>
      </c>
      <c r="C7" s="6" cm="1">
        <f t="array" aca="1" ref="C7" ca="1">INDIRECT(B1&amp;"!C3")</f>
        <v>-4.4451114630134677E-3</v>
      </c>
      <c r="D7" s="6" cm="1">
        <f t="array" aca="1" ref="D7" ca="1">INDIRECT(B1&amp;"!D3")</f>
        <v>8.1840184031870267E-3</v>
      </c>
      <c r="E7" s="6" cm="1">
        <f t="array" aca="1" ref="E7" ca="1">INDIRECT(B1&amp;"!E3")</f>
        <v>-3.9826562783919932E-2</v>
      </c>
      <c r="F7" s="6" cm="1">
        <f t="array" aca="1" ref="F7" ca="1">INDIRECT(B1&amp;"!F3")</f>
        <v>-1.3801946396128263E-2</v>
      </c>
      <c r="G7" s="6" cm="1">
        <f t="array" aca="1" ref="G7" ca="1">INDIRECT(B1&amp;"!G3")</f>
        <v>-2.6278729589808798E-3</v>
      </c>
      <c r="H7" s="6" cm="1">
        <f t="array" aca="1" ref="H7" ca="1">INDIRECT(B1&amp;"!H3")</f>
        <v>-6.35750929392528E-2</v>
      </c>
      <c r="I7" s="6" cm="1">
        <f t="array" aca="1" ref="I7" ca="1">INDIRECT(B1&amp;"!I3")</f>
        <v>-3.9939096186835658E-2</v>
      </c>
      <c r="J7" s="6" cm="1">
        <f t="array" aca="1" ref="J7" ca="1">INDIRECT(B1&amp;"!J3")</f>
        <v>-5.505037770580589E-2</v>
      </c>
      <c r="K7" s="6" cm="1">
        <f t="array" aca="1" ref="K7" ca="1">INDIRECT(B1&amp;"!K3")</f>
        <v>8.4641428393366722E-3</v>
      </c>
      <c r="L7" s="6" cm="1">
        <f t="array" aca="1" ref="L7" ca="1">INDIRECT(B1&amp;"!L3")</f>
        <v>-3.0698272577778303E-2</v>
      </c>
      <c r="M7" s="6" cm="1">
        <f t="array" aca="1" ref="M7" ca="1">INDIRECT(B1&amp;"!M3")</f>
        <v>-1.3953293346320396E-2</v>
      </c>
      <c r="N7" s="6" cm="1">
        <f t="array" aca="1" ref="N7" ca="1">INDIRECT(B1&amp;"!N3")</f>
        <v>-2.6513299450624354E-3</v>
      </c>
      <c r="O7" s="6" cm="1">
        <f t="array" aca="1" ref="O7" ca="1">INDIRECT(B1&amp;"!O3")</f>
        <v>-1.2843627295631427E-2</v>
      </c>
      <c r="P7" s="6" cm="1">
        <f t="array" aca="1" ref="P7" ca="1">INDIRECT(B1&amp;"!P3")</f>
        <v>-8.2867674748562589E-3</v>
      </c>
      <c r="Q7" s="6" cm="1">
        <f t="array" aca="1" ref="Q7" ca="1">INDIRECT(B1&amp;"!Q3")</f>
        <v>-0.21429412611866228</v>
      </c>
    </row>
    <row r="8" spans="1:17" x14ac:dyDescent="0.35">
      <c r="A8" s="5" t="s">
        <v>3</v>
      </c>
      <c r="B8" s="6" cm="1">
        <f t="array" aca="1" ref="B8" ca="1">INDIRECT(B1&amp;"!B4")</f>
        <v>9.4864584767562238E-2</v>
      </c>
      <c r="C8" s="6" cm="1">
        <f t="array" aca="1" ref="C8" ca="1">INDIRECT(B1&amp;"!C4")</f>
        <v>7.2671650459960558E-3</v>
      </c>
      <c r="D8" s="6" cm="1">
        <f t="array" aca="1" ref="D8" ca="1">INDIRECT(B1&amp;"!D4")</f>
        <v>0.33848490667074443</v>
      </c>
      <c r="E8" s="6" cm="1">
        <f t="array" aca="1" ref="E8" ca="1">INDIRECT(B1&amp;"!E4")</f>
        <v>0.14378499289782681</v>
      </c>
      <c r="F8" s="6" cm="1">
        <f t="array" aca="1" ref="F8" ca="1">INDIRECT(B1&amp;"!F4")</f>
        <v>9.8043522842413661E-2</v>
      </c>
      <c r="G8" s="6" cm="1">
        <f t="array" aca="1" ref="G8" ca="1">INDIRECT(B1&amp;"!G4")</f>
        <v>1.176808877696274E-2</v>
      </c>
      <c r="H8" s="6" cm="1">
        <f t="array" aca="1" ref="H8" ca="1">INDIRECT(B1&amp;"!H4")</f>
        <v>8.7020975269616191E-2</v>
      </c>
      <c r="I8" s="6" cm="1">
        <f t="array" aca="1" ref="I8" ca="1">INDIRECT(B1&amp;"!I4")</f>
        <v>6.0214561788539227E-2</v>
      </c>
      <c r="J8" s="6" cm="1">
        <f t="array" aca="1" ref="J8" ca="1">INDIRECT(B1&amp;"!J4")</f>
        <v>6.2740216909288202E-2</v>
      </c>
      <c r="K8" s="6" cm="1">
        <f t="array" aca="1" ref="K8" ca="1">INDIRECT(B1&amp;"!K4")</f>
        <v>7.1686566679976527E-3</v>
      </c>
      <c r="L8" s="6" cm="1">
        <f t="array" aca="1" ref="L8" ca="1">INDIRECT(B1&amp;"!L4")</f>
        <v>4.2151185253097335E-2</v>
      </c>
      <c r="M8" s="6" cm="1">
        <f t="array" aca="1" ref="M8" ca="1">INDIRECT(B1&amp;"!M4")</f>
        <v>0.11267226595935129</v>
      </c>
      <c r="N8" s="6" cm="1">
        <f t="array" aca="1" ref="N8" ca="1">INDIRECT(B1&amp;"!N4")</f>
        <v>2.5522644038491794E-2</v>
      </c>
      <c r="O8" s="6" cm="1">
        <f t="array" aca="1" ref="O8" ca="1">INDIRECT(B1&amp;"!O4")</f>
        <v>4.7456512280027287E-3</v>
      </c>
      <c r="P8" s="6" cm="1">
        <f t="array" aca="1" ref="P8" ca="1">INDIRECT(B1&amp;"!P4")</f>
        <v>1.6684823199080524E-2</v>
      </c>
      <c r="Q8" s="6" cm="1">
        <f t="array" aca="1" ref="Q8" ca="1">INDIRECT(B1&amp;"!Q4")</f>
        <v>0.18298921340365265</v>
      </c>
    </row>
    <row r="9" spans="1:17" x14ac:dyDescent="0.35">
      <c r="A9" s="5" t="s">
        <v>4</v>
      </c>
      <c r="B9" s="6" cm="1">
        <f t="array" aca="1" ref="B9" ca="1">INDIRECT(B1&amp;"!B5")</f>
        <v>0.13266912654863736</v>
      </c>
      <c r="C9" s="6" cm="1">
        <f t="array" aca="1" ref="C9" ca="1">INDIRECT(B1&amp;"!C5")</f>
        <v>9.2126093530149576E-3</v>
      </c>
      <c r="D9" s="6" cm="1">
        <f t="array" aca="1" ref="D9" ca="1">INDIRECT(B1&amp;"!D5")</f>
        <v>0.66565573655869159</v>
      </c>
      <c r="E9" s="6" cm="1">
        <f t="array" aca="1" ref="E9" ca="1">INDIRECT(B1&amp;"!E5")</f>
        <v>0.15245957328139453</v>
      </c>
      <c r="F9" s="6" cm="1">
        <f t="array" aca="1" ref="F9" ca="1">INDIRECT(B1&amp;"!F5")</f>
        <v>0.14646538079249963</v>
      </c>
      <c r="G9" s="6" cm="1">
        <f t="array" aca="1" ref="G9" ca="1">INDIRECT(B1&amp;"!G5")</f>
        <v>1.5155871271792E-2</v>
      </c>
      <c r="H9" s="6" cm="1">
        <f t="array" aca="1" ref="H9" ca="1">INDIRECT(B1&amp;"!H5")</f>
        <v>0.13787025782342108</v>
      </c>
      <c r="I9" s="6" cm="1">
        <f t="array" aca="1" ref="I9" ca="1">INDIRECT(B1&amp;"!I5")</f>
        <v>9.565703640561074E-2</v>
      </c>
      <c r="J9" s="6" cm="1">
        <f t="array" aca="1" ref="J9" ca="1">INDIRECT(B1&amp;"!J5")</f>
        <v>0.10435907481951091</v>
      </c>
      <c r="K9" s="6" cm="1">
        <f t="array" aca="1" ref="K9" ca="1">INDIRECT(B1&amp;"!K5")</f>
        <v>1.3601867021583386E-2</v>
      </c>
      <c r="L9" s="6" cm="1">
        <f t="array" aca="1" ref="L9" ca="1">INDIRECT(B1&amp;"!L5")</f>
        <v>6.857009115925633E-2</v>
      </c>
      <c r="M9" s="6" cm="1">
        <f t="array" aca="1" ref="M9" ca="1">INDIRECT(B1&amp;"!M5")</f>
        <v>0.11318759978131758</v>
      </c>
      <c r="N9" s="6" cm="1">
        <f t="array" aca="1" ref="N9" ca="1">INDIRECT(B1&amp;"!N5")</f>
        <v>3.6722570900124152E-2</v>
      </c>
      <c r="O9" s="6" cm="1">
        <f t="array" aca="1" ref="O9" ca="1">INDIRECT(B1&amp;"!O5")</f>
        <v>7.5028419884258261E-3</v>
      </c>
      <c r="P9" s="6" cm="1">
        <f t="array" aca="1" ref="P9" ca="1">INDIRECT(B1&amp;"!P5")</f>
        <v>3.5367396486871927E-2</v>
      </c>
      <c r="Q9" s="6" cm="1">
        <f t="array" aca="1" ref="Q9" ca="1">INDIRECT(B1&amp;"!Q5")</f>
        <v>0.24767434300262925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6600"/>
  </sheetPr>
  <dimension ref="A1:Q10"/>
  <sheetViews>
    <sheetView workbookViewId="0"/>
  </sheetViews>
  <sheetFormatPr baseColWidth="10" defaultColWidth="8.7265625" defaultRowHeight="14.5" x14ac:dyDescent="0.35"/>
  <sheetData>
    <row r="1" spans="1:17" ht="39.5" x14ac:dyDescent="0.35">
      <c r="A1" s="5" t="s">
        <v>394</v>
      </c>
      <c r="B1" s="5" t="str">
        <f>"CA_acts_"&amp;B2&amp;"_"&amp;EWU_Dashboard!B5</f>
        <v>CA_acts_default_default</v>
      </c>
    </row>
    <row r="2" spans="1:17" x14ac:dyDescent="0.35">
      <c r="A2" s="5" t="s">
        <v>395</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ht="39.5" x14ac:dyDescent="0.35">
      <c r="A6" s="5" t="s">
        <v>46</v>
      </c>
      <c r="B6" s="6" cm="1">
        <f t="array" aca="1" ref="B6" ca="1">INDIRECT(B1&amp;"!B2")</f>
        <v>0.24833131162632197</v>
      </c>
      <c r="C6" s="6" cm="1">
        <f t="array" aca="1" ref="C6" ca="1">INDIRECT(B1&amp;"!C2")</f>
        <v>-3.820705925650951E-3</v>
      </c>
      <c r="D6" s="6" cm="1">
        <f t="array" aca="1" ref="D6" ca="1">INDIRECT(B1&amp;"!D2")</f>
        <v>-0.27034466206882052</v>
      </c>
      <c r="E6" s="6" cm="1">
        <f t="array" aca="1" ref="E6" ca="1">INDIRECT(B1&amp;"!E2")</f>
        <v>-5.5008072176116585E-2</v>
      </c>
      <c r="F6" s="6" cm="1">
        <f t="array" aca="1" ref="F6" ca="1">INDIRECT(B1&amp;"!F2")</f>
        <v>-1.6850556900408674E-2</v>
      </c>
      <c r="G6" s="6" cm="1">
        <f t="array" aca="1" ref="G6" ca="1">INDIRECT(B1&amp;"!G2")</f>
        <v>-2.6199545176569688E-3</v>
      </c>
      <c r="H6" s="6" cm="1">
        <f t="array" aca="1" ref="H6" ca="1">INDIRECT(B1&amp;"!H2")</f>
        <v>-4.8764674958766872E-2</v>
      </c>
      <c r="I6" s="6" cm="1">
        <f t="array" aca="1" ref="I6" ca="1">INDIRECT(B1&amp;"!I2")</f>
        <v>-3.4478406507979467E-2</v>
      </c>
      <c r="J6" s="6" cm="1">
        <f t="array" aca="1" ref="J6" ca="1">INDIRECT(B1&amp;"!J2")</f>
        <v>-4.1654578285356403E-2</v>
      </c>
      <c r="K6" s="6" cm="1">
        <f t="array" aca="1" ref="K6" ca="1">INDIRECT(B1&amp;"!K2")</f>
        <v>-1.7244151302441415E-2</v>
      </c>
      <c r="L6" s="6" cm="1">
        <f t="array" aca="1" ref="L6" ca="1">INDIRECT(B1&amp;"!L2")</f>
        <v>-2.2893604193475071E-2</v>
      </c>
      <c r="M6" s="6" cm="1">
        <f t="array" aca="1" ref="M6" ca="1">INDIRECT(B1&amp;"!M2")</f>
        <v>-1.618552315337456E-2</v>
      </c>
      <c r="N6" s="6" cm="1">
        <f t="array" aca="1" ref="N6" ca="1">INDIRECT(B1&amp;"!N2")</f>
        <v>-2.3854017891163934E-3</v>
      </c>
      <c r="O6" s="6" cm="1">
        <f t="array" aca="1" ref="O6" ca="1">INDIRECT(B1&amp;"!O2")</f>
        <v>-1.4876714102585811E-2</v>
      </c>
      <c r="P6" s="6" cm="1">
        <f t="array" aca="1" ref="P6" ca="1">INDIRECT(B1&amp;"!P2")</f>
        <v>-1.6155066987677352E-2</v>
      </c>
      <c r="Q6" s="6" cm="1">
        <f t="array" aca="1" ref="Q6" ca="1">INDIRECT(B1&amp;"!Q2")</f>
        <v>-0.23065089187985591</v>
      </c>
    </row>
    <row r="7" spans="1:17" ht="39.5" x14ac:dyDescent="0.35">
      <c r="A7" s="5" t="s">
        <v>47</v>
      </c>
      <c r="B7" s="6" cm="1">
        <f t="array" aca="1" ref="B7" ca="1">INDIRECT(B1&amp;"!B3")</f>
        <v>6.0422454857783886E-2</v>
      </c>
      <c r="C7" s="6" cm="1">
        <f t="array" aca="1" ref="C7" ca="1">INDIRECT(B1&amp;"!C3")</f>
        <v>4.2351758106120201E-3</v>
      </c>
      <c r="D7" s="6" cm="1">
        <f t="array" aca="1" ref="D7" ca="1">INDIRECT(B1&amp;"!D3")</f>
        <v>0.19891482208686478</v>
      </c>
      <c r="E7" s="6" cm="1">
        <f t="array" aca="1" ref="E7" ca="1">INDIRECT(B1&amp;"!E3")</f>
        <v>3.0405717713302069E-2</v>
      </c>
      <c r="F7" s="6" cm="1">
        <f t="array" aca="1" ref="F7" ca="1">INDIRECT(B1&amp;"!F3")</f>
        <v>6.2904333494105458E-2</v>
      </c>
      <c r="G7" s="6" cm="1">
        <f t="array" aca="1" ref="G7" ca="1">INDIRECT(B1&amp;"!G3")</f>
        <v>6.8732240085321748E-3</v>
      </c>
      <c r="H7" s="6" cm="1">
        <f t="array" aca="1" ref="H7" ca="1">INDIRECT(B1&amp;"!H3")</f>
        <v>6.5163369381794053E-2</v>
      </c>
      <c r="I7" s="6" cm="1">
        <f t="array" aca="1" ref="I7" ca="1">INDIRECT(B1&amp;"!I3")</f>
        <v>4.3806669671117487E-2</v>
      </c>
      <c r="J7" s="6" cm="1">
        <f t="array" aca="1" ref="J7" ca="1">INDIRECT(B1&amp;"!J3")</f>
        <v>4.9971947366670301E-2</v>
      </c>
      <c r="K7" s="6" cm="1">
        <f t="array" aca="1" ref="K7" ca="1">INDIRECT(B1&amp;"!K3")</f>
        <v>4.2152766321344095E-3</v>
      </c>
      <c r="L7" s="6" cm="1">
        <f t="array" aca="1" ref="L7" ca="1">INDIRECT(B1&amp;"!L3")</f>
        <v>3.4937925268763409E-2</v>
      </c>
      <c r="M7" s="6" cm="1">
        <f t="array" aca="1" ref="M7" ca="1">INDIRECT(B1&amp;"!M3")</f>
        <v>2.2416145891572214E-2</v>
      </c>
      <c r="N7" s="6" cm="1">
        <f t="array" aca="1" ref="N7" ca="1">INDIRECT(B1&amp;"!N3")</f>
        <v>1.9571825919134783E-2</v>
      </c>
      <c r="O7" s="6" cm="1">
        <f t="array" aca="1" ref="O7" ca="1">INDIRECT(B1&amp;"!O3")</f>
        <v>2.9196874115531056E-3</v>
      </c>
      <c r="P7" s="6" cm="1">
        <f t="array" aca="1" ref="P7" ca="1">INDIRECT(B1&amp;"!P3")</f>
        <v>5.5954485480818683E-3</v>
      </c>
      <c r="Q7" s="6" cm="1">
        <f t="array" aca="1" ref="Q7" ca="1">INDIRECT(B1&amp;"!Q3")</f>
        <v>0.11063891788581226</v>
      </c>
    </row>
    <row r="8" spans="1:17" ht="39.5" x14ac:dyDescent="0.35">
      <c r="A8" s="5" t="s">
        <v>48</v>
      </c>
      <c r="B8" s="6" cm="1">
        <f t="array" aca="1" ref="B8" ca="1">INDIRECT(B1&amp;"!B4")</f>
        <v>0.10683752911630359</v>
      </c>
      <c r="C8" s="6" cm="1">
        <f t="array" aca="1" ref="C8" ca="1">INDIRECT(B1&amp;"!C4")</f>
        <v>6.9386174264769304E-3</v>
      </c>
      <c r="D8" s="6" cm="1">
        <f t="array" aca="1" ref="D8" ca="1">INDIRECT(B1&amp;"!D4")</f>
        <v>0.56097817312078191</v>
      </c>
      <c r="E8" s="6" cm="1">
        <f t="array" aca="1" ref="E8" ca="1">INDIRECT(B1&amp;"!E4")</f>
        <v>6.7425116893000958E-2</v>
      </c>
      <c r="F8" s="6" cm="1">
        <f t="array" aca="1" ref="F8" ca="1">INDIRECT(B1&amp;"!F4")</f>
        <v>0.12011098878126845</v>
      </c>
      <c r="G8" s="6" cm="1">
        <f t="array" aca="1" ref="G8" ca="1">INDIRECT(B1&amp;"!G4")</f>
        <v>1.1484722695469076E-2</v>
      </c>
      <c r="H8" s="6" cm="1">
        <f t="array" aca="1" ref="H8" ca="1">INDIRECT(B1&amp;"!H4")</f>
        <v>0.12147705340755445</v>
      </c>
      <c r="I8" s="6" cm="1">
        <f t="array" aca="1" ref="I8" ca="1">INDIRECT(B1&amp;"!I4")</f>
        <v>8.3351117317544424E-2</v>
      </c>
      <c r="J8" s="6" cm="1">
        <f t="array" aca="1" ref="J8" ca="1">INDIRECT(B1&amp;"!J4")</f>
        <v>9.4782872662547493E-2</v>
      </c>
      <c r="K8" s="6" cm="1">
        <f t="array" aca="1" ref="K8" ca="1">INDIRECT(B1&amp;"!K4")</f>
        <v>1.1386831994685953E-2</v>
      </c>
      <c r="L8" s="6" cm="1">
        <f t="array" aca="1" ref="L8" ca="1">INDIRECT(B1&amp;"!L4")</f>
        <v>6.3160146171005904E-2</v>
      </c>
      <c r="M8" s="6" cm="1">
        <f t="array" aca="1" ref="M8" ca="1">INDIRECT(B1&amp;"!M4")</f>
        <v>4.5495509730483254E-2</v>
      </c>
      <c r="N8" s="6" cm="1">
        <f t="array" aca="1" ref="N8" ca="1">INDIRECT(B1&amp;"!N4")</f>
        <v>3.2259457310606393E-2</v>
      </c>
      <c r="O8" s="6" cm="1">
        <f t="array" aca="1" ref="O8" ca="1">INDIRECT(B1&amp;"!O4")</f>
        <v>6.1333691260886088E-3</v>
      </c>
      <c r="P8" s="6" cm="1">
        <f t="array" aca="1" ref="P8" ca="1">INDIRECT(B1&amp;"!P4")</f>
        <v>2.7050365498622934E-2</v>
      </c>
      <c r="Q8" s="6" cm="1">
        <f t="array" aca="1" ref="Q8" ca="1">INDIRECT(B1&amp;"!Q4")</f>
        <v>0.19341162136424891</v>
      </c>
    </row>
    <row r="9" spans="1:17" ht="26.5" x14ac:dyDescent="0.35">
      <c r="A9" s="5" t="s">
        <v>49</v>
      </c>
      <c r="B9" s="6" cm="1">
        <f t="array" aca="1" ref="B9" ca="1">INDIRECT(B1&amp;"!B5")</f>
        <v>6.6940251145065813E-2</v>
      </c>
      <c r="C9" s="6" cm="1">
        <f t="array" aca="1" ref="C9" ca="1">INDIRECT(B1&amp;"!C5")</f>
        <v>4.6815756245595459E-3</v>
      </c>
      <c r="D9" s="6" cm="1">
        <f t="array" aca="1" ref="D9" ca="1">INDIRECT(B1&amp;"!D5")</f>
        <v>0.52277632849379696</v>
      </c>
      <c r="E9" s="6" cm="1">
        <f t="array" aca="1" ref="E9" ca="1">INDIRECT(B1&amp;"!E5")</f>
        <v>0.21359524096511501</v>
      </c>
      <c r="F9" s="6" cm="1">
        <f t="array" aca="1" ref="F9" ca="1">INDIRECT(B1&amp;"!F5")</f>
        <v>6.4542191863819751E-2</v>
      </c>
      <c r="G9" s="6" cm="1">
        <f t="array" aca="1" ref="G9" ca="1">INDIRECT(B1&amp;"!G5")</f>
        <v>8.5580949034295833E-3</v>
      </c>
      <c r="H9" s="6" cm="1">
        <f t="array" aca="1" ref="H9" ca="1">INDIRECT(B1&amp;"!H5")</f>
        <v>2.3440392323202837E-2</v>
      </c>
      <c r="I9" s="6" cm="1">
        <f t="array" aca="1" ref="I9" ca="1">INDIRECT(B1&amp;"!I5")</f>
        <v>2.3253121526631868E-2</v>
      </c>
      <c r="J9" s="6" cm="1">
        <f t="array" aca="1" ref="J9" ca="1">INDIRECT(B1&amp;"!J5")</f>
        <v>8.9486722791318404E-3</v>
      </c>
      <c r="K9" s="6" cm="1">
        <f t="array" aca="1" ref="K9" ca="1">INDIRECT(B1&amp;"!K5")</f>
        <v>3.0876709204538763E-2</v>
      </c>
      <c r="L9" s="6" cm="1">
        <f t="array" aca="1" ref="L9" ca="1">INDIRECT(B1&amp;"!L5")</f>
        <v>4.8185365882811443E-3</v>
      </c>
      <c r="M9" s="6" cm="1">
        <f t="array" aca="1" ref="M9" ca="1">INDIRECT(B1&amp;"!M5")</f>
        <v>0.16018043992566752</v>
      </c>
      <c r="N9" s="6" cm="1">
        <f t="array" aca="1" ref="N9" ca="1">INDIRECT(B1&amp;"!N5")</f>
        <v>1.014800355292873E-2</v>
      </c>
      <c r="O9" s="6" cm="1">
        <f t="array" aca="1" ref="O9" ca="1">INDIRECT(B1&amp;"!O5")</f>
        <v>5.2285234857412221E-3</v>
      </c>
      <c r="P9" s="6" cm="1">
        <f t="array" aca="1" ref="P9" ca="1">INDIRECT(B1&amp;"!P5")</f>
        <v>2.727470515206875E-2</v>
      </c>
      <c r="Q9" s="6" cm="1">
        <f t="array" aca="1" ref="Q9" ca="1">INDIRECT(B1&amp;"!Q5")</f>
        <v>0.14296978291741438</v>
      </c>
    </row>
    <row r="10" spans="1:17" x14ac:dyDescent="0.35">
      <c r="A10" s="5" t="s">
        <v>50</v>
      </c>
      <c r="B10" s="6" cm="1">
        <f t="array" aca="1" ref="B10" ca="1">INDIRECT(B1&amp;"!B6")</f>
        <v>0</v>
      </c>
      <c r="C10" s="6" cm="1">
        <f t="array" aca="1" ref="C10" ca="1">INDIRECT(B1&amp;"!C6")</f>
        <v>0</v>
      </c>
      <c r="D10" s="6" cm="1">
        <f t="array" aca="1" ref="D10" ca="1">INDIRECT(B1&amp;"!D6")</f>
        <v>0</v>
      </c>
      <c r="E10" s="6" cm="1">
        <f t="array" aca="1" ref="E10" ca="1">INDIRECT(B1&amp;"!E6")</f>
        <v>0</v>
      </c>
      <c r="F10" s="6" cm="1">
        <f t="array" aca="1" ref="F10" ca="1">INDIRECT(B1&amp;"!F6")</f>
        <v>0</v>
      </c>
      <c r="G10" s="6" cm="1">
        <f t="array" aca="1" ref="G10" ca="1">INDIRECT(B1&amp;"!G6")</f>
        <v>0</v>
      </c>
      <c r="H10" s="6" cm="1">
        <f t="array" aca="1" ref="H10" ca="1">INDIRECT(B1&amp;"!H6")</f>
        <v>0</v>
      </c>
      <c r="I10" s="6" cm="1">
        <f t="array" aca="1" ref="I10" ca="1">INDIRECT(B1&amp;"!I6")</f>
        <v>0</v>
      </c>
      <c r="J10" s="6" cm="1">
        <f t="array" aca="1" ref="J10" ca="1">INDIRECT(B1&amp;"!J6")</f>
        <v>0</v>
      </c>
      <c r="K10" s="6" cm="1">
        <f t="array" aca="1" ref="K10" ca="1">INDIRECT(B1&amp;"!K6")</f>
        <v>0</v>
      </c>
      <c r="L10" s="6" cm="1">
        <f t="array" aca="1" ref="L10" ca="1">INDIRECT(B1&amp;"!L6")</f>
        <v>0</v>
      </c>
      <c r="M10" s="6" cm="1">
        <f t="array" aca="1" ref="M10" ca="1">INDIRECT(B1&amp;"!M6")</f>
        <v>0</v>
      </c>
      <c r="N10" s="6" cm="1">
        <f t="array" aca="1" ref="N10" ca="1">INDIRECT(B1&amp;"!N6")</f>
        <v>0</v>
      </c>
      <c r="O10" s="6" cm="1">
        <f t="array" aca="1" ref="O10" ca="1">INDIRECT(B1&amp;"!O6")</f>
        <v>1.7347234759768071E-18</v>
      </c>
      <c r="P10" s="6" cm="1">
        <f t="array" aca="1" ref="P10" ca="1">INDIRECT(B1&amp;"!P6")</f>
        <v>0</v>
      </c>
      <c r="Q10" s="6" cm="1">
        <f t="array" aca="1" ref="Q10" ca="1">INDIRECT(B1&amp;"!Q6")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E7"/>
  <sheetViews>
    <sheetView workbookViewId="0"/>
  </sheetViews>
  <sheetFormatPr baseColWidth="10" defaultColWidth="8.7265625" defaultRowHeight="14.5" x14ac:dyDescent="0.35"/>
  <sheetData>
    <row r="1" spans="1:5" x14ac:dyDescent="0.35">
      <c r="B1" s="5" t="s">
        <v>352</v>
      </c>
      <c r="C1" s="5" t="s">
        <v>396</v>
      </c>
      <c r="D1" s="5" t="s">
        <v>397</v>
      </c>
      <c r="E1" s="5" t="s">
        <v>398</v>
      </c>
    </row>
    <row r="2" spans="1:5" x14ac:dyDescent="0.35">
      <c r="A2" s="5" t="s">
        <v>1</v>
      </c>
      <c r="B2" s="8" cm="1">
        <f t="array" aca="1" ref="B2" ca="1">IF(EWU_Dashboard!B3=A2,HLOOKUP(EWU_Dashboard!B6,INDIRECT(B6&amp;"!A1:AA5"),VLOOKUP(EWU_Dashboard!B3,dict!A2:B100,2,FALSE),FALSE),0)</f>
        <v>-0.35090510635815347</v>
      </c>
      <c r="C2" s="8" cm="1">
        <f t="array" aca="1" ref="C2" ca="1">IF(EWU_Dashboard!B3=A2,HLOOKUP(EWU_Dashboard!B6,INDIRECT(C6&amp;"!A1:AA5"),VLOOKUP(EWU_Dashboard!B3,dict!A2:B100,2,FALSE),FALSE),0)</f>
        <v>-0.30321853329117743</v>
      </c>
      <c r="D2" s="8" cm="1">
        <f t="array" aca="1" ref="D2" ca="1">IF(EWU_Dashboard!B3=A2,HLOOKUP(EWU_Dashboard!B6,INDIRECT(D6&amp;"!A1:AA5"),VLOOKUP(EWU_Dashboard!B3,dict!A2:B100,2,FALSE),FALSE),0)</f>
        <v>-0.35090510635815347</v>
      </c>
      <c r="E2" s="8" cm="1">
        <f t="array" aca="1" ref="E2" ca="1">IF(EWU_Dashboard!B3=A2,HLOOKUP(EWU_Dashboard!B6,INDIRECT(E6&amp;"!A1:AA5"),VLOOKUP(EWU_Dashboard!B3,dict!A2:B100,2,FALSE),FALSE),0)</f>
        <v>-0.45698617229938671</v>
      </c>
    </row>
    <row r="3" spans="1:5" x14ac:dyDescent="0.35">
      <c r="A3" s="5" t="s">
        <v>2</v>
      </c>
      <c r="B3" s="8" cm="1">
        <f t="array" aca="1" ref="B3" ca="1">IF(EWU_Dashboard!B3=A3,HLOOKUP(EWU_Dashboard!B6,INDIRECT(B6&amp;"!A1:AA5"),VLOOKUP(EWU_Dashboard!B3,dict!A2:B100,2,FALSE),FALSE),0)</f>
        <v>0</v>
      </c>
      <c r="C3" s="8" cm="1">
        <f t="array" aca="1" ref="C3" ca="1">IF(EWU_Dashboard!B3=A3,HLOOKUP(EWU_Dashboard!B6,INDIRECT(C6&amp;"!A1:AA5"),VLOOKUP(EWU_Dashboard!B3,dict!A2:B100,2,FALSE),FALSE),0)</f>
        <v>0</v>
      </c>
      <c r="D3" s="8" cm="1">
        <f t="array" aca="1" ref="D3" ca="1">IF(EWU_Dashboard!B3=A3,HLOOKUP(EWU_Dashboard!B6,INDIRECT(D6&amp;"!A1:AA5"),VLOOKUP(EWU_Dashboard!B3,dict!A2:B100,2,FALSE),FALSE),0)</f>
        <v>0</v>
      </c>
      <c r="E3" s="8" cm="1">
        <f t="array" aca="1" ref="E3" ca="1">IF(EWU_Dashboard!B3=A3,HLOOKUP(EWU_Dashboard!B6,INDIRECT(E6&amp;"!A1:AA5"),VLOOKUP(EWU_Dashboard!B3,dict!A2:B100,2,FALSE),FALSE),0)</f>
        <v>0</v>
      </c>
    </row>
    <row r="4" spans="1:5" x14ac:dyDescent="0.35">
      <c r="A4" s="5" t="s">
        <v>3</v>
      </c>
      <c r="B4" s="8" cm="1">
        <f t="array" aca="1" ref="B4" ca="1">IF(EWU_Dashboard!B3=A4,HLOOKUP(EWU_Dashboard!B6,INDIRECT(B6&amp;"!A1:AA5"),VLOOKUP(EWU_Dashboard!B3,dict!A2:B100,2,FALSE),FALSE),0)</f>
        <v>0</v>
      </c>
      <c r="C4" s="8" cm="1">
        <f t="array" aca="1" ref="C4" ca="1">IF(EWU_Dashboard!B3=A4,HLOOKUP(EWU_Dashboard!B6,INDIRECT(C6&amp;"!A1:AA5"),VLOOKUP(EWU_Dashboard!B3,dict!A2:B100,2,FALSE),FALSE),0)</f>
        <v>0</v>
      </c>
      <c r="D4" s="8" cm="1">
        <f t="array" aca="1" ref="D4" ca="1">IF(EWU_Dashboard!B3=A4,HLOOKUP(EWU_Dashboard!B6,INDIRECT(D6&amp;"!A1:AA5"),VLOOKUP(EWU_Dashboard!B3,dict!A2:B100,2,FALSE),FALSE),0)</f>
        <v>0</v>
      </c>
      <c r="E4" s="8" cm="1">
        <f t="array" aca="1" ref="E4" ca="1">IF(EWU_Dashboard!B3=A4,HLOOKUP(EWU_Dashboard!B6,INDIRECT(E6&amp;"!A1:AA5"),VLOOKUP(EWU_Dashboard!B3,dict!A2:B100,2,FALSE),FALSE),0)</f>
        <v>0</v>
      </c>
    </row>
    <row r="5" spans="1:5" x14ac:dyDescent="0.35">
      <c r="A5" s="5" t="s">
        <v>4</v>
      </c>
      <c r="B5" s="8" cm="1">
        <f t="array" aca="1" ref="B5" ca="1">IF(EWU_Dashboard!B3=A5,HLOOKUP(EWU_Dashboard!B6,INDIRECT(B6&amp;"!A1:AA5"),VLOOKUP(EWU_Dashboard!B3,dict!A2:B100,2,FALSE),FALSE),0)</f>
        <v>0</v>
      </c>
      <c r="C5" s="8" cm="1">
        <f t="array" aca="1" ref="C5" ca="1">IF(EWU_Dashboard!B3=A5,HLOOKUP(EWU_Dashboard!B6,INDIRECT(C6&amp;"!A1:AA5"),VLOOKUP(EWU_Dashboard!B3,dict!A2:B100,2,FALSE),FALSE),0)</f>
        <v>0</v>
      </c>
      <c r="D5" s="8" cm="1">
        <f t="array" aca="1" ref="D5" ca="1">IF(EWU_Dashboard!B3=A5,HLOOKUP(EWU_Dashboard!B6,INDIRECT(D6&amp;"!A1:AA5"),VLOOKUP(EWU_Dashboard!B3,dict!A2:B100,2,FALSE),FALSE),0)</f>
        <v>0</v>
      </c>
      <c r="E5" s="8" cm="1">
        <f t="array" aca="1" ref="E5" ca="1">IF(EWU_Dashboard!B3=A5,HLOOKUP(EWU_Dashboard!B6,INDIRECT(E6&amp;"!A1:AA5"),VLOOKUP(EWU_Dashboard!B3,dict!A2:B100,2,FALSE),FALSE),0)</f>
        <v>0</v>
      </c>
    </row>
    <row r="6" spans="1:5" ht="38.5" x14ac:dyDescent="0.35">
      <c r="A6" s="5" t="s">
        <v>394</v>
      </c>
      <c r="B6" s="8" t="str" cm="1">
        <f t="array" ref="B6">"W_Ind_"&amp;B7&amp;"_"&amp;"default"</f>
        <v>W_Ind_default_default</v>
      </c>
      <c r="C6" s="8" t="str" cm="1">
        <f t="array" ref="C6">"W_Ind_"&amp;C7&amp;"_"&amp;"S1"</f>
        <v>W_Ind_default_S1</v>
      </c>
      <c r="D6" s="8" t="str" cm="1">
        <f t="array" ref="D6">"W_Ind_"&amp;D7&amp;"_"&amp;"S2"</f>
        <v>W_Ind_default_S2</v>
      </c>
      <c r="E6" s="8" t="str" cm="1">
        <f t="array" ref="E6">"W_Ind_"&amp;E7&amp;"_"&amp;"S3"</f>
        <v>W_Ind_default_S3</v>
      </c>
    </row>
    <row r="7" spans="1:5" x14ac:dyDescent="0.35">
      <c r="A7" s="5" t="s">
        <v>395</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6600"/>
  </sheetPr>
  <dimension ref="A1:C8"/>
  <sheetViews>
    <sheetView workbookViewId="0"/>
  </sheetViews>
  <sheetFormatPr baseColWidth="10" defaultColWidth="8.7265625" defaultRowHeight="14.5" x14ac:dyDescent="0.35"/>
  <sheetData>
    <row r="1" spans="1:3" x14ac:dyDescent="0.35">
      <c r="B1" s="5" t="s">
        <v>352</v>
      </c>
      <c r="C1" s="5" t="s">
        <v>353</v>
      </c>
    </row>
    <row r="2" spans="1:3" x14ac:dyDescent="0.35">
      <c r="A2" s="5" t="s">
        <v>1</v>
      </c>
      <c r="B2" s="8" cm="1">
        <f t="array" aca="1" ref="B2" ca="1">IF(EWU_Dashboard!B3=A2,HLOOKUP(B7,INDIRECT(B8&amp;"!A1:AA5"),VLOOKUP(EWU_Dashboard!B3,dict!A1:B100,2,FALSE),FALSE),0)</f>
        <v>-0.35090510635815347</v>
      </c>
      <c r="C2" s="8" cm="1">
        <f t="array" aca="1" ref="C2" ca="1">IF(EWU_Dashboard!B3=A2,HLOOKUP(C7,INDIRECT(C8&amp;"!A1:AA5"),VLOOKUP(EWU_Dashboard!B3,dict!A1:B100,2,FALSE),FALSE),0)</f>
        <v>-0.34194679527547556</v>
      </c>
    </row>
    <row r="3" spans="1:3" x14ac:dyDescent="0.35">
      <c r="A3" s="5" t="s">
        <v>2</v>
      </c>
      <c r="B3" s="8" cm="1">
        <f t="array" aca="1" ref="B3" ca="1">IF(EWU_Dashboard!B3=A3,HLOOKUP(B7,INDIRECT(B8&amp;"!A1:AA5"),VLOOKUP(EWU_Dashboard!B3,dict!A1:B100,2,FALSE),FALSE),0)</f>
        <v>0</v>
      </c>
      <c r="C3" s="8" cm="1">
        <f t="array" aca="1" ref="C3" ca="1">IF(EWU_Dashboard!B3=A3,HLOOKUP(C7,INDIRECT(C8&amp;"!A1:AA5"),VLOOKUP(EWU_Dashboard!B3,dict!A1:B100,2,FALSE),FALSE),0)</f>
        <v>0</v>
      </c>
    </row>
    <row r="4" spans="1:3" x14ac:dyDescent="0.35">
      <c r="A4" s="5" t="s">
        <v>3</v>
      </c>
      <c r="B4" s="8" cm="1">
        <f t="array" aca="1" ref="B4" ca="1">IF(EWU_Dashboard!B3=A4,HLOOKUP(B7,INDIRECT(B8&amp;"!A1:AA5"),VLOOKUP(EWU_Dashboard!B3,dict!A1:B100,2,FALSE),FALSE),0)</f>
        <v>0</v>
      </c>
      <c r="C4" s="8" cm="1">
        <f t="array" aca="1" ref="C4" ca="1">IF(EWU_Dashboard!B3=A4,HLOOKUP(C7,INDIRECT(C8&amp;"!A1:AA5"),VLOOKUP(EWU_Dashboard!B3,dict!A1:B100,2,FALSE),FALSE),0)</f>
        <v>0</v>
      </c>
    </row>
    <row r="5" spans="1:3" x14ac:dyDescent="0.35">
      <c r="A5" s="5" t="s">
        <v>4</v>
      </c>
      <c r="B5" s="8" cm="1">
        <f t="array" aca="1" ref="B5" ca="1">IF(EWU_Dashboard!B3=A5,HLOOKUP(B7,INDIRECT(B8&amp;"!A1:AA5"),VLOOKUP(EWU_Dashboard!B3,dict!A1:B100,2,FALSE),FALSE),0)</f>
        <v>0</v>
      </c>
      <c r="C5" s="8" cm="1">
        <f t="array" aca="1" ref="C5" ca="1">IF(EWU_Dashboard!B3=A5,HLOOKUP(C7,INDIRECT(C8&amp;"!A1:AA5"),VLOOKUP(EWU_Dashboard!B3,dict!A1:B100,2,FALSE),FALSE),0)</f>
        <v>0</v>
      </c>
    </row>
    <row r="6" spans="1:3" x14ac:dyDescent="0.35">
      <c r="A6" s="5" t="s">
        <v>399</v>
      </c>
      <c r="B6" s="8" t="str" cm="1">
        <f t="array" ref="B6">EWU_Dashboard!B5</f>
        <v>default</v>
      </c>
      <c r="C6" s="8" t="str" cm="1">
        <f t="array" ref="C6">EWU_Dashboard!B5</f>
        <v>default</v>
      </c>
    </row>
    <row r="7" spans="1:3" ht="51" x14ac:dyDescent="0.35">
      <c r="A7" s="5" t="s">
        <v>400</v>
      </c>
      <c r="B7" s="8" t="str" cm="1">
        <f t="array" ref="B7">EWU_Dashboard!B6</f>
        <v>Weighting based on impact size</v>
      </c>
      <c r="C7" s="8" t="str" cm="1">
        <f t="array" ref="C7">EWU_Dashboard!B6</f>
        <v>Weighting based on impact size</v>
      </c>
    </row>
    <row r="8" spans="1:3" ht="38.5" x14ac:dyDescent="0.35">
      <c r="A8" s="5" t="s">
        <v>394</v>
      </c>
      <c r="B8" s="8" t="str" cm="1">
        <f t="array" ref="B8">"W_Ind_"&amp;B1&amp;"_"&amp;B6</f>
        <v>W_Ind_default_default</v>
      </c>
      <c r="C8" s="8" t="str" cm="1">
        <f t="array" ref="C8">"W_Ind_"&amp;C1&amp;"_"&amp;C6</f>
        <v>W_Ind_db1_default</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D9"/>
  <sheetViews>
    <sheetView workbookViewId="0"/>
  </sheetViews>
  <sheetFormatPr baseColWidth="10" defaultColWidth="8.7265625" defaultRowHeight="14.5" x14ac:dyDescent="0.35"/>
  <sheetData>
    <row r="1" spans="1:4" ht="26.5" x14ac:dyDescent="0.35">
      <c r="B1" s="5" t="s">
        <v>401</v>
      </c>
      <c r="C1" s="5" t="s">
        <v>402</v>
      </c>
      <c r="D1" s="5" t="s">
        <v>403</v>
      </c>
    </row>
    <row r="2" spans="1:4" x14ac:dyDescent="0.35">
      <c r="A2" s="5" t="s">
        <v>1</v>
      </c>
      <c r="B2" s="6" cm="1">
        <f t="array" aca="1" ref="B2" ca="1">HLOOKUP(B8,INDIRECT(B9&amp;"!A1:AA5"),2,FALSE)</f>
        <v>0.66498808044941404</v>
      </c>
      <c r="C2" s="6" cm="1">
        <f t="array" aca="1" ref="C2" ca="1">HLOOKUP(C8,INDIRECT(C9&amp;"!A1:AA5"),2,FALSE)</f>
        <v>-0.16195003552095114</v>
      </c>
      <c r="D2" s="6" cm="1">
        <f t="array" aca="1" ref="D2" ca="1">HLOOKUP(D8,INDIRECT(D9&amp;"!A1:AA5"),2,FALSE)</f>
        <v>1.9254274463798495</v>
      </c>
    </row>
    <row r="3" spans="1:4" x14ac:dyDescent="0.35">
      <c r="A3" s="5" t="s">
        <v>2</v>
      </c>
      <c r="B3" s="6" cm="1">
        <f t="array" aca="1" ref="B3" ca="1">HLOOKUP(B8,INDIRECT(B9&amp;"!A1:AA5"),3,FALSE)</f>
        <v>0.1766102386302198</v>
      </c>
      <c r="C3" s="6" cm="1">
        <f t="array" aca="1" ref="C3" ca="1">HLOOKUP(C8,INDIRECT(C9&amp;"!A1:AA5"),3,FALSE)</f>
        <v>-0.16195003552095114</v>
      </c>
      <c r="D3" s="6" cm="1">
        <f t="array" aca="1" ref="D3" ca="1">HLOOKUP(D8,INDIRECT(D9&amp;"!A1:AA5"),3,FALSE)</f>
        <v>0.32090457439664183</v>
      </c>
    </row>
    <row r="4" spans="1:4" x14ac:dyDescent="0.35">
      <c r="A4" s="5" t="s">
        <v>3</v>
      </c>
      <c r="B4" s="6" cm="1">
        <f t="array" aca="1" ref="B4" ca="1">HLOOKUP(B8,INDIRECT(B9&amp;"!A1:AA5"),4,FALSE)</f>
        <v>0.17895398156496575</v>
      </c>
      <c r="C4" s="6" cm="1">
        <f t="array" aca="1" ref="C4" ca="1">HLOOKUP(C8,INDIRECT(C9&amp;"!A1:AA5"),4,FALSE)</f>
        <v>0</v>
      </c>
      <c r="D4" s="6" cm="1">
        <f t="array" aca="1" ref="D4" ca="1">HLOOKUP(D8,INDIRECT(D9&amp;"!A1:AA5"),4,FALSE)</f>
        <v>0.64180914879328321</v>
      </c>
    </row>
    <row r="5" spans="1:4" x14ac:dyDescent="0.35">
      <c r="A5" s="5" t="s">
        <v>4</v>
      </c>
      <c r="B5" s="6" cm="1">
        <f t="array" aca="1" ref="B5" ca="1">HLOOKUP(B8,INDIRECT(B9&amp;"!A1:AA5"),5,FALSE)</f>
        <v>0.30942386025422852</v>
      </c>
      <c r="C5" s="6" cm="1">
        <f t="array" aca="1" ref="C5" ca="1">HLOOKUP(C8,INDIRECT(C9&amp;"!A1:AA5"),5,FALSE)</f>
        <v>0</v>
      </c>
      <c r="D5" s="6" cm="1">
        <f t="array" aca="1" ref="D5" ca="1">HLOOKUP(D8,INDIRECT(D9&amp;"!A1:AA5"),5,FALSE)</f>
        <v>0.96271372318992454</v>
      </c>
    </row>
    <row r="6" spans="1:4" x14ac:dyDescent="0.35">
      <c r="A6" s="5" t="s">
        <v>395</v>
      </c>
      <c r="B6" s="6" t="str" cm="1">
        <f t="array" ref="B6">VLOOKUP(EWU_Dashboard!B4,dict!A2:B100,2,FALSE)</f>
        <v>default</v>
      </c>
      <c r="C6" s="6" t="str" cm="1">
        <f t="array" ref="C6">VLOOKUP(EWU_Dashboard!B4,dict!A2:B100,2,FALSE)</f>
        <v>default</v>
      </c>
      <c r="D6" s="6" t="str" cm="1">
        <f t="array" ref="D6">VLOOKUP(EWU_Dashboard!B4,dict!A2:B100,2,FALSE)</f>
        <v>default</v>
      </c>
    </row>
    <row r="7" spans="1:4" x14ac:dyDescent="0.35">
      <c r="A7" s="5" t="s">
        <v>399</v>
      </c>
      <c r="B7" s="6" t="str" cm="1">
        <f t="array" ref="B7">EWU_Dashboard!B5</f>
        <v>default</v>
      </c>
      <c r="C7" s="6" t="str" cm="1">
        <f t="array" ref="C7">EWU_Dashboard!B5</f>
        <v>default</v>
      </c>
      <c r="D7" s="6" t="str" cm="1">
        <f t="array" ref="D7">EWU_Dashboard!B5</f>
        <v>default</v>
      </c>
    </row>
    <row r="8" spans="1:4" ht="51" x14ac:dyDescent="0.35">
      <c r="A8" s="5" t="s">
        <v>400</v>
      </c>
      <c r="B8" s="6" t="str" cm="1">
        <f t="array" ref="B8">EWU_Dashboard!B6</f>
        <v>Weighting based on impact size</v>
      </c>
      <c r="C8" s="6" t="str" cm="1">
        <f t="array" ref="C8">EWU_Dashboard!B6</f>
        <v>Weighting based on impact size</v>
      </c>
      <c r="D8" s="6" t="str" cm="1">
        <f t="array" ref="D8">EWU_Dashboard!B6</f>
        <v>Weighting based on impact size</v>
      </c>
    </row>
    <row r="9" spans="1:4" ht="51" x14ac:dyDescent="0.35">
      <c r="A9" s="5" t="s">
        <v>394</v>
      </c>
      <c r="B9" s="6" t="str" cm="1">
        <f t="array" ref="B9">"WTUM_"&amp;B6&amp;"_"&amp;B7&amp;"_Treatm"</f>
        <v>WTUM_default_default_Treatm</v>
      </c>
      <c r="C9" s="6" t="str" cm="1">
        <f t="array" ref="C9">"WTUM_"&amp;C6&amp;"_"&amp;C7&amp;"_Util"</f>
        <v>WTUM_default_default_Util</v>
      </c>
      <c r="D9" s="6" t="str" cm="1">
        <f t="array" ref="D9">"WTUM_"&amp;D6&amp;"_"&amp;D7&amp;"_Mat"</f>
        <v>WTUM_default_default_Mat</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showGridLines="0" workbookViewId="0"/>
  </sheetViews>
  <sheetFormatPr baseColWidth="10" defaultColWidth="8.7265625" defaultRowHeight="14.5" x14ac:dyDescent="0.35"/>
  <cols>
    <col min="1" max="2" width="42.81640625" customWidth="1"/>
    <col min="3" max="4" width="14.26953125" customWidth="1"/>
    <col min="5" max="5" width="42.81640625" customWidth="1"/>
  </cols>
  <sheetData>
    <row r="1" spans="1:5" x14ac:dyDescent="0.35">
      <c r="A1" s="5" t="s">
        <v>354</v>
      </c>
      <c r="B1" s="5" t="s">
        <v>355</v>
      </c>
      <c r="C1" s="5" t="s">
        <v>194</v>
      </c>
      <c r="D1" s="5" t="s">
        <v>356</v>
      </c>
      <c r="E1" s="5" t="s">
        <v>357</v>
      </c>
    </row>
    <row r="2" spans="1:5" ht="38.5" x14ac:dyDescent="0.35">
      <c r="A2" s="8" t="s">
        <v>52</v>
      </c>
      <c r="B2" s="8" t="s">
        <v>206</v>
      </c>
      <c r="C2" s="8" t="s">
        <v>195</v>
      </c>
      <c r="D2" s="8" t="s">
        <v>244</v>
      </c>
      <c r="E2" s="8" t="s">
        <v>358</v>
      </c>
    </row>
    <row r="3" spans="1:5" ht="38.5" x14ac:dyDescent="0.35">
      <c r="A3" s="8" t="s">
        <v>56</v>
      </c>
      <c r="B3" s="8" t="s">
        <v>210</v>
      </c>
      <c r="C3" s="8" t="s">
        <v>195</v>
      </c>
      <c r="D3" s="8" t="s">
        <v>244</v>
      </c>
      <c r="E3" s="8" t="s">
        <v>359</v>
      </c>
    </row>
    <row r="4" spans="1:5" ht="26" x14ac:dyDescent="0.35">
      <c r="A4" s="8" t="s">
        <v>2</v>
      </c>
      <c r="B4" s="8" t="s">
        <v>211</v>
      </c>
      <c r="C4" s="8" t="s">
        <v>195</v>
      </c>
      <c r="D4" s="8" t="s">
        <v>244</v>
      </c>
      <c r="E4" s="8" t="s">
        <v>360</v>
      </c>
    </row>
    <row r="5" spans="1:5" ht="26" x14ac:dyDescent="0.35">
      <c r="A5" s="8" t="s">
        <v>3</v>
      </c>
      <c r="B5" s="8" t="s">
        <v>212</v>
      </c>
      <c r="C5" s="8" t="s">
        <v>195</v>
      </c>
      <c r="D5" s="8" t="s">
        <v>244</v>
      </c>
      <c r="E5" s="8" t="s">
        <v>360</v>
      </c>
    </row>
    <row r="6" spans="1:5" ht="26" x14ac:dyDescent="0.35">
      <c r="A6" s="8" t="s">
        <v>4</v>
      </c>
      <c r="B6" s="8" t="s">
        <v>213</v>
      </c>
      <c r="C6" s="8" t="s">
        <v>195</v>
      </c>
      <c r="D6" s="8" t="s">
        <v>244</v>
      </c>
      <c r="E6" s="8" t="s">
        <v>360</v>
      </c>
    </row>
    <row r="7" spans="1:5" ht="26" x14ac:dyDescent="0.35">
      <c r="A7" s="8" t="s">
        <v>57</v>
      </c>
      <c r="B7" s="8" t="s">
        <v>214</v>
      </c>
      <c r="C7" s="8" t="s">
        <v>195</v>
      </c>
      <c r="D7" s="8" t="s">
        <v>244</v>
      </c>
      <c r="E7" s="8" t="s">
        <v>360</v>
      </c>
    </row>
    <row r="8" spans="1:5" ht="26" x14ac:dyDescent="0.35">
      <c r="A8" s="8" t="s">
        <v>58</v>
      </c>
      <c r="B8" s="8" t="s">
        <v>215</v>
      </c>
      <c r="C8" s="8" t="s">
        <v>195</v>
      </c>
      <c r="D8" s="8" t="s">
        <v>244</v>
      </c>
      <c r="E8" s="8" t="s">
        <v>360</v>
      </c>
    </row>
    <row r="9" spans="1:5" ht="26" x14ac:dyDescent="0.35">
      <c r="A9" s="8" t="s">
        <v>59</v>
      </c>
      <c r="B9" s="8" t="s">
        <v>216</v>
      </c>
      <c r="C9" s="8" t="s">
        <v>195</v>
      </c>
      <c r="D9" s="8" t="s">
        <v>244</v>
      </c>
      <c r="E9" s="8" t="s">
        <v>360</v>
      </c>
    </row>
    <row r="10" spans="1:5" ht="76" x14ac:dyDescent="0.35">
      <c r="A10" s="8" t="s">
        <v>60</v>
      </c>
      <c r="B10" s="8" t="s">
        <v>217</v>
      </c>
      <c r="C10" s="8" t="s">
        <v>195</v>
      </c>
      <c r="D10" s="8" t="s">
        <v>247</v>
      </c>
      <c r="E10" s="8" t="s">
        <v>361</v>
      </c>
    </row>
    <row r="11" spans="1:5" ht="76" x14ac:dyDescent="0.35">
      <c r="A11" s="8" t="s">
        <v>61</v>
      </c>
      <c r="B11" s="8" t="s">
        <v>218</v>
      </c>
      <c r="C11" s="8" t="s">
        <v>195</v>
      </c>
      <c r="D11" s="8" t="s">
        <v>247</v>
      </c>
      <c r="E11" s="8" t="s">
        <v>361</v>
      </c>
    </row>
    <row r="12" spans="1:5" ht="63.5" x14ac:dyDescent="0.35">
      <c r="A12" s="8" t="s">
        <v>62</v>
      </c>
      <c r="B12" s="8" t="s">
        <v>219</v>
      </c>
      <c r="C12" s="8" t="s">
        <v>195</v>
      </c>
      <c r="D12" s="8" t="s">
        <v>247</v>
      </c>
      <c r="E12" s="8" t="s">
        <v>362</v>
      </c>
    </row>
    <row r="13" spans="1:5" ht="26" x14ac:dyDescent="0.35">
      <c r="A13" s="8" t="s">
        <v>63</v>
      </c>
      <c r="B13" s="8" t="s">
        <v>220</v>
      </c>
      <c r="C13" s="8" t="s">
        <v>195</v>
      </c>
      <c r="D13" s="8" t="s">
        <v>247</v>
      </c>
      <c r="E13" s="8" t="s">
        <v>363</v>
      </c>
    </row>
    <row r="14" spans="1:5" x14ac:dyDescent="0.35">
      <c r="A14" s="8" t="s">
        <v>64</v>
      </c>
      <c r="B14" s="8" t="s">
        <v>221</v>
      </c>
      <c r="C14" s="8" t="s">
        <v>196</v>
      </c>
      <c r="D14" s="8" t="s">
        <v>248</v>
      </c>
      <c r="E14" s="8" t="s">
        <v>364</v>
      </c>
    </row>
    <row r="15" spans="1:5" x14ac:dyDescent="0.35">
      <c r="A15" s="8" t="s">
        <v>65</v>
      </c>
      <c r="B15" s="8" t="s">
        <v>222</v>
      </c>
      <c r="C15" s="8" t="s">
        <v>196</v>
      </c>
      <c r="D15" s="8" t="s">
        <v>244</v>
      </c>
      <c r="E15" s="8" t="s">
        <v>364</v>
      </c>
    </row>
    <row r="16" spans="1:5" x14ac:dyDescent="0.35">
      <c r="A16" s="8" t="s">
        <v>66</v>
      </c>
      <c r="B16" s="8" t="s">
        <v>223</v>
      </c>
      <c r="C16" s="8" t="s">
        <v>196</v>
      </c>
      <c r="D16" s="8" t="s">
        <v>248</v>
      </c>
      <c r="E16" s="8" t="s">
        <v>364</v>
      </c>
    </row>
    <row r="17" spans="1:5" x14ac:dyDescent="0.35">
      <c r="A17" s="8" t="s">
        <v>69</v>
      </c>
      <c r="B17" s="8" t="s">
        <v>226</v>
      </c>
      <c r="C17" s="8" t="s">
        <v>195</v>
      </c>
      <c r="D17" s="8" t="s">
        <v>250</v>
      </c>
      <c r="E17" s="8" t="s">
        <v>360</v>
      </c>
    </row>
    <row r="18" spans="1:5" x14ac:dyDescent="0.35">
      <c r="A18" s="8" t="s">
        <v>70</v>
      </c>
      <c r="B18" s="8" t="s">
        <v>227</v>
      </c>
      <c r="C18" s="8" t="s">
        <v>195</v>
      </c>
      <c r="D18" s="8" t="s">
        <v>250</v>
      </c>
      <c r="E18" s="8" t="s">
        <v>360</v>
      </c>
    </row>
    <row r="19" spans="1:5" x14ac:dyDescent="0.35">
      <c r="A19" s="8" t="s">
        <v>71</v>
      </c>
      <c r="B19" s="8" t="s">
        <v>228</v>
      </c>
      <c r="C19" s="8" t="s">
        <v>198</v>
      </c>
      <c r="D19" s="8" t="s">
        <v>249</v>
      </c>
      <c r="E19" s="8" t="s">
        <v>360</v>
      </c>
    </row>
    <row r="20" spans="1:5" x14ac:dyDescent="0.35">
      <c r="A20" s="8" t="s">
        <v>72</v>
      </c>
      <c r="B20" s="8" t="s">
        <v>229</v>
      </c>
      <c r="C20" s="8" t="s">
        <v>198</v>
      </c>
      <c r="D20" s="8" t="s">
        <v>249</v>
      </c>
      <c r="E20" s="8" t="s">
        <v>360</v>
      </c>
    </row>
    <row r="21" spans="1:5" ht="26" x14ac:dyDescent="0.35">
      <c r="A21" s="8" t="s">
        <v>73</v>
      </c>
      <c r="B21" s="8" t="s">
        <v>230</v>
      </c>
      <c r="C21" s="8" t="s">
        <v>198</v>
      </c>
      <c r="D21" s="8" t="s">
        <v>249</v>
      </c>
      <c r="E21" s="8" t="s">
        <v>360</v>
      </c>
    </row>
    <row r="22" spans="1:5" ht="26" x14ac:dyDescent="0.35">
      <c r="A22" s="8" t="s">
        <v>74</v>
      </c>
      <c r="B22" s="8" t="s">
        <v>231</v>
      </c>
      <c r="C22" s="8" t="s">
        <v>199</v>
      </c>
      <c r="D22" s="8" t="s">
        <v>249</v>
      </c>
      <c r="E22" s="8" t="s">
        <v>360</v>
      </c>
    </row>
    <row r="23" spans="1:5" x14ac:dyDescent="0.35">
      <c r="A23" s="8" t="s">
        <v>75</v>
      </c>
      <c r="B23" s="8" t="s">
        <v>232</v>
      </c>
      <c r="C23" s="8" t="s">
        <v>195</v>
      </c>
      <c r="D23" s="8" t="s">
        <v>247</v>
      </c>
      <c r="E23" s="8" t="s">
        <v>360</v>
      </c>
    </row>
    <row r="24" spans="1:5" x14ac:dyDescent="0.35">
      <c r="A24" s="8" t="s">
        <v>79</v>
      </c>
      <c r="B24" s="8" t="s">
        <v>236</v>
      </c>
      <c r="C24" s="8" t="s">
        <v>195</v>
      </c>
      <c r="D24" s="8" t="s">
        <v>248</v>
      </c>
      <c r="E24" s="8" t="s">
        <v>360</v>
      </c>
    </row>
    <row r="29" spans="1:5" x14ac:dyDescent="0.35">
      <c r="A29" s="5" t="s">
        <v>365</v>
      </c>
      <c r="B29" s="5" t="s">
        <v>371</v>
      </c>
    </row>
    <row r="30" spans="1:5" x14ac:dyDescent="0.35">
      <c r="A30" s="8" t="s">
        <v>366</v>
      </c>
      <c r="B30" s="8" t="s">
        <v>372</v>
      </c>
    </row>
    <row r="31" spans="1:5" x14ac:dyDescent="0.35">
      <c r="A31" s="8" t="s">
        <v>367</v>
      </c>
      <c r="B31" s="8" t="s">
        <v>373</v>
      </c>
    </row>
    <row r="32" spans="1:5" x14ac:dyDescent="0.35">
      <c r="A32" s="8" t="s">
        <v>368</v>
      </c>
      <c r="B32" s="8" t="s">
        <v>374</v>
      </c>
    </row>
    <row r="33" spans="1:4" x14ac:dyDescent="0.35">
      <c r="A33" s="8" t="s">
        <v>369</v>
      </c>
      <c r="B33" s="8" t="s">
        <v>375</v>
      </c>
    </row>
    <row r="34" spans="1:4" x14ac:dyDescent="0.35">
      <c r="A34" s="8" t="s">
        <v>370</v>
      </c>
      <c r="B34" s="8" t="s">
        <v>376</v>
      </c>
    </row>
    <row r="36" spans="1:4" x14ac:dyDescent="0.35">
      <c r="A36" s="8" t="s">
        <v>377</v>
      </c>
      <c r="B36" s="8" t="s">
        <v>349</v>
      </c>
    </row>
    <row r="38" spans="1:4" x14ac:dyDescent="0.35">
      <c r="A38" s="5" t="s">
        <v>378</v>
      </c>
    </row>
    <row r="39" spans="1:4" x14ac:dyDescent="0.35">
      <c r="A39" s="5" t="s">
        <v>379</v>
      </c>
      <c r="B39" s="5" t="s">
        <v>381</v>
      </c>
      <c r="C39" s="5" t="s">
        <v>389</v>
      </c>
      <c r="D39" s="5" t="s">
        <v>392</v>
      </c>
    </row>
    <row r="40" spans="1:4" x14ac:dyDescent="0.35">
      <c r="A40" s="8" t="s">
        <v>380</v>
      </c>
      <c r="B40" s="8" t="s">
        <v>382</v>
      </c>
      <c r="C40" s="8" t="s">
        <v>390</v>
      </c>
      <c r="D40" s="8" t="s">
        <v>393</v>
      </c>
    </row>
    <row r="41" spans="1:4" x14ac:dyDescent="0.35">
      <c r="A41" s="8" t="s">
        <v>380</v>
      </c>
      <c r="B41" s="8" t="s">
        <v>383</v>
      </c>
      <c r="C41" s="8" t="s">
        <v>390</v>
      </c>
      <c r="D41" s="8" t="s">
        <v>393</v>
      </c>
    </row>
    <row r="42" spans="1:4" x14ac:dyDescent="0.35">
      <c r="A42" s="8" t="s">
        <v>380</v>
      </c>
      <c r="B42" s="8" t="s">
        <v>384</v>
      </c>
      <c r="C42" s="8" t="s">
        <v>390</v>
      </c>
      <c r="D42" s="8" t="s">
        <v>393</v>
      </c>
    </row>
    <row r="43" spans="1:4" x14ac:dyDescent="0.35">
      <c r="A43" s="8" t="s">
        <v>380</v>
      </c>
      <c r="B43" s="8" t="s">
        <v>382</v>
      </c>
      <c r="C43" s="8" t="s">
        <v>391</v>
      </c>
      <c r="D43" s="8" t="s">
        <v>393</v>
      </c>
    </row>
    <row r="44" spans="1:4" x14ac:dyDescent="0.35">
      <c r="A44" s="8" t="s">
        <v>380</v>
      </c>
      <c r="B44" s="8" t="s">
        <v>385</v>
      </c>
      <c r="C44" s="8" t="s">
        <v>391</v>
      </c>
      <c r="D44" s="8" t="s">
        <v>393</v>
      </c>
    </row>
    <row r="45" spans="1:4" x14ac:dyDescent="0.35">
      <c r="A45" s="8" t="s">
        <v>380</v>
      </c>
      <c r="B45" s="8" t="s">
        <v>386</v>
      </c>
      <c r="C45" s="8" t="s">
        <v>391</v>
      </c>
      <c r="D45" s="8" t="s">
        <v>393</v>
      </c>
    </row>
    <row r="46" spans="1:4" x14ac:dyDescent="0.35">
      <c r="A46" s="8" t="s">
        <v>380</v>
      </c>
      <c r="B46" s="8" t="s">
        <v>387</v>
      </c>
      <c r="C46" s="8" t="s">
        <v>391</v>
      </c>
      <c r="D46" s="8" t="s">
        <v>393</v>
      </c>
    </row>
    <row r="47" spans="1:4" x14ac:dyDescent="0.35">
      <c r="A47" s="8" t="s">
        <v>380</v>
      </c>
      <c r="B47" s="8" t="s">
        <v>388</v>
      </c>
      <c r="C47" s="8" t="s">
        <v>391</v>
      </c>
      <c r="D47" s="8" t="s">
        <v>393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baseColWidth="10" defaultColWidth="8.7265625" defaultRowHeight="14.5" x14ac:dyDescent="0.35"/>
  <cols>
    <col min="2" max="2" width="42.81640625" customWidth="1"/>
    <col min="4" max="4" width="14.26953125" customWidth="1"/>
  </cols>
  <sheetData>
    <row r="1" spans="1:2" x14ac:dyDescent="0.35">
      <c r="A1" s="5" t="s">
        <v>348</v>
      </c>
      <c r="B1" s="5" t="s">
        <v>351</v>
      </c>
    </row>
    <row r="2" spans="1:2" x14ac:dyDescent="0.35">
      <c r="A2" t="s">
        <v>1</v>
      </c>
      <c r="B2">
        <v>2</v>
      </c>
    </row>
    <row r="3" spans="1:2" x14ac:dyDescent="0.35">
      <c r="A3" t="s">
        <v>2</v>
      </c>
      <c r="B3">
        <v>3</v>
      </c>
    </row>
    <row r="4" spans="1:2" x14ac:dyDescent="0.35">
      <c r="A4" t="s">
        <v>3</v>
      </c>
      <c r="B4">
        <v>4</v>
      </c>
    </row>
    <row r="5" spans="1:2" x14ac:dyDescent="0.35">
      <c r="A5" t="s">
        <v>4</v>
      </c>
      <c r="B5">
        <v>5</v>
      </c>
    </row>
    <row r="6" spans="1:2" x14ac:dyDescent="0.35">
      <c r="A6" t="s">
        <v>349</v>
      </c>
      <c r="B6" t="s">
        <v>352</v>
      </c>
    </row>
    <row r="7" spans="1:2" x14ac:dyDescent="0.35">
      <c r="A7" t="s">
        <v>350</v>
      </c>
      <c r="B7" t="s">
        <v>353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-LCA_default_default!B2/OEV_Pathways_default_default!B2</f>
        <v>-0.7562249672839535</v>
      </c>
      <c r="C2" s="8">
        <f>-LCA_default_default!C2/OEV_Pathways_default_default!C2</f>
        <v>-4.5282365425512484E-2</v>
      </c>
      <c r="D2" s="8">
        <f>-LCA_default_default!D2/OEV_Pathways_default_default!D2</f>
        <v>-0.29827930279114329</v>
      </c>
      <c r="E2" s="8">
        <f>-LCA_default_default!E2/OEV_Pathways_default_default!E2</f>
        <v>-0.28554472860099395</v>
      </c>
      <c r="F2" s="8">
        <f>-LCA_default_default!F2/OEV_Pathways_default_default!F2</f>
        <v>-0.4547135448515664</v>
      </c>
      <c r="G2" s="8">
        <f>-LCA_default_default!G2/OEV_Pathways_default_default!G2</f>
        <v>-5.8692544822159756E-2</v>
      </c>
      <c r="H2" s="8">
        <f>-LCA_default_default!H2/OEV_Pathways_default_default!H2</f>
        <v>-0.18862751489008028</v>
      </c>
      <c r="I2" s="8">
        <f>-LCA_default_default!I2/OEV_Pathways_default_default!I2</f>
        <v>-0.11747596331881052</v>
      </c>
      <c r="J2" s="8">
        <f>-LCA_default_default!J2/OEV_Pathways_default_default!J2</f>
        <v>-0.20443725339736651</v>
      </c>
      <c r="K2" s="8">
        <f>-LCA_default_default!K2/OEV_Pathways_default_default!K2</f>
        <v>-0.20887553286990207</v>
      </c>
      <c r="L2" s="8">
        <f>-LCA_default_default!L2/OEV_Pathways_default_default!L2</f>
        <v>-0.25626341964614263</v>
      </c>
      <c r="M2" s="8">
        <f>-LCA_default_default!M2/OEV_Pathways_default_default!M2</f>
        <v>-0.39351535929899534</v>
      </c>
      <c r="N2" s="8">
        <f>-LCA_default_default!N2/OEV_Pathways_default_default!N2</f>
        <v>-0.45313443278601873</v>
      </c>
      <c r="O2" s="8">
        <f>-LCA_default_default!O2/OEV_Pathways_default_default!O2</f>
        <v>3.5868131840930181E-3</v>
      </c>
      <c r="P2" s="8">
        <f>-LCA_default_default!P2/OEV_Pathways_default_default!P2</f>
        <v>-0.25603455503924377</v>
      </c>
      <c r="Q2" s="8">
        <f>-LCA_default_default!Q2/OEV_Pathways_default_default!Q2</f>
        <v>-3.6172042708489893E-2</v>
      </c>
    </row>
    <row r="3" spans="1:17" x14ac:dyDescent="0.35">
      <c r="A3" s="5" t="s">
        <v>2</v>
      </c>
      <c r="B3" s="8">
        <f>-LCA_default_default!B3/OEV_Pathways_default_default!B3</f>
        <v>-2.3978004885558222</v>
      </c>
      <c r="C3" s="8">
        <f>-LCA_default_default!C3/OEV_Pathways_default_default!C3</f>
        <v>0.10035270419908565</v>
      </c>
      <c r="D3" s="8">
        <f>-LCA_default_default!D3/OEV_Pathways_default_default!D3</f>
        <v>-1.4468421421615465E-2</v>
      </c>
      <c r="E3" s="8">
        <f>-LCA_default_default!E3/OEV_Pathways_default_default!E3</f>
        <v>0.26610296260001015</v>
      </c>
      <c r="F3" s="8">
        <f>-LCA_default_default!F3/OEV_Pathways_default_default!F3</f>
        <v>0.16321827603505956</v>
      </c>
      <c r="G3" s="8">
        <f>-LCA_default_default!G3/OEV_Pathways_default_default!G3</f>
        <v>3.808923244192134E-2</v>
      </c>
      <c r="H3" s="8">
        <f>-LCA_default_default!H3/OEV_Pathways_default_default!H3</f>
        <v>0.44603144280312029</v>
      </c>
      <c r="I3" s="8">
        <f>-LCA_default_default!I3/OEV_Pathways_default_default!I3</f>
        <v>0.24282493954983217</v>
      </c>
      <c r="J3" s="8">
        <f>-LCA_default_default!J3/OEV_Pathways_default_default!J3</f>
        <v>0.6026483048833351</v>
      </c>
      <c r="K3" s="8">
        <f>-LCA_default_default!K3/OEV_Pathways_default_default!K3</f>
        <v>-0.36284710361336836</v>
      </c>
      <c r="L3" s="8">
        <f>-LCA_default_default!L3/OEV_Pathways_default_default!L3</f>
        <v>0.58984371476031949</v>
      </c>
      <c r="M3" s="8">
        <f>-LCA_default_default!M3/OEV_Pathways_default_default!M3</f>
        <v>0.15546951231970349</v>
      </c>
      <c r="N3" s="8">
        <f>-LCA_default_default!N3/OEV_Pathways_default_default!N3</f>
        <v>0.1209596143209405</v>
      </c>
      <c r="O3" s="8">
        <f>-LCA_default_default!O3/OEV_Pathways_default_default!O3</f>
        <v>0.46444349257146705</v>
      </c>
      <c r="P3" s="8">
        <f>-LCA_default_default!P3/OEV_Pathways_default_default!P3</f>
        <v>0.29087310414225331</v>
      </c>
      <c r="Q3" s="8">
        <f>-LCA_default_default!Q3/OEV_Pathways_default_default!Q3</f>
        <v>0.214950594596624</v>
      </c>
    </row>
    <row r="4" spans="1:17" x14ac:dyDescent="0.35">
      <c r="A4" s="5" t="s">
        <v>3</v>
      </c>
      <c r="B4" s="8">
        <f>-LCA_default_default!B4/OEV_Pathways_default_default!B4</f>
        <v>-0.44601623248953914</v>
      </c>
      <c r="C4" s="8">
        <f>-LCA_default_default!C4/OEV_Pathways_default_default!C4</f>
        <v>-8.2031650982760468E-2</v>
      </c>
      <c r="D4" s="8">
        <f>-LCA_default_default!D4/OEV_Pathways_default_default!D4</f>
        <v>-0.29920156781791846</v>
      </c>
      <c r="E4" s="8">
        <f>-LCA_default_default!E4/OEV_Pathways_default_default!E4</f>
        <v>-0.48035293423540643</v>
      </c>
      <c r="F4" s="8">
        <f>-LCA_default_default!F4/OEV_Pathways_default_default!F4</f>
        <v>-0.57971876992768878</v>
      </c>
      <c r="G4" s="8">
        <f>-LCA_default_default!G4/OEV_Pathways_default_default!G4</f>
        <v>-8.5285224175511834E-2</v>
      </c>
      <c r="H4" s="8">
        <f>-LCA_default_default!H4/OEV_Pathways_default_default!H4</f>
        <v>-0.30526177280408517</v>
      </c>
      <c r="I4" s="8">
        <f>-LCA_default_default!I4/OEV_Pathways_default_default!I4</f>
        <v>-0.18304867563754623</v>
      </c>
      <c r="J4" s="8">
        <f>-LCA_default_default!J4/OEV_Pathways_default_default!J4</f>
        <v>-0.34341531288356308</v>
      </c>
      <c r="K4" s="8">
        <f>-LCA_default_default!K4/OEV_Pathways_default_default!K4</f>
        <v>-0.15365562456560916</v>
      </c>
      <c r="L4" s="8">
        <f>-LCA_default_default!L4/OEV_Pathways_default_default!L4</f>
        <v>-0.40495131490289049</v>
      </c>
      <c r="M4" s="8">
        <f>-LCA_default_default!M4/OEV_Pathways_default_default!M4</f>
        <v>-0.62770493695940577</v>
      </c>
      <c r="N4" s="8">
        <f>-LCA_default_default!N4/OEV_Pathways_default_default!N4</f>
        <v>-0.58220011151307693</v>
      </c>
      <c r="O4" s="8">
        <f>-LCA_default_default!O4/OEV_Pathways_default_default!O4</f>
        <v>-8.5804686640562497E-2</v>
      </c>
      <c r="P4" s="8">
        <f>-LCA_default_default!P4/OEV_Pathways_default_default!P4</f>
        <v>-0.29282626372145298</v>
      </c>
      <c r="Q4" s="8">
        <f>-LCA_default_default!Q4/OEV_Pathways_default_default!Q4</f>
        <v>-9.1774891216811136E-2</v>
      </c>
    </row>
    <row r="5" spans="1:17" x14ac:dyDescent="0.35">
      <c r="A5" s="5" t="s">
        <v>4</v>
      </c>
      <c r="B5" s="8">
        <f>-LCA_default_default!B5/OEV_Pathways_default_default!B5</f>
        <v>-0.41583895005627325</v>
      </c>
      <c r="C5" s="8">
        <f>-LCA_default_default!C5/OEV_Pathways_default_default!C5</f>
        <v>-6.9327864928879893E-2</v>
      </c>
      <c r="D5" s="8">
        <f>-LCA_default_default!D5/OEV_Pathways_default_default!D5</f>
        <v>-0.39226808656313589</v>
      </c>
      <c r="E5" s="8">
        <f>-LCA_default_default!E5/OEV_Pathways_default_default!E5</f>
        <v>-0.33955515524505381</v>
      </c>
      <c r="F5" s="8">
        <f>-LCA_default_default!F5/OEV_Pathways_default_default!F5</f>
        <v>-0.57735400176302687</v>
      </c>
      <c r="G5" s="8">
        <f>-LCA_default_default!G5/OEV_Pathways_default_default!G5</f>
        <v>-7.3224684341285401E-2</v>
      </c>
      <c r="H5" s="8">
        <f>-LCA_default_default!H5/OEV_Pathways_default_default!H5</f>
        <v>-0.32242432884514394</v>
      </c>
      <c r="I5" s="8">
        <f>-LCA_default_default!I5/OEV_Pathways_default_default!I5</f>
        <v>-0.19386112272920097</v>
      </c>
      <c r="J5" s="8">
        <f>-LCA_default_default!J5/OEV_Pathways_default_default!J5</f>
        <v>-0.38081373316680273</v>
      </c>
      <c r="K5" s="8">
        <f>-LCA_default_default!K5/OEV_Pathways_default_default!K5</f>
        <v>-0.19436494815827524</v>
      </c>
      <c r="L5" s="8">
        <f>-LCA_default_default!L5/OEV_Pathways_default_default!L5</f>
        <v>-0.43917386761046484</v>
      </c>
      <c r="M5" s="8">
        <f>-LCA_default_default!M5/OEV_Pathways_default_default!M5</f>
        <v>-0.420383931398288</v>
      </c>
      <c r="N5" s="8">
        <f>-LCA_default_default!N5/OEV_Pathways_default_default!N5</f>
        <v>-0.55845532933696662</v>
      </c>
      <c r="O5" s="8">
        <f>-LCA_default_default!O5/OEV_Pathways_default_default!O5</f>
        <v>-9.0437746728594698E-2</v>
      </c>
      <c r="P5" s="8">
        <f>-LCA_default_default!P5/OEV_Pathways_default_default!P5</f>
        <v>-0.41380930231160334</v>
      </c>
      <c r="Q5" s="8">
        <f>-LCA_default_default!Q5/OEV_Pathways_default_default!Q5</f>
        <v>-8.2811022804647069E-2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-LCA_default_S1!B2/OEV_Pathways_default_S1!B2</f>
        <v>-0.73060002181826578</v>
      </c>
      <c r="C2" s="8">
        <f>-LCA_default_S1!C2/OEV_Pathways_default_S1!C2</f>
        <v>-4.5551163034281604E-2</v>
      </c>
      <c r="D2" s="8">
        <f>-LCA_default_S1!D2/OEV_Pathways_default_S1!D2</f>
        <v>-0.19048891251011285</v>
      </c>
      <c r="E2" s="8">
        <f>-LCA_default_S1!E2/OEV_Pathways_default_S1!E2</f>
        <v>-0.27123441779449847</v>
      </c>
      <c r="F2" s="8">
        <f>-LCA_default_S1!F2/OEV_Pathways_default_S1!F2</f>
        <v>-0.4487897758117782</v>
      </c>
      <c r="G2" s="8">
        <f>-LCA_default_S1!G2/OEV_Pathways_default_S1!G2</f>
        <v>-5.6118575303424775E-2</v>
      </c>
      <c r="H2" s="8">
        <f>-LCA_default_S1!H2/OEV_Pathways_default_S1!H2</f>
        <v>-0.17045474638387972</v>
      </c>
      <c r="I2" s="8">
        <f>-LCA_default_S1!I2/OEV_Pathways_default_S1!I2</f>
        <v>-0.10500446915480002</v>
      </c>
      <c r="J2" s="8">
        <f>-LCA_default_S1!J2/OEV_Pathways_default_S1!J2</f>
        <v>-0.17842112116139477</v>
      </c>
      <c r="K2" s="8">
        <f>-LCA_default_S1!K2/OEV_Pathways_default_S1!K2</f>
        <v>-1.4806690975680938E-2</v>
      </c>
      <c r="L2" s="8">
        <f>-LCA_default_S1!L2/OEV_Pathways_default_S1!L2</f>
        <v>-0.23079869641182907</v>
      </c>
      <c r="M2" s="8">
        <f>-LCA_default_S1!M2/OEV_Pathways_default_S1!M2</f>
        <v>-0.3939181014480006</v>
      </c>
      <c r="N2" s="8">
        <f>-LCA_default_S1!N2/OEV_Pathways_default_S1!N2</f>
        <v>-0.44897875783047325</v>
      </c>
      <c r="O2" s="8">
        <f>-LCA_default_S1!O2/OEV_Pathways_default_S1!O2</f>
        <v>1.9629451628148605E-2</v>
      </c>
      <c r="P2" s="8">
        <f>-LCA_default_S1!P2/OEV_Pathways_default_S1!P2</f>
        <v>-0.19876531442615494</v>
      </c>
      <c r="Q2" s="8">
        <f>-LCA_default_S1!Q2/OEV_Pathways_default_S1!Q2</f>
        <v>-3.0903928781551255E-2</v>
      </c>
    </row>
    <row r="3" spans="1:17" x14ac:dyDescent="0.35">
      <c r="A3" s="5" t="s">
        <v>2</v>
      </c>
      <c r="B3" s="8">
        <f>-LCA_default_S1!B3/OEV_Pathways_default_S1!B3</f>
        <v>-2.2440508157616961</v>
      </c>
      <c r="C3" s="8">
        <f>-LCA_default_S1!C3/OEV_Pathways_default_S1!C3</f>
        <v>9.8739918546470906E-2</v>
      </c>
      <c r="D3" s="8">
        <f>-LCA_default_S1!D3/OEV_Pathways_default_S1!D3</f>
        <v>0.63227392026456697</v>
      </c>
      <c r="E3" s="8">
        <f>-LCA_default_S1!E3/OEV_Pathways_default_S1!E3</f>
        <v>0.35196482743898322</v>
      </c>
      <c r="F3" s="8">
        <f>-LCA_default_S1!F3/OEV_Pathways_default_S1!F3</f>
        <v>0.19876089027378871</v>
      </c>
      <c r="G3" s="8">
        <f>-LCA_default_S1!G3/OEV_Pathways_default_S1!G3</f>
        <v>5.353304955433115E-2</v>
      </c>
      <c r="H3" s="8">
        <f>-LCA_default_S1!H3/OEV_Pathways_default_S1!H3</f>
        <v>0.55506805384032365</v>
      </c>
      <c r="I3" s="8">
        <f>-LCA_default_S1!I3/OEV_Pathways_default_S1!I3</f>
        <v>0.31765390453389503</v>
      </c>
      <c r="J3" s="8">
        <f>-LCA_default_S1!J3/OEV_Pathways_default_S1!J3</f>
        <v>0.75874509829916514</v>
      </c>
      <c r="K3" s="8">
        <f>-LCA_default_S1!K3/OEV_Pathways_default_S1!K3</f>
        <v>0.80156594775195822</v>
      </c>
      <c r="L3" s="8">
        <f>-LCA_default_S1!L3/OEV_Pathways_default_S1!L3</f>
        <v>0.74263205416620104</v>
      </c>
      <c r="M3" s="8">
        <f>-LCA_default_S1!M3/OEV_Pathways_default_S1!M3</f>
        <v>0.15305305942567179</v>
      </c>
      <c r="N3" s="8">
        <f>-LCA_default_S1!N3/OEV_Pathways_default_S1!N3</f>
        <v>0.14589366405421395</v>
      </c>
      <c r="O3" s="8">
        <f>-LCA_default_S1!O3/OEV_Pathways_default_S1!O3</f>
        <v>0.56069932323580052</v>
      </c>
      <c r="P3" s="8">
        <f>-LCA_default_S1!P3/OEV_Pathways_default_S1!P3</f>
        <v>0.63448854782078612</v>
      </c>
      <c r="Q3" s="8">
        <f>-LCA_default_S1!Q3/OEV_Pathways_default_S1!Q3</f>
        <v>0.24655927815825587</v>
      </c>
    </row>
    <row r="4" spans="1:17" x14ac:dyDescent="0.35">
      <c r="A4" s="5" t="s">
        <v>3</v>
      </c>
      <c r="B4" s="8">
        <f>-LCA_default_S1!B4/OEV_Pathways_default_S1!B4</f>
        <v>-0.44601623248953914</v>
      </c>
      <c r="C4" s="8">
        <f>-LCA_default_S1!C4/OEV_Pathways_default_S1!C4</f>
        <v>-8.2031650982760468E-2</v>
      </c>
      <c r="D4" s="8">
        <f>-LCA_default_S1!D4/OEV_Pathways_default_S1!D4</f>
        <v>-0.29920156781791846</v>
      </c>
      <c r="E4" s="8">
        <f>-LCA_default_S1!E4/OEV_Pathways_default_S1!E4</f>
        <v>-0.48035293423540643</v>
      </c>
      <c r="F4" s="8">
        <f>-LCA_default_S1!F4/OEV_Pathways_default_S1!F4</f>
        <v>-0.57971876992768878</v>
      </c>
      <c r="G4" s="8">
        <f>-LCA_default_S1!G4/OEV_Pathways_default_S1!G4</f>
        <v>-8.5285224175511834E-2</v>
      </c>
      <c r="H4" s="8">
        <f>-LCA_default_S1!H4/OEV_Pathways_default_S1!H4</f>
        <v>-0.30526177280408517</v>
      </c>
      <c r="I4" s="8">
        <f>-LCA_default_S1!I4/OEV_Pathways_default_S1!I4</f>
        <v>-0.18304867563754623</v>
      </c>
      <c r="J4" s="8">
        <f>-LCA_default_S1!J4/OEV_Pathways_default_S1!J4</f>
        <v>-0.34341531288356308</v>
      </c>
      <c r="K4" s="8">
        <f>-LCA_default_S1!K4/OEV_Pathways_default_S1!K4</f>
        <v>-0.15365562456560916</v>
      </c>
      <c r="L4" s="8">
        <f>-LCA_default_S1!L4/OEV_Pathways_default_S1!L4</f>
        <v>-0.40495131490289049</v>
      </c>
      <c r="M4" s="8">
        <f>-LCA_default_S1!M4/OEV_Pathways_default_S1!M4</f>
        <v>-0.62770493695940577</v>
      </c>
      <c r="N4" s="8">
        <f>-LCA_default_S1!N4/OEV_Pathways_default_S1!N4</f>
        <v>-0.58220011151307693</v>
      </c>
      <c r="O4" s="8">
        <f>-LCA_default_S1!O4/OEV_Pathways_default_S1!O4</f>
        <v>-8.5804686640562497E-2</v>
      </c>
      <c r="P4" s="8">
        <f>-LCA_default_S1!P4/OEV_Pathways_default_S1!P4</f>
        <v>-0.29282626372145298</v>
      </c>
      <c r="Q4" s="8">
        <f>-LCA_default_S1!Q4/OEV_Pathways_default_S1!Q4</f>
        <v>-9.1774891216811136E-2</v>
      </c>
    </row>
    <row r="5" spans="1:17" x14ac:dyDescent="0.35">
      <c r="A5" s="5" t="s">
        <v>4</v>
      </c>
      <c r="B5" s="8">
        <f>-LCA_default_S1!B5/OEV_Pathways_default_S1!B5</f>
        <v>-0.41583895005627325</v>
      </c>
      <c r="C5" s="8">
        <f>-LCA_default_S1!C5/OEV_Pathways_default_S1!C5</f>
        <v>-6.9327864928879893E-2</v>
      </c>
      <c r="D5" s="8">
        <f>-LCA_default_S1!D5/OEV_Pathways_default_S1!D5</f>
        <v>-0.39226808656313589</v>
      </c>
      <c r="E5" s="8">
        <f>-LCA_default_S1!E5/OEV_Pathways_default_S1!E5</f>
        <v>-0.33955515524505381</v>
      </c>
      <c r="F5" s="8">
        <f>-LCA_default_S1!F5/OEV_Pathways_default_S1!F5</f>
        <v>-0.57735400176302687</v>
      </c>
      <c r="G5" s="8">
        <f>-LCA_default_S1!G5/OEV_Pathways_default_S1!G5</f>
        <v>-7.3224684341285401E-2</v>
      </c>
      <c r="H5" s="8">
        <f>-LCA_default_S1!H5/OEV_Pathways_default_S1!H5</f>
        <v>-0.32242432884514394</v>
      </c>
      <c r="I5" s="8">
        <f>-LCA_default_S1!I5/OEV_Pathways_default_S1!I5</f>
        <v>-0.19386112272920097</v>
      </c>
      <c r="J5" s="8">
        <f>-LCA_default_S1!J5/OEV_Pathways_default_S1!J5</f>
        <v>-0.38081373316680273</v>
      </c>
      <c r="K5" s="8">
        <f>-LCA_default_S1!K5/OEV_Pathways_default_S1!K5</f>
        <v>-0.19436494815827524</v>
      </c>
      <c r="L5" s="8">
        <f>-LCA_default_S1!L5/OEV_Pathways_default_S1!L5</f>
        <v>-0.43917386761046484</v>
      </c>
      <c r="M5" s="8">
        <f>-LCA_default_S1!M5/OEV_Pathways_default_S1!M5</f>
        <v>-0.420383931398288</v>
      </c>
      <c r="N5" s="8">
        <f>-LCA_default_S1!N5/OEV_Pathways_default_S1!N5</f>
        <v>-0.55845532933696662</v>
      </c>
      <c r="O5" s="8">
        <f>-LCA_default_S1!O5/OEV_Pathways_default_S1!O5</f>
        <v>-9.0437746728594698E-2</v>
      </c>
      <c r="P5" s="8">
        <f>-LCA_default_S1!P5/OEV_Pathways_default_S1!P5</f>
        <v>-0.41380930231160334</v>
      </c>
      <c r="Q5" s="8">
        <f>-LCA_default_S1!Q5/OEV_Pathways_default_S1!Q5</f>
        <v>-8.2811022804647069E-2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-LCA_default_S2!B2/OEV_Pathways_default_S2!B2</f>
        <v>-0.7562249672839535</v>
      </c>
      <c r="C2" s="8">
        <f>-LCA_default_S2!C2/OEV_Pathways_default_S2!C2</f>
        <v>-4.5282365425512484E-2</v>
      </c>
      <c r="D2" s="8">
        <f>-LCA_default_S2!D2/OEV_Pathways_default_S2!D2</f>
        <v>-0.29827930279114329</v>
      </c>
      <c r="E2" s="8">
        <f>-LCA_default_S2!E2/OEV_Pathways_default_S2!E2</f>
        <v>-0.28554472860099395</v>
      </c>
      <c r="F2" s="8">
        <f>-LCA_default_S2!F2/OEV_Pathways_default_S2!F2</f>
        <v>-0.4547135448515664</v>
      </c>
      <c r="G2" s="8">
        <f>-LCA_default_S2!G2/OEV_Pathways_default_S2!G2</f>
        <v>-5.8692544822159756E-2</v>
      </c>
      <c r="H2" s="8">
        <f>-LCA_default_S2!H2/OEV_Pathways_default_S2!H2</f>
        <v>-0.18862751489008028</v>
      </c>
      <c r="I2" s="8">
        <f>-LCA_default_S2!I2/OEV_Pathways_default_S2!I2</f>
        <v>-0.11747596331881052</v>
      </c>
      <c r="J2" s="8">
        <f>-LCA_default_S2!J2/OEV_Pathways_default_S2!J2</f>
        <v>-0.20443725339736651</v>
      </c>
      <c r="K2" s="8">
        <f>-LCA_default_S2!K2/OEV_Pathways_default_S2!K2</f>
        <v>-0.20887553286990207</v>
      </c>
      <c r="L2" s="8">
        <f>-LCA_default_S2!L2/OEV_Pathways_default_S2!L2</f>
        <v>-0.25626341964614263</v>
      </c>
      <c r="M2" s="8">
        <f>-LCA_default_S2!M2/OEV_Pathways_default_S2!M2</f>
        <v>-0.39351535929899534</v>
      </c>
      <c r="N2" s="8">
        <f>-LCA_default_S2!N2/OEV_Pathways_default_S2!N2</f>
        <v>-0.45313443278601873</v>
      </c>
      <c r="O2" s="8">
        <f>-LCA_default_S2!O2/OEV_Pathways_default_S2!O2</f>
        <v>3.5868131840930181E-3</v>
      </c>
      <c r="P2" s="8">
        <f>-LCA_default_S2!P2/OEV_Pathways_default_S2!P2</f>
        <v>-0.25603455503924377</v>
      </c>
      <c r="Q2" s="8">
        <f>-LCA_default_S2!Q2/OEV_Pathways_default_S2!Q2</f>
        <v>-3.6172042708489893E-2</v>
      </c>
    </row>
    <row r="3" spans="1:17" x14ac:dyDescent="0.35">
      <c r="A3" s="5" t="s">
        <v>2</v>
      </c>
      <c r="B3" s="8">
        <f>-LCA_default_S2!B3/OEV_Pathways_default_S2!B3</f>
        <v>-2.3978004885558222</v>
      </c>
      <c r="C3" s="8">
        <f>-LCA_default_S2!C3/OEV_Pathways_default_S2!C3</f>
        <v>0.10035270419908565</v>
      </c>
      <c r="D3" s="8">
        <f>-LCA_default_S2!D3/OEV_Pathways_default_S2!D3</f>
        <v>-1.4468421421615465E-2</v>
      </c>
      <c r="E3" s="8">
        <f>-LCA_default_S2!E3/OEV_Pathways_default_S2!E3</f>
        <v>0.26610296260001015</v>
      </c>
      <c r="F3" s="8">
        <f>-LCA_default_S2!F3/OEV_Pathways_default_S2!F3</f>
        <v>0.16321827603505956</v>
      </c>
      <c r="G3" s="8">
        <f>-LCA_default_S2!G3/OEV_Pathways_default_S2!G3</f>
        <v>3.808923244192134E-2</v>
      </c>
      <c r="H3" s="8">
        <f>-LCA_default_S2!H3/OEV_Pathways_default_S2!H3</f>
        <v>0.44603144280312029</v>
      </c>
      <c r="I3" s="8">
        <f>-LCA_default_S2!I3/OEV_Pathways_default_S2!I3</f>
        <v>0.24282493954983217</v>
      </c>
      <c r="J3" s="8">
        <f>-LCA_default_S2!J3/OEV_Pathways_default_S2!J3</f>
        <v>0.6026483048833351</v>
      </c>
      <c r="K3" s="8">
        <f>-LCA_default_S2!K3/OEV_Pathways_default_S2!K3</f>
        <v>-0.36284710361336836</v>
      </c>
      <c r="L3" s="8">
        <f>-LCA_default_S2!L3/OEV_Pathways_default_S2!L3</f>
        <v>0.58984371476031949</v>
      </c>
      <c r="M3" s="8">
        <f>-LCA_default_S2!M3/OEV_Pathways_default_S2!M3</f>
        <v>0.15546951231970349</v>
      </c>
      <c r="N3" s="8">
        <f>-LCA_default_S2!N3/OEV_Pathways_default_S2!N3</f>
        <v>0.1209596143209405</v>
      </c>
      <c r="O3" s="8">
        <f>-LCA_default_S2!O3/OEV_Pathways_default_S2!O3</f>
        <v>0.46444349257146705</v>
      </c>
      <c r="P3" s="8">
        <f>-LCA_default_S2!P3/OEV_Pathways_default_S2!P3</f>
        <v>0.29087310414225331</v>
      </c>
      <c r="Q3" s="8">
        <f>-LCA_default_S2!Q3/OEV_Pathways_default_S2!Q3</f>
        <v>0.214950594596624</v>
      </c>
    </row>
    <row r="4" spans="1:17" x14ac:dyDescent="0.35">
      <c r="A4" s="5" t="s">
        <v>3</v>
      </c>
      <c r="B4" s="8">
        <f>-LCA_default_S2!B4/OEV_Pathways_default_S2!B4</f>
        <v>-0.44601623248953914</v>
      </c>
      <c r="C4" s="8">
        <f>-LCA_default_S2!C4/OEV_Pathways_default_S2!C4</f>
        <v>-8.2031650982760468E-2</v>
      </c>
      <c r="D4" s="8">
        <f>-LCA_default_S2!D4/OEV_Pathways_default_S2!D4</f>
        <v>-0.29920156781791846</v>
      </c>
      <c r="E4" s="8">
        <f>-LCA_default_S2!E4/OEV_Pathways_default_S2!E4</f>
        <v>-0.48035293423540643</v>
      </c>
      <c r="F4" s="8">
        <f>-LCA_default_S2!F4/OEV_Pathways_default_S2!F4</f>
        <v>-0.57971876992768878</v>
      </c>
      <c r="G4" s="8">
        <f>-LCA_default_S2!G4/OEV_Pathways_default_S2!G4</f>
        <v>-8.5285224175511834E-2</v>
      </c>
      <c r="H4" s="8">
        <f>-LCA_default_S2!H4/OEV_Pathways_default_S2!H4</f>
        <v>-0.30526177280408517</v>
      </c>
      <c r="I4" s="8">
        <f>-LCA_default_S2!I4/OEV_Pathways_default_S2!I4</f>
        <v>-0.18304867563754623</v>
      </c>
      <c r="J4" s="8">
        <f>-LCA_default_S2!J4/OEV_Pathways_default_S2!J4</f>
        <v>-0.34341531288356308</v>
      </c>
      <c r="K4" s="8">
        <f>-LCA_default_S2!K4/OEV_Pathways_default_S2!K4</f>
        <v>-0.15365562456560916</v>
      </c>
      <c r="L4" s="8">
        <f>-LCA_default_S2!L4/OEV_Pathways_default_S2!L4</f>
        <v>-0.40495131490289049</v>
      </c>
      <c r="M4" s="8">
        <f>-LCA_default_S2!M4/OEV_Pathways_default_S2!M4</f>
        <v>-0.62770493695940577</v>
      </c>
      <c r="N4" s="8">
        <f>-LCA_default_S2!N4/OEV_Pathways_default_S2!N4</f>
        <v>-0.58220011151307693</v>
      </c>
      <c r="O4" s="8">
        <f>-LCA_default_S2!O4/OEV_Pathways_default_S2!O4</f>
        <v>-8.5804686640562497E-2</v>
      </c>
      <c r="P4" s="8">
        <f>-LCA_default_S2!P4/OEV_Pathways_default_S2!P4</f>
        <v>-0.29282626372145298</v>
      </c>
      <c r="Q4" s="8">
        <f>-LCA_default_S2!Q4/OEV_Pathways_default_S2!Q4</f>
        <v>-9.1774891216811136E-2</v>
      </c>
    </row>
    <row r="5" spans="1:17" x14ac:dyDescent="0.35">
      <c r="A5" s="5" t="s">
        <v>4</v>
      </c>
      <c r="B5" s="8">
        <f>-LCA_default_S2!B5/OEV_Pathways_default_S2!B5</f>
        <v>-0.41583895005627325</v>
      </c>
      <c r="C5" s="8">
        <f>-LCA_default_S2!C5/OEV_Pathways_default_S2!C5</f>
        <v>-6.9327864928879893E-2</v>
      </c>
      <c r="D5" s="8">
        <f>-LCA_default_S2!D5/OEV_Pathways_default_S2!D5</f>
        <v>-0.39226808656313589</v>
      </c>
      <c r="E5" s="8">
        <f>-LCA_default_S2!E5/OEV_Pathways_default_S2!E5</f>
        <v>-0.33955515524505381</v>
      </c>
      <c r="F5" s="8">
        <f>-LCA_default_S2!F5/OEV_Pathways_default_S2!F5</f>
        <v>-0.57735400176302687</v>
      </c>
      <c r="G5" s="8">
        <f>-LCA_default_S2!G5/OEV_Pathways_default_S2!G5</f>
        <v>-7.3224684341285401E-2</v>
      </c>
      <c r="H5" s="8">
        <f>-LCA_default_S2!H5/OEV_Pathways_default_S2!H5</f>
        <v>-0.32242432884514394</v>
      </c>
      <c r="I5" s="8">
        <f>-LCA_default_S2!I5/OEV_Pathways_default_S2!I5</f>
        <v>-0.19386112272920097</v>
      </c>
      <c r="J5" s="8">
        <f>-LCA_default_S2!J5/OEV_Pathways_default_S2!J5</f>
        <v>-0.38081373316680273</v>
      </c>
      <c r="K5" s="8">
        <f>-LCA_default_S2!K5/OEV_Pathways_default_S2!K5</f>
        <v>-0.19436494815827524</v>
      </c>
      <c r="L5" s="8">
        <f>-LCA_default_S2!L5/OEV_Pathways_default_S2!L5</f>
        <v>-0.43917386761046484</v>
      </c>
      <c r="M5" s="8">
        <f>-LCA_default_S2!M5/OEV_Pathways_default_S2!M5</f>
        <v>-0.420383931398288</v>
      </c>
      <c r="N5" s="8">
        <f>-LCA_default_S2!N5/OEV_Pathways_default_S2!N5</f>
        <v>-0.55845532933696662</v>
      </c>
      <c r="O5" s="8">
        <f>-LCA_default_S2!O5/OEV_Pathways_default_S2!O5</f>
        <v>-9.0437746728594698E-2</v>
      </c>
      <c r="P5" s="8">
        <f>-LCA_default_S2!P5/OEV_Pathways_default_S2!P5</f>
        <v>-0.41380930231160334</v>
      </c>
      <c r="Q5" s="8">
        <f>-LCA_default_S2!Q5/OEV_Pathways_default_S2!Q5</f>
        <v>-8.2811022804647069E-2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-LCA_default_S3!B2/OEV_Pathways_default_S3!B2</f>
        <v>-0.8218061725406749</v>
      </c>
      <c r="C2" s="8">
        <f>-LCA_default_S3!C2/OEV_Pathways_default_S3!C2</f>
        <v>-4.8910669415854632E-2</v>
      </c>
      <c r="D2" s="8">
        <f>-LCA_default_S3!D2/OEV_Pathways_default_S3!D2</f>
        <v>-0.50712516111486428</v>
      </c>
      <c r="E2" s="8">
        <f>-LCA_default_S3!E2/OEV_Pathways_default_S3!E2</f>
        <v>-0.35681302644897139</v>
      </c>
      <c r="F2" s="8">
        <f>-LCA_default_S3!F2/OEV_Pathways_default_S3!F2</f>
        <v>-0.49034031727065969</v>
      </c>
      <c r="G2" s="8">
        <f>-LCA_default_S3!G2/OEV_Pathways_default_S3!G2</f>
        <v>-6.7587875310413797E-2</v>
      </c>
      <c r="H2" s="8">
        <f>-LCA_default_S3!H2/OEV_Pathways_default_S3!H2</f>
        <v>-0.23055094179835006</v>
      </c>
      <c r="I2" s="8">
        <f>-LCA_default_S3!I2/OEV_Pathways_default_S3!I2</f>
        <v>-0.14591761624964031</v>
      </c>
      <c r="J2" s="8">
        <f>-LCA_default_S3!J2/OEV_Pathways_default_S3!J2</f>
        <v>-0.25966339398949884</v>
      </c>
      <c r="K2" s="8">
        <f>-LCA_default_S3!K2/OEV_Pathways_default_S3!K2</f>
        <v>-0.56580540397275125</v>
      </c>
      <c r="L2" s="8">
        <f>-LCA_default_S3!L2/OEV_Pathways_default_S3!L2</f>
        <v>-0.31042615107704041</v>
      </c>
      <c r="M2" s="8">
        <f>-LCA_default_S3!M2/OEV_Pathways_default_S3!M2</f>
        <v>-0.45320461260810174</v>
      </c>
      <c r="N2" s="8">
        <f>-LCA_default_S3!N2/OEV_Pathways_default_S3!N2</f>
        <v>-0.47692438901415657</v>
      </c>
      <c r="O2" s="8">
        <f>-LCA_default_S3!O2/OEV_Pathways_default_S3!O2</f>
        <v>-2.9256652257938918E-2</v>
      </c>
      <c r="P2" s="8">
        <f>-LCA_default_S3!P2/OEV_Pathways_default_S3!P2</f>
        <v>-0.38250321216833411</v>
      </c>
      <c r="Q2" s="8">
        <f>-LCA_default_S3!Q2/OEV_Pathways_default_S3!Q2</f>
        <v>-5.0014406673771619E-2</v>
      </c>
    </row>
    <row r="3" spans="1:17" x14ac:dyDescent="0.35">
      <c r="A3" s="5" t="s">
        <v>2</v>
      </c>
      <c r="B3" s="8">
        <f>-LCA_default_S3!B3/OEV_Pathways_default_S3!B3</f>
        <v>-2.7912877200961508</v>
      </c>
      <c r="C3" s="8">
        <f>-LCA_default_S3!C3/OEV_Pathways_default_S3!C3</f>
        <v>7.8582880257032736E-2</v>
      </c>
      <c r="D3" s="8">
        <f>-LCA_default_S3!D3/OEV_Pathways_default_S3!D3</f>
        <v>-1.2675435713639411</v>
      </c>
      <c r="E3" s="8">
        <f>-LCA_default_S3!E3/OEV_Pathways_default_S3!E3</f>
        <v>-0.16150682448785431</v>
      </c>
      <c r="F3" s="8">
        <f>-LCA_default_S3!F3/OEV_Pathways_default_S3!F3</f>
        <v>-5.0542358479500706E-2</v>
      </c>
      <c r="G3" s="8">
        <f>-LCA_default_S3!G3/OEV_Pathways_default_S3!G3</f>
        <v>-1.5282750487602977E-2</v>
      </c>
      <c r="H3" s="8">
        <f>-LCA_default_S3!H3/OEV_Pathways_default_S3!H3</f>
        <v>0.19449088135350165</v>
      </c>
      <c r="I3" s="8">
        <f>-LCA_default_S3!I3/OEV_Pathways_default_S3!I3</f>
        <v>7.2175021964853411E-2</v>
      </c>
      <c r="J3" s="8">
        <f>-LCA_default_S3!J3/OEV_Pathways_default_S3!J3</f>
        <v>0.27129146133054133</v>
      </c>
      <c r="K3" s="8">
        <f>-LCA_default_S3!K3/OEV_Pathways_default_S3!K3</f>
        <v>-2.5044263302304626</v>
      </c>
      <c r="L3" s="8">
        <f>-LCA_default_S3!L3/OEV_Pathways_default_S3!L3</f>
        <v>0.26486732617493297</v>
      </c>
      <c r="M3" s="8">
        <f>-LCA_default_S3!M3/OEV_Pathways_default_S3!M3</f>
        <v>-0.20266600753493477</v>
      </c>
      <c r="N3" s="8">
        <f>-LCA_default_S3!N3/OEV_Pathways_default_S3!N3</f>
        <v>-2.1780123047886322E-2</v>
      </c>
      <c r="O3" s="8">
        <f>-LCA_default_S3!O3/OEV_Pathways_default_S3!O3</f>
        <v>0.26738269991927544</v>
      </c>
      <c r="P3" s="8">
        <f>-LCA_default_S3!P3/OEV_Pathways_default_S3!P3</f>
        <v>-0.46793883863228891</v>
      </c>
      <c r="Q3" s="8">
        <f>-LCA_default_S3!Q3/OEV_Pathways_default_S3!Q3</f>
        <v>0.13189641080493372</v>
      </c>
    </row>
    <row r="4" spans="1:17" x14ac:dyDescent="0.35">
      <c r="A4" s="5" t="s">
        <v>3</v>
      </c>
      <c r="B4" s="8">
        <f>-LCA_default_S3!B4/OEV_Pathways_default_S3!B4</f>
        <v>-0.44601623248953914</v>
      </c>
      <c r="C4" s="8">
        <f>-LCA_default_S3!C4/OEV_Pathways_default_S3!C4</f>
        <v>-8.2031650982760468E-2</v>
      </c>
      <c r="D4" s="8">
        <f>-LCA_default_S3!D4/OEV_Pathways_default_S3!D4</f>
        <v>-0.29920156781791846</v>
      </c>
      <c r="E4" s="8">
        <f>-LCA_default_S3!E4/OEV_Pathways_default_S3!E4</f>
        <v>-0.48035293423540643</v>
      </c>
      <c r="F4" s="8">
        <f>-LCA_default_S3!F4/OEV_Pathways_default_S3!F4</f>
        <v>-0.57971876992768878</v>
      </c>
      <c r="G4" s="8">
        <f>-LCA_default_S3!G4/OEV_Pathways_default_S3!G4</f>
        <v>-8.5285224175511834E-2</v>
      </c>
      <c r="H4" s="8">
        <f>-LCA_default_S3!H4/OEV_Pathways_default_S3!H4</f>
        <v>-0.30526177280408517</v>
      </c>
      <c r="I4" s="8">
        <f>-LCA_default_S3!I4/OEV_Pathways_default_S3!I4</f>
        <v>-0.18304867563754623</v>
      </c>
      <c r="J4" s="8">
        <f>-LCA_default_S3!J4/OEV_Pathways_default_S3!J4</f>
        <v>-0.34341531288356308</v>
      </c>
      <c r="K4" s="8">
        <f>-LCA_default_S3!K4/OEV_Pathways_default_S3!K4</f>
        <v>-0.15365562456560916</v>
      </c>
      <c r="L4" s="8">
        <f>-LCA_default_S3!L4/OEV_Pathways_default_S3!L4</f>
        <v>-0.40495131490289049</v>
      </c>
      <c r="M4" s="8">
        <f>-LCA_default_S3!M4/OEV_Pathways_default_S3!M4</f>
        <v>-0.62770493695940577</v>
      </c>
      <c r="N4" s="8">
        <f>-LCA_default_S3!N4/OEV_Pathways_default_S3!N4</f>
        <v>-0.58220011151307693</v>
      </c>
      <c r="O4" s="8">
        <f>-LCA_default_S3!O4/OEV_Pathways_default_S3!O4</f>
        <v>-8.5804686640562497E-2</v>
      </c>
      <c r="P4" s="8">
        <f>-LCA_default_S3!P4/OEV_Pathways_default_S3!P4</f>
        <v>-0.29282626372145298</v>
      </c>
      <c r="Q4" s="8">
        <f>-LCA_default_S3!Q4/OEV_Pathways_default_S3!Q4</f>
        <v>-9.1774891216811136E-2</v>
      </c>
    </row>
    <row r="5" spans="1:17" x14ac:dyDescent="0.35">
      <c r="A5" s="5" t="s">
        <v>4</v>
      </c>
      <c r="B5" s="8">
        <f>-LCA_default_S3!B5/OEV_Pathways_default_S3!B5</f>
        <v>-0.41583895005627325</v>
      </c>
      <c r="C5" s="8">
        <f>-LCA_default_S3!C5/OEV_Pathways_default_S3!C5</f>
        <v>-6.9327864928879893E-2</v>
      </c>
      <c r="D5" s="8">
        <f>-LCA_default_S3!D5/OEV_Pathways_default_S3!D5</f>
        <v>-0.39226808656313589</v>
      </c>
      <c r="E5" s="8">
        <f>-LCA_default_S3!E5/OEV_Pathways_default_S3!E5</f>
        <v>-0.33955515524505381</v>
      </c>
      <c r="F5" s="8">
        <f>-LCA_default_S3!F5/OEV_Pathways_default_S3!F5</f>
        <v>-0.57735400176302687</v>
      </c>
      <c r="G5" s="8">
        <f>-LCA_default_S3!G5/OEV_Pathways_default_S3!G5</f>
        <v>-7.3224684341285401E-2</v>
      </c>
      <c r="H5" s="8">
        <f>-LCA_default_S3!H5/OEV_Pathways_default_S3!H5</f>
        <v>-0.32242432884514394</v>
      </c>
      <c r="I5" s="8">
        <f>-LCA_default_S3!I5/OEV_Pathways_default_S3!I5</f>
        <v>-0.19386112272920097</v>
      </c>
      <c r="J5" s="8">
        <f>-LCA_default_S3!J5/OEV_Pathways_default_S3!J5</f>
        <v>-0.38081373316680273</v>
      </c>
      <c r="K5" s="8">
        <f>-LCA_default_S3!K5/OEV_Pathways_default_S3!K5</f>
        <v>-0.19436494815827524</v>
      </c>
      <c r="L5" s="8">
        <f>-LCA_default_S3!L5/OEV_Pathways_default_S3!L5</f>
        <v>-0.43917386761046484</v>
      </c>
      <c r="M5" s="8">
        <f>-LCA_default_S3!M5/OEV_Pathways_default_S3!M5</f>
        <v>-0.420383931398288</v>
      </c>
      <c r="N5" s="8">
        <f>-LCA_default_S3!N5/OEV_Pathways_default_S3!N5</f>
        <v>-0.55845532933696662</v>
      </c>
      <c r="O5" s="8">
        <f>-LCA_default_S3!O5/OEV_Pathways_default_S3!O5</f>
        <v>-9.0437746728594698E-2</v>
      </c>
      <c r="P5" s="8">
        <f>-LCA_default_S3!P5/OEV_Pathways_default_S3!P5</f>
        <v>-0.41380930231160334</v>
      </c>
      <c r="Q5" s="8">
        <f>-LCA_default_S3!Q5/OEV_Pathways_default_S3!Q5</f>
        <v>-8.2811022804647069E-2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-LCA_db1_default!B2/OEV_Pathways_db1_default!B2</f>
        <v>-0.74633305605372624</v>
      </c>
      <c r="C2" s="8">
        <f>-LCA_db1_default!C2/OEV_Pathways_db1_default!C2</f>
        <v>-3.2212107149563164E-2</v>
      </c>
      <c r="D2" s="8">
        <f>-LCA_db1_default!D2/OEV_Pathways_db1_default!D2</f>
        <v>-0.29051686876087673</v>
      </c>
      <c r="E2" s="8">
        <f>-LCA_db1_default!E2/OEV_Pathways_db1_default!E2</f>
        <v>-0.27686009596139105</v>
      </c>
      <c r="F2" s="8">
        <f>-LCA_db1_default!F2/OEV_Pathways_db1_default!F2</f>
        <v>-0.44529406409619643</v>
      </c>
      <c r="G2" s="8">
        <f>-LCA_db1_default!G2/OEV_Pathways_db1_default!G2</f>
        <v>-4.608235279953446E-2</v>
      </c>
      <c r="H2" s="8">
        <f>-LCA_db1_default!H2/OEV_Pathways_db1_default!H2</f>
        <v>-0.1788602817557397</v>
      </c>
      <c r="I2" s="8">
        <f>-LCA_db1_default!I2/OEV_Pathways_db1_default!I2</f>
        <v>-0.10614851942917289</v>
      </c>
      <c r="J2" s="8">
        <f>-LCA_db1_default!J2/OEV_Pathways_db1_default!J2</f>
        <v>-0.19591301061359798</v>
      </c>
      <c r="K2" s="8">
        <f>-LCA_db1_default!K2/OEV_Pathways_db1_default!K2</f>
        <v>-0.20443244153713397</v>
      </c>
      <c r="L2" s="8">
        <f>-LCA_db1_default!L2/OEV_Pathways_db1_default!L2</f>
        <v>-0.24774059204494819</v>
      </c>
      <c r="M2" s="8">
        <f>-LCA_db1_default!M2/OEV_Pathways_db1_default!M2</f>
        <v>-0.38348932114102141</v>
      </c>
      <c r="N2" s="8">
        <f>-LCA_db1_default!N2/OEV_Pathways_db1_default!N2</f>
        <v>-0.45197971934526693</v>
      </c>
      <c r="O2" s="8">
        <f>-LCA_db1_default!O2/OEV_Pathways_db1_default!O2</f>
        <v>7.2331967350937505E-3</v>
      </c>
      <c r="P2" s="8">
        <f>-LCA_db1_default!P2/OEV_Pathways_db1_default!P2</f>
        <v>-0.25070282502241437</v>
      </c>
      <c r="Q2" s="8">
        <f>-LCA_db1_default!Q2/OEV_Pathways_db1_default!Q2</f>
        <v>-2.3531619740166057E-2</v>
      </c>
    </row>
    <row r="3" spans="1:17" x14ac:dyDescent="0.35">
      <c r="A3" s="5" t="s">
        <v>2</v>
      </c>
      <c r="B3" s="8">
        <f>-LCA_db1_default!B3/OEV_Pathways_db1_default!B3</f>
        <v>-2.401912144924458</v>
      </c>
      <c r="C3" s="8">
        <f>-LCA_db1_default!C3/OEV_Pathways_db1_default!C3</f>
        <v>9.5026508954631578E-2</v>
      </c>
      <c r="D3" s="8">
        <f>-LCA_db1_default!D3/OEV_Pathways_db1_default!D3</f>
        <v>-1.7636418001192325E-2</v>
      </c>
      <c r="E3" s="8">
        <f>-LCA_db1_default!E3/OEV_Pathways_db1_default!E3</f>
        <v>0.26256559719966432</v>
      </c>
      <c r="F3" s="8">
        <f>-LCA_db1_default!F3/OEV_Pathways_db1_default!F3</f>
        <v>0.15937694585566783</v>
      </c>
      <c r="G3" s="8">
        <f>-LCA_db1_default!G3/OEV_Pathways_db1_default!G3</f>
        <v>3.2948019822438022E-2</v>
      </c>
      <c r="H3" s="8">
        <f>-LCA_db1_default!H3/OEV_Pathways_db1_default!H3</f>
        <v>0.44205945056763563</v>
      </c>
      <c r="I3" s="8">
        <f>-LCA_db1_default!I3/OEV_Pathways_db1_default!I3</f>
        <v>0.23821269806113299</v>
      </c>
      <c r="J3" s="8">
        <f>-LCA_db1_default!J3/OEV_Pathways_db1_default!J3</f>
        <v>0.59918554051618933</v>
      </c>
      <c r="K3" s="8">
        <f>-LCA_db1_default!K3/OEV_Pathways_db1_default!K3</f>
        <v>-0.36466448985417427</v>
      </c>
      <c r="L3" s="8">
        <f>-LCA_db1_default!L3/OEV_Pathways_db1_default!L3</f>
        <v>0.58638067376639558</v>
      </c>
      <c r="M3" s="8">
        <f>-LCA_db1_default!M3/OEV_Pathways_db1_default!M3</f>
        <v>0.15138133700132836</v>
      </c>
      <c r="N3" s="8">
        <f>-LCA_db1_default!N3/OEV_Pathways_db1_default!N3</f>
        <v>0.12048842366443339</v>
      </c>
      <c r="O3" s="8">
        <f>-LCA_db1_default!O3/OEV_Pathways_db1_default!O3</f>
        <v>0.46296165315641946</v>
      </c>
      <c r="P3" s="8">
        <f>-LCA_db1_default!P3/OEV_Pathways_db1_default!P3</f>
        <v>0.28870060932156971</v>
      </c>
      <c r="Q3" s="8">
        <f>-LCA_db1_default!Q3/OEV_Pathways_db1_default!Q3</f>
        <v>0.20980393071822787</v>
      </c>
    </row>
    <row r="4" spans="1:17" x14ac:dyDescent="0.35">
      <c r="A4" s="5" t="s">
        <v>3</v>
      </c>
      <c r="B4" s="8">
        <f>-LCA_db1_default!B4/OEV_Pathways_db1_default!B4</f>
        <v>-0.42787948449689772</v>
      </c>
      <c r="C4" s="8">
        <f>-LCA_db1_default!C4/OEV_Pathways_db1_default!C4</f>
        <v>-5.8103246359661985E-2</v>
      </c>
      <c r="D4" s="8">
        <f>-LCA_db1_default!D4/OEV_Pathways_db1_default!D4</f>
        <v>-0.28498517477140939</v>
      </c>
      <c r="E4" s="8">
        <f>-LCA_db1_default!E4/OEV_Pathways_db1_default!E4</f>
        <v>-0.46445248335118239</v>
      </c>
      <c r="F4" s="8">
        <f>-LCA_db1_default!F4/OEV_Pathways_db1_default!F4</f>
        <v>-0.56246713526696734</v>
      </c>
      <c r="G4" s="8">
        <f>-LCA_db1_default!G4/OEV_Pathways_db1_default!G4</f>
        <v>-6.2198301891450584E-2</v>
      </c>
      <c r="H4" s="8">
        <f>-LCA_db1_default!H4/OEV_Pathways_db1_default!H4</f>
        <v>-0.28737928367850973</v>
      </c>
      <c r="I4" s="8">
        <f>-LCA_db1_default!I4/OEV_Pathways_db1_default!I4</f>
        <v>-0.16230991562276784</v>
      </c>
      <c r="J4" s="8">
        <f>-LCA_db1_default!J4/OEV_Pathways_db1_default!J4</f>
        <v>-0.32780882324764099</v>
      </c>
      <c r="K4" s="8">
        <f>-LCA_db1_default!K4/OEV_Pathways_db1_default!K4</f>
        <v>-0.14551851035153579</v>
      </c>
      <c r="L4" s="8">
        <f>-LCA_db1_default!L4/OEV_Pathways_db1_default!L4</f>
        <v>-0.38934656848512872</v>
      </c>
      <c r="M4" s="8">
        <f>-LCA_db1_default!M4/OEV_Pathways_db1_default!M4</f>
        <v>-0.60934710804741865</v>
      </c>
      <c r="N4" s="8">
        <f>-LCA_db1_default!N4/OEV_Pathways_db1_default!N4</f>
        <v>-0.58008504110585035</v>
      </c>
      <c r="O4" s="8">
        <f>-LCA_db1_default!O4/OEV_Pathways_db1_default!O4</f>
        <v>-7.9130063374269033E-2</v>
      </c>
      <c r="P4" s="8">
        <f>-LCA_db1_default!P4/OEV_Pathways_db1_default!P4</f>
        <v>-0.28306282476429184</v>
      </c>
      <c r="Q4" s="8">
        <f>-LCA_db1_default!Q4/OEV_Pathways_db1_default!Q4</f>
        <v>-6.8634386356220753E-2</v>
      </c>
    </row>
    <row r="5" spans="1:17" x14ac:dyDescent="0.35">
      <c r="A5" s="5" t="s">
        <v>4</v>
      </c>
      <c r="B5" s="8">
        <f>-LCA_db1_default!B5/OEV_Pathways_db1_default!B5</f>
        <v>-0.40677574080136752</v>
      </c>
      <c r="C5" s="8">
        <f>-LCA_db1_default!C5/OEV_Pathways_db1_default!C5</f>
        <v>-5.7364219710895552E-2</v>
      </c>
      <c r="D5" s="8">
        <f>-LCA_db1_default!D5/OEV_Pathways_db1_default!D5</f>
        <v>-0.38516481500708322</v>
      </c>
      <c r="E5" s="8">
        <f>-LCA_db1_default!E5/OEV_Pathways_db1_default!E5</f>
        <v>-0.33160706875521534</v>
      </c>
      <c r="F5" s="8">
        <f>-LCA_db1_default!F5/OEV_Pathways_db1_default!F5</f>
        <v>-0.56873568663297047</v>
      </c>
      <c r="G5" s="8">
        <f>-LCA_db1_default!G5/OEV_Pathways_db1_default!G5</f>
        <v>-6.1681844278914544E-2</v>
      </c>
      <c r="H5" s="8">
        <f>-LCA_db1_default!H5/OEV_Pathways_db1_default!H5</f>
        <v>-0.31348752458168488</v>
      </c>
      <c r="I5" s="8">
        <f>-LCA_db1_default!I5/OEV_Pathways_db1_default!I5</f>
        <v>-0.18349466113021157</v>
      </c>
      <c r="J5" s="8">
        <f>-LCA_db1_default!J5/OEV_Pathways_db1_default!J5</f>
        <v>-0.37301531923416514</v>
      </c>
      <c r="K5" s="8">
        <f>-LCA_db1_default!K5/OEV_Pathways_db1_default!K5</f>
        <v>-0.19029771288851932</v>
      </c>
      <c r="L5" s="8">
        <f>-LCA_db1_default!L5/OEV_Pathways_db1_default!L5</f>
        <v>-0.43137702968860925</v>
      </c>
      <c r="M5" s="8">
        <f>-LCA_db1_default!M5/OEV_Pathways_db1_default!M5</f>
        <v>-0.41120768258420659</v>
      </c>
      <c r="N5" s="8">
        <f>-LCA_db1_default!N5/OEV_Pathways_db1_default!N5</f>
        <v>-0.55739888584144492</v>
      </c>
      <c r="O5" s="8">
        <f>-LCA_db1_default!O5/OEV_Pathways_db1_default!O5</f>
        <v>-8.7100781999106328E-2</v>
      </c>
      <c r="P5" s="8">
        <f>-LCA_db1_default!P5/OEV_Pathways_db1_default!P5</f>
        <v>-0.40893063664249085</v>
      </c>
      <c r="Q5" s="8">
        <f>-LCA_db1_default!Q5/OEV_Pathways_db1_default!Q5</f>
        <v>-7.1241625482260915E-2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-LCA_db1_S1!B2/OEV_Pathways_db1_S1!B2</f>
        <v>-0.7194960237205914</v>
      </c>
      <c r="C2" s="8">
        <f>-LCA_db1_S1!C2/OEV_Pathways_db1_S1!C2</f>
        <v>-3.0883671558860095E-2</v>
      </c>
      <c r="D2" s="8">
        <f>-LCA_db1_S1!D2/OEV_Pathways_db1_S1!D2</f>
        <v>-0.18177482005742082</v>
      </c>
      <c r="E2" s="8">
        <f>-LCA_db1_S1!E2/OEV_Pathways_db1_S1!E2</f>
        <v>-0.26148739390900166</v>
      </c>
      <c r="F2" s="8">
        <f>-LCA_db1_S1!F2/OEV_Pathways_db1_S1!F2</f>
        <v>-0.4382176594188929</v>
      </c>
      <c r="G2" s="8">
        <f>-LCA_db1_S1!G2/OEV_Pathways_db1_S1!G2</f>
        <v>-4.1967206685855067E-2</v>
      </c>
      <c r="H2" s="8">
        <f>-LCA_db1_S1!H2/OEV_Pathways_db1_S1!H2</f>
        <v>-0.1594928985317266</v>
      </c>
      <c r="I2" s="8">
        <f>-LCA_db1_S1!I2/OEV_Pathways_db1_S1!I2</f>
        <v>-9.2292059735305465E-2</v>
      </c>
      <c r="J2" s="8">
        <f>-LCA_db1_S1!J2/OEV_Pathways_db1_S1!J2</f>
        <v>-0.16885405335765213</v>
      </c>
      <c r="K2" s="8">
        <f>-LCA_db1_S1!K2/OEV_Pathways_db1_S1!K2</f>
        <v>-9.8178905268180971E-3</v>
      </c>
      <c r="L2" s="8">
        <f>-LCA_db1_S1!L2/OEV_Pathways_db1_S1!L2</f>
        <v>-0.22123306918098382</v>
      </c>
      <c r="M2" s="8">
        <f>-LCA_db1_S1!M2/OEV_Pathways_db1_S1!M2</f>
        <v>-0.38266561566572321</v>
      </c>
      <c r="N2" s="8">
        <f>-LCA_db1_S1!N2/OEV_Pathways_db1_S1!N2</f>
        <v>-0.44768270219905298</v>
      </c>
      <c r="O2" s="8">
        <f>-LCA_db1_S1!O2/OEV_Pathways_db1_S1!O2</f>
        <v>2.3721543743138177E-2</v>
      </c>
      <c r="P2" s="8">
        <f>-LCA_db1_S1!P2/OEV_Pathways_db1_S1!P2</f>
        <v>-0.19278109995993045</v>
      </c>
      <c r="Q2" s="8">
        <f>-LCA_db1_S1!Q2/OEV_Pathways_db1_S1!Q2</f>
        <v>-1.6718636998564428E-2</v>
      </c>
    </row>
    <row r="3" spans="1:17" x14ac:dyDescent="0.35">
      <c r="A3" s="5" t="s">
        <v>2</v>
      </c>
      <c r="B3" s="8">
        <f>-LCA_db1_S1!B3/OEV_Pathways_db1_S1!B3</f>
        <v>-2.2408899509256499</v>
      </c>
      <c r="C3" s="8">
        <f>-LCA_db1_S1!C3/OEV_Pathways_db1_S1!C3</f>
        <v>0.10299712249884997</v>
      </c>
      <c r="D3" s="8">
        <f>-LCA_db1_S1!D3/OEV_Pathways_db1_S1!D3</f>
        <v>0.63481587421954322</v>
      </c>
      <c r="E3" s="8">
        <f>-LCA_db1_S1!E3/OEV_Pathways_db1_S1!E3</f>
        <v>0.35480180951400048</v>
      </c>
      <c r="F3" s="8">
        <f>-LCA_db1_S1!F3/OEV_Pathways_db1_S1!F3</f>
        <v>0.20183537391948914</v>
      </c>
      <c r="G3" s="8">
        <f>-LCA_db1_S1!G3/OEV_Pathways_db1_S1!G3</f>
        <v>5.7638896504514356E-2</v>
      </c>
      <c r="H3" s="8">
        <f>-LCA_db1_S1!H3/OEV_Pathways_db1_S1!H3</f>
        <v>0.55826374991171435</v>
      </c>
      <c r="I3" s="8">
        <f>-LCA_db1_S1!I3/OEV_Pathways_db1_S1!I3</f>
        <v>0.32135145622433747</v>
      </c>
      <c r="J3" s="8">
        <f>-LCA_db1_S1!J3/OEV_Pathways_db1_S1!J3</f>
        <v>0.76153928405186455</v>
      </c>
      <c r="K3" s="8">
        <f>-LCA_db1_S1!K3/OEV_Pathways_db1_S1!K3</f>
        <v>0.80302281620772065</v>
      </c>
      <c r="L3" s="8">
        <f>-LCA_db1_S1!L3/OEV_Pathways_db1_S1!L3</f>
        <v>0.74542581095018179</v>
      </c>
      <c r="M3" s="8">
        <f>-LCA_db1_S1!M3/OEV_Pathways_db1_S1!M3</f>
        <v>0.15632356985311757</v>
      </c>
      <c r="N3" s="8">
        <f>-LCA_db1_S1!N3/OEV_Pathways_db1_S1!N3</f>
        <v>0.14627052654171704</v>
      </c>
      <c r="O3" s="8">
        <f>-LCA_db1_S1!O3/OEV_Pathways_db1_S1!O3</f>
        <v>0.56189173520468605</v>
      </c>
      <c r="P3" s="8">
        <f>-LCA_db1_S1!P3/OEV_Pathways_db1_S1!P3</f>
        <v>0.63623095969647336</v>
      </c>
      <c r="Q3" s="8">
        <f>-LCA_db1_S1!Q3/OEV_Pathways_db1_S1!Q3</f>
        <v>0.2506818271678376</v>
      </c>
    </row>
    <row r="4" spans="1:17" x14ac:dyDescent="0.35">
      <c r="A4" s="5" t="s">
        <v>3</v>
      </c>
      <c r="B4" s="8">
        <f>-LCA_db1_S1!B4/OEV_Pathways_db1_S1!B4</f>
        <v>-0.42787948449689772</v>
      </c>
      <c r="C4" s="8">
        <f>-LCA_db1_S1!C4/OEV_Pathways_db1_S1!C4</f>
        <v>-5.8103246359661985E-2</v>
      </c>
      <c r="D4" s="8">
        <f>-LCA_db1_S1!D4/OEV_Pathways_db1_S1!D4</f>
        <v>-0.28498517477140939</v>
      </c>
      <c r="E4" s="8">
        <f>-LCA_db1_S1!E4/OEV_Pathways_db1_S1!E4</f>
        <v>-0.46445248335118239</v>
      </c>
      <c r="F4" s="8">
        <f>-LCA_db1_S1!F4/OEV_Pathways_db1_S1!F4</f>
        <v>-0.56246713526696734</v>
      </c>
      <c r="G4" s="8">
        <f>-LCA_db1_S1!G4/OEV_Pathways_db1_S1!G4</f>
        <v>-6.2198301891450584E-2</v>
      </c>
      <c r="H4" s="8">
        <f>-LCA_db1_S1!H4/OEV_Pathways_db1_S1!H4</f>
        <v>-0.28737928367850973</v>
      </c>
      <c r="I4" s="8">
        <f>-LCA_db1_S1!I4/OEV_Pathways_db1_S1!I4</f>
        <v>-0.16230991562276784</v>
      </c>
      <c r="J4" s="8">
        <f>-LCA_db1_S1!J4/OEV_Pathways_db1_S1!J4</f>
        <v>-0.32780882324764099</v>
      </c>
      <c r="K4" s="8">
        <f>-LCA_db1_S1!K4/OEV_Pathways_db1_S1!K4</f>
        <v>-0.14551851035153579</v>
      </c>
      <c r="L4" s="8">
        <f>-LCA_db1_S1!L4/OEV_Pathways_db1_S1!L4</f>
        <v>-0.38934656848512872</v>
      </c>
      <c r="M4" s="8">
        <f>-LCA_db1_S1!M4/OEV_Pathways_db1_S1!M4</f>
        <v>-0.60934710804741865</v>
      </c>
      <c r="N4" s="8">
        <f>-LCA_db1_S1!N4/OEV_Pathways_db1_S1!N4</f>
        <v>-0.58008504110585035</v>
      </c>
      <c r="O4" s="8">
        <f>-LCA_db1_S1!O4/OEV_Pathways_db1_S1!O4</f>
        <v>-7.9130063374269033E-2</v>
      </c>
      <c r="P4" s="8">
        <f>-LCA_db1_S1!P4/OEV_Pathways_db1_S1!P4</f>
        <v>-0.28306282476429184</v>
      </c>
      <c r="Q4" s="8">
        <f>-LCA_db1_S1!Q4/OEV_Pathways_db1_S1!Q4</f>
        <v>-6.8634386356220753E-2</v>
      </c>
    </row>
    <row r="5" spans="1:17" x14ac:dyDescent="0.35">
      <c r="A5" s="5" t="s">
        <v>4</v>
      </c>
      <c r="B5" s="8">
        <f>-LCA_db1_S1!B5/OEV_Pathways_db1_S1!B5</f>
        <v>-0.40677574080136752</v>
      </c>
      <c r="C5" s="8">
        <f>-LCA_db1_S1!C5/OEV_Pathways_db1_S1!C5</f>
        <v>-5.7364219710895552E-2</v>
      </c>
      <c r="D5" s="8">
        <f>-LCA_db1_S1!D5/OEV_Pathways_db1_S1!D5</f>
        <v>-0.38516481500708322</v>
      </c>
      <c r="E5" s="8">
        <f>-LCA_db1_S1!E5/OEV_Pathways_db1_S1!E5</f>
        <v>-0.33160706875521534</v>
      </c>
      <c r="F5" s="8">
        <f>-LCA_db1_S1!F5/OEV_Pathways_db1_S1!F5</f>
        <v>-0.56873568663297047</v>
      </c>
      <c r="G5" s="8">
        <f>-LCA_db1_S1!G5/OEV_Pathways_db1_S1!G5</f>
        <v>-6.1681844278914544E-2</v>
      </c>
      <c r="H5" s="8">
        <f>-LCA_db1_S1!H5/OEV_Pathways_db1_S1!H5</f>
        <v>-0.31348752458168488</v>
      </c>
      <c r="I5" s="8">
        <f>-LCA_db1_S1!I5/OEV_Pathways_db1_S1!I5</f>
        <v>-0.18349466113021157</v>
      </c>
      <c r="J5" s="8">
        <f>-LCA_db1_S1!J5/OEV_Pathways_db1_S1!J5</f>
        <v>-0.37301531923416514</v>
      </c>
      <c r="K5" s="8">
        <f>-LCA_db1_S1!K5/OEV_Pathways_db1_S1!K5</f>
        <v>-0.19029771288851932</v>
      </c>
      <c r="L5" s="8">
        <f>-LCA_db1_S1!L5/OEV_Pathways_db1_S1!L5</f>
        <v>-0.43137702968860925</v>
      </c>
      <c r="M5" s="8">
        <f>-LCA_db1_S1!M5/OEV_Pathways_db1_S1!M5</f>
        <v>-0.41120768258420659</v>
      </c>
      <c r="N5" s="8">
        <f>-LCA_db1_S1!N5/OEV_Pathways_db1_S1!N5</f>
        <v>-0.55739888584144492</v>
      </c>
      <c r="O5" s="8">
        <f>-LCA_db1_S1!O5/OEV_Pathways_db1_S1!O5</f>
        <v>-8.7100781999106328E-2</v>
      </c>
      <c r="P5" s="8">
        <f>-LCA_db1_S1!P5/OEV_Pathways_db1_S1!P5</f>
        <v>-0.40893063664249085</v>
      </c>
      <c r="Q5" s="8">
        <f>-LCA_db1_S1!Q5/OEV_Pathways_db1_S1!Q5</f>
        <v>-7.1241625482260915E-2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-LCA_db1_S2!B2/OEV_Pathways_db1_S2!B2</f>
        <v>-0.74633305605372624</v>
      </c>
      <c r="C2" s="8">
        <f>-LCA_db1_S2!C2/OEV_Pathways_db1_S2!C2</f>
        <v>-3.2212107149563164E-2</v>
      </c>
      <c r="D2" s="8">
        <f>-LCA_db1_S2!D2/OEV_Pathways_db1_S2!D2</f>
        <v>-0.29051686876087673</v>
      </c>
      <c r="E2" s="8">
        <f>-LCA_db1_S2!E2/OEV_Pathways_db1_S2!E2</f>
        <v>-0.27686009596139105</v>
      </c>
      <c r="F2" s="8">
        <f>-LCA_db1_S2!F2/OEV_Pathways_db1_S2!F2</f>
        <v>-0.44529406409619643</v>
      </c>
      <c r="G2" s="8">
        <f>-LCA_db1_S2!G2/OEV_Pathways_db1_S2!G2</f>
        <v>-4.608235279953446E-2</v>
      </c>
      <c r="H2" s="8">
        <f>-LCA_db1_S2!H2/OEV_Pathways_db1_S2!H2</f>
        <v>-0.1788602817557397</v>
      </c>
      <c r="I2" s="8">
        <f>-LCA_db1_S2!I2/OEV_Pathways_db1_S2!I2</f>
        <v>-0.10614851942917289</v>
      </c>
      <c r="J2" s="8">
        <f>-LCA_db1_S2!J2/OEV_Pathways_db1_S2!J2</f>
        <v>-0.19591301061359798</v>
      </c>
      <c r="K2" s="8">
        <f>-LCA_db1_S2!K2/OEV_Pathways_db1_S2!K2</f>
        <v>-0.20443244153713397</v>
      </c>
      <c r="L2" s="8">
        <f>-LCA_db1_S2!L2/OEV_Pathways_db1_S2!L2</f>
        <v>-0.24774059204494819</v>
      </c>
      <c r="M2" s="8">
        <f>-LCA_db1_S2!M2/OEV_Pathways_db1_S2!M2</f>
        <v>-0.38348932114102141</v>
      </c>
      <c r="N2" s="8">
        <f>-LCA_db1_S2!N2/OEV_Pathways_db1_S2!N2</f>
        <v>-0.45197971934526693</v>
      </c>
      <c r="O2" s="8">
        <f>-LCA_db1_S2!O2/OEV_Pathways_db1_S2!O2</f>
        <v>7.2331967350937505E-3</v>
      </c>
      <c r="P2" s="8">
        <f>-LCA_db1_S2!P2/OEV_Pathways_db1_S2!P2</f>
        <v>-0.25070282502241437</v>
      </c>
      <c r="Q2" s="8">
        <f>-LCA_db1_S2!Q2/OEV_Pathways_db1_S2!Q2</f>
        <v>-2.3531619740166057E-2</v>
      </c>
    </row>
    <row r="3" spans="1:17" x14ac:dyDescent="0.35">
      <c r="A3" s="5" t="s">
        <v>2</v>
      </c>
      <c r="B3" s="8">
        <f>-LCA_db1_S2!B3/OEV_Pathways_db1_S2!B3</f>
        <v>-2.401912144924458</v>
      </c>
      <c r="C3" s="8">
        <f>-LCA_db1_S2!C3/OEV_Pathways_db1_S2!C3</f>
        <v>9.5026508954631578E-2</v>
      </c>
      <c r="D3" s="8">
        <f>-LCA_db1_S2!D3/OEV_Pathways_db1_S2!D3</f>
        <v>-1.7636418001192325E-2</v>
      </c>
      <c r="E3" s="8">
        <f>-LCA_db1_S2!E3/OEV_Pathways_db1_S2!E3</f>
        <v>0.26256559719966432</v>
      </c>
      <c r="F3" s="8">
        <f>-LCA_db1_S2!F3/OEV_Pathways_db1_S2!F3</f>
        <v>0.15937694585566783</v>
      </c>
      <c r="G3" s="8">
        <f>-LCA_db1_S2!G3/OEV_Pathways_db1_S2!G3</f>
        <v>3.2948019822438022E-2</v>
      </c>
      <c r="H3" s="8">
        <f>-LCA_db1_S2!H3/OEV_Pathways_db1_S2!H3</f>
        <v>0.44205945056763563</v>
      </c>
      <c r="I3" s="8">
        <f>-LCA_db1_S2!I3/OEV_Pathways_db1_S2!I3</f>
        <v>0.23821269806113299</v>
      </c>
      <c r="J3" s="8">
        <f>-LCA_db1_S2!J3/OEV_Pathways_db1_S2!J3</f>
        <v>0.59918554051618933</v>
      </c>
      <c r="K3" s="8">
        <f>-LCA_db1_S2!K3/OEV_Pathways_db1_S2!K3</f>
        <v>-0.36466448985417427</v>
      </c>
      <c r="L3" s="8">
        <f>-LCA_db1_S2!L3/OEV_Pathways_db1_S2!L3</f>
        <v>0.58638067376639558</v>
      </c>
      <c r="M3" s="8">
        <f>-LCA_db1_S2!M3/OEV_Pathways_db1_S2!M3</f>
        <v>0.15138133700132836</v>
      </c>
      <c r="N3" s="8">
        <f>-LCA_db1_S2!N3/OEV_Pathways_db1_S2!N3</f>
        <v>0.12048842366443339</v>
      </c>
      <c r="O3" s="8">
        <f>-LCA_db1_S2!O3/OEV_Pathways_db1_S2!O3</f>
        <v>0.46296165315641946</v>
      </c>
      <c r="P3" s="8">
        <f>-LCA_db1_S2!P3/OEV_Pathways_db1_S2!P3</f>
        <v>0.28870060932156971</v>
      </c>
      <c r="Q3" s="8">
        <f>-LCA_db1_S2!Q3/OEV_Pathways_db1_S2!Q3</f>
        <v>0.20980393071822787</v>
      </c>
    </row>
    <row r="4" spans="1:17" x14ac:dyDescent="0.35">
      <c r="A4" s="5" t="s">
        <v>3</v>
      </c>
      <c r="B4" s="8">
        <f>-LCA_db1_S2!B4/OEV_Pathways_db1_S2!B4</f>
        <v>-0.42787948449689772</v>
      </c>
      <c r="C4" s="8">
        <f>-LCA_db1_S2!C4/OEV_Pathways_db1_S2!C4</f>
        <v>-5.8103246359661985E-2</v>
      </c>
      <c r="D4" s="8">
        <f>-LCA_db1_S2!D4/OEV_Pathways_db1_S2!D4</f>
        <v>-0.28498517477140939</v>
      </c>
      <c r="E4" s="8">
        <f>-LCA_db1_S2!E4/OEV_Pathways_db1_S2!E4</f>
        <v>-0.46445248335118239</v>
      </c>
      <c r="F4" s="8">
        <f>-LCA_db1_S2!F4/OEV_Pathways_db1_S2!F4</f>
        <v>-0.56246713526696734</v>
      </c>
      <c r="G4" s="8">
        <f>-LCA_db1_S2!G4/OEV_Pathways_db1_S2!G4</f>
        <v>-6.2198301891450584E-2</v>
      </c>
      <c r="H4" s="8">
        <f>-LCA_db1_S2!H4/OEV_Pathways_db1_S2!H4</f>
        <v>-0.28737928367850973</v>
      </c>
      <c r="I4" s="8">
        <f>-LCA_db1_S2!I4/OEV_Pathways_db1_S2!I4</f>
        <v>-0.16230991562276784</v>
      </c>
      <c r="J4" s="8">
        <f>-LCA_db1_S2!J4/OEV_Pathways_db1_S2!J4</f>
        <v>-0.32780882324764099</v>
      </c>
      <c r="K4" s="8">
        <f>-LCA_db1_S2!K4/OEV_Pathways_db1_S2!K4</f>
        <v>-0.14551851035153579</v>
      </c>
      <c r="L4" s="8">
        <f>-LCA_db1_S2!L4/OEV_Pathways_db1_S2!L4</f>
        <v>-0.38934656848512872</v>
      </c>
      <c r="M4" s="8">
        <f>-LCA_db1_S2!M4/OEV_Pathways_db1_S2!M4</f>
        <v>-0.60934710804741865</v>
      </c>
      <c r="N4" s="8">
        <f>-LCA_db1_S2!N4/OEV_Pathways_db1_S2!N4</f>
        <v>-0.58008504110585035</v>
      </c>
      <c r="O4" s="8">
        <f>-LCA_db1_S2!O4/OEV_Pathways_db1_S2!O4</f>
        <v>-7.9130063374269033E-2</v>
      </c>
      <c r="P4" s="8">
        <f>-LCA_db1_S2!P4/OEV_Pathways_db1_S2!P4</f>
        <v>-0.28306282476429184</v>
      </c>
      <c r="Q4" s="8">
        <f>-LCA_db1_S2!Q4/OEV_Pathways_db1_S2!Q4</f>
        <v>-6.8634386356220753E-2</v>
      </c>
    </row>
    <row r="5" spans="1:17" x14ac:dyDescent="0.35">
      <c r="A5" s="5" t="s">
        <v>4</v>
      </c>
      <c r="B5" s="8">
        <f>-LCA_db1_S2!B5/OEV_Pathways_db1_S2!B5</f>
        <v>-0.40677574080136752</v>
      </c>
      <c r="C5" s="8">
        <f>-LCA_db1_S2!C5/OEV_Pathways_db1_S2!C5</f>
        <v>-5.7364219710895552E-2</v>
      </c>
      <c r="D5" s="8">
        <f>-LCA_db1_S2!D5/OEV_Pathways_db1_S2!D5</f>
        <v>-0.38516481500708322</v>
      </c>
      <c r="E5" s="8">
        <f>-LCA_db1_S2!E5/OEV_Pathways_db1_S2!E5</f>
        <v>-0.33160706875521534</v>
      </c>
      <c r="F5" s="8">
        <f>-LCA_db1_S2!F5/OEV_Pathways_db1_S2!F5</f>
        <v>-0.56873568663297047</v>
      </c>
      <c r="G5" s="8">
        <f>-LCA_db1_S2!G5/OEV_Pathways_db1_S2!G5</f>
        <v>-6.1681844278914544E-2</v>
      </c>
      <c r="H5" s="8">
        <f>-LCA_db1_S2!H5/OEV_Pathways_db1_S2!H5</f>
        <v>-0.31348752458168488</v>
      </c>
      <c r="I5" s="8">
        <f>-LCA_db1_S2!I5/OEV_Pathways_db1_S2!I5</f>
        <v>-0.18349466113021157</v>
      </c>
      <c r="J5" s="8">
        <f>-LCA_db1_S2!J5/OEV_Pathways_db1_S2!J5</f>
        <v>-0.37301531923416514</v>
      </c>
      <c r="K5" s="8">
        <f>-LCA_db1_S2!K5/OEV_Pathways_db1_S2!K5</f>
        <v>-0.19029771288851932</v>
      </c>
      <c r="L5" s="8">
        <f>-LCA_db1_S2!L5/OEV_Pathways_db1_S2!L5</f>
        <v>-0.43137702968860925</v>
      </c>
      <c r="M5" s="8">
        <f>-LCA_db1_S2!M5/OEV_Pathways_db1_S2!M5</f>
        <v>-0.41120768258420659</v>
      </c>
      <c r="N5" s="8">
        <f>-LCA_db1_S2!N5/OEV_Pathways_db1_S2!N5</f>
        <v>-0.55739888584144492</v>
      </c>
      <c r="O5" s="8">
        <f>-LCA_db1_S2!O5/OEV_Pathways_db1_S2!O5</f>
        <v>-8.7100781999106328E-2</v>
      </c>
      <c r="P5" s="8">
        <f>-LCA_db1_S2!P5/OEV_Pathways_db1_S2!P5</f>
        <v>-0.40893063664249085</v>
      </c>
      <c r="Q5" s="8">
        <f>-LCA_db1_S2!Q5/OEV_Pathways_db1_S2!Q5</f>
        <v>-7.1241625482260915E-2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-LCA_db1_S3!B2/OEV_Pathways_db1_S3!B2</f>
        <v>-0.81191596712448988</v>
      </c>
      <c r="C2" s="8">
        <f>-LCA_db1_S3!C2/OEV_Pathways_db1_S3!C2</f>
        <v>-3.5840297049920276E-2</v>
      </c>
      <c r="D2" s="8">
        <f>-LCA_db1_S3!D2/OEV_Pathways_db1_S3!D2</f>
        <v>-0.49936723329714328</v>
      </c>
      <c r="E2" s="8">
        <f>-LCA_db1_S3!E2/OEV_Pathways_db1_S3!E2</f>
        <v>-0.34813000882780476</v>
      </c>
      <c r="F2" s="8">
        <f>-LCA_db1_S3!F2/OEV_Pathways_db1_S3!F2</f>
        <v>-0.48092163436439728</v>
      </c>
      <c r="G2" s="8">
        <f>-LCA_db1_S3!G2/OEV_Pathways_db1_S3!G2</f>
        <v>-5.4977767340545915E-2</v>
      </c>
      <c r="H2" s="8">
        <f>-LCA_db1_S3!H2/OEV_Pathways_db1_S3!H2</f>
        <v>-0.22078471575890452</v>
      </c>
      <c r="I2" s="8">
        <f>-LCA_db1_S3!I2/OEV_Pathways_db1_S3!I2</f>
        <v>-0.13459089434029178</v>
      </c>
      <c r="J2" s="8">
        <f>-LCA_db1_S3!J2/OEV_Pathways_db1_S3!J2</f>
        <v>-0.25114036051606625</v>
      </c>
      <c r="K2" s="8">
        <f>-LCA_db1_S3!K2/OEV_Pathways_db1_S3!K2</f>
        <v>-0.56136680582306886</v>
      </c>
      <c r="L2" s="8">
        <f>-LCA_db1_S3!L2/OEV_Pathways_db1_S3!L2</f>
        <v>-0.30190450657407192</v>
      </c>
      <c r="M2" s="8">
        <f>-LCA_db1_S3!M2/OEV_Pathways_db1_S3!M2</f>
        <v>-0.44318012318893657</v>
      </c>
      <c r="N2" s="8">
        <f>-LCA_db1_S3!N2/OEV_Pathways_db1_S3!N2</f>
        <v>-0.47576973719398341</v>
      </c>
      <c r="O2" s="8">
        <f>-LCA_db1_S3!O2/OEV_Pathways_db1_S3!O2</f>
        <v>-2.5610546839183835E-2</v>
      </c>
      <c r="P2" s="8">
        <f>-LCA_db1_S3!P2/OEV_Pathways_db1_S3!P2</f>
        <v>-0.37717265549408746</v>
      </c>
      <c r="Q2" s="8">
        <f>-LCA_db1_S3!Q2/OEV_Pathways_db1_S3!Q2</f>
        <v>-3.7374250683478515E-2</v>
      </c>
    </row>
    <row r="3" spans="1:17" x14ac:dyDescent="0.35">
      <c r="A3" s="5" t="s">
        <v>2</v>
      </c>
      <c r="B3" s="8">
        <f>-LCA_db1_S3!B3/OEV_Pathways_db1_S3!B3</f>
        <v>-2.795409611349041</v>
      </c>
      <c r="C3" s="8">
        <f>-LCA_db1_S3!C3/OEV_Pathways_db1_S3!C3</f>
        <v>7.3257369552488932E-2</v>
      </c>
      <c r="D3" s="8">
        <f>-LCA_db1_S3!D3/OEV_Pathways_db1_S3!D3</f>
        <v>-1.2707386052187915</v>
      </c>
      <c r="E3" s="8">
        <f>-LCA_db1_S3!E3/OEV_Pathways_db1_S3!E3</f>
        <v>-0.1650538799988176</v>
      </c>
      <c r="F3" s="8">
        <f>-LCA_db1_S3!F3/OEV_Pathways_db1_S3!F3</f>
        <v>-5.4388475753537266E-2</v>
      </c>
      <c r="G3" s="8">
        <f>-LCA_db1_S3!G3/OEV_Pathways_db1_S3!G3</f>
        <v>-2.0424467423630716E-2</v>
      </c>
      <c r="H3" s="8">
        <f>-LCA_db1_S3!H3/OEV_Pathways_db1_S3!H3</f>
        <v>0.19051284654864703</v>
      </c>
      <c r="I3" s="8">
        <f>-LCA_db1_S3!I3/OEV_Pathways_db1_S3!I3</f>
        <v>6.7558448594419576E-2</v>
      </c>
      <c r="J3" s="8">
        <f>-LCA_db1_S3!J3/OEV_Pathways_db1_S3!J3</f>
        <v>0.26782144110137984</v>
      </c>
      <c r="K3" s="8">
        <f>-LCA_db1_S3!K3/OEV_Pathways_db1_S3!K3</f>
        <v>-2.506270675569783</v>
      </c>
      <c r="L3" s="8">
        <f>-LCA_db1_S3!L3/OEV_Pathways_db1_S3!L3</f>
        <v>0.26139718659165351</v>
      </c>
      <c r="M3" s="8">
        <f>-LCA_db1_S3!M3/OEV_Pathways_db1_S3!M3</f>
        <v>-0.20676347528616223</v>
      </c>
      <c r="N3" s="8">
        <f>-LCA_db1_S3!N3/OEV_Pathways_db1_S3!N3</f>
        <v>-2.2251683427865626E-2</v>
      </c>
      <c r="O3" s="8">
        <f>-LCA_db1_S3!O3/OEV_Pathways_db1_S3!O3</f>
        <v>0.26589919171075399</v>
      </c>
      <c r="P3" s="8">
        <f>-LCA_db1_S3!P3/OEV_Pathways_db1_S3!P3</f>
        <v>-0.47011837350846863</v>
      </c>
      <c r="Q3" s="8">
        <f>-LCA_db1_S3!Q3/OEV_Pathways_db1_S3!Q3</f>
        <v>0.12674814505835311</v>
      </c>
    </row>
    <row r="4" spans="1:17" x14ac:dyDescent="0.35">
      <c r="A4" s="5" t="s">
        <v>3</v>
      </c>
      <c r="B4" s="8">
        <f>-LCA_db1_S3!B4/OEV_Pathways_db1_S3!B4</f>
        <v>-0.42787948449689772</v>
      </c>
      <c r="C4" s="8">
        <f>-LCA_db1_S3!C4/OEV_Pathways_db1_S3!C4</f>
        <v>-5.8103246359661985E-2</v>
      </c>
      <c r="D4" s="8">
        <f>-LCA_db1_S3!D4/OEV_Pathways_db1_S3!D4</f>
        <v>-0.28498517477140939</v>
      </c>
      <c r="E4" s="8">
        <f>-LCA_db1_S3!E4/OEV_Pathways_db1_S3!E4</f>
        <v>-0.46445248335118239</v>
      </c>
      <c r="F4" s="8">
        <f>-LCA_db1_S3!F4/OEV_Pathways_db1_S3!F4</f>
        <v>-0.56246713526696734</v>
      </c>
      <c r="G4" s="8">
        <f>-LCA_db1_S3!G4/OEV_Pathways_db1_S3!G4</f>
        <v>-6.2198301891450584E-2</v>
      </c>
      <c r="H4" s="8">
        <f>-LCA_db1_S3!H4/OEV_Pathways_db1_S3!H4</f>
        <v>-0.28737928367850973</v>
      </c>
      <c r="I4" s="8">
        <f>-LCA_db1_S3!I4/OEV_Pathways_db1_S3!I4</f>
        <v>-0.16230991562276784</v>
      </c>
      <c r="J4" s="8">
        <f>-LCA_db1_S3!J4/OEV_Pathways_db1_S3!J4</f>
        <v>-0.32780882324764099</v>
      </c>
      <c r="K4" s="8">
        <f>-LCA_db1_S3!K4/OEV_Pathways_db1_S3!K4</f>
        <v>-0.14551851035153579</v>
      </c>
      <c r="L4" s="8">
        <f>-LCA_db1_S3!L4/OEV_Pathways_db1_S3!L4</f>
        <v>-0.38934656848512872</v>
      </c>
      <c r="M4" s="8">
        <f>-LCA_db1_S3!M4/OEV_Pathways_db1_S3!M4</f>
        <v>-0.60934710804741865</v>
      </c>
      <c r="N4" s="8">
        <f>-LCA_db1_S3!N4/OEV_Pathways_db1_S3!N4</f>
        <v>-0.58008504110585035</v>
      </c>
      <c r="O4" s="8">
        <f>-LCA_db1_S3!O4/OEV_Pathways_db1_S3!O4</f>
        <v>-7.9130063374269033E-2</v>
      </c>
      <c r="P4" s="8">
        <f>-LCA_db1_S3!P4/OEV_Pathways_db1_S3!P4</f>
        <v>-0.28306282476429184</v>
      </c>
      <c r="Q4" s="8">
        <f>-LCA_db1_S3!Q4/OEV_Pathways_db1_S3!Q4</f>
        <v>-6.8634386356220753E-2</v>
      </c>
    </row>
    <row r="5" spans="1:17" x14ac:dyDescent="0.35">
      <c r="A5" s="5" t="s">
        <v>4</v>
      </c>
      <c r="B5" s="8">
        <f>-LCA_db1_S3!B5/OEV_Pathways_db1_S3!B5</f>
        <v>-0.40677574080136752</v>
      </c>
      <c r="C5" s="8">
        <f>-LCA_db1_S3!C5/OEV_Pathways_db1_S3!C5</f>
        <v>-5.7364219710895552E-2</v>
      </c>
      <c r="D5" s="8">
        <f>-LCA_db1_S3!D5/OEV_Pathways_db1_S3!D5</f>
        <v>-0.38516481500708322</v>
      </c>
      <c r="E5" s="8">
        <f>-LCA_db1_S3!E5/OEV_Pathways_db1_S3!E5</f>
        <v>-0.33160706875521534</v>
      </c>
      <c r="F5" s="8">
        <f>-LCA_db1_S3!F5/OEV_Pathways_db1_S3!F5</f>
        <v>-0.56873568663297047</v>
      </c>
      <c r="G5" s="8">
        <f>-LCA_db1_S3!G5/OEV_Pathways_db1_S3!G5</f>
        <v>-6.1681844278914544E-2</v>
      </c>
      <c r="H5" s="8">
        <f>-LCA_db1_S3!H5/OEV_Pathways_db1_S3!H5</f>
        <v>-0.31348752458168488</v>
      </c>
      <c r="I5" s="8">
        <f>-LCA_db1_S3!I5/OEV_Pathways_db1_S3!I5</f>
        <v>-0.18349466113021157</v>
      </c>
      <c r="J5" s="8">
        <f>-LCA_db1_S3!J5/OEV_Pathways_db1_S3!J5</f>
        <v>-0.37301531923416514</v>
      </c>
      <c r="K5" s="8">
        <f>-LCA_db1_S3!K5/OEV_Pathways_db1_S3!K5</f>
        <v>-0.19029771288851932</v>
      </c>
      <c r="L5" s="8">
        <f>-LCA_db1_S3!L5/OEV_Pathways_db1_S3!L5</f>
        <v>-0.43137702968860925</v>
      </c>
      <c r="M5" s="8">
        <f>-LCA_db1_S3!M5/OEV_Pathways_db1_S3!M5</f>
        <v>-0.41120768258420659</v>
      </c>
      <c r="N5" s="8">
        <f>-LCA_db1_S3!N5/OEV_Pathways_db1_S3!N5</f>
        <v>-0.55739888584144492</v>
      </c>
      <c r="O5" s="8">
        <f>-LCA_db1_S3!O5/OEV_Pathways_db1_S3!O5</f>
        <v>-8.7100781999106328E-2</v>
      </c>
      <c r="P5" s="8">
        <f>-LCA_db1_S3!P5/OEV_Pathways_db1_S3!P5</f>
        <v>-0.40893063664249085</v>
      </c>
      <c r="Q5" s="8">
        <f>-LCA_db1_S3!Q5/OEV_Pathways_db1_S3!Q5</f>
        <v>-7.1241625482260915E-2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default!B2*Weighting!B2+Indicator_default_default!C2*Weighting!B3+Indicator_default_default!D2*Weighting!B4+Indicator_default_default!E2*Weighting!B5+Indicator_default_default!F2*Weighting!B6+Indicator_default_default!G2*Weighting!B7+Indicator_default_default!H2*Weighting!B8+Indicator_default_default!I2*Weighting!B9+Indicator_default_default!J2*Weighting!B10+Indicator_default_default!K2*Weighting!B11+Indicator_default_default!L2*Weighting!B12+Indicator_default_default!M2*Weighting!B13+Indicator_default_default!N2*Weighting!B14+Indicator_default_default!O2*Weighting!B15+Indicator_default_default!P2*Weighting!B16+Indicator_default_default!Q2*Weighting!B17</f>
        <v>-0.35090510635815347</v>
      </c>
      <c r="C2" s="8">
        <f ca="1">+Indicator_default_default!B2*Weighting!C2+Indicator_default_default!C2*Weighting!C3+Indicator_default_default!D2*Weighting!C4+Indicator_default_default!E2*Weighting!C5+Indicator_default_default!F2*Weighting!C6+Indicator_default_default!G2*Weighting!C7+Indicator_default_default!H2*Weighting!C8+Indicator_default_default!I2*Weighting!C9+Indicator_default_default!J2*Weighting!C10+Indicator_default_default!K2*Weighting!C11+Indicator_default_default!L2*Weighting!C12+Indicator_default_default!M2*Weighting!C13+Indicator_default_default!N2*Weighting!C14+Indicator_default_default!O2*Weighting!C15+Indicator_default_default!P2*Weighting!C16+Indicator_default_default!Q2*Weighting!C17</f>
        <v>-0.50299997383382378</v>
      </c>
      <c r="D2" s="8">
        <f ca="1">+Indicator_default_default!B2*Weighting!D2+Indicator_default_default!C2*Weighting!D3+Indicator_default_default!D2*Weighting!D4+Indicator_default_default!E2*Weighting!D5+Indicator_default_default!F2*Weighting!D6+Indicator_default_default!G2*Weighting!D7+Indicator_default_default!H2*Weighting!D8+Indicator_default_default!I2*Weighting!D9+Indicator_default_default!J2*Weighting!D10+Indicator_default_default!K2*Weighting!D11+Indicator_default_default!L2*Weighting!D12+Indicator_default_default!M2*Weighting!D13+Indicator_default_default!N2*Weighting!D14+Indicator_default_default!O2*Weighting!D15+Indicator_default_default!P2*Weighting!D16+Indicator_default_default!Q2*Weighting!D17</f>
        <v>-0.35543921797522238</v>
      </c>
      <c r="E2" s="8">
        <f ca="1">+Indicator_default_default!B2*Weighting!E2+Indicator_default_default!C2*Weighting!E3+Indicator_default_default!D2*Weighting!E4+Indicator_default_default!E2*Weighting!E5+Indicator_default_default!F2*Weighting!E6+Indicator_default_default!G2*Weighting!E7+Indicator_default_default!H2*Weighting!E8+Indicator_default_default!I2*Weighting!E9+Indicator_default_default!J2*Weighting!E10+Indicator_default_default!K2*Weighting!E11+Indicator_default_default!L2*Weighting!E12+Indicator_default_default!M2*Weighting!E13+Indicator_default_default!N2*Weighting!E14+Indicator_default_default!O2*Weighting!E15+Indicator_default_default!P2*Weighting!E16+Indicator_default_default!Q2*Weighting!E17</f>
        <v>-0.52692601020154595</v>
      </c>
      <c r="F2" s="8">
        <f ca="1">+Indicator_default_default!B2*Weighting!F2+Indicator_default_default!C2*Weighting!F3+Indicator_default_default!D2*Weighting!F4+Indicator_default_default!E2*Weighting!F5+Indicator_default_default!F2*Weighting!F6+Indicator_default_default!G2*Weighting!F7+Indicator_default_default!H2*Weighting!F8+Indicator_default_default!I2*Weighting!F9+Indicator_default_default!J2*Weighting!F10+Indicator_default_default!K2*Weighting!F11+Indicator_default_default!L2*Weighting!F12+Indicator_default_default!M2*Weighting!F13+Indicator_default_default!N2*Weighting!F14+Indicator_default_default!O2*Weighting!F15+Indicator_default_default!P2*Weighting!F16+Indicator_default_default!Q2*Weighting!F17</f>
        <v>-0.41628386323706146</v>
      </c>
      <c r="G2" s="8">
        <f>+Indicator_default_default!B2*Weighting!G2+Indicator_default_default!C2*Weighting!G3+Indicator_default_default!D2*Weighting!G4+Indicator_default_default!E2*Weighting!G5+Indicator_default_default!F2*Weighting!G6+Indicator_default_default!G2*Weighting!G7+Indicator_default_default!H2*Weighting!G8+Indicator_default_default!I2*Weighting!G9+Indicator_default_default!J2*Weighting!G10+Indicator_default_default!K2*Weighting!G11+Indicator_default_default!L2*Weighting!G12+Indicator_default_default!M2*Weighting!G13+Indicator_default_default!N2*Weighting!G14+Indicator_default_default!O2*Weighting!G15+Indicator_default_default!P2*Weighting!G16+Indicator_default_default!Q2*Weighting!G17</f>
        <v>-0.25060541965914285</v>
      </c>
      <c r="H2" s="8">
        <f>+Indicator_default_default!B2*Weighting!H2+Indicator_default_default!C2*Weighting!H3+Indicator_default_default!D2*Weighting!H4+Indicator_default_default!E2*Weighting!H5+Indicator_default_default!F2*Weighting!H6+Indicator_default_default!G2*Weighting!H7+Indicator_default_default!H2*Weighting!H8+Indicator_default_default!I2*Weighting!H9+Indicator_default_default!J2*Weighting!H10+Indicator_default_default!K2*Weighting!H11+Indicator_default_default!L2*Weighting!H12+Indicator_default_default!M2*Weighting!H13+Indicator_default_default!N2*Weighting!H14+Indicator_default_default!O2*Weighting!H15+Indicator_default_default!P2*Weighting!H16+Indicator_default_default!Q2*Weighting!H17</f>
        <v>-0.31670712251346284</v>
      </c>
      <c r="I2" s="8">
        <f>+Indicator_default_default!B2*Weighting!I2+Indicator_default_default!C2*Weighting!I3+Indicator_default_default!D2*Weighting!I4+Indicator_default_default!E2*Weighting!I5+Indicator_default_default!F2*Weighting!I6+Indicator_default_default!G2*Weighting!I7+Indicator_default_default!H2*Weighting!I8+Indicator_default_default!I2*Weighting!I9+Indicator_default_default!J2*Weighting!I10+Indicator_default_default!K2*Weighting!I11+Indicator_default_default!L2*Weighting!I12+Indicator_default_default!M2*Weighting!I13+Indicator_default_default!N2*Weighting!I14+Indicator_default_default!O2*Weighting!I15+Indicator_default_default!P2*Weighting!I16+Indicator_default_default!Q2*Weighting!I17</f>
        <v>-0.25572453328638245</v>
      </c>
      <c r="J2" s="8">
        <f>+Indicator_default_default!B2*Weighting!J2+Indicator_default_default!C2*Weighting!J3+Indicator_default_default!D2*Weighting!J4+Indicator_default_default!E2*Weighting!J5+Indicator_default_default!F2*Weighting!J6+Indicator_default_default!G2*Weighting!J7+Indicator_default_default!H2*Weighting!J8+Indicator_default_default!I2*Weighting!J9+Indicator_default_default!J2*Weighting!J10+Indicator_default_default!K2*Weighting!J11+Indicator_default_default!L2*Weighting!J12+Indicator_default_default!M2*Weighting!J13+Indicator_default_default!N2*Weighting!J14+Indicator_default_default!O2*Weighting!J15+Indicator_default_default!P2*Weighting!J16+Indicator_default_default!Q2*Weighting!J17</f>
        <v>-0.38562864520841339</v>
      </c>
      <c r="K2" s="8">
        <f>+Indicator_default_default!B2*Weighting!K2+Indicator_default_default!C2*Weighting!K3+Indicator_default_default!D2*Weighting!K4+Indicator_default_default!E2*Weighting!K5+Indicator_default_default!F2*Weighting!K6+Indicator_default_default!G2*Weighting!K7+Indicator_default_default!H2*Weighting!K8+Indicator_default_default!I2*Weighting!K9+Indicator_default_default!J2*Weighting!K10+Indicator_default_default!K2*Weighting!K11+Indicator_default_default!L2*Weighting!K12+Indicator_default_default!M2*Weighting!K13+Indicator_default_default!N2*Weighting!K14+Indicator_default_default!O2*Weighting!K15+Indicator_default_default!P2*Weighting!K16+Indicator_default_default!Q2*Weighting!K17</f>
        <v>-0.27747690831401034</v>
      </c>
      <c r="L2" s="8">
        <f>+Indicator_default_default!B2*Weighting!L2+Indicator_default_default!C2*Weighting!L3+Indicator_default_default!D2*Weighting!L4+Indicator_default_default!E2*Weighting!L5+Indicator_default_default!F2*Weighting!L6+Indicator_default_default!G2*Weighting!L7+Indicator_default_default!H2*Weighting!L8+Indicator_default_default!I2*Weighting!L9+Indicator_default_default!J2*Weighting!L10+Indicator_default_default!K2*Weighting!L11+Indicator_default_default!L2*Weighting!L12+Indicator_default_default!M2*Weighting!L13+Indicator_default_default!N2*Weighting!L14+Indicator_default_default!O2*Weighting!L15+Indicator_default_default!P2*Weighting!L16+Indicator_default_default!Q2*Weighting!L17</f>
        <v>-0.7562249672839535</v>
      </c>
      <c r="M2" s="8">
        <f>+Indicator_default_default!B2*Weighting!M2+Indicator_default_default!C2*Weighting!M3+Indicator_default_default!D2*Weighting!M4+Indicator_default_default!E2*Weighting!M5+Indicator_default_default!F2*Weighting!M6+Indicator_default_default!G2*Weighting!M7+Indicator_default_default!H2*Weighting!M8+Indicator_default_default!I2*Weighting!M9+Indicator_default_default!J2*Weighting!M10+Indicator_default_default!K2*Weighting!M11+Indicator_default_default!L2*Weighting!M12+Indicator_default_default!M2*Weighting!M13+Indicator_default_default!N2*Weighting!M14+Indicator_default_default!O2*Weighting!M15+Indicator_default_default!P2*Weighting!M16+Indicator_default_default!Q2*Weighting!M17</f>
        <v>-4.5282365425512484E-2</v>
      </c>
      <c r="N2" s="8">
        <f>+Indicator_default_default!B2*Weighting!N2+Indicator_default_default!C2*Weighting!N3+Indicator_default_default!D2*Weighting!N4+Indicator_default_default!E2*Weighting!N5+Indicator_default_default!F2*Weighting!N6+Indicator_default_default!G2*Weighting!N7+Indicator_default_default!H2*Weighting!N8+Indicator_default_default!I2*Weighting!N9+Indicator_default_default!J2*Weighting!N10+Indicator_default_default!K2*Weighting!N11+Indicator_default_default!L2*Weighting!N12+Indicator_default_default!M2*Weighting!N13+Indicator_default_default!N2*Weighting!N14+Indicator_default_default!O2*Weighting!N15+Indicator_default_default!P2*Weighting!N16+Indicator_default_default!Q2*Weighting!N17</f>
        <v>-0.29827930279114329</v>
      </c>
      <c r="O2" s="8">
        <f>+Indicator_default_default!B2*Weighting!O2+Indicator_default_default!C2*Weighting!O3+Indicator_default_default!D2*Weighting!O4+Indicator_default_default!E2*Weighting!O5+Indicator_default_default!F2*Weighting!O6+Indicator_default_default!G2*Weighting!O7+Indicator_default_default!H2*Weighting!O8+Indicator_default_default!I2*Weighting!O9+Indicator_default_default!J2*Weighting!O10+Indicator_default_default!K2*Weighting!O11+Indicator_default_default!L2*Weighting!O12+Indicator_default_default!M2*Weighting!O13+Indicator_default_default!N2*Weighting!O14+Indicator_default_default!O2*Weighting!O15+Indicator_default_default!P2*Weighting!O16+Indicator_default_default!Q2*Weighting!O17</f>
        <v>-0.28554472860099395</v>
      </c>
      <c r="P2" s="8">
        <f>+Indicator_default_default!B2*Weighting!P2+Indicator_default_default!C2*Weighting!P3+Indicator_default_default!D2*Weighting!P4+Indicator_default_default!E2*Weighting!P5+Indicator_default_default!F2*Weighting!P6+Indicator_default_default!G2*Weighting!P7+Indicator_default_default!H2*Weighting!P8+Indicator_default_default!I2*Weighting!P9+Indicator_default_default!J2*Weighting!P10+Indicator_default_default!K2*Weighting!P11+Indicator_default_default!L2*Weighting!P12+Indicator_default_default!M2*Weighting!P13+Indicator_default_default!N2*Weighting!P14+Indicator_default_default!O2*Weighting!P15+Indicator_default_default!P2*Weighting!P16+Indicator_default_default!Q2*Weighting!P17</f>
        <v>-0.4547135448515664</v>
      </c>
      <c r="Q2" s="8">
        <f>+Indicator_default_default!B2*Weighting!Q2+Indicator_default_default!C2*Weighting!Q3+Indicator_default_default!D2*Weighting!Q4+Indicator_default_default!E2*Weighting!Q5+Indicator_default_default!F2*Weighting!Q6+Indicator_default_default!G2*Weighting!Q7+Indicator_default_default!H2*Weighting!Q8+Indicator_default_default!I2*Weighting!Q9+Indicator_default_default!J2*Weighting!Q10+Indicator_default_default!K2*Weighting!Q11+Indicator_default_default!L2*Weighting!Q12+Indicator_default_default!M2*Weighting!Q13+Indicator_default_default!N2*Weighting!Q14+Indicator_default_default!O2*Weighting!Q15+Indicator_default_default!P2*Weighting!Q16+Indicator_default_default!Q2*Weighting!Q17</f>
        <v>-5.8692544822159756E-2</v>
      </c>
      <c r="R2" s="8">
        <f>+Indicator_default_default!B2*Weighting!R2+Indicator_default_default!C2*Weighting!R3+Indicator_default_default!D2*Weighting!R4+Indicator_default_default!E2*Weighting!R5+Indicator_default_default!F2*Weighting!R6+Indicator_default_default!G2*Weighting!R7+Indicator_default_default!H2*Weighting!R8+Indicator_default_default!I2*Weighting!R9+Indicator_default_default!J2*Weighting!R10+Indicator_default_default!K2*Weighting!R11+Indicator_default_default!L2*Weighting!R12+Indicator_default_default!M2*Weighting!R13+Indicator_default_default!N2*Weighting!R14+Indicator_default_default!O2*Weighting!R15+Indicator_default_default!P2*Weighting!R16+Indicator_default_default!Q2*Weighting!R17</f>
        <v>-0.18862751489008028</v>
      </c>
      <c r="S2" s="8">
        <f>+Indicator_default_default!B2*Weighting!S2+Indicator_default_default!C2*Weighting!S3+Indicator_default_default!D2*Weighting!S4+Indicator_default_default!E2*Weighting!S5+Indicator_default_default!F2*Weighting!S6+Indicator_default_default!G2*Weighting!S7+Indicator_default_default!H2*Weighting!S8+Indicator_default_default!I2*Weighting!S9+Indicator_default_default!J2*Weighting!S10+Indicator_default_default!K2*Weighting!S11+Indicator_default_default!L2*Weighting!S12+Indicator_default_default!M2*Weighting!S13+Indicator_default_default!N2*Weighting!S14+Indicator_default_default!O2*Weighting!S15+Indicator_default_default!P2*Weighting!S16+Indicator_default_default!Q2*Weighting!S17</f>
        <v>-0.11747596331881052</v>
      </c>
      <c r="T2" s="8">
        <f>+Indicator_default_default!B2*Weighting!T2+Indicator_default_default!C2*Weighting!T3+Indicator_default_default!D2*Weighting!T4+Indicator_default_default!E2*Weighting!T5+Indicator_default_default!F2*Weighting!T6+Indicator_default_default!G2*Weighting!T7+Indicator_default_default!H2*Weighting!T8+Indicator_default_default!I2*Weighting!T9+Indicator_default_default!J2*Weighting!T10+Indicator_default_default!K2*Weighting!T11+Indicator_default_default!L2*Weighting!T12+Indicator_default_default!M2*Weighting!T13+Indicator_default_default!N2*Weighting!T14+Indicator_default_default!O2*Weighting!T15+Indicator_default_default!P2*Weighting!T16+Indicator_default_default!Q2*Weighting!T17</f>
        <v>-0.20443725339736651</v>
      </c>
      <c r="U2" s="8">
        <f>+Indicator_default_default!B2*Weighting!U2+Indicator_default_default!C2*Weighting!U3+Indicator_default_default!D2*Weighting!U4+Indicator_default_default!E2*Weighting!U5+Indicator_default_default!F2*Weighting!U6+Indicator_default_default!G2*Weighting!U7+Indicator_default_default!H2*Weighting!U8+Indicator_default_default!I2*Weighting!U9+Indicator_default_default!J2*Weighting!U10+Indicator_default_default!K2*Weighting!U11+Indicator_default_default!L2*Weighting!U12+Indicator_default_default!M2*Weighting!U13+Indicator_default_default!N2*Weighting!U14+Indicator_default_default!O2*Weighting!U15+Indicator_default_default!P2*Weighting!U16+Indicator_default_default!Q2*Weighting!U17</f>
        <v>-0.20887553286990207</v>
      </c>
      <c r="V2" s="8">
        <f>+Indicator_default_default!B2*Weighting!V2+Indicator_default_default!C2*Weighting!V3+Indicator_default_default!D2*Weighting!V4+Indicator_default_default!E2*Weighting!V5+Indicator_default_default!F2*Weighting!V6+Indicator_default_default!G2*Weighting!V7+Indicator_default_default!H2*Weighting!V8+Indicator_default_default!I2*Weighting!V9+Indicator_default_default!J2*Weighting!V10+Indicator_default_default!K2*Weighting!V11+Indicator_default_default!L2*Weighting!V12+Indicator_default_default!M2*Weighting!V13+Indicator_default_default!N2*Weighting!V14+Indicator_default_default!O2*Weighting!V15+Indicator_default_default!P2*Weighting!V16+Indicator_default_default!Q2*Weighting!V17</f>
        <v>-0.25626341964614263</v>
      </c>
      <c r="W2" s="8">
        <f>+Indicator_default_default!B2*Weighting!W2+Indicator_default_default!C2*Weighting!W3+Indicator_default_default!D2*Weighting!W4+Indicator_default_default!E2*Weighting!W5+Indicator_default_default!F2*Weighting!W6+Indicator_default_default!G2*Weighting!W7+Indicator_default_default!H2*Weighting!W8+Indicator_default_default!I2*Weighting!W9+Indicator_default_default!J2*Weighting!W10+Indicator_default_default!K2*Weighting!W11+Indicator_default_default!L2*Weighting!W12+Indicator_default_default!M2*Weighting!W13+Indicator_default_default!N2*Weighting!W14+Indicator_default_default!O2*Weighting!W15+Indicator_default_default!P2*Weighting!W16+Indicator_default_default!Q2*Weighting!W17</f>
        <v>-0.39351535929899534</v>
      </c>
      <c r="X2" s="8">
        <f>+Indicator_default_default!B2*Weighting!X2+Indicator_default_default!C2*Weighting!X3+Indicator_default_default!D2*Weighting!X4+Indicator_default_default!E2*Weighting!X5+Indicator_default_default!F2*Weighting!X6+Indicator_default_default!G2*Weighting!X7+Indicator_default_default!H2*Weighting!X8+Indicator_default_default!I2*Weighting!X9+Indicator_default_default!J2*Weighting!X10+Indicator_default_default!K2*Weighting!X11+Indicator_default_default!L2*Weighting!X12+Indicator_default_default!M2*Weighting!X13+Indicator_default_default!N2*Weighting!X14+Indicator_default_default!O2*Weighting!X15+Indicator_default_default!P2*Weighting!X16+Indicator_default_default!Q2*Weighting!X17</f>
        <v>-0.45313443278601873</v>
      </c>
      <c r="Y2" s="8">
        <f>+Indicator_default_default!B2*Weighting!Y2+Indicator_default_default!C2*Weighting!Y3+Indicator_default_default!D2*Weighting!Y4+Indicator_default_default!E2*Weighting!Y5+Indicator_default_default!F2*Weighting!Y6+Indicator_default_default!G2*Weighting!Y7+Indicator_default_default!H2*Weighting!Y8+Indicator_default_default!I2*Weighting!Y9+Indicator_default_default!J2*Weighting!Y10+Indicator_default_default!K2*Weighting!Y11+Indicator_default_default!L2*Weighting!Y12+Indicator_default_default!M2*Weighting!Y13+Indicator_default_default!N2*Weighting!Y14+Indicator_default_default!O2*Weighting!Y15+Indicator_default_default!P2*Weighting!Y16+Indicator_default_default!Q2*Weighting!Y17</f>
        <v>3.5868131840930181E-3</v>
      </c>
      <c r="Z2" s="8">
        <f>+Indicator_default_default!B2*Weighting!Z2+Indicator_default_default!C2*Weighting!Z3+Indicator_default_default!D2*Weighting!Z4+Indicator_default_default!E2*Weighting!Z5+Indicator_default_default!F2*Weighting!Z6+Indicator_default_default!G2*Weighting!Z7+Indicator_default_default!H2*Weighting!Z8+Indicator_default_default!I2*Weighting!Z9+Indicator_default_default!J2*Weighting!Z10+Indicator_default_default!K2*Weighting!Z11+Indicator_default_default!L2*Weighting!Z12+Indicator_default_default!M2*Weighting!Z13+Indicator_default_default!N2*Weighting!Z14+Indicator_default_default!O2*Weighting!Z15+Indicator_default_default!P2*Weighting!Z16+Indicator_default_default!Q2*Weighting!Z17</f>
        <v>-0.25603455503924377</v>
      </c>
      <c r="AA2" s="8">
        <f>+Indicator_default_default!B2*Weighting!AA2+Indicator_default_default!C2*Weighting!AA3+Indicator_default_default!D2*Weighting!AA4+Indicator_default_default!E2*Weighting!AA5+Indicator_default_default!F2*Weighting!AA6+Indicator_default_default!G2*Weighting!AA7+Indicator_default_default!H2*Weighting!AA8+Indicator_default_default!I2*Weighting!AA9+Indicator_default_default!J2*Weighting!AA10+Indicator_default_default!K2*Weighting!AA11+Indicator_default_default!L2*Weighting!AA12+Indicator_default_default!M2*Weighting!AA13+Indicator_default_default!N2*Weighting!AA14+Indicator_default_default!O2*Weighting!AA15+Indicator_default_default!P2*Weighting!AA16+Indicator_default_default!Q2*Weighting!AA17</f>
        <v>-3.6172042708489893E-2</v>
      </c>
    </row>
    <row r="3" spans="1:27" x14ac:dyDescent="0.35">
      <c r="A3" s="5" t="s">
        <v>2</v>
      </c>
      <c r="B3" s="8">
        <f ca="1">+Indicator_default_default!B3*Weighting!B2+Indicator_default_default!C3*Weighting!B3+Indicator_default_default!D3*Weighting!B4+Indicator_default_default!E3*Weighting!B5+Indicator_default_default!F3*Weighting!B6+Indicator_default_default!G3*Weighting!B7+Indicator_default_default!H3*Weighting!B8+Indicator_default_default!I3*Weighting!B9+Indicator_default_default!J3*Weighting!B10+Indicator_default_default!K3*Weighting!B11+Indicator_default_default!L3*Weighting!B12+Indicator_default_default!M3*Weighting!B13+Indicator_default_default!N3*Weighting!B14+Indicator_default_default!O3*Weighting!B15+Indicator_default_default!P3*Weighting!B16+Indicator_default_default!Q3*Weighting!B17</f>
        <v>-0.24917116001912448</v>
      </c>
      <c r="C3" s="8">
        <f ca="1">+Indicator_default_default!B3*Weighting!C2+Indicator_default_default!C3*Weighting!C3+Indicator_default_default!D3*Weighting!C4+Indicator_default_default!E3*Weighting!C5+Indicator_default_default!F3*Weighting!C6+Indicator_default_default!G3*Weighting!C7+Indicator_default_default!H3*Weighting!C8+Indicator_default_default!I3*Weighting!C9+Indicator_default_default!J3*Weighting!C10+Indicator_default_default!K3*Weighting!C11+Indicator_default_default!L3*Weighting!C12+Indicator_default_default!M3*Weighting!C13+Indicator_default_default!N3*Weighting!C14+Indicator_default_default!O3*Weighting!C15+Indicator_default_default!P3*Weighting!C16+Indicator_default_default!Q3*Weighting!C17</f>
        <v>-1.0504884600270141</v>
      </c>
      <c r="D3" s="8">
        <f ca="1">+Indicator_default_default!B3*Weighting!D2+Indicator_default_default!C3*Weighting!D3+Indicator_default_default!D3*Weighting!D4+Indicator_default_default!E3*Weighting!D5+Indicator_default_default!F3*Weighting!D6+Indicator_default_default!G3*Weighting!D7+Indicator_default_default!H3*Weighting!D8+Indicator_default_default!I3*Weighting!D9+Indicator_default_default!J3*Weighting!D10+Indicator_default_default!K3*Weighting!D11+Indicator_default_default!L3*Weighting!D12+Indicator_default_default!M3*Weighting!D13+Indicator_default_default!N3*Weighting!D14+Indicator_default_default!O3*Weighting!D15+Indicator_default_default!P3*Weighting!D16+Indicator_default_default!Q3*Weighting!D17</f>
        <v>-0.26557082923011116</v>
      </c>
      <c r="E3" s="8">
        <f ca="1">+Indicator_default_default!B3*Weighting!E2+Indicator_default_default!C3*Weighting!E3+Indicator_default_default!D3*Weighting!E4+Indicator_default_default!E3*Weighting!E5+Indicator_default_default!F3*Weighting!E6+Indicator_default_default!G3*Weighting!E7+Indicator_default_default!H3*Weighting!E8+Indicator_default_default!I3*Weighting!E9+Indicator_default_default!J3*Weighting!E10+Indicator_default_default!K3*Weighting!E11+Indicator_default_default!L3*Weighting!E12+Indicator_default_default!M3*Weighting!E13+Indicator_default_default!N3*Weighting!E14+Indicator_default_default!O3*Weighting!E15+Indicator_default_default!P3*Weighting!E16+Indicator_default_default!Q3*Weighting!E17</f>
        <v>-1.0867743682331761</v>
      </c>
      <c r="F3" s="8">
        <f ca="1">+Indicator_default_default!B3*Weighting!F2+Indicator_default_default!C3*Weighting!F3+Indicator_default_default!D3*Weighting!F4+Indicator_default_default!E3*Weighting!F5+Indicator_default_default!F3*Weighting!F6+Indicator_default_default!G3*Weighting!F7+Indicator_default_default!H3*Weighting!F8+Indicator_default_default!I3*Weighting!F9+Indicator_default_default!J3*Weighting!F10+Indicator_default_default!K3*Weighting!F11+Indicator_default_default!L3*Weighting!F12+Indicator_default_default!M3*Weighting!F13+Indicator_default_default!N3*Weighting!F14+Indicator_default_default!O3*Weighting!F15+Indicator_default_default!P3*Weighting!F16+Indicator_default_default!Q3*Weighting!F17</f>
        <v>-0.54875707067232715</v>
      </c>
      <c r="G3" s="8">
        <f>+Indicator_default_default!B3*Weighting!G2+Indicator_default_default!C3*Weighting!G3+Indicator_default_default!D3*Weighting!G4+Indicator_default_default!E3*Weighting!G5+Indicator_default_default!F3*Weighting!G6+Indicator_default_default!G3*Weighting!G7+Indicator_default_default!H3*Weighting!G8+Indicator_default_default!I3*Weighting!G9+Indicator_default_default!J3*Weighting!G10+Indicator_default_default!K3*Weighting!G11+Indicator_default_default!L3*Weighting!G12+Indicator_default_default!M3*Weighting!G13+Indicator_default_default!N3*Weighting!G14+Indicator_default_default!O3*Weighting!G15+Indicator_default_default!P3*Weighting!G16+Indicator_default_default!Q3*Weighting!G17</f>
        <v>5.754324260205413E-2</v>
      </c>
      <c r="H3" s="8">
        <f>+Indicator_default_default!B3*Weighting!H2+Indicator_default_default!C3*Weighting!H3+Indicator_default_default!D3*Weighting!H4+Indicator_default_default!E3*Weighting!H5+Indicator_default_default!F3*Weighting!H6+Indicator_default_default!G3*Weighting!H7+Indicator_default_default!H3*Weighting!H8+Indicator_default_default!I3*Weighting!H9+Indicator_default_default!J3*Weighting!H10+Indicator_default_default!K3*Weighting!H11+Indicator_default_default!L3*Weighting!H12+Indicator_default_default!M3*Weighting!H13+Indicator_default_default!N3*Weighting!H14+Indicator_default_default!O3*Weighting!H15+Indicator_default_default!P3*Weighting!H16+Indicator_default_default!Q3*Weighting!H17</f>
        <v>-0.31745477173211323</v>
      </c>
      <c r="I3" s="8">
        <f>+Indicator_default_default!B3*Weighting!I2+Indicator_default_default!C3*Weighting!I3+Indicator_default_default!D3*Weighting!I4+Indicator_default_default!E3*Weighting!I5+Indicator_default_default!F3*Weighting!I6+Indicator_default_default!G3*Weighting!I7+Indicator_default_default!H3*Weighting!I8+Indicator_default_default!I3*Weighting!I9+Indicator_default_default!J3*Weighting!I10+Indicator_default_default!K3*Weighting!I11+Indicator_default_default!L3*Weighting!I12+Indicator_default_default!M3*Weighting!I13+Indicator_default_default!N3*Weighting!I14+Indicator_default_default!O3*Weighting!I15+Indicator_default_default!P3*Weighting!I16+Indicator_default_default!Q3*Weighting!I17</f>
        <v>5.182100515293462E-2</v>
      </c>
      <c r="J3" s="8">
        <f>+Indicator_default_default!B3*Weighting!J2+Indicator_default_default!C3*Weighting!J3+Indicator_default_default!D3*Weighting!J4+Indicator_default_default!E3*Weighting!J5+Indicator_default_default!F3*Weighting!J6+Indicator_default_default!G3*Weighting!J7+Indicator_default_default!H3*Weighting!J8+Indicator_default_default!I3*Weighting!J9+Indicator_default_default!J3*Weighting!J10+Indicator_default_default!K3*Weighting!J11+Indicator_default_default!L3*Weighting!J12+Indicator_default_default!M3*Weighting!J13+Indicator_default_default!N3*Weighting!J14+Indicator_default_default!O3*Weighting!J15+Indicator_default_default!P3*Weighting!J16+Indicator_default_default!Q3*Weighting!J17</f>
        <v>-0.41916796898511288</v>
      </c>
      <c r="K3" s="8">
        <f>+Indicator_default_default!B3*Weighting!K2+Indicator_default_default!C3*Weighting!K3+Indicator_default_default!D3*Weighting!K4+Indicator_default_default!E3*Weighting!K5+Indicator_default_default!F3*Weighting!K6+Indicator_default_default!G3*Weighting!K7+Indicator_default_default!H3*Weighting!K8+Indicator_default_default!I3*Weighting!K9+Indicator_default_default!J3*Weighting!K10+Indicator_default_default!K3*Weighting!K11+Indicator_default_default!L3*Weighting!K12+Indicator_default_default!M3*Weighting!K13+Indicator_default_default!N3*Weighting!K14+Indicator_default_default!O3*Weighting!K15+Indicator_default_default!P3*Weighting!K16+Indicator_default_default!Q3*Weighting!K17</f>
        <v>-8.4027789831911517E-2</v>
      </c>
      <c r="L3" s="8">
        <f>+Indicator_default_default!B3*Weighting!L2+Indicator_default_default!C3*Weighting!L3+Indicator_default_default!D3*Weighting!L4+Indicator_default_default!E3*Weighting!L5+Indicator_default_default!F3*Weighting!L6+Indicator_default_default!G3*Weighting!L7+Indicator_default_default!H3*Weighting!L8+Indicator_default_default!I3*Weighting!L9+Indicator_default_default!J3*Weighting!L10+Indicator_default_default!K3*Weighting!L11+Indicator_default_default!L3*Weighting!L12+Indicator_default_default!M3*Weighting!L13+Indicator_default_default!N3*Weighting!L14+Indicator_default_default!O3*Weighting!L15+Indicator_default_default!P3*Weighting!L16+Indicator_default_default!Q3*Weighting!L17</f>
        <v>-2.3978004885558222</v>
      </c>
      <c r="M3" s="8">
        <f>+Indicator_default_default!B3*Weighting!M2+Indicator_default_default!C3*Weighting!M3+Indicator_default_default!D3*Weighting!M4+Indicator_default_default!E3*Weighting!M5+Indicator_default_default!F3*Weighting!M6+Indicator_default_default!G3*Weighting!M7+Indicator_default_default!H3*Weighting!M8+Indicator_default_default!I3*Weighting!M9+Indicator_default_default!J3*Weighting!M10+Indicator_default_default!K3*Weighting!M11+Indicator_default_default!L3*Weighting!M12+Indicator_default_default!M3*Weighting!M13+Indicator_default_default!N3*Weighting!M14+Indicator_default_default!O3*Weighting!M15+Indicator_default_default!P3*Weighting!M16+Indicator_default_default!Q3*Weighting!M17</f>
        <v>0.10035270419908565</v>
      </c>
      <c r="N3" s="8">
        <f>+Indicator_default_default!B3*Weighting!N2+Indicator_default_default!C3*Weighting!N3+Indicator_default_default!D3*Weighting!N4+Indicator_default_default!E3*Weighting!N5+Indicator_default_default!F3*Weighting!N6+Indicator_default_default!G3*Weighting!N7+Indicator_default_default!H3*Weighting!N8+Indicator_default_default!I3*Weighting!N9+Indicator_default_default!J3*Weighting!N10+Indicator_default_default!K3*Weighting!N11+Indicator_default_default!L3*Weighting!N12+Indicator_default_default!M3*Weighting!N13+Indicator_default_default!N3*Weighting!N14+Indicator_default_default!O3*Weighting!N15+Indicator_default_default!P3*Weighting!N16+Indicator_default_default!Q3*Weighting!N17</f>
        <v>-1.4468421421615465E-2</v>
      </c>
      <c r="O3" s="8">
        <f>+Indicator_default_default!B3*Weighting!O2+Indicator_default_default!C3*Weighting!O3+Indicator_default_default!D3*Weighting!O4+Indicator_default_default!E3*Weighting!O5+Indicator_default_default!F3*Weighting!O6+Indicator_default_default!G3*Weighting!O7+Indicator_default_default!H3*Weighting!O8+Indicator_default_default!I3*Weighting!O9+Indicator_default_default!J3*Weighting!O10+Indicator_default_default!K3*Weighting!O11+Indicator_default_default!L3*Weighting!O12+Indicator_default_default!M3*Weighting!O13+Indicator_default_default!N3*Weighting!O14+Indicator_default_default!O3*Weighting!O15+Indicator_default_default!P3*Weighting!O16+Indicator_default_default!Q3*Weighting!O17</f>
        <v>0.26610296260001015</v>
      </c>
      <c r="P3" s="8">
        <f>+Indicator_default_default!B3*Weighting!P2+Indicator_default_default!C3*Weighting!P3+Indicator_default_default!D3*Weighting!P4+Indicator_default_default!E3*Weighting!P5+Indicator_default_default!F3*Weighting!P6+Indicator_default_default!G3*Weighting!P7+Indicator_default_default!H3*Weighting!P8+Indicator_default_default!I3*Weighting!P9+Indicator_default_default!J3*Weighting!P10+Indicator_default_default!K3*Weighting!P11+Indicator_default_default!L3*Weighting!P12+Indicator_default_default!M3*Weighting!P13+Indicator_default_default!N3*Weighting!P14+Indicator_default_default!O3*Weighting!P15+Indicator_default_default!P3*Weighting!P16+Indicator_default_default!Q3*Weighting!P17</f>
        <v>0.16321827603505956</v>
      </c>
      <c r="Q3" s="8">
        <f>+Indicator_default_default!B3*Weighting!Q2+Indicator_default_default!C3*Weighting!Q3+Indicator_default_default!D3*Weighting!Q4+Indicator_default_default!E3*Weighting!Q5+Indicator_default_default!F3*Weighting!Q6+Indicator_default_default!G3*Weighting!Q7+Indicator_default_default!H3*Weighting!Q8+Indicator_default_default!I3*Weighting!Q9+Indicator_default_default!J3*Weighting!Q10+Indicator_default_default!K3*Weighting!Q11+Indicator_default_default!L3*Weighting!Q12+Indicator_default_default!M3*Weighting!Q13+Indicator_default_default!N3*Weighting!Q14+Indicator_default_default!O3*Weighting!Q15+Indicator_default_default!P3*Weighting!Q16+Indicator_default_default!Q3*Weighting!Q17</f>
        <v>3.808923244192134E-2</v>
      </c>
      <c r="R3" s="8">
        <f>+Indicator_default_default!B3*Weighting!R2+Indicator_default_default!C3*Weighting!R3+Indicator_default_default!D3*Weighting!R4+Indicator_default_default!E3*Weighting!R5+Indicator_default_default!F3*Weighting!R6+Indicator_default_default!G3*Weighting!R7+Indicator_default_default!H3*Weighting!R8+Indicator_default_default!I3*Weighting!R9+Indicator_default_default!J3*Weighting!R10+Indicator_default_default!K3*Weighting!R11+Indicator_default_default!L3*Weighting!R12+Indicator_default_default!M3*Weighting!R13+Indicator_default_default!N3*Weighting!R14+Indicator_default_default!O3*Weighting!R15+Indicator_default_default!P3*Weighting!R16+Indicator_default_default!Q3*Weighting!R17</f>
        <v>0.44603144280312029</v>
      </c>
      <c r="S3" s="8">
        <f>+Indicator_default_default!B3*Weighting!S2+Indicator_default_default!C3*Weighting!S3+Indicator_default_default!D3*Weighting!S4+Indicator_default_default!E3*Weighting!S5+Indicator_default_default!F3*Weighting!S6+Indicator_default_default!G3*Weighting!S7+Indicator_default_default!H3*Weighting!S8+Indicator_default_default!I3*Weighting!S9+Indicator_default_default!J3*Weighting!S10+Indicator_default_default!K3*Weighting!S11+Indicator_default_default!L3*Weighting!S12+Indicator_default_default!M3*Weighting!S13+Indicator_default_default!N3*Weighting!S14+Indicator_default_default!O3*Weighting!S15+Indicator_default_default!P3*Weighting!S16+Indicator_default_default!Q3*Weighting!S17</f>
        <v>0.24282493954983217</v>
      </c>
      <c r="T3" s="8">
        <f>+Indicator_default_default!B3*Weighting!T2+Indicator_default_default!C3*Weighting!T3+Indicator_default_default!D3*Weighting!T4+Indicator_default_default!E3*Weighting!T5+Indicator_default_default!F3*Weighting!T6+Indicator_default_default!G3*Weighting!T7+Indicator_default_default!H3*Weighting!T8+Indicator_default_default!I3*Weighting!T9+Indicator_default_default!J3*Weighting!T10+Indicator_default_default!K3*Weighting!T11+Indicator_default_default!L3*Weighting!T12+Indicator_default_default!M3*Weighting!T13+Indicator_default_default!N3*Weighting!T14+Indicator_default_default!O3*Weighting!T15+Indicator_default_default!P3*Weighting!T16+Indicator_default_default!Q3*Weighting!T17</f>
        <v>0.6026483048833351</v>
      </c>
      <c r="U3" s="8">
        <f>+Indicator_default_default!B3*Weighting!U2+Indicator_default_default!C3*Weighting!U3+Indicator_default_default!D3*Weighting!U4+Indicator_default_default!E3*Weighting!U5+Indicator_default_default!F3*Weighting!U6+Indicator_default_default!G3*Weighting!U7+Indicator_default_default!H3*Weighting!U8+Indicator_default_default!I3*Weighting!U9+Indicator_default_default!J3*Weighting!U10+Indicator_default_default!K3*Weighting!U11+Indicator_default_default!L3*Weighting!U12+Indicator_default_default!M3*Weighting!U13+Indicator_default_default!N3*Weighting!U14+Indicator_default_default!O3*Weighting!U15+Indicator_default_default!P3*Weighting!U16+Indicator_default_default!Q3*Weighting!U17</f>
        <v>-0.36284710361336836</v>
      </c>
      <c r="V3" s="8">
        <f>+Indicator_default_default!B3*Weighting!V2+Indicator_default_default!C3*Weighting!V3+Indicator_default_default!D3*Weighting!V4+Indicator_default_default!E3*Weighting!V5+Indicator_default_default!F3*Weighting!V6+Indicator_default_default!G3*Weighting!V7+Indicator_default_default!H3*Weighting!V8+Indicator_default_default!I3*Weighting!V9+Indicator_default_default!J3*Weighting!V10+Indicator_default_default!K3*Weighting!V11+Indicator_default_default!L3*Weighting!V12+Indicator_default_default!M3*Weighting!V13+Indicator_default_default!N3*Weighting!V14+Indicator_default_default!O3*Weighting!V15+Indicator_default_default!P3*Weighting!V16+Indicator_default_default!Q3*Weighting!V17</f>
        <v>0.58984371476031949</v>
      </c>
      <c r="W3" s="8">
        <f>+Indicator_default_default!B3*Weighting!W2+Indicator_default_default!C3*Weighting!W3+Indicator_default_default!D3*Weighting!W4+Indicator_default_default!E3*Weighting!W5+Indicator_default_default!F3*Weighting!W6+Indicator_default_default!G3*Weighting!W7+Indicator_default_default!H3*Weighting!W8+Indicator_default_default!I3*Weighting!W9+Indicator_default_default!J3*Weighting!W10+Indicator_default_default!K3*Weighting!W11+Indicator_default_default!L3*Weighting!W12+Indicator_default_default!M3*Weighting!W13+Indicator_default_default!N3*Weighting!W14+Indicator_default_default!O3*Weighting!W15+Indicator_default_default!P3*Weighting!W16+Indicator_default_default!Q3*Weighting!W17</f>
        <v>0.15546951231970349</v>
      </c>
      <c r="X3" s="8">
        <f>+Indicator_default_default!B3*Weighting!X2+Indicator_default_default!C3*Weighting!X3+Indicator_default_default!D3*Weighting!X4+Indicator_default_default!E3*Weighting!X5+Indicator_default_default!F3*Weighting!X6+Indicator_default_default!G3*Weighting!X7+Indicator_default_default!H3*Weighting!X8+Indicator_default_default!I3*Weighting!X9+Indicator_default_default!J3*Weighting!X10+Indicator_default_default!K3*Weighting!X11+Indicator_default_default!L3*Weighting!X12+Indicator_default_default!M3*Weighting!X13+Indicator_default_default!N3*Weighting!X14+Indicator_default_default!O3*Weighting!X15+Indicator_default_default!P3*Weighting!X16+Indicator_default_default!Q3*Weighting!X17</f>
        <v>0.1209596143209405</v>
      </c>
      <c r="Y3" s="8">
        <f>+Indicator_default_default!B3*Weighting!Y2+Indicator_default_default!C3*Weighting!Y3+Indicator_default_default!D3*Weighting!Y4+Indicator_default_default!E3*Weighting!Y5+Indicator_default_default!F3*Weighting!Y6+Indicator_default_default!G3*Weighting!Y7+Indicator_default_default!H3*Weighting!Y8+Indicator_default_default!I3*Weighting!Y9+Indicator_default_default!J3*Weighting!Y10+Indicator_default_default!K3*Weighting!Y11+Indicator_default_default!L3*Weighting!Y12+Indicator_default_default!M3*Weighting!Y13+Indicator_default_default!N3*Weighting!Y14+Indicator_default_default!O3*Weighting!Y15+Indicator_default_default!P3*Weighting!Y16+Indicator_default_default!Q3*Weighting!Y17</f>
        <v>0.46444349257146705</v>
      </c>
      <c r="Z3" s="8">
        <f>+Indicator_default_default!B3*Weighting!Z2+Indicator_default_default!C3*Weighting!Z3+Indicator_default_default!D3*Weighting!Z4+Indicator_default_default!E3*Weighting!Z5+Indicator_default_default!F3*Weighting!Z6+Indicator_default_default!G3*Weighting!Z7+Indicator_default_default!H3*Weighting!Z8+Indicator_default_default!I3*Weighting!Z9+Indicator_default_default!J3*Weighting!Z10+Indicator_default_default!K3*Weighting!Z11+Indicator_default_default!L3*Weighting!Z12+Indicator_default_default!M3*Weighting!Z13+Indicator_default_default!N3*Weighting!Z14+Indicator_default_default!O3*Weighting!Z15+Indicator_default_default!P3*Weighting!Z16+Indicator_default_default!Q3*Weighting!Z17</f>
        <v>0.29087310414225331</v>
      </c>
      <c r="AA3" s="8">
        <f>+Indicator_default_default!B3*Weighting!AA2+Indicator_default_default!C3*Weighting!AA3+Indicator_default_default!D3*Weighting!AA4+Indicator_default_default!E3*Weighting!AA5+Indicator_default_default!F3*Weighting!AA6+Indicator_default_default!G3*Weighting!AA7+Indicator_default_default!H3*Weighting!AA8+Indicator_default_default!I3*Weighting!AA9+Indicator_default_default!J3*Weighting!AA10+Indicator_default_default!K3*Weighting!AA11+Indicator_default_default!L3*Weighting!AA12+Indicator_default_default!M3*Weighting!AA13+Indicator_default_default!N3*Weighting!AA14+Indicator_default_default!O3*Weighting!AA15+Indicator_default_default!P3*Weighting!AA16+Indicator_default_default!Q3*Weighting!AA17</f>
        <v>0.214950594596624</v>
      </c>
    </row>
    <row r="4" spans="1:27" x14ac:dyDescent="0.35">
      <c r="A4" s="5" t="s">
        <v>3</v>
      </c>
      <c r="B4" s="8">
        <f ca="1">+Indicator_default_default!B4*Weighting!B2+Indicator_default_default!C4*Weighting!B3+Indicator_default_default!D4*Weighting!B4+Indicator_default_default!E4*Weighting!B5+Indicator_default_default!F4*Weighting!B6+Indicator_default_default!G4*Weighting!B7+Indicator_default_default!H4*Weighting!B8+Indicator_default_default!I4*Weighting!B9+Indicator_default_default!J4*Weighting!B10+Indicator_default_default!K4*Weighting!B11+Indicator_default_default!L4*Weighting!B12+Indicator_default_default!M4*Weighting!B13+Indicator_default_default!N4*Weighting!B14+Indicator_default_default!O4*Weighting!B15+Indicator_default_default!P4*Weighting!B16+Indicator_default_default!Q4*Weighting!B17</f>
        <v>-0.36875099375719117</v>
      </c>
      <c r="C4" s="8">
        <f ca="1">+Indicator_default_default!B4*Weighting!C2+Indicator_default_default!C4*Weighting!C3+Indicator_default_default!D4*Weighting!C4+Indicator_default_default!E4*Weighting!C5+Indicator_default_default!F4*Weighting!C6+Indicator_default_default!G4*Weighting!C7+Indicator_default_default!H4*Weighting!C8+Indicator_default_default!I4*Weighting!C9+Indicator_default_default!J4*Weighting!C10+Indicator_default_default!K4*Weighting!C11+Indicator_default_default!L4*Weighting!C12+Indicator_default_default!M4*Weighting!C13+Indicator_default_default!N4*Weighting!C14+Indicator_default_default!O4*Weighting!C15+Indicator_default_default!P4*Weighting!C16+Indicator_default_default!Q4*Weighting!C17</f>
        <v>-0.40649768975408213</v>
      </c>
      <c r="D4" s="8">
        <f ca="1">+Indicator_default_default!B4*Weighting!D2+Indicator_default_default!C4*Weighting!D3+Indicator_default_default!D4*Weighting!D4+Indicator_default_default!E4*Weighting!D5+Indicator_default_default!F4*Weighting!D6+Indicator_default_default!G4*Weighting!D7+Indicator_default_default!H4*Weighting!D8+Indicator_default_default!I4*Weighting!D9+Indicator_default_default!J4*Weighting!D10+Indicator_default_default!K4*Weighting!D11+Indicator_default_default!L4*Weighting!D12+Indicator_default_default!M4*Weighting!D13+Indicator_default_default!N4*Weighting!D14+Indicator_default_default!O4*Weighting!D15+Indicator_default_default!P4*Weighting!D16+Indicator_default_default!Q4*Weighting!D17</f>
        <v>-0.36938119349281678</v>
      </c>
      <c r="E4" s="8">
        <f ca="1">+Indicator_default_default!B4*Weighting!E2+Indicator_default_default!C4*Weighting!E3+Indicator_default_default!D4*Weighting!E4+Indicator_default_default!E4*Weighting!E5+Indicator_default_default!F4*Weighting!E6+Indicator_default_default!G4*Weighting!E7+Indicator_default_default!H4*Weighting!E8+Indicator_default_default!I4*Weighting!E9+Indicator_default_default!J4*Weighting!E10+Indicator_default_default!K4*Weighting!E11+Indicator_default_default!L4*Weighting!E12+Indicator_default_default!M4*Weighting!E13+Indicator_default_default!N4*Weighting!E14+Indicator_default_default!O4*Weighting!E15+Indicator_default_default!P4*Weighting!E16+Indicator_default_default!Q4*Weighting!E17</f>
        <v>-0.44941205692981684</v>
      </c>
      <c r="F4" s="8">
        <f ca="1">+Indicator_default_default!B4*Weighting!F2+Indicator_default_default!C4*Weighting!F3+Indicator_default_default!D4*Weighting!F4+Indicator_default_default!E4*Weighting!F5+Indicator_default_default!F4*Weighting!F6+Indicator_default_default!G4*Weighting!F7+Indicator_default_default!H4*Weighting!F8+Indicator_default_default!I4*Weighting!F9+Indicator_default_default!J4*Weighting!F10+Indicator_default_default!K4*Weighting!F11+Indicator_default_default!L4*Weighting!F12+Indicator_default_default!M4*Weighting!F13+Indicator_default_default!N4*Weighting!F14+Indicator_default_default!O4*Weighting!F15+Indicator_default_default!P4*Weighting!F16+Indicator_default_default!Q4*Weighting!F17</f>
        <v>-0.39064208340023299</v>
      </c>
      <c r="G4" s="8">
        <f>+Indicator_default_default!B4*Weighting!G2+Indicator_default_default!C4*Weighting!G3+Indicator_default_default!D4*Weighting!G4+Indicator_default_default!E4*Weighting!G5+Indicator_default_default!F4*Weighting!G6+Indicator_default_default!G4*Weighting!G7+Indicator_default_default!H4*Weighting!G8+Indicator_default_default!I4*Weighting!G9+Indicator_default_default!J4*Weighting!G10+Indicator_default_default!K4*Weighting!G11+Indicator_default_default!L4*Weighting!G12+Indicator_default_default!M4*Weighting!G13+Indicator_default_default!N4*Weighting!G14+Indicator_default_default!O4*Weighting!G15+Indicator_default_default!P4*Weighting!G16+Indicator_default_default!Q4*Weighting!G17</f>
        <v>-0.31520312315461435</v>
      </c>
      <c r="H4" s="8">
        <f>+Indicator_default_default!B4*Weighting!H2+Indicator_default_default!C4*Weighting!H3+Indicator_default_default!D4*Weighting!H4+Indicator_default_default!E4*Weighting!H5+Indicator_default_default!F4*Weighting!H6+Indicator_default_default!G4*Weighting!H7+Indicator_default_default!H4*Weighting!H8+Indicator_default_default!I4*Weighting!H9+Indicator_default_default!J4*Weighting!H10+Indicator_default_default!K4*Weighting!H11+Indicator_default_default!L4*Weighting!H12+Indicator_default_default!M4*Weighting!H13+Indicator_default_default!N4*Weighting!H14+Indicator_default_default!O4*Weighting!H15+Indicator_default_default!P4*Weighting!H16+Indicator_default_default!Q4*Weighting!H17</f>
        <v>-0.32356849661593046</v>
      </c>
      <c r="I4" s="8">
        <f>+Indicator_default_default!B4*Weighting!I2+Indicator_default_default!C4*Weighting!I3+Indicator_default_default!D4*Weighting!I4+Indicator_default_default!E4*Weighting!I5+Indicator_default_default!F4*Weighting!I6+Indicator_default_default!G4*Weighting!I7+Indicator_default_default!H4*Weighting!I8+Indicator_default_default!I4*Weighting!I9+Indicator_default_default!J4*Weighting!I10+Indicator_default_default!K4*Weighting!I11+Indicator_default_default!L4*Weighting!I12+Indicator_default_default!M4*Weighting!I13+Indicator_default_default!N4*Weighting!I14+Indicator_default_default!O4*Weighting!I15+Indicator_default_default!P4*Weighting!I16+Indicator_default_default!Q4*Weighting!I17</f>
        <v>-0.31932705231192871</v>
      </c>
      <c r="J4" s="8">
        <f>+Indicator_default_default!B4*Weighting!J2+Indicator_default_default!C4*Weighting!J3+Indicator_default_default!D4*Weighting!J4+Indicator_default_default!E4*Weighting!J5+Indicator_default_default!F4*Weighting!J6+Indicator_default_default!G4*Weighting!J7+Indicator_default_default!H4*Weighting!J8+Indicator_default_default!I4*Weighting!J9+Indicator_default_default!J4*Weighting!J10+Indicator_default_default!K4*Weighting!J11+Indicator_default_default!L4*Weighting!J12+Indicator_default_default!M4*Weighting!J13+Indicator_default_default!N4*Weighting!J14+Indicator_default_default!O4*Weighting!J15+Indicator_default_default!P4*Weighting!J16+Indicator_default_default!Q4*Weighting!J17</f>
        <v>-0.40868481996726475</v>
      </c>
      <c r="K4" s="8">
        <f>+Indicator_default_default!B4*Weighting!K2+Indicator_default_default!C4*Weighting!K3+Indicator_default_default!D4*Weighting!K4+Indicator_default_default!E4*Weighting!K5+Indicator_default_default!F4*Weighting!K6+Indicator_default_default!G4*Weighting!K7+Indicator_default_default!H4*Weighting!K8+Indicator_default_default!I4*Weighting!K9+Indicator_default_default!J4*Weighting!K10+Indicator_default_default!K4*Weighting!K11+Indicator_default_default!L4*Weighting!K12+Indicator_default_default!M4*Weighting!K13+Indicator_default_default!N4*Weighting!K14+Indicator_default_default!O4*Weighting!K15+Indicator_default_default!P4*Weighting!K16+Indicator_default_default!Q4*Weighting!K17</f>
        <v>-0.31843401146729644</v>
      </c>
      <c r="L4" s="8">
        <f>+Indicator_default_default!B4*Weighting!L2+Indicator_default_default!C4*Weighting!L3+Indicator_default_default!D4*Weighting!L4+Indicator_default_default!E4*Weighting!L5+Indicator_default_default!F4*Weighting!L6+Indicator_default_default!G4*Weighting!L7+Indicator_default_default!H4*Weighting!L8+Indicator_default_default!I4*Weighting!L9+Indicator_default_default!J4*Weighting!L10+Indicator_default_default!K4*Weighting!L11+Indicator_default_default!L4*Weighting!L12+Indicator_default_default!M4*Weighting!L13+Indicator_default_default!N4*Weighting!L14+Indicator_default_default!O4*Weighting!L15+Indicator_default_default!P4*Weighting!L16+Indicator_default_default!Q4*Weighting!L17</f>
        <v>-0.44601623248953914</v>
      </c>
      <c r="M4" s="8">
        <f>+Indicator_default_default!B4*Weighting!M2+Indicator_default_default!C4*Weighting!M3+Indicator_default_default!D4*Weighting!M4+Indicator_default_default!E4*Weighting!M5+Indicator_default_default!F4*Weighting!M6+Indicator_default_default!G4*Weighting!M7+Indicator_default_default!H4*Weighting!M8+Indicator_default_default!I4*Weighting!M9+Indicator_default_default!J4*Weighting!M10+Indicator_default_default!K4*Weighting!M11+Indicator_default_default!L4*Weighting!M12+Indicator_default_default!M4*Weighting!M13+Indicator_default_default!N4*Weighting!M14+Indicator_default_default!O4*Weighting!M15+Indicator_default_default!P4*Weighting!M16+Indicator_default_default!Q4*Weighting!M17</f>
        <v>-8.2031650982760468E-2</v>
      </c>
      <c r="N4" s="8">
        <f>+Indicator_default_default!B4*Weighting!N2+Indicator_default_default!C4*Weighting!N3+Indicator_default_default!D4*Weighting!N4+Indicator_default_default!E4*Weighting!N5+Indicator_default_default!F4*Weighting!N6+Indicator_default_default!G4*Weighting!N7+Indicator_default_default!H4*Weighting!N8+Indicator_default_default!I4*Weighting!N9+Indicator_default_default!J4*Weighting!N10+Indicator_default_default!K4*Weighting!N11+Indicator_default_default!L4*Weighting!N12+Indicator_default_default!M4*Weighting!N13+Indicator_default_default!N4*Weighting!N14+Indicator_default_default!O4*Weighting!N15+Indicator_default_default!P4*Weighting!N16+Indicator_default_default!Q4*Weighting!N17</f>
        <v>-0.29920156781791846</v>
      </c>
      <c r="O4" s="8">
        <f>+Indicator_default_default!B4*Weighting!O2+Indicator_default_default!C4*Weighting!O3+Indicator_default_default!D4*Weighting!O4+Indicator_default_default!E4*Weighting!O5+Indicator_default_default!F4*Weighting!O6+Indicator_default_default!G4*Weighting!O7+Indicator_default_default!H4*Weighting!O8+Indicator_default_default!I4*Weighting!O9+Indicator_default_default!J4*Weighting!O10+Indicator_default_default!K4*Weighting!O11+Indicator_default_default!L4*Weighting!O12+Indicator_default_default!M4*Weighting!O13+Indicator_default_default!N4*Weighting!O14+Indicator_default_default!O4*Weighting!O15+Indicator_default_default!P4*Weighting!O16+Indicator_default_default!Q4*Weighting!O17</f>
        <v>-0.48035293423540643</v>
      </c>
      <c r="P4" s="8">
        <f>+Indicator_default_default!B4*Weighting!P2+Indicator_default_default!C4*Weighting!P3+Indicator_default_default!D4*Weighting!P4+Indicator_default_default!E4*Weighting!P5+Indicator_default_default!F4*Weighting!P6+Indicator_default_default!G4*Weighting!P7+Indicator_default_default!H4*Weighting!P8+Indicator_default_default!I4*Weighting!P9+Indicator_default_default!J4*Weighting!P10+Indicator_default_default!K4*Weighting!P11+Indicator_default_default!L4*Weighting!P12+Indicator_default_default!M4*Weighting!P13+Indicator_default_default!N4*Weighting!P14+Indicator_default_default!O4*Weighting!P15+Indicator_default_default!P4*Weighting!P16+Indicator_default_default!Q4*Weighting!P17</f>
        <v>-0.57971876992768878</v>
      </c>
      <c r="Q4" s="8">
        <f>+Indicator_default_default!B4*Weighting!Q2+Indicator_default_default!C4*Weighting!Q3+Indicator_default_default!D4*Weighting!Q4+Indicator_default_default!E4*Weighting!Q5+Indicator_default_default!F4*Weighting!Q6+Indicator_default_default!G4*Weighting!Q7+Indicator_default_default!H4*Weighting!Q8+Indicator_default_default!I4*Weighting!Q9+Indicator_default_default!J4*Weighting!Q10+Indicator_default_default!K4*Weighting!Q11+Indicator_default_default!L4*Weighting!Q12+Indicator_default_default!M4*Weighting!Q13+Indicator_default_default!N4*Weighting!Q14+Indicator_default_default!O4*Weighting!Q15+Indicator_default_default!P4*Weighting!Q16+Indicator_default_default!Q4*Weighting!Q17</f>
        <v>-8.5285224175511834E-2</v>
      </c>
      <c r="R4" s="8">
        <f>+Indicator_default_default!B4*Weighting!R2+Indicator_default_default!C4*Weighting!R3+Indicator_default_default!D4*Weighting!R4+Indicator_default_default!E4*Weighting!R5+Indicator_default_default!F4*Weighting!R6+Indicator_default_default!G4*Weighting!R7+Indicator_default_default!H4*Weighting!R8+Indicator_default_default!I4*Weighting!R9+Indicator_default_default!J4*Weighting!R10+Indicator_default_default!K4*Weighting!R11+Indicator_default_default!L4*Weighting!R12+Indicator_default_default!M4*Weighting!R13+Indicator_default_default!N4*Weighting!R14+Indicator_default_default!O4*Weighting!R15+Indicator_default_default!P4*Weighting!R16+Indicator_default_default!Q4*Weighting!R17</f>
        <v>-0.30526177280408517</v>
      </c>
      <c r="S4" s="8">
        <f>+Indicator_default_default!B4*Weighting!S2+Indicator_default_default!C4*Weighting!S3+Indicator_default_default!D4*Weighting!S4+Indicator_default_default!E4*Weighting!S5+Indicator_default_default!F4*Weighting!S6+Indicator_default_default!G4*Weighting!S7+Indicator_default_default!H4*Weighting!S8+Indicator_default_default!I4*Weighting!S9+Indicator_default_default!J4*Weighting!S10+Indicator_default_default!K4*Weighting!S11+Indicator_default_default!L4*Weighting!S12+Indicator_default_default!M4*Weighting!S13+Indicator_default_default!N4*Weighting!S14+Indicator_default_default!O4*Weighting!S15+Indicator_default_default!P4*Weighting!S16+Indicator_default_default!Q4*Weighting!S17</f>
        <v>-0.18304867563754623</v>
      </c>
      <c r="T4" s="8">
        <f>+Indicator_default_default!B4*Weighting!T2+Indicator_default_default!C4*Weighting!T3+Indicator_default_default!D4*Weighting!T4+Indicator_default_default!E4*Weighting!T5+Indicator_default_default!F4*Weighting!T6+Indicator_default_default!G4*Weighting!T7+Indicator_default_default!H4*Weighting!T8+Indicator_default_default!I4*Weighting!T9+Indicator_default_default!J4*Weighting!T10+Indicator_default_default!K4*Weighting!T11+Indicator_default_default!L4*Weighting!T12+Indicator_default_default!M4*Weighting!T13+Indicator_default_default!N4*Weighting!T14+Indicator_default_default!O4*Weighting!T15+Indicator_default_default!P4*Weighting!T16+Indicator_default_default!Q4*Weighting!T17</f>
        <v>-0.34341531288356308</v>
      </c>
      <c r="U4" s="8">
        <f>+Indicator_default_default!B4*Weighting!U2+Indicator_default_default!C4*Weighting!U3+Indicator_default_default!D4*Weighting!U4+Indicator_default_default!E4*Weighting!U5+Indicator_default_default!F4*Weighting!U6+Indicator_default_default!G4*Weighting!U7+Indicator_default_default!H4*Weighting!U8+Indicator_default_default!I4*Weighting!U9+Indicator_default_default!J4*Weighting!U10+Indicator_default_default!K4*Weighting!U11+Indicator_default_default!L4*Weighting!U12+Indicator_default_default!M4*Weighting!U13+Indicator_default_default!N4*Weighting!U14+Indicator_default_default!O4*Weighting!U15+Indicator_default_default!P4*Weighting!U16+Indicator_default_default!Q4*Weighting!U17</f>
        <v>-0.15365562456560916</v>
      </c>
      <c r="V4" s="8">
        <f>+Indicator_default_default!B4*Weighting!V2+Indicator_default_default!C4*Weighting!V3+Indicator_default_default!D4*Weighting!V4+Indicator_default_default!E4*Weighting!V5+Indicator_default_default!F4*Weighting!V6+Indicator_default_default!G4*Weighting!V7+Indicator_default_default!H4*Weighting!V8+Indicator_default_default!I4*Weighting!V9+Indicator_default_default!J4*Weighting!V10+Indicator_default_default!K4*Weighting!V11+Indicator_default_default!L4*Weighting!V12+Indicator_default_default!M4*Weighting!V13+Indicator_default_default!N4*Weighting!V14+Indicator_default_default!O4*Weighting!V15+Indicator_default_default!P4*Weighting!V16+Indicator_default_default!Q4*Weighting!V17</f>
        <v>-0.40495131490289049</v>
      </c>
      <c r="W4" s="8">
        <f>+Indicator_default_default!B4*Weighting!W2+Indicator_default_default!C4*Weighting!W3+Indicator_default_default!D4*Weighting!W4+Indicator_default_default!E4*Weighting!W5+Indicator_default_default!F4*Weighting!W6+Indicator_default_default!G4*Weighting!W7+Indicator_default_default!H4*Weighting!W8+Indicator_default_default!I4*Weighting!W9+Indicator_default_default!J4*Weighting!W10+Indicator_default_default!K4*Weighting!W11+Indicator_default_default!L4*Weighting!W12+Indicator_default_default!M4*Weighting!W13+Indicator_default_default!N4*Weighting!W14+Indicator_default_default!O4*Weighting!W15+Indicator_default_default!P4*Weighting!W16+Indicator_default_default!Q4*Weighting!W17</f>
        <v>-0.62770493695940577</v>
      </c>
      <c r="X4" s="8">
        <f>+Indicator_default_default!B4*Weighting!X2+Indicator_default_default!C4*Weighting!X3+Indicator_default_default!D4*Weighting!X4+Indicator_default_default!E4*Weighting!X5+Indicator_default_default!F4*Weighting!X6+Indicator_default_default!G4*Weighting!X7+Indicator_default_default!H4*Weighting!X8+Indicator_default_default!I4*Weighting!X9+Indicator_default_default!J4*Weighting!X10+Indicator_default_default!K4*Weighting!X11+Indicator_default_default!L4*Weighting!X12+Indicator_default_default!M4*Weighting!X13+Indicator_default_default!N4*Weighting!X14+Indicator_default_default!O4*Weighting!X15+Indicator_default_default!P4*Weighting!X16+Indicator_default_default!Q4*Weighting!X17</f>
        <v>-0.58220011151307693</v>
      </c>
      <c r="Y4" s="8">
        <f>+Indicator_default_default!B4*Weighting!Y2+Indicator_default_default!C4*Weighting!Y3+Indicator_default_default!D4*Weighting!Y4+Indicator_default_default!E4*Weighting!Y5+Indicator_default_default!F4*Weighting!Y6+Indicator_default_default!G4*Weighting!Y7+Indicator_default_default!H4*Weighting!Y8+Indicator_default_default!I4*Weighting!Y9+Indicator_default_default!J4*Weighting!Y10+Indicator_default_default!K4*Weighting!Y11+Indicator_default_default!L4*Weighting!Y12+Indicator_default_default!M4*Weighting!Y13+Indicator_default_default!N4*Weighting!Y14+Indicator_default_default!O4*Weighting!Y15+Indicator_default_default!P4*Weighting!Y16+Indicator_default_default!Q4*Weighting!Y17</f>
        <v>-8.5804686640562497E-2</v>
      </c>
      <c r="Z4" s="8">
        <f>+Indicator_default_default!B4*Weighting!Z2+Indicator_default_default!C4*Weighting!Z3+Indicator_default_default!D4*Weighting!Z4+Indicator_default_default!E4*Weighting!Z5+Indicator_default_default!F4*Weighting!Z6+Indicator_default_default!G4*Weighting!Z7+Indicator_default_default!H4*Weighting!Z8+Indicator_default_default!I4*Weighting!Z9+Indicator_default_default!J4*Weighting!Z10+Indicator_default_default!K4*Weighting!Z11+Indicator_default_default!L4*Weighting!Z12+Indicator_default_default!M4*Weighting!Z13+Indicator_default_default!N4*Weighting!Z14+Indicator_default_default!O4*Weighting!Z15+Indicator_default_default!P4*Weighting!Z16+Indicator_default_default!Q4*Weighting!Z17</f>
        <v>-0.29282626372145298</v>
      </c>
      <c r="AA4" s="8">
        <f>+Indicator_default_default!B4*Weighting!AA2+Indicator_default_default!C4*Weighting!AA3+Indicator_default_default!D4*Weighting!AA4+Indicator_default_default!E4*Weighting!AA5+Indicator_default_default!F4*Weighting!AA6+Indicator_default_default!G4*Weighting!AA7+Indicator_default_default!H4*Weighting!AA8+Indicator_default_default!I4*Weighting!AA9+Indicator_default_default!J4*Weighting!AA10+Indicator_default_default!K4*Weighting!AA11+Indicator_default_default!L4*Weighting!AA12+Indicator_default_default!M4*Weighting!AA13+Indicator_default_default!N4*Weighting!AA14+Indicator_default_default!O4*Weighting!AA15+Indicator_default_default!P4*Weighting!AA16+Indicator_default_default!Q4*Weighting!AA17</f>
        <v>-9.1774891216811136E-2</v>
      </c>
    </row>
    <row r="5" spans="1:27" x14ac:dyDescent="0.35">
      <c r="A5" s="5" t="s">
        <v>4</v>
      </c>
      <c r="B5" s="8">
        <f ca="1">+Indicator_default_default!B5*Weighting!B2+Indicator_default_default!C5*Weighting!B3+Indicator_default_default!D5*Weighting!B4+Indicator_default_default!E5*Weighting!B5+Indicator_default_default!F5*Weighting!B6+Indicator_default_default!G5*Weighting!B7+Indicator_default_default!H5*Weighting!B8+Indicator_default_default!I5*Weighting!B9+Indicator_default_default!J5*Weighting!B10+Indicator_default_default!K5*Weighting!B11+Indicator_default_default!L5*Weighting!B12+Indicator_default_default!M5*Weighting!B13+Indicator_default_default!N5*Weighting!B14+Indicator_default_default!O5*Weighting!B15+Indicator_default_default!P5*Weighting!B16+Indicator_default_default!Q5*Weighting!B17</f>
        <v>-0.3729191635384716</v>
      </c>
      <c r="C5" s="8">
        <f ca="1">+Indicator_default_default!B5*Weighting!C2+Indicator_default_default!C5*Weighting!C3+Indicator_default_default!D5*Weighting!C4+Indicator_default_default!E5*Weighting!C5+Indicator_default_default!F5*Weighting!C6+Indicator_default_default!G5*Weighting!C7+Indicator_default_default!H5*Weighting!C8+Indicator_default_default!I5*Weighting!C9+Indicator_default_default!J5*Weighting!C10+Indicator_default_default!K5*Weighting!C11+Indicator_default_default!L5*Weighting!C12+Indicator_default_default!M5*Weighting!C13+Indicator_default_default!N5*Weighting!C14+Indicator_default_default!O5*Weighting!C15+Indicator_default_default!P5*Weighting!C16+Indicator_default_default!Q5*Weighting!C17</f>
        <v>-0.38483866782258802</v>
      </c>
      <c r="D5" s="8">
        <f ca="1">+Indicator_default_default!B5*Weighting!D2+Indicator_default_default!C5*Weighting!D3+Indicator_default_default!D5*Weighting!D4+Indicator_default_default!E5*Weighting!D5+Indicator_default_default!F5*Weighting!D6+Indicator_default_default!G5*Weighting!D7+Indicator_default_default!H5*Weighting!D8+Indicator_default_default!I5*Weighting!D9+Indicator_default_default!J5*Weighting!D10+Indicator_default_default!K5*Weighting!D11+Indicator_default_default!L5*Weighting!D12+Indicator_default_default!M5*Weighting!D13+Indicator_default_default!N5*Weighting!D14+Indicator_default_default!O5*Weighting!D15+Indicator_default_default!P5*Weighting!D16+Indicator_default_default!Q5*Weighting!D17</f>
        <v>-0.37610069721186318</v>
      </c>
      <c r="E5" s="8">
        <f ca="1">+Indicator_default_default!B5*Weighting!E2+Indicator_default_default!C5*Weighting!E3+Indicator_default_default!D5*Weighting!E4+Indicator_default_default!E5*Weighting!E5+Indicator_default_default!F5*Weighting!E6+Indicator_default_default!G5*Weighting!E7+Indicator_default_default!H5*Weighting!E8+Indicator_default_default!I5*Weighting!E9+Indicator_default_default!J5*Weighting!E10+Indicator_default_default!K5*Weighting!E11+Indicator_default_default!L5*Weighting!E12+Indicator_default_default!M5*Weighting!E13+Indicator_default_default!N5*Weighting!E14+Indicator_default_default!O5*Weighting!E15+Indicator_default_default!P5*Weighting!E16+Indicator_default_default!Q5*Weighting!E17</f>
        <v>-0.39198585970548844</v>
      </c>
      <c r="F5" s="8">
        <f ca="1">+Indicator_default_default!B5*Weighting!F2+Indicator_default_default!C5*Weighting!F3+Indicator_default_default!D5*Weighting!F4+Indicator_default_default!E5*Weighting!F5+Indicator_default_default!F5*Weighting!F6+Indicator_default_default!G5*Weighting!F7+Indicator_default_default!H5*Weighting!F8+Indicator_default_default!I5*Weighting!F9+Indicator_default_default!J5*Weighting!F10+Indicator_default_default!K5*Weighting!F11+Indicator_default_default!L5*Weighting!F12+Indicator_default_default!M5*Weighting!F13+Indicator_default_default!N5*Weighting!F14+Indicator_default_default!O5*Weighting!F15+Indicator_default_default!P5*Weighting!F16+Indicator_default_default!Q5*Weighting!F17</f>
        <v>-0.389220647316525</v>
      </c>
      <c r="G5" s="8">
        <f>+Indicator_default_default!B5*Weighting!G2+Indicator_default_default!C5*Weighting!G3+Indicator_default_default!D5*Weighting!G4+Indicator_default_default!E5*Weighting!G5+Indicator_default_default!F5*Weighting!G6+Indicator_default_default!G5*Weighting!G7+Indicator_default_default!H5*Weighting!G8+Indicator_default_default!I5*Weighting!G9+Indicator_default_default!J5*Weighting!G10+Indicator_default_default!K5*Weighting!G11+Indicator_default_default!L5*Weighting!G12+Indicator_default_default!M5*Weighting!G13+Indicator_default_default!N5*Weighting!G14+Indicator_default_default!O5*Weighting!G15+Indicator_default_default!P5*Weighting!G16+Indicator_default_default!Q5*Weighting!G17</f>
        <v>-0.31025650474922767</v>
      </c>
      <c r="H5" s="8">
        <f>+Indicator_default_default!B5*Weighting!H2+Indicator_default_default!C5*Weighting!H3+Indicator_default_default!D5*Weighting!H4+Indicator_default_default!E5*Weighting!H5+Indicator_default_default!F5*Weighting!H6+Indicator_default_default!G5*Weighting!H7+Indicator_default_default!H5*Weighting!H8+Indicator_default_default!I5*Weighting!H9+Indicator_default_default!J5*Weighting!H10+Indicator_default_default!K5*Weighting!H11+Indicator_default_default!L5*Weighting!H12+Indicator_default_default!M5*Weighting!H13+Indicator_default_default!N5*Weighting!H14+Indicator_default_default!O5*Weighting!H15+Indicator_default_default!P5*Weighting!H16+Indicator_default_default!Q5*Weighting!H17</f>
        <v>-0.31188365670560098</v>
      </c>
      <c r="I5" s="8">
        <f>+Indicator_default_default!B5*Weighting!I2+Indicator_default_default!C5*Weighting!I3+Indicator_default_default!D5*Weighting!I4+Indicator_default_default!E5*Weighting!I5+Indicator_default_default!F5*Weighting!I6+Indicator_default_default!G5*Weighting!I7+Indicator_default_default!H5*Weighting!I8+Indicator_default_default!I5*Weighting!I9+Indicator_default_default!J5*Weighting!I10+Indicator_default_default!K5*Weighting!I11+Indicator_default_default!L5*Weighting!I12+Indicator_default_default!M5*Weighting!I13+Indicator_default_default!N5*Weighting!I14+Indicator_default_default!O5*Weighting!I15+Indicator_default_default!P5*Weighting!I16+Indicator_default_default!Q5*Weighting!I17</f>
        <v>-0.31583803341579059</v>
      </c>
      <c r="J5" s="8">
        <f>+Indicator_default_default!B5*Weighting!J2+Indicator_default_default!C5*Weighting!J3+Indicator_default_default!D5*Weighting!J4+Indicator_default_default!E5*Weighting!J5+Indicator_default_default!F5*Weighting!J6+Indicator_default_default!G5*Weighting!J7+Indicator_default_default!H5*Weighting!J8+Indicator_default_default!I5*Weighting!J9+Indicator_default_default!J5*Weighting!J10+Indicator_default_default!K5*Weighting!J11+Indicator_default_default!L5*Weighting!J12+Indicator_default_default!M5*Weighting!J13+Indicator_default_default!N5*Weighting!J14+Indicator_default_default!O5*Weighting!J15+Indicator_default_default!P5*Weighting!J16+Indicator_default_default!Q5*Weighting!J17</f>
        <v>-0.35907808744361275</v>
      </c>
      <c r="K5" s="8">
        <f>+Indicator_default_default!B5*Weighting!K2+Indicator_default_default!C5*Weighting!K3+Indicator_default_default!D5*Weighting!K4+Indicator_default_default!E5*Weighting!K5+Indicator_default_default!F5*Weighting!K6+Indicator_default_default!G5*Weighting!K7+Indicator_default_default!H5*Weighting!K8+Indicator_default_default!I5*Weighting!K9+Indicator_default_default!J5*Weighting!K10+Indicator_default_default!K5*Weighting!K11+Indicator_default_default!L5*Weighting!K12+Indicator_default_default!M5*Weighting!K13+Indicator_default_default!N5*Weighting!K14+Indicator_default_default!O5*Weighting!K15+Indicator_default_default!P5*Weighting!K16+Indicator_default_default!Q5*Weighting!K17</f>
        <v>-0.31465521237251914</v>
      </c>
      <c r="L5" s="8">
        <f>+Indicator_default_default!B5*Weighting!L2+Indicator_default_default!C5*Weighting!L3+Indicator_default_default!D5*Weighting!L4+Indicator_default_default!E5*Weighting!L5+Indicator_default_default!F5*Weighting!L6+Indicator_default_default!G5*Weighting!L7+Indicator_default_default!H5*Weighting!L8+Indicator_default_default!I5*Weighting!L9+Indicator_default_default!J5*Weighting!L10+Indicator_default_default!K5*Weighting!L11+Indicator_default_default!L5*Weighting!L12+Indicator_default_default!M5*Weighting!L13+Indicator_default_default!N5*Weighting!L14+Indicator_default_default!O5*Weighting!L15+Indicator_default_default!P5*Weighting!L16+Indicator_default_default!Q5*Weighting!L17</f>
        <v>-0.41583895005627325</v>
      </c>
      <c r="M5" s="8">
        <f>+Indicator_default_default!B5*Weighting!M2+Indicator_default_default!C5*Weighting!M3+Indicator_default_default!D5*Weighting!M4+Indicator_default_default!E5*Weighting!M5+Indicator_default_default!F5*Weighting!M6+Indicator_default_default!G5*Weighting!M7+Indicator_default_default!H5*Weighting!M8+Indicator_default_default!I5*Weighting!M9+Indicator_default_default!J5*Weighting!M10+Indicator_default_default!K5*Weighting!M11+Indicator_default_default!L5*Weighting!M12+Indicator_default_default!M5*Weighting!M13+Indicator_default_default!N5*Weighting!M14+Indicator_default_default!O5*Weighting!M15+Indicator_default_default!P5*Weighting!M16+Indicator_default_default!Q5*Weighting!M17</f>
        <v>-6.9327864928879893E-2</v>
      </c>
      <c r="N5" s="8">
        <f>+Indicator_default_default!B5*Weighting!N2+Indicator_default_default!C5*Weighting!N3+Indicator_default_default!D5*Weighting!N4+Indicator_default_default!E5*Weighting!N5+Indicator_default_default!F5*Weighting!N6+Indicator_default_default!G5*Weighting!N7+Indicator_default_default!H5*Weighting!N8+Indicator_default_default!I5*Weighting!N9+Indicator_default_default!J5*Weighting!N10+Indicator_default_default!K5*Weighting!N11+Indicator_default_default!L5*Weighting!N12+Indicator_default_default!M5*Weighting!N13+Indicator_default_default!N5*Weighting!N14+Indicator_default_default!O5*Weighting!N15+Indicator_default_default!P5*Weighting!N16+Indicator_default_default!Q5*Weighting!N17</f>
        <v>-0.39226808656313589</v>
      </c>
      <c r="O5" s="8">
        <f>+Indicator_default_default!B5*Weighting!O2+Indicator_default_default!C5*Weighting!O3+Indicator_default_default!D5*Weighting!O4+Indicator_default_default!E5*Weighting!O5+Indicator_default_default!F5*Weighting!O6+Indicator_default_default!G5*Weighting!O7+Indicator_default_default!H5*Weighting!O8+Indicator_default_default!I5*Weighting!O9+Indicator_default_default!J5*Weighting!O10+Indicator_default_default!K5*Weighting!O11+Indicator_default_default!L5*Weighting!O12+Indicator_default_default!M5*Weighting!O13+Indicator_default_default!N5*Weighting!O14+Indicator_default_default!O5*Weighting!O15+Indicator_default_default!P5*Weighting!O16+Indicator_default_default!Q5*Weighting!O17</f>
        <v>-0.33955515524505381</v>
      </c>
      <c r="P5" s="8">
        <f>+Indicator_default_default!B5*Weighting!P2+Indicator_default_default!C5*Weighting!P3+Indicator_default_default!D5*Weighting!P4+Indicator_default_default!E5*Weighting!P5+Indicator_default_default!F5*Weighting!P6+Indicator_default_default!G5*Weighting!P7+Indicator_default_default!H5*Weighting!P8+Indicator_default_default!I5*Weighting!P9+Indicator_default_default!J5*Weighting!P10+Indicator_default_default!K5*Weighting!P11+Indicator_default_default!L5*Weighting!P12+Indicator_default_default!M5*Weighting!P13+Indicator_default_default!N5*Weighting!P14+Indicator_default_default!O5*Weighting!P15+Indicator_default_default!P5*Weighting!P16+Indicator_default_default!Q5*Weighting!P17</f>
        <v>-0.57735400176302687</v>
      </c>
      <c r="Q5" s="8">
        <f>+Indicator_default_default!B5*Weighting!Q2+Indicator_default_default!C5*Weighting!Q3+Indicator_default_default!D5*Weighting!Q4+Indicator_default_default!E5*Weighting!Q5+Indicator_default_default!F5*Weighting!Q6+Indicator_default_default!G5*Weighting!Q7+Indicator_default_default!H5*Weighting!Q8+Indicator_default_default!I5*Weighting!Q9+Indicator_default_default!J5*Weighting!Q10+Indicator_default_default!K5*Weighting!Q11+Indicator_default_default!L5*Weighting!Q12+Indicator_default_default!M5*Weighting!Q13+Indicator_default_default!N5*Weighting!Q14+Indicator_default_default!O5*Weighting!Q15+Indicator_default_default!P5*Weighting!Q16+Indicator_default_default!Q5*Weighting!Q17</f>
        <v>-7.3224684341285401E-2</v>
      </c>
      <c r="R5" s="8">
        <f>+Indicator_default_default!B5*Weighting!R2+Indicator_default_default!C5*Weighting!R3+Indicator_default_default!D5*Weighting!R4+Indicator_default_default!E5*Weighting!R5+Indicator_default_default!F5*Weighting!R6+Indicator_default_default!G5*Weighting!R7+Indicator_default_default!H5*Weighting!R8+Indicator_default_default!I5*Weighting!R9+Indicator_default_default!J5*Weighting!R10+Indicator_default_default!K5*Weighting!R11+Indicator_default_default!L5*Weighting!R12+Indicator_default_default!M5*Weighting!R13+Indicator_default_default!N5*Weighting!R14+Indicator_default_default!O5*Weighting!R15+Indicator_default_default!P5*Weighting!R16+Indicator_default_default!Q5*Weighting!R17</f>
        <v>-0.32242432884514394</v>
      </c>
      <c r="S5" s="8">
        <f>+Indicator_default_default!B5*Weighting!S2+Indicator_default_default!C5*Weighting!S3+Indicator_default_default!D5*Weighting!S4+Indicator_default_default!E5*Weighting!S5+Indicator_default_default!F5*Weighting!S6+Indicator_default_default!G5*Weighting!S7+Indicator_default_default!H5*Weighting!S8+Indicator_default_default!I5*Weighting!S9+Indicator_default_default!J5*Weighting!S10+Indicator_default_default!K5*Weighting!S11+Indicator_default_default!L5*Weighting!S12+Indicator_default_default!M5*Weighting!S13+Indicator_default_default!N5*Weighting!S14+Indicator_default_default!O5*Weighting!S15+Indicator_default_default!P5*Weighting!S16+Indicator_default_default!Q5*Weighting!S17</f>
        <v>-0.19386112272920097</v>
      </c>
      <c r="T5" s="8">
        <f>+Indicator_default_default!B5*Weighting!T2+Indicator_default_default!C5*Weighting!T3+Indicator_default_default!D5*Weighting!T4+Indicator_default_default!E5*Weighting!T5+Indicator_default_default!F5*Weighting!T6+Indicator_default_default!G5*Weighting!T7+Indicator_default_default!H5*Weighting!T8+Indicator_default_default!I5*Weighting!T9+Indicator_default_default!J5*Weighting!T10+Indicator_default_default!K5*Weighting!T11+Indicator_default_default!L5*Weighting!T12+Indicator_default_default!M5*Weighting!T13+Indicator_default_default!N5*Weighting!T14+Indicator_default_default!O5*Weighting!T15+Indicator_default_default!P5*Weighting!T16+Indicator_default_default!Q5*Weighting!T17</f>
        <v>-0.38081373316680273</v>
      </c>
      <c r="U5" s="8">
        <f>+Indicator_default_default!B5*Weighting!U2+Indicator_default_default!C5*Weighting!U3+Indicator_default_default!D5*Weighting!U4+Indicator_default_default!E5*Weighting!U5+Indicator_default_default!F5*Weighting!U6+Indicator_default_default!G5*Weighting!U7+Indicator_default_default!H5*Weighting!U8+Indicator_default_default!I5*Weighting!U9+Indicator_default_default!J5*Weighting!U10+Indicator_default_default!K5*Weighting!U11+Indicator_default_default!L5*Weighting!U12+Indicator_default_default!M5*Weighting!U13+Indicator_default_default!N5*Weighting!U14+Indicator_default_default!O5*Weighting!U15+Indicator_default_default!P5*Weighting!U16+Indicator_default_default!Q5*Weighting!U17</f>
        <v>-0.19436494815827524</v>
      </c>
      <c r="V5" s="8">
        <f>+Indicator_default_default!B5*Weighting!V2+Indicator_default_default!C5*Weighting!V3+Indicator_default_default!D5*Weighting!V4+Indicator_default_default!E5*Weighting!V5+Indicator_default_default!F5*Weighting!V6+Indicator_default_default!G5*Weighting!V7+Indicator_default_default!H5*Weighting!V8+Indicator_default_default!I5*Weighting!V9+Indicator_default_default!J5*Weighting!V10+Indicator_default_default!K5*Weighting!V11+Indicator_default_default!L5*Weighting!V12+Indicator_default_default!M5*Weighting!V13+Indicator_default_default!N5*Weighting!V14+Indicator_default_default!O5*Weighting!V15+Indicator_default_default!P5*Weighting!V16+Indicator_default_default!Q5*Weighting!V17</f>
        <v>-0.43917386761046484</v>
      </c>
      <c r="W5" s="8">
        <f>+Indicator_default_default!B5*Weighting!W2+Indicator_default_default!C5*Weighting!W3+Indicator_default_default!D5*Weighting!W4+Indicator_default_default!E5*Weighting!W5+Indicator_default_default!F5*Weighting!W6+Indicator_default_default!G5*Weighting!W7+Indicator_default_default!H5*Weighting!W8+Indicator_default_default!I5*Weighting!W9+Indicator_default_default!J5*Weighting!W10+Indicator_default_default!K5*Weighting!W11+Indicator_default_default!L5*Weighting!W12+Indicator_default_default!M5*Weighting!W13+Indicator_default_default!N5*Weighting!W14+Indicator_default_default!O5*Weighting!W15+Indicator_default_default!P5*Weighting!W16+Indicator_default_default!Q5*Weighting!W17</f>
        <v>-0.420383931398288</v>
      </c>
      <c r="X5" s="8">
        <f>+Indicator_default_default!B5*Weighting!X2+Indicator_default_default!C5*Weighting!X3+Indicator_default_default!D5*Weighting!X4+Indicator_default_default!E5*Weighting!X5+Indicator_default_default!F5*Weighting!X6+Indicator_default_default!G5*Weighting!X7+Indicator_default_default!H5*Weighting!X8+Indicator_default_default!I5*Weighting!X9+Indicator_default_default!J5*Weighting!X10+Indicator_default_default!K5*Weighting!X11+Indicator_default_default!L5*Weighting!X12+Indicator_default_default!M5*Weighting!X13+Indicator_default_default!N5*Weighting!X14+Indicator_default_default!O5*Weighting!X15+Indicator_default_default!P5*Weighting!X16+Indicator_default_default!Q5*Weighting!X17</f>
        <v>-0.55845532933696662</v>
      </c>
      <c r="Y5" s="8">
        <f>+Indicator_default_default!B5*Weighting!Y2+Indicator_default_default!C5*Weighting!Y3+Indicator_default_default!D5*Weighting!Y4+Indicator_default_default!E5*Weighting!Y5+Indicator_default_default!F5*Weighting!Y6+Indicator_default_default!G5*Weighting!Y7+Indicator_default_default!H5*Weighting!Y8+Indicator_default_default!I5*Weighting!Y9+Indicator_default_default!J5*Weighting!Y10+Indicator_default_default!K5*Weighting!Y11+Indicator_default_default!L5*Weighting!Y12+Indicator_default_default!M5*Weighting!Y13+Indicator_default_default!N5*Weighting!Y14+Indicator_default_default!O5*Weighting!Y15+Indicator_default_default!P5*Weighting!Y16+Indicator_default_default!Q5*Weighting!Y17</f>
        <v>-9.0437746728594698E-2</v>
      </c>
      <c r="Z5" s="8">
        <f>+Indicator_default_default!B5*Weighting!Z2+Indicator_default_default!C5*Weighting!Z3+Indicator_default_default!D5*Weighting!Z4+Indicator_default_default!E5*Weighting!Z5+Indicator_default_default!F5*Weighting!Z6+Indicator_default_default!G5*Weighting!Z7+Indicator_default_default!H5*Weighting!Z8+Indicator_default_default!I5*Weighting!Z9+Indicator_default_default!J5*Weighting!Z10+Indicator_default_default!K5*Weighting!Z11+Indicator_default_default!L5*Weighting!Z12+Indicator_default_default!M5*Weighting!Z13+Indicator_default_default!N5*Weighting!Z14+Indicator_default_default!O5*Weighting!Z15+Indicator_default_default!P5*Weighting!Z16+Indicator_default_default!Q5*Weighting!Z17</f>
        <v>-0.41380930231160334</v>
      </c>
      <c r="AA5" s="8">
        <f>+Indicator_default_default!B5*Weighting!AA2+Indicator_default_default!C5*Weighting!AA3+Indicator_default_default!D5*Weighting!AA4+Indicator_default_default!E5*Weighting!AA5+Indicator_default_default!F5*Weighting!AA6+Indicator_default_default!G5*Weighting!AA7+Indicator_default_default!H5*Weighting!AA8+Indicator_default_default!I5*Weighting!AA9+Indicator_default_default!J5*Weighting!AA10+Indicator_default_default!K5*Weighting!AA11+Indicator_default_default!L5*Weighting!AA12+Indicator_default_default!M5*Weighting!AA13+Indicator_default_default!N5*Weighting!AA14+Indicator_default_default!O5*Weighting!AA15+Indicator_default_default!P5*Weighting!AA16+Indicator_default_default!Q5*Weighting!AA17</f>
        <v>-8.2811022804647069E-2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1!B2*Weighting!B2+Indicator_default_S1!C2*Weighting!B3+Indicator_default_S1!D2*Weighting!B4+Indicator_default_S1!E2*Weighting!B5+Indicator_default_S1!F2*Weighting!B6+Indicator_default_S1!G2*Weighting!B7+Indicator_default_S1!H2*Weighting!B8+Indicator_default_S1!I2*Weighting!B9+Indicator_default_S1!J2*Weighting!B10+Indicator_default_S1!K2*Weighting!B11+Indicator_default_S1!L2*Weighting!B12+Indicator_default_S1!M2*Weighting!B13+Indicator_default_S1!N2*Weighting!B14+Indicator_default_S1!O2*Weighting!B15+Indicator_default_S1!P2*Weighting!B16+Indicator_default_S1!Q2*Weighting!B17</f>
        <v>-0.30321853329117743</v>
      </c>
      <c r="C2" s="8">
        <f ca="1">+Indicator_default_S1!B2*Weighting!C2+Indicator_default_S1!C2*Weighting!C3+Indicator_default_S1!D2*Weighting!C4+Indicator_default_S1!E2*Weighting!C5+Indicator_default_S1!F2*Weighting!C6+Indicator_default_S1!G2*Weighting!C7+Indicator_default_S1!H2*Weighting!C8+Indicator_default_S1!I2*Weighting!C9+Indicator_default_S1!J2*Weighting!C10+Indicator_default_S1!K2*Weighting!C11+Indicator_default_S1!L2*Weighting!C12+Indicator_default_S1!M2*Weighting!C13+Indicator_default_S1!N2*Weighting!C14+Indicator_default_S1!O2*Weighting!C15+Indicator_default_S1!P2*Weighting!C16+Indicator_default_S1!Q2*Weighting!C17</f>
        <v>-0.47489725071826983</v>
      </c>
      <c r="D2" s="8">
        <f ca="1">+Indicator_default_S1!B2*Weighting!D2+Indicator_default_S1!C2*Weighting!D3+Indicator_default_S1!D2*Weighting!D4+Indicator_default_S1!E2*Weighting!D5+Indicator_default_S1!F2*Weighting!D6+Indicator_default_S1!G2*Weighting!D7+Indicator_default_S1!H2*Weighting!D8+Indicator_default_S1!I2*Weighting!D9+Indicator_default_S1!J2*Weighting!D10+Indicator_default_S1!K2*Weighting!D11+Indicator_default_S1!L2*Weighting!D12+Indicator_default_S1!M2*Weighting!D13+Indicator_default_S1!N2*Weighting!D14+Indicator_default_S1!O2*Weighting!D15+Indicator_default_S1!P2*Weighting!D16+Indicator_default_S1!Q2*Weighting!D17</f>
        <v>-0.30756770733897887</v>
      </c>
      <c r="E2" s="8">
        <f ca="1">+Indicator_default_S1!B2*Weighting!E2+Indicator_default_S1!C2*Weighting!E3+Indicator_default_S1!D2*Weighting!E4+Indicator_default_S1!E2*Weighting!E5+Indicator_default_S1!F2*Weighting!E6+Indicator_default_S1!G2*Weighting!E7+Indicator_default_S1!H2*Weighting!E8+Indicator_default_S1!I2*Weighting!E9+Indicator_default_S1!J2*Weighting!E10+Indicator_default_S1!K2*Weighting!E11+Indicator_default_S1!L2*Weighting!E12+Indicator_default_S1!M2*Weighting!E13+Indicator_default_S1!N2*Weighting!E14+Indicator_default_S1!O2*Weighting!E15+Indicator_default_S1!P2*Weighting!E16+Indicator_default_S1!Q2*Weighting!E17</f>
        <v>-0.50719566360273793</v>
      </c>
      <c r="F2" s="8">
        <f ca="1">+Indicator_default_S1!B2*Weighting!F2+Indicator_default_S1!C2*Weighting!F3+Indicator_default_S1!D2*Weighting!F4+Indicator_default_S1!E2*Weighting!F5+Indicator_default_S1!F2*Weighting!F6+Indicator_default_S1!G2*Weighting!F7+Indicator_default_S1!H2*Weighting!F8+Indicator_default_S1!I2*Weighting!F9+Indicator_default_S1!J2*Weighting!F10+Indicator_default_S1!K2*Weighting!F11+Indicator_default_S1!L2*Weighting!F12+Indicator_default_S1!M2*Weighting!F13+Indicator_default_S1!N2*Weighting!F14+Indicator_default_S1!O2*Weighting!F15+Indicator_default_S1!P2*Weighting!F16+Indicator_default_S1!Q2*Weighting!F17</f>
        <v>-0.37681135475060129</v>
      </c>
      <c r="G2" s="8">
        <f>+Indicator_default_S1!B2*Weighting!G2+Indicator_default_S1!C2*Weighting!G3+Indicator_default_S1!D2*Weighting!G4+Indicator_default_S1!E2*Weighting!G5+Indicator_default_S1!F2*Weighting!G6+Indicator_default_S1!G2*Weighting!G7+Indicator_default_S1!H2*Weighting!G8+Indicator_default_S1!I2*Weighting!G9+Indicator_default_S1!J2*Weighting!G10+Indicator_default_S1!K2*Weighting!G11+Indicator_default_S1!L2*Weighting!G12+Indicator_default_S1!M2*Weighting!G13+Indicator_default_S1!N2*Weighting!G14+Indicator_default_S1!O2*Weighting!G15+Indicator_default_S1!P2*Weighting!G16+Indicator_default_S1!Q2*Weighting!G17</f>
        <v>-0.21845032757612359</v>
      </c>
      <c r="H2" s="8">
        <f>+Indicator_default_S1!B2*Weighting!H2+Indicator_default_S1!C2*Weighting!H3+Indicator_default_S1!D2*Weighting!H4+Indicator_default_S1!E2*Weighting!H5+Indicator_default_S1!F2*Weighting!H6+Indicator_default_S1!G2*Weighting!H7+Indicator_default_S1!H2*Weighting!H8+Indicator_default_S1!I2*Weighting!H9+Indicator_default_S1!J2*Weighting!H10+Indicator_default_S1!K2*Weighting!H11+Indicator_default_S1!L2*Weighting!H12+Indicator_default_S1!M2*Weighting!H13+Indicator_default_S1!N2*Weighting!H14+Indicator_default_S1!O2*Weighting!H15+Indicator_default_S1!P2*Weighting!H16+Indicator_default_S1!Q2*Weighting!H17</f>
        <v>-0.29313855214821577</v>
      </c>
      <c r="I2" s="8">
        <f>+Indicator_default_S1!B2*Weighting!I2+Indicator_default_S1!C2*Weighting!I3+Indicator_default_S1!D2*Weighting!I4+Indicator_default_S1!E2*Weighting!I5+Indicator_default_S1!F2*Weighting!I6+Indicator_default_S1!G2*Weighting!I7+Indicator_default_S1!H2*Weighting!I8+Indicator_default_S1!I2*Weighting!I9+Indicator_default_S1!J2*Weighting!I10+Indicator_default_S1!K2*Weighting!I11+Indicator_default_S1!L2*Weighting!I12+Indicator_default_S1!M2*Weighting!I13+Indicator_default_S1!N2*Weighting!I14+Indicator_default_S1!O2*Weighting!I15+Indicator_default_S1!P2*Weighting!I16+Indicator_default_S1!Q2*Weighting!I17</f>
        <v>-0.22403877472455277</v>
      </c>
      <c r="J2" s="8">
        <f>+Indicator_default_S1!B2*Weighting!J2+Indicator_default_S1!C2*Weighting!J3+Indicator_default_S1!D2*Weighting!J4+Indicator_default_S1!E2*Weighting!J5+Indicator_default_S1!F2*Weighting!J6+Indicator_default_S1!G2*Weighting!J7+Indicator_default_S1!H2*Weighting!J8+Indicator_default_S1!I2*Weighting!J9+Indicator_default_S1!J2*Weighting!J10+Indicator_default_S1!K2*Weighting!J11+Indicator_default_S1!L2*Weighting!J12+Indicator_default_S1!M2*Weighting!J13+Indicator_default_S1!N2*Weighting!J14+Indicator_default_S1!O2*Weighting!J15+Indicator_default_S1!P2*Weighting!J16+Indicator_default_S1!Q2*Weighting!J17</f>
        <v>-0.35479778191284805</v>
      </c>
      <c r="K2" s="8">
        <f>+Indicator_default_S1!B2*Weighting!K2+Indicator_default_S1!C2*Weighting!K3+Indicator_default_S1!D2*Weighting!K4+Indicator_default_S1!E2*Weighting!K5+Indicator_default_S1!F2*Weighting!K6+Indicator_default_S1!G2*Weighting!K7+Indicator_default_S1!H2*Weighting!K8+Indicator_default_S1!I2*Weighting!K9+Indicator_default_S1!J2*Weighting!K10+Indicator_default_S1!K2*Weighting!K11+Indicator_default_S1!L2*Weighting!K12+Indicator_default_S1!M2*Weighting!K13+Indicator_default_S1!N2*Weighting!K14+Indicator_default_S1!O2*Weighting!K15+Indicator_default_S1!P2*Weighting!K16+Indicator_default_S1!Q2*Weighting!K17</f>
        <v>-0.24845309098483112</v>
      </c>
      <c r="L2" s="8">
        <f>+Indicator_default_S1!B2*Weighting!L2+Indicator_default_S1!C2*Weighting!L3+Indicator_default_S1!D2*Weighting!L4+Indicator_default_S1!E2*Weighting!L5+Indicator_default_S1!F2*Weighting!L6+Indicator_default_S1!G2*Weighting!L7+Indicator_default_S1!H2*Weighting!L8+Indicator_default_S1!I2*Weighting!L9+Indicator_default_S1!J2*Weighting!L10+Indicator_default_S1!K2*Weighting!L11+Indicator_default_S1!L2*Weighting!L12+Indicator_default_S1!M2*Weighting!L13+Indicator_default_S1!N2*Weighting!L14+Indicator_default_S1!O2*Weighting!L15+Indicator_default_S1!P2*Weighting!L16+Indicator_default_S1!Q2*Weighting!L17</f>
        <v>-0.73060002181826578</v>
      </c>
      <c r="M2" s="8">
        <f>+Indicator_default_S1!B2*Weighting!M2+Indicator_default_S1!C2*Weighting!M3+Indicator_default_S1!D2*Weighting!M4+Indicator_default_S1!E2*Weighting!M5+Indicator_default_S1!F2*Weighting!M6+Indicator_default_S1!G2*Weighting!M7+Indicator_default_S1!H2*Weighting!M8+Indicator_default_S1!I2*Weighting!M9+Indicator_default_S1!J2*Weighting!M10+Indicator_default_S1!K2*Weighting!M11+Indicator_default_S1!L2*Weighting!M12+Indicator_default_S1!M2*Weighting!M13+Indicator_default_S1!N2*Weighting!M14+Indicator_default_S1!O2*Weighting!M15+Indicator_default_S1!P2*Weighting!M16+Indicator_default_S1!Q2*Weighting!M17</f>
        <v>-4.5551163034281604E-2</v>
      </c>
      <c r="N2" s="8">
        <f>+Indicator_default_S1!B2*Weighting!N2+Indicator_default_S1!C2*Weighting!N3+Indicator_default_S1!D2*Weighting!N4+Indicator_default_S1!E2*Weighting!N5+Indicator_default_S1!F2*Weighting!N6+Indicator_default_S1!G2*Weighting!N7+Indicator_default_S1!H2*Weighting!N8+Indicator_default_S1!I2*Weighting!N9+Indicator_default_S1!J2*Weighting!N10+Indicator_default_S1!K2*Weighting!N11+Indicator_default_S1!L2*Weighting!N12+Indicator_default_S1!M2*Weighting!N13+Indicator_default_S1!N2*Weighting!N14+Indicator_default_S1!O2*Weighting!N15+Indicator_default_S1!P2*Weighting!N16+Indicator_default_S1!Q2*Weighting!N17</f>
        <v>-0.19048891251011285</v>
      </c>
      <c r="O2" s="8">
        <f>+Indicator_default_S1!B2*Weighting!O2+Indicator_default_S1!C2*Weighting!O3+Indicator_default_S1!D2*Weighting!O4+Indicator_default_S1!E2*Weighting!O5+Indicator_default_S1!F2*Weighting!O6+Indicator_default_S1!G2*Weighting!O7+Indicator_default_S1!H2*Weighting!O8+Indicator_default_S1!I2*Weighting!O9+Indicator_default_S1!J2*Weighting!O10+Indicator_default_S1!K2*Weighting!O11+Indicator_default_S1!L2*Weighting!O12+Indicator_default_S1!M2*Weighting!O13+Indicator_default_S1!N2*Weighting!O14+Indicator_default_S1!O2*Weighting!O15+Indicator_default_S1!P2*Weighting!O16+Indicator_default_S1!Q2*Weighting!O17</f>
        <v>-0.27123441779449847</v>
      </c>
      <c r="P2" s="8">
        <f>+Indicator_default_S1!B2*Weighting!P2+Indicator_default_S1!C2*Weighting!P3+Indicator_default_S1!D2*Weighting!P4+Indicator_default_S1!E2*Weighting!P5+Indicator_default_S1!F2*Weighting!P6+Indicator_default_S1!G2*Weighting!P7+Indicator_default_S1!H2*Weighting!P8+Indicator_default_S1!I2*Weighting!P9+Indicator_default_S1!J2*Weighting!P10+Indicator_default_S1!K2*Weighting!P11+Indicator_default_S1!L2*Weighting!P12+Indicator_default_S1!M2*Weighting!P13+Indicator_default_S1!N2*Weighting!P14+Indicator_default_S1!O2*Weighting!P15+Indicator_default_S1!P2*Weighting!P16+Indicator_default_S1!Q2*Weighting!P17</f>
        <v>-0.4487897758117782</v>
      </c>
      <c r="Q2" s="8">
        <f>+Indicator_default_S1!B2*Weighting!Q2+Indicator_default_S1!C2*Weighting!Q3+Indicator_default_S1!D2*Weighting!Q4+Indicator_default_S1!E2*Weighting!Q5+Indicator_default_S1!F2*Weighting!Q6+Indicator_default_S1!G2*Weighting!Q7+Indicator_default_S1!H2*Weighting!Q8+Indicator_default_S1!I2*Weighting!Q9+Indicator_default_S1!J2*Weighting!Q10+Indicator_default_S1!K2*Weighting!Q11+Indicator_default_S1!L2*Weighting!Q12+Indicator_default_S1!M2*Weighting!Q13+Indicator_default_S1!N2*Weighting!Q14+Indicator_default_S1!O2*Weighting!Q15+Indicator_default_S1!P2*Weighting!Q16+Indicator_default_S1!Q2*Weighting!Q17</f>
        <v>-5.6118575303424775E-2</v>
      </c>
      <c r="R2" s="8">
        <f>+Indicator_default_S1!B2*Weighting!R2+Indicator_default_S1!C2*Weighting!R3+Indicator_default_S1!D2*Weighting!R4+Indicator_default_S1!E2*Weighting!R5+Indicator_default_S1!F2*Weighting!R6+Indicator_default_S1!G2*Weighting!R7+Indicator_default_S1!H2*Weighting!R8+Indicator_default_S1!I2*Weighting!R9+Indicator_default_S1!J2*Weighting!R10+Indicator_default_S1!K2*Weighting!R11+Indicator_default_S1!L2*Weighting!R12+Indicator_default_S1!M2*Weighting!R13+Indicator_default_S1!N2*Weighting!R14+Indicator_default_S1!O2*Weighting!R15+Indicator_default_S1!P2*Weighting!R16+Indicator_default_S1!Q2*Weighting!R17</f>
        <v>-0.17045474638387972</v>
      </c>
      <c r="S2" s="8">
        <f>+Indicator_default_S1!B2*Weighting!S2+Indicator_default_S1!C2*Weighting!S3+Indicator_default_S1!D2*Weighting!S4+Indicator_default_S1!E2*Weighting!S5+Indicator_default_S1!F2*Weighting!S6+Indicator_default_S1!G2*Weighting!S7+Indicator_default_S1!H2*Weighting!S8+Indicator_default_S1!I2*Weighting!S9+Indicator_default_S1!J2*Weighting!S10+Indicator_default_S1!K2*Weighting!S11+Indicator_default_S1!L2*Weighting!S12+Indicator_default_S1!M2*Weighting!S13+Indicator_default_S1!N2*Weighting!S14+Indicator_default_S1!O2*Weighting!S15+Indicator_default_S1!P2*Weighting!S16+Indicator_default_S1!Q2*Weighting!S17</f>
        <v>-0.10500446915480002</v>
      </c>
      <c r="T2" s="8">
        <f>+Indicator_default_S1!B2*Weighting!T2+Indicator_default_S1!C2*Weighting!T3+Indicator_default_S1!D2*Weighting!T4+Indicator_default_S1!E2*Weighting!T5+Indicator_default_S1!F2*Weighting!T6+Indicator_default_S1!G2*Weighting!T7+Indicator_default_S1!H2*Weighting!T8+Indicator_default_S1!I2*Weighting!T9+Indicator_default_S1!J2*Weighting!T10+Indicator_default_S1!K2*Weighting!T11+Indicator_default_S1!L2*Weighting!T12+Indicator_default_S1!M2*Weighting!T13+Indicator_default_S1!N2*Weighting!T14+Indicator_default_S1!O2*Weighting!T15+Indicator_default_S1!P2*Weighting!T16+Indicator_default_S1!Q2*Weighting!T17</f>
        <v>-0.17842112116139477</v>
      </c>
      <c r="U2" s="8">
        <f>+Indicator_default_S1!B2*Weighting!U2+Indicator_default_S1!C2*Weighting!U3+Indicator_default_S1!D2*Weighting!U4+Indicator_default_S1!E2*Weighting!U5+Indicator_default_S1!F2*Weighting!U6+Indicator_default_S1!G2*Weighting!U7+Indicator_default_S1!H2*Weighting!U8+Indicator_default_S1!I2*Weighting!U9+Indicator_default_S1!J2*Weighting!U10+Indicator_default_S1!K2*Weighting!U11+Indicator_default_S1!L2*Weighting!U12+Indicator_default_S1!M2*Weighting!U13+Indicator_default_S1!N2*Weighting!U14+Indicator_default_S1!O2*Weighting!U15+Indicator_default_S1!P2*Weighting!U16+Indicator_default_S1!Q2*Weighting!U17</f>
        <v>-1.4806690975680938E-2</v>
      </c>
      <c r="V2" s="8">
        <f>+Indicator_default_S1!B2*Weighting!V2+Indicator_default_S1!C2*Weighting!V3+Indicator_default_S1!D2*Weighting!V4+Indicator_default_S1!E2*Weighting!V5+Indicator_default_S1!F2*Weighting!V6+Indicator_default_S1!G2*Weighting!V7+Indicator_default_S1!H2*Weighting!V8+Indicator_default_S1!I2*Weighting!V9+Indicator_default_S1!J2*Weighting!V10+Indicator_default_S1!K2*Weighting!V11+Indicator_default_S1!L2*Weighting!V12+Indicator_default_S1!M2*Weighting!V13+Indicator_default_S1!N2*Weighting!V14+Indicator_default_S1!O2*Weighting!V15+Indicator_default_S1!P2*Weighting!V16+Indicator_default_S1!Q2*Weighting!V17</f>
        <v>-0.23079869641182907</v>
      </c>
      <c r="W2" s="8">
        <f>+Indicator_default_S1!B2*Weighting!W2+Indicator_default_S1!C2*Weighting!W3+Indicator_default_S1!D2*Weighting!W4+Indicator_default_S1!E2*Weighting!W5+Indicator_default_S1!F2*Weighting!W6+Indicator_default_S1!G2*Weighting!W7+Indicator_default_S1!H2*Weighting!W8+Indicator_default_S1!I2*Weighting!W9+Indicator_default_S1!J2*Weighting!W10+Indicator_default_S1!K2*Weighting!W11+Indicator_default_S1!L2*Weighting!W12+Indicator_default_S1!M2*Weighting!W13+Indicator_default_S1!N2*Weighting!W14+Indicator_default_S1!O2*Weighting!W15+Indicator_default_S1!P2*Weighting!W16+Indicator_default_S1!Q2*Weighting!W17</f>
        <v>-0.3939181014480006</v>
      </c>
      <c r="X2" s="8">
        <f>+Indicator_default_S1!B2*Weighting!X2+Indicator_default_S1!C2*Weighting!X3+Indicator_default_S1!D2*Weighting!X4+Indicator_default_S1!E2*Weighting!X5+Indicator_default_S1!F2*Weighting!X6+Indicator_default_S1!G2*Weighting!X7+Indicator_default_S1!H2*Weighting!X8+Indicator_default_S1!I2*Weighting!X9+Indicator_default_S1!J2*Weighting!X10+Indicator_default_S1!K2*Weighting!X11+Indicator_default_S1!L2*Weighting!X12+Indicator_default_S1!M2*Weighting!X13+Indicator_default_S1!N2*Weighting!X14+Indicator_default_S1!O2*Weighting!X15+Indicator_default_S1!P2*Weighting!X16+Indicator_default_S1!Q2*Weighting!X17</f>
        <v>-0.44897875783047325</v>
      </c>
      <c r="Y2" s="8">
        <f>+Indicator_default_S1!B2*Weighting!Y2+Indicator_default_S1!C2*Weighting!Y3+Indicator_default_S1!D2*Weighting!Y4+Indicator_default_S1!E2*Weighting!Y5+Indicator_default_S1!F2*Weighting!Y6+Indicator_default_S1!G2*Weighting!Y7+Indicator_default_S1!H2*Weighting!Y8+Indicator_default_S1!I2*Weighting!Y9+Indicator_default_S1!J2*Weighting!Y10+Indicator_default_S1!K2*Weighting!Y11+Indicator_default_S1!L2*Weighting!Y12+Indicator_default_S1!M2*Weighting!Y13+Indicator_default_S1!N2*Weighting!Y14+Indicator_default_S1!O2*Weighting!Y15+Indicator_default_S1!P2*Weighting!Y16+Indicator_default_S1!Q2*Weighting!Y17</f>
        <v>1.9629451628148605E-2</v>
      </c>
      <c r="Z2" s="8">
        <f>+Indicator_default_S1!B2*Weighting!Z2+Indicator_default_S1!C2*Weighting!Z3+Indicator_default_S1!D2*Weighting!Z4+Indicator_default_S1!E2*Weighting!Z5+Indicator_default_S1!F2*Weighting!Z6+Indicator_default_S1!G2*Weighting!Z7+Indicator_default_S1!H2*Weighting!Z8+Indicator_default_S1!I2*Weighting!Z9+Indicator_default_S1!J2*Weighting!Z10+Indicator_default_S1!K2*Weighting!Z11+Indicator_default_S1!L2*Weighting!Z12+Indicator_default_S1!M2*Weighting!Z13+Indicator_default_S1!N2*Weighting!Z14+Indicator_default_S1!O2*Weighting!Z15+Indicator_default_S1!P2*Weighting!Z16+Indicator_default_S1!Q2*Weighting!Z17</f>
        <v>-0.19876531442615494</v>
      </c>
      <c r="AA2" s="8">
        <f>+Indicator_default_S1!B2*Weighting!AA2+Indicator_default_S1!C2*Weighting!AA3+Indicator_default_S1!D2*Weighting!AA4+Indicator_default_S1!E2*Weighting!AA5+Indicator_default_S1!F2*Weighting!AA6+Indicator_default_S1!G2*Weighting!AA7+Indicator_default_S1!H2*Weighting!AA8+Indicator_default_S1!I2*Weighting!AA9+Indicator_default_S1!J2*Weighting!AA10+Indicator_default_S1!K2*Weighting!AA11+Indicator_default_S1!L2*Weighting!AA12+Indicator_default_S1!M2*Weighting!AA13+Indicator_default_S1!N2*Weighting!AA14+Indicator_default_S1!O2*Weighting!AA15+Indicator_default_S1!P2*Weighting!AA16+Indicator_default_S1!Q2*Weighting!AA17</f>
        <v>-3.0903928781551255E-2</v>
      </c>
    </row>
    <row r="3" spans="1:27" x14ac:dyDescent="0.35">
      <c r="A3" s="5" t="s">
        <v>2</v>
      </c>
      <c r="B3" s="8">
        <f ca="1">+Indicator_default_S1!B3*Weighting!B2+Indicator_default_S1!C3*Weighting!B3+Indicator_default_S1!D3*Weighting!B4+Indicator_default_S1!E3*Weighting!B5+Indicator_default_S1!F3*Weighting!B6+Indicator_default_S1!G3*Weighting!B7+Indicator_default_S1!H3*Weighting!B8+Indicator_default_S1!I3*Weighting!B9+Indicator_default_S1!J3*Weighting!B10+Indicator_default_S1!K3*Weighting!B11+Indicator_default_S1!L3*Weighting!B12+Indicator_default_S1!M3*Weighting!B13+Indicator_default_S1!N3*Weighting!B14+Indicator_default_S1!O3*Weighting!B15+Indicator_default_S1!P3*Weighting!B16+Indicator_default_S1!Q3*Weighting!B17</f>
        <v>3.6948278382732166E-2</v>
      </c>
      <c r="C3" s="8">
        <f ca="1">+Indicator_default_S1!B3*Weighting!C2+Indicator_default_S1!C3*Weighting!C3+Indicator_default_S1!D3*Weighting!C4+Indicator_default_S1!E3*Weighting!C5+Indicator_default_S1!F3*Weighting!C6+Indicator_default_S1!G3*Weighting!C7+Indicator_default_S1!H3*Weighting!C8+Indicator_default_S1!I3*Weighting!C9+Indicator_default_S1!J3*Weighting!C10+Indicator_default_S1!K3*Weighting!C11+Indicator_default_S1!L3*Weighting!C12+Indicator_default_S1!M3*Weighting!C13+Indicator_default_S1!N3*Weighting!C14+Indicator_default_S1!O3*Weighting!C15+Indicator_default_S1!P3*Weighting!C16+Indicator_default_S1!Q3*Weighting!C17</f>
        <v>-0.88187212133369008</v>
      </c>
      <c r="D3" s="8">
        <f ca="1">+Indicator_default_S1!B3*Weighting!D2+Indicator_default_S1!C3*Weighting!D3+Indicator_default_S1!D3*Weighting!D4+Indicator_default_S1!E3*Weighting!D5+Indicator_default_S1!F3*Weighting!D6+Indicator_default_S1!G3*Weighting!D7+Indicator_default_S1!H3*Weighting!D8+Indicator_default_S1!I3*Weighting!D9+Indicator_default_S1!J3*Weighting!D10+Indicator_default_S1!K3*Weighting!D11+Indicator_default_S1!L3*Weighting!D12+Indicator_default_S1!M3*Weighting!D13+Indicator_default_S1!N3*Weighting!D14+Indicator_default_S1!O3*Weighting!D15+Indicator_default_S1!P3*Weighting!D16+Indicator_default_S1!Q3*Weighting!D17</f>
        <v>2.1658234587349955E-2</v>
      </c>
      <c r="E3" s="8">
        <f ca="1">+Indicator_default_S1!B3*Weighting!E2+Indicator_default_S1!C3*Weighting!E3+Indicator_default_S1!D3*Weighting!E4+Indicator_default_S1!E3*Weighting!E5+Indicator_default_S1!F3*Weighting!E6+Indicator_default_S1!G3*Weighting!E7+Indicator_default_S1!H3*Weighting!E8+Indicator_default_S1!I3*Weighting!E9+Indicator_default_S1!J3*Weighting!E10+Indicator_default_S1!K3*Weighting!E11+Indicator_default_S1!L3*Weighting!E12+Indicator_default_S1!M3*Weighting!E13+Indicator_default_S1!N3*Weighting!E14+Indicator_default_S1!O3*Weighting!E15+Indicator_default_S1!P3*Weighting!E16+Indicator_default_S1!Q3*Weighting!E17</f>
        <v>-0.968392288640328</v>
      </c>
      <c r="F3" s="8">
        <f ca="1">+Indicator_default_S1!B3*Weighting!F2+Indicator_default_S1!C3*Weighting!F3+Indicator_default_S1!D3*Weighting!F4+Indicator_default_S1!E3*Weighting!F5+Indicator_default_S1!F3*Weighting!F6+Indicator_default_S1!G3*Weighting!F7+Indicator_default_S1!H3*Weighting!F8+Indicator_default_S1!I3*Weighting!F9+Indicator_default_S1!J3*Weighting!F10+Indicator_default_S1!K3*Weighting!F11+Indicator_default_S1!L3*Weighting!F12+Indicator_default_S1!M3*Weighting!F13+Indicator_default_S1!N3*Weighting!F14+Indicator_default_S1!O3*Weighting!F15+Indicator_default_S1!P3*Weighting!F16+Indicator_default_S1!Q3*Weighting!F17</f>
        <v>-0.31192201975356693</v>
      </c>
      <c r="G3" s="8">
        <f>+Indicator_default_S1!B3*Weighting!G2+Indicator_default_S1!C3*Weighting!G3+Indicator_default_S1!D3*Weighting!G4+Indicator_default_S1!E3*Weighting!G5+Indicator_default_S1!F3*Weighting!G6+Indicator_default_S1!G3*Weighting!G7+Indicator_default_S1!H3*Weighting!G8+Indicator_default_S1!I3*Weighting!G9+Indicator_default_S1!J3*Weighting!G10+Indicator_default_S1!K3*Weighting!G11+Indicator_default_S1!L3*Weighting!G12+Indicator_default_S1!M3*Weighting!G13+Indicator_default_S1!N3*Weighting!G14+Indicator_default_S1!O3*Weighting!G15+Indicator_default_S1!P3*Weighting!G16+Indicator_default_S1!Q3*Weighting!G17</f>
        <v>0.25047379510016976</v>
      </c>
      <c r="H3" s="8">
        <f>+Indicator_default_S1!B3*Weighting!H2+Indicator_default_S1!C3*Weighting!H3+Indicator_default_S1!D3*Weighting!H4+Indicator_default_S1!E3*Weighting!H5+Indicator_default_S1!F3*Weighting!H6+Indicator_default_S1!G3*Weighting!H7+Indicator_default_S1!H3*Weighting!H8+Indicator_default_S1!I3*Weighting!H9+Indicator_default_S1!J3*Weighting!H10+Indicator_default_S1!K3*Weighting!H11+Indicator_default_S1!L3*Weighting!H12+Indicator_default_S1!M3*Weighting!H13+Indicator_default_S1!N3*Weighting!H14+Indicator_default_S1!O3*Weighting!H15+Indicator_default_S1!P3*Weighting!H16+Indicator_default_S1!Q3*Weighting!H17</f>
        <v>-0.17604334954063031</v>
      </c>
      <c r="I3" s="8">
        <f>+Indicator_default_S1!B3*Weighting!I2+Indicator_default_S1!C3*Weighting!I3+Indicator_default_S1!D3*Weighting!I4+Indicator_default_S1!E3*Weighting!I5+Indicator_default_S1!F3*Weighting!I6+Indicator_default_S1!G3*Weighting!I7+Indicator_default_S1!H3*Weighting!I8+Indicator_default_S1!I3*Weighting!I9+Indicator_default_S1!J3*Weighting!I10+Indicator_default_S1!K3*Weighting!I11+Indicator_default_S1!L3*Weighting!I12+Indicator_default_S1!M3*Weighting!I13+Indicator_default_S1!N3*Weighting!I14+Indicator_default_S1!O3*Weighting!I15+Indicator_default_S1!P3*Weighting!I16+Indicator_default_S1!Q3*Weighting!I17</f>
        <v>0.2419355565239123</v>
      </c>
      <c r="J3" s="8">
        <f>+Indicator_default_S1!B3*Weighting!J2+Indicator_default_S1!C3*Weighting!J3+Indicator_default_S1!D3*Weighting!J4+Indicator_default_S1!E3*Weighting!J5+Indicator_default_S1!F3*Weighting!J6+Indicator_default_S1!G3*Weighting!J7+Indicator_default_S1!H3*Weighting!J8+Indicator_default_S1!I3*Weighting!J9+Indicator_default_S1!J3*Weighting!J10+Indicator_default_S1!K3*Weighting!J11+Indicator_default_S1!L3*Weighting!J12+Indicator_default_S1!M3*Weighting!J13+Indicator_default_S1!N3*Weighting!J14+Indicator_default_S1!O3*Weighting!J15+Indicator_default_S1!P3*Weighting!J16+Indicator_default_S1!Q3*Weighting!J17</f>
        <v>-0.23418278921172012</v>
      </c>
      <c r="K3" s="8">
        <f>+Indicator_default_S1!B3*Weighting!K2+Indicator_default_S1!C3*Weighting!K3+Indicator_default_S1!D3*Weighting!K4+Indicator_default_S1!E3*Weighting!K5+Indicator_default_S1!F3*Weighting!K6+Indicator_default_S1!G3*Weighting!K7+Indicator_default_S1!H3*Weighting!K8+Indicator_default_S1!I3*Weighting!K9+Indicator_default_S1!J3*Weighting!K10+Indicator_default_S1!K3*Weighting!K11+Indicator_default_S1!L3*Weighting!K12+Indicator_default_S1!M3*Weighting!K13+Indicator_default_S1!N3*Weighting!K14+Indicator_default_S1!O3*Weighting!K15+Indicator_default_S1!P3*Weighting!K16+Indicator_default_S1!Q3*Weighting!K17</f>
        <v>9.0115114143163463E-2</v>
      </c>
      <c r="L3" s="8">
        <f>+Indicator_default_S1!B3*Weighting!L2+Indicator_default_S1!C3*Weighting!L3+Indicator_default_S1!D3*Weighting!L4+Indicator_default_S1!E3*Weighting!L5+Indicator_default_S1!F3*Weighting!L6+Indicator_default_S1!G3*Weighting!L7+Indicator_default_S1!H3*Weighting!L8+Indicator_default_S1!I3*Weighting!L9+Indicator_default_S1!J3*Weighting!L10+Indicator_default_S1!K3*Weighting!L11+Indicator_default_S1!L3*Weighting!L12+Indicator_default_S1!M3*Weighting!L13+Indicator_default_S1!N3*Weighting!L14+Indicator_default_S1!O3*Weighting!L15+Indicator_default_S1!P3*Weighting!L16+Indicator_default_S1!Q3*Weighting!L17</f>
        <v>-2.2440508157616961</v>
      </c>
      <c r="M3" s="8">
        <f>+Indicator_default_S1!B3*Weighting!M2+Indicator_default_S1!C3*Weighting!M3+Indicator_default_S1!D3*Weighting!M4+Indicator_default_S1!E3*Weighting!M5+Indicator_default_S1!F3*Weighting!M6+Indicator_default_S1!G3*Weighting!M7+Indicator_default_S1!H3*Weighting!M8+Indicator_default_S1!I3*Weighting!M9+Indicator_default_S1!J3*Weighting!M10+Indicator_default_S1!K3*Weighting!M11+Indicator_default_S1!L3*Weighting!M12+Indicator_default_S1!M3*Weighting!M13+Indicator_default_S1!N3*Weighting!M14+Indicator_default_S1!O3*Weighting!M15+Indicator_default_S1!P3*Weighting!M16+Indicator_default_S1!Q3*Weighting!M17</f>
        <v>9.8739918546470906E-2</v>
      </c>
      <c r="N3" s="8">
        <f>+Indicator_default_S1!B3*Weighting!N2+Indicator_default_S1!C3*Weighting!N3+Indicator_default_S1!D3*Weighting!N4+Indicator_default_S1!E3*Weighting!N5+Indicator_default_S1!F3*Weighting!N6+Indicator_default_S1!G3*Weighting!N7+Indicator_default_S1!H3*Weighting!N8+Indicator_default_S1!I3*Weighting!N9+Indicator_default_S1!J3*Weighting!N10+Indicator_default_S1!K3*Weighting!N11+Indicator_default_S1!L3*Weighting!N12+Indicator_default_S1!M3*Weighting!N13+Indicator_default_S1!N3*Weighting!N14+Indicator_default_S1!O3*Weighting!N15+Indicator_default_S1!P3*Weighting!N16+Indicator_default_S1!Q3*Weighting!N17</f>
        <v>0.63227392026456697</v>
      </c>
      <c r="O3" s="8">
        <f>+Indicator_default_S1!B3*Weighting!O2+Indicator_default_S1!C3*Weighting!O3+Indicator_default_S1!D3*Weighting!O4+Indicator_default_S1!E3*Weighting!O5+Indicator_default_S1!F3*Weighting!O6+Indicator_default_S1!G3*Weighting!O7+Indicator_default_S1!H3*Weighting!O8+Indicator_default_S1!I3*Weighting!O9+Indicator_default_S1!J3*Weighting!O10+Indicator_default_S1!K3*Weighting!O11+Indicator_default_S1!L3*Weighting!O12+Indicator_default_S1!M3*Weighting!O13+Indicator_default_S1!N3*Weighting!O14+Indicator_default_S1!O3*Weighting!O15+Indicator_default_S1!P3*Weighting!O16+Indicator_default_S1!Q3*Weighting!O17</f>
        <v>0.35196482743898322</v>
      </c>
      <c r="P3" s="8">
        <f>+Indicator_default_S1!B3*Weighting!P2+Indicator_default_S1!C3*Weighting!P3+Indicator_default_S1!D3*Weighting!P4+Indicator_default_S1!E3*Weighting!P5+Indicator_default_S1!F3*Weighting!P6+Indicator_default_S1!G3*Weighting!P7+Indicator_default_S1!H3*Weighting!P8+Indicator_default_S1!I3*Weighting!P9+Indicator_default_S1!J3*Weighting!P10+Indicator_default_S1!K3*Weighting!P11+Indicator_default_S1!L3*Weighting!P12+Indicator_default_S1!M3*Weighting!P13+Indicator_default_S1!N3*Weighting!P14+Indicator_default_S1!O3*Weighting!P15+Indicator_default_S1!P3*Weighting!P16+Indicator_default_S1!Q3*Weighting!P17</f>
        <v>0.19876089027378871</v>
      </c>
      <c r="Q3" s="8">
        <f>+Indicator_default_S1!B3*Weighting!Q2+Indicator_default_S1!C3*Weighting!Q3+Indicator_default_S1!D3*Weighting!Q4+Indicator_default_S1!E3*Weighting!Q5+Indicator_default_S1!F3*Weighting!Q6+Indicator_default_S1!G3*Weighting!Q7+Indicator_default_S1!H3*Weighting!Q8+Indicator_default_S1!I3*Weighting!Q9+Indicator_default_S1!J3*Weighting!Q10+Indicator_default_S1!K3*Weighting!Q11+Indicator_default_S1!L3*Weighting!Q12+Indicator_default_S1!M3*Weighting!Q13+Indicator_default_S1!N3*Weighting!Q14+Indicator_default_S1!O3*Weighting!Q15+Indicator_default_S1!P3*Weighting!Q16+Indicator_default_S1!Q3*Weighting!Q17</f>
        <v>5.353304955433115E-2</v>
      </c>
      <c r="R3" s="8">
        <f>+Indicator_default_S1!B3*Weighting!R2+Indicator_default_S1!C3*Weighting!R3+Indicator_default_S1!D3*Weighting!R4+Indicator_default_S1!E3*Weighting!R5+Indicator_default_S1!F3*Weighting!R6+Indicator_default_S1!G3*Weighting!R7+Indicator_default_S1!H3*Weighting!R8+Indicator_default_S1!I3*Weighting!R9+Indicator_default_S1!J3*Weighting!R10+Indicator_default_S1!K3*Weighting!R11+Indicator_default_S1!L3*Weighting!R12+Indicator_default_S1!M3*Weighting!R13+Indicator_default_S1!N3*Weighting!R14+Indicator_default_S1!O3*Weighting!R15+Indicator_default_S1!P3*Weighting!R16+Indicator_default_S1!Q3*Weighting!R17</f>
        <v>0.55506805384032365</v>
      </c>
      <c r="S3" s="8">
        <f>+Indicator_default_S1!B3*Weighting!S2+Indicator_default_S1!C3*Weighting!S3+Indicator_default_S1!D3*Weighting!S4+Indicator_default_S1!E3*Weighting!S5+Indicator_default_S1!F3*Weighting!S6+Indicator_default_S1!G3*Weighting!S7+Indicator_default_S1!H3*Weighting!S8+Indicator_default_S1!I3*Weighting!S9+Indicator_default_S1!J3*Weighting!S10+Indicator_default_S1!K3*Weighting!S11+Indicator_default_S1!L3*Weighting!S12+Indicator_default_S1!M3*Weighting!S13+Indicator_default_S1!N3*Weighting!S14+Indicator_default_S1!O3*Weighting!S15+Indicator_default_S1!P3*Weighting!S16+Indicator_default_S1!Q3*Weighting!S17</f>
        <v>0.31765390453389503</v>
      </c>
      <c r="T3" s="8">
        <f>+Indicator_default_S1!B3*Weighting!T2+Indicator_default_S1!C3*Weighting!T3+Indicator_default_S1!D3*Weighting!T4+Indicator_default_S1!E3*Weighting!T5+Indicator_default_S1!F3*Weighting!T6+Indicator_default_S1!G3*Weighting!T7+Indicator_default_S1!H3*Weighting!T8+Indicator_default_S1!I3*Weighting!T9+Indicator_default_S1!J3*Weighting!T10+Indicator_default_S1!K3*Weighting!T11+Indicator_default_S1!L3*Weighting!T12+Indicator_default_S1!M3*Weighting!T13+Indicator_default_S1!N3*Weighting!T14+Indicator_default_S1!O3*Weighting!T15+Indicator_default_S1!P3*Weighting!T16+Indicator_default_S1!Q3*Weighting!T17</f>
        <v>0.75874509829916514</v>
      </c>
      <c r="U3" s="8">
        <f>+Indicator_default_S1!B3*Weighting!U2+Indicator_default_S1!C3*Weighting!U3+Indicator_default_S1!D3*Weighting!U4+Indicator_default_S1!E3*Weighting!U5+Indicator_default_S1!F3*Weighting!U6+Indicator_default_S1!G3*Weighting!U7+Indicator_default_S1!H3*Weighting!U8+Indicator_default_S1!I3*Weighting!U9+Indicator_default_S1!J3*Weighting!U10+Indicator_default_S1!K3*Weighting!U11+Indicator_default_S1!L3*Weighting!U12+Indicator_default_S1!M3*Weighting!U13+Indicator_default_S1!N3*Weighting!U14+Indicator_default_S1!O3*Weighting!U15+Indicator_default_S1!P3*Weighting!U16+Indicator_default_S1!Q3*Weighting!U17</f>
        <v>0.80156594775195822</v>
      </c>
      <c r="V3" s="8">
        <f>+Indicator_default_S1!B3*Weighting!V2+Indicator_default_S1!C3*Weighting!V3+Indicator_default_S1!D3*Weighting!V4+Indicator_default_S1!E3*Weighting!V5+Indicator_default_S1!F3*Weighting!V6+Indicator_default_S1!G3*Weighting!V7+Indicator_default_S1!H3*Weighting!V8+Indicator_default_S1!I3*Weighting!V9+Indicator_default_S1!J3*Weighting!V10+Indicator_default_S1!K3*Weighting!V11+Indicator_default_S1!L3*Weighting!V12+Indicator_default_S1!M3*Weighting!V13+Indicator_default_S1!N3*Weighting!V14+Indicator_default_S1!O3*Weighting!V15+Indicator_default_S1!P3*Weighting!V16+Indicator_default_S1!Q3*Weighting!V17</f>
        <v>0.74263205416620104</v>
      </c>
      <c r="W3" s="8">
        <f>+Indicator_default_S1!B3*Weighting!W2+Indicator_default_S1!C3*Weighting!W3+Indicator_default_S1!D3*Weighting!W4+Indicator_default_S1!E3*Weighting!W5+Indicator_default_S1!F3*Weighting!W6+Indicator_default_S1!G3*Weighting!W7+Indicator_default_S1!H3*Weighting!W8+Indicator_default_S1!I3*Weighting!W9+Indicator_default_S1!J3*Weighting!W10+Indicator_default_S1!K3*Weighting!W11+Indicator_default_S1!L3*Weighting!W12+Indicator_default_S1!M3*Weighting!W13+Indicator_default_S1!N3*Weighting!W14+Indicator_default_S1!O3*Weighting!W15+Indicator_default_S1!P3*Weighting!W16+Indicator_default_S1!Q3*Weighting!W17</f>
        <v>0.15305305942567179</v>
      </c>
      <c r="X3" s="8">
        <f>+Indicator_default_S1!B3*Weighting!X2+Indicator_default_S1!C3*Weighting!X3+Indicator_default_S1!D3*Weighting!X4+Indicator_default_S1!E3*Weighting!X5+Indicator_default_S1!F3*Weighting!X6+Indicator_default_S1!G3*Weighting!X7+Indicator_default_S1!H3*Weighting!X8+Indicator_default_S1!I3*Weighting!X9+Indicator_default_S1!J3*Weighting!X10+Indicator_default_S1!K3*Weighting!X11+Indicator_default_S1!L3*Weighting!X12+Indicator_default_S1!M3*Weighting!X13+Indicator_default_S1!N3*Weighting!X14+Indicator_default_S1!O3*Weighting!X15+Indicator_default_S1!P3*Weighting!X16+Indicator_default_S1!Q3*Weighting!X17</f>
        <v>0.14589366405421395</v>
      </c>
      <c r="Y3" s="8">
        <f>+Indicator_default_S1!B3*Weighting!Y2+Indicator_default_S1!C3*Weighting!Y3+Indicator_default_S1!D3*Weighting!Y4+Indicator_default_S1!E3*Weighting!Y5+Indicator_default_S1!F3*Weighting!Y6+Indicator_default_S1!G3*Weighting!Y7+Indicator_default_S1!H3*Weighting!Y8+Indicator_default_S1!I3*Weighting!Y9+Indicator_default_S1!J3*Weighting!Y10+Indicator_default_S1!K3*Weighting!Y11+Indicator_default_S1!L3*Weighting!Y12+Indicator_default_S1!M3*Weighting!Y13+Indicator_default_S1!N3*Weighting!Y14+Indicator_default_S1!O3*Weighting!Y15+Indicator_default_S1!P3*Weighting!Y16+Indicator_default_S1!Q3*Weighting!Y17</f>
        <v>0.56069932323580052</v>
      </c>
      <c r="Z3" s="8">
        <f>+Indicator_default_S1!B3*Weighting!Z2+Indicator_default_S1!C3*Weighting!Z3+Indicator_default_S1!D3*Weighting!Z4+Indicator_default_S1!E3*Weighting!Z5+Indicator_default_S1!F3*Weighting!Z6+Indicator_default_S1!G3*Weighting!Z7+Indicator_default_S1!H3*Weighting!Z8+Indicator_default_S1!I3*Weighting!Z9+Indicator_default_S1!J3*Weighting!Z10+Indicator_default_S1!K3*Weighting!Z11+Indicator_default_S1!L3*Weighting!Z12+Indicator_default_S1!M3*Weighting!Z13+Indicator_default_S1!N3*Weighting!Z14+Indicator_default_S1!O3*Weighting!Z15+Indicator_default_S1!P3*Weighting!Z16+Indicator_default_S1!Q3*Weighting!Z17</f>
        <v>0.63448854782078612</v>
      </c>
      <c r="AA3" s="8">
        <f>+Indicator_default_S1!B3*Weighting!AA2+Indicator_default_S1!C3*Weighting!AA3+Indicator_default_S1!D3*Weighting!AA4+Indicator_default_S1!E3*Weighting!AA5+Indicator_default_S1!F3*Weighting!AA6+Indicator_default_S1!G3*Weighting!AA7+Indicator_default_S1!H3*Weighting!AA8+Indicator_default_S1!I3*Weighting!AA9+Indicator_default_S1!J3*Weighting!AA10+Indicator_default_S1!K3*Weighting!AA11+Indicator_default_S1!L3*Weighting!AA12+Indicator_default_S1!M3*Weighting!AA13+Indicator_default_S1!N3*Weighting!AA14+Indicator_default_S1!O3*Weighting!AA15+Indicator_default_S1!P3*Weighting!AA16+Indicator_default_S1!Q3*Weighting!AA17</f>
        <v>0.24655927815825587</v>
      </c>
    </row>
    <row r="4" spans="1:27" x14ac:dyDescent="0.35">
      <c r="A4" s="5" t="s">
        <v>3</v>
      </c>
      <c r="B4" s="8">
        <f ca="1">+Indicator_default_S1!B4*Weighting!B2+Indicator_default_S1!C4*Weighting!B3+Indicator_default_S1!D4*Weighting!B4+Indicator_default_S1!E4*Weighting!B5+Indicator_default_S1!F4*Weighting!B6+Indicator_default_S1!G4*Weighting!B7+Indicator_default_S1!H4*Weighting!B8+Indicator_default_S1!I4*Weighting!B9+Indicator_default_S1!J4*Weighting!B10+Indicator_default_S1!K4*Weighting!B11+Indicator_default_S1!L4*Weighting!B12+Indicator_default_S1!M4*Weighting!B13+Indicator_default_S1!N4*Weighting!B14+Indicator_default_S1!O4*Weighting!B15+Indicator_default_S1!P4*Weighting!B16+Indicator_default_S1!Q4*Weighting!B17</f>
        <v>-0.36875099375719117</v>
      </c>
      <c r="C4" s="8">
        <f ca="1">+Indicator_default_S1!B4*Weighting!C2+Indicator_default_S1!C4*Weighting!C3+Indicator_default_S1!D4*Weighting!C4+Indicator_default_S1!E4*Weighting!C5+Indicator_default_S1!F4*Weighting!C6+Indicator_default_S1!G4*Weighting!C7+Indicator_default_S1!H4*Weighting!C8+Indicator_default_S1!I4*Weighting!C9+Indicator_default_S1!J4*Weighting!C10+Indicator_default_S1!K4*Weighting!C11+Indicator_default_S1!L4*Weighting!C12+Indicator_default_S1!M4*Weighting!C13+Indicator_default_S1!N4*Weighting!C14+Indicator_default_S1!O4*Weighting!C15+Indicator_default_S1!P4*Weighting!C16+Indicator_default_S1!Q4*Weighting!C17</f>
        <v>-0.40649768975408213</v>
      </c>
      <c r="D4" s="8">
        <f ca="1">+Indicator_default_S1!B4*Weighting!D2+Indicator_default_S1!C4*Weighting!D3+Indicator_default_S1!D4*Weighting!D4+Indicator_default_S1!E4*Weighting!D5+Indicator_default_S1!F4*Weighting!D6+Indicator_default_S1!G4*Weighting!D7+Indicator_default_S1!H4*Weighting!D8+Indicator_default_S1!I4*Weighting!D9+Indicator_default_S1!J4*Weighting!D10+Indicator_default_S1!K4*Weighting!D11+Indicator_default_S1!L4*Weighting!D12+Indicator_default_S1!M4*Weighting!D13+Indicator_default_S1!N4*Weighting!D14+Indicator_default_S1!O4*Weighting!D15+Indicator_default_S1!P4*Weighting!D16+Indicator_default_S1!Q4*Weighting!D17</f>
        <v>-0.36938119349281678</v>
      </c>
      <c r="E4" s="8">
        <f ca="1">+Indicator_default_S1!B4*Weighting!E2+Indicator_default_S1!C4*Weighting!E3+Indicator_default_S1!D4*Weighting!E4+Indicator_default_S1!E4*Weighting!E5+Indicator_default_S1!F4*Weighting!E6+Indicator_default_S1!G4*Weighting!E7+Indicator_default_S1!H4*Weighting!E8+Indicator_default_S1!I4*Weighting!E9+Indicator_default_S1!J4*Weighting!E10+Indicator_default_S1!K4*Weighting!E11+Indicator_default_S1!L4*Weighting!E12+Indicator_default_S1!M4*Weighting!E13+Indicator_default_S1!N4*Weighting!E14+Indicator_default_S1!O4*Weighting!E15+Indicator_default_S1!P4*Weighting!E16+Indicator_default_S1!Q4*Weighting!E17</f>
        <v>-0.44941205692981684</v>
      </c>
      <c r="F4" s="8">
        <f ca="1">+Indicator_default_S1!B4*Weighting!F2+Indicator_default_S1!C4*Weighting!F3+Indicator_default_S1!D4*Weighting!F4+Indicator_default_S1!E4*Weighting!F5+Indicator_default_S1!F4*Weighting!F6+Indicator_default_S1!G4*Weighting!F7+Indicator_default_S1!H4*Weighting!F8+Indicator_default_S1!I4*Weighting!F9+Indicator_default_S1!J4*Weighting!F10+Indicator_default_S1!K4*Weighting!F11+Indicator_default_S1!L4*Weighting!F12+Indicator_default_S1!M4*Weighting!F13+Indicator_default_S1!N4*Weighting!F14+Indicator_default_S1!O4*Weighting!F15+Indicator_default_S1!P4*Weighting!F16+Indicator_default_S1!Q4*Weighting!F17</f>
        <v>-0.39064208340023299</v>
      </c>
      <c r="G4" s="8">
        <f>+Indicator_default_S1!B4*Weighting!G2+Indicator_default_S1!C4*Weighting!G3+Indicator_default_S1!D4*Weighting!G4+Indicator_default_S1!E4*Weighting!G5+Indicator_default_S1!F4*Weighting!G6+Indicator_default_S1!G4*Weighting!G7+Indicator_default_S1!H4*Weighting!G8+Indicator_default_S1!I4*Weighting!G9+Indicator_default_S1!J4*Weighting!G10+Indicator_default_S1!K4*Weighting!G11+Indicator_default_S1!L4*Weighting!G12+Indicator_default_S1!M4*Weighting!G13+Indicator_default_S1!N4*Weighting!G14+Indicator_default_S1!O4*Weighting!G15+Indicator_default_S1!P4*Weighting!G16+Indicator_default_S1!Q4*Weighting!G17</f>
        <v>-0.31520312315461435</v>
      </c>
      <c r="H4" s="8">
        <f>+Indicator_default_S1!B4*Weighting!H2+Indicator_default_S1!C4*Weighting!H3+Indicator_default_S1!D4*Weighting!H4+Indicator_default_S1!E4*Weighting!H5+Indicator_default_S1!F4*Weighting!H6+Indicator_default_S1!G4*Weighting!H7+Indicator_default_S1!H4*Weighting!H8+Indicator_default_S1!I4*Weighting!H9+Indicator_default_S1!J4*Weighting!H10+Indicator_default_S1!K4*Weighting!H11+Indicator_default_S1!L4*Weighting!H12+Indicator_default_S1!M4*Weighting!H13+Indicator_default_S1!N4*Weighting!H14+Indicator_default_S1!O4*Weighting!H15+Indicator_default_S1!P4*Weighting!H16+Indicator_default_S1!Q4*Weighting!H17</f>
        <v>-0.32356849661593046</v>
      </c>
      <c r="I4" s="8">
        <f>+Indicator_default_S1!B4*Weighting!I2+Indicator_default_S1!C4*Weighting!I3+Indicator_default_S1!D4*Weighting!I4+Indicator_default_S1!E4*Weighting!I5+Indicator_default_S1!F4*Weighting!I6+Indicator_default_S1!G4*Weighting!I7+Indicator_default_S1!H4*Weighting!I8+Indicator_default_S1!I4*Weighting!I9+Indicator_default_S1!J4*Weighting!I10+Indicator_default_S1!K4*Weighting!I11+Indicator_default_S1!L4*Weighting!I12+Indicator_default_S1!M4*Weighting!I13+Indicator_default_S1!N4*Weighting!I14+Indicator_default_S1!O4*Weighting!I15+Indicator_default_S1!P4*Weighting!I16+Indicator_default_S1!Q4*Weighting!I17</f>
        <v>-0.31932705231192871</v>
      </c>
      <c r="J4" s="8">
        <f>+Indicator_default_S1!B4*Weighting!J2+Indicator_default_S1!C4*Weighting!J3+Indicator_default_S1!D4*Weighting!J4+Indicator_default_S1!E4*Weighting!J5+Indicator_default_S1!F4*Weighting!J6+Indicator_default_S1!G4*Weighting!J7+Indicator_default_S1!H4*Weighting!J8+Indicator_default_S1!I4*Weighting!J9+Indicator_default_S1!J4*Weighting!J10+Indicator_default_S1!K4*Weighting!J11+Indicator_default_S1!L4*Weighting!J12+Indicator_default_S1!M4*Weighting!J13+Indicator_default_S1!N4*Weighting!J14+Indicator_default_S1!O4*Weighting!J15+Indicator_default_S1!P4*Weighting!J16+Indicator_default_S1!Q4*Weighting!J17</f>
        <v>-0.40868481996726475</v>
      </c>
      <c r="K4" s="8">
        <f>+Indicator_default_S1!B4*Weighting!K2+Indicator_default_S1!C4*Weighting!K3+Indicator_default_S1!D4*Weighting!K4+Indicator_default_S1!E4*Weighting!K5+Indicator_default_S1!F4*Weighting!K6+Indicator_default_S1!G4*Weighting!K7+Indicator_default_S1!H4*Weighting!K8+Indicator_default_S1!I4*Weighting!K9+Indicator_default_S1!J4*Weighting!K10+Indicator_default_S1!K4*Weighting!K11+Indicator_default_S1!L4*Weighting!K12+Indicator_default_S1!M4*Weighting!K13+Indicator_default_S1!N4*Weighting!K14+Indicator_default_S1!O4*Weighting!K15+Indicator_default_S1!P4*Weighting!K16+Indicator_default_S1!Q4*Weighting!K17</f>
        <v>-0.31843401146729644</v>
      </c>
      <c r="L4" s="8">
        <f>+Indicator_default_S1!B4*Weighting!L2+Indicator_default_S1!C4*Weighting!L3+Indicator_default_S1!D4*Weighting!L4+Indicator_default_S1!E4*Weighting!L5+Indicator_default_S1!F4*Weighting!L6+Indicator_default_S1!G4*Weighting!L7+Indicator_default_S1!H4*Weighting!L8+Indicator_default_S1!I4*Weighting!L9+Indicator_default_S1!J4*Weighting!L10+Indicator_default_S1!K4*Weighting!L11+Indicator_default_S1!L4*Weighting!L12+Indicator_default_S1!M4*Weighting!L13+Indicator_default_S1!N4*Weighting!L14+Indicator_default_S1!O4*Weighting!L15+Indicator_default_S1!P4*Weighting!L16+Indicator_default_S1!Q4*Weighting!L17</f>
        <v>-0.44601623248953914</v>
      </c>
      <c r="M4" s="8">
        <f>+Indicator_default_S1!B4*Weighting!M2+Indicator_default_S1!C4*Weighting!M3+Indicator_default_S1!D4*Weighting!M4+Indicator_default_S1!E4*Weighting!M5+Indicator_default_S1!F4*Weighting!M6+Indicator_default_S1!G4*Weighting!M7+Indicator_default_S1!H4*Weighting!M8+Indicator_default_S1!I4*Weighting!M9+Indicator_default_S1!J4*Weighting!M10+Indicator_default_S1!K4*Weighting!M11+Indicator_default_S1!L4*Weighting!M12+Indicator_default_S1!M4*Weighting!M13+Indicator_default_S1!N4*Weighting!M14+Indicator_default_S1!O4*Weighting!M15+Indicator_default_S1!P4*Weighting!M16+Indicator_default_S1!Q4*Weighting!M17</f>
        <v>-8.2031650982760468E-2</v>
      </c>
      <c r="N4" s="8">
        <f>+Indicator_default_S1!B4*Weighting!N2+Indicator_default_S1!C4*Weighting!N3+Indicator_default_S1!D4*Weighting!N4+Indicator_default_S1!E4*Weighting!N5+Indicator_default_S1!F4*Weighting!N6+Indicator_default_S1!G4*Weighting!N7+Indicator_default_S1!H4*Weighting!N8+Indicator_default_S1!I4*Weighting!N9+Indicator_default_S1!J4*Weighting!N10+Indicator_default_S1!K4*Weighting!N11+Indicator_default_S1!L4*Weighting!N12+Indicator_default_S1!M4*Weighting!N13+Indicator_default_S1!N4*Weighting!N14+Indicator_default_S1!O4*Weighting!N15+Indicator_default_S1!P4*Weighting!N16+Indicator_default_S1!Q4*Weighting!N17</f>
        <v>-0.29920156781791846</v>
      </c>
      <c r="O4" s="8">
        <f>+Indicator_default_S1!B4*Weighting!O2+Indicator_default_S1!C4*Weighting!O3+Indicator_default_S1!D4*Weighting!O4+Indicator_default_S1!E4*Weighting!O5+Indicator_default_S1!F4*Weighting!O6+Indicator_default_S1!G4*Weighting!O7+Indicator_default_S1!H4*Weighting!O8+Indicator_default_S1!I4*Weighting!O9+Indicator_default_S1!J4*Weighting!O10+Indicator_default_S1!K4*Weighting!O11+Indicator_default_S1!L4*Weighting!O12+Indicator_default_S1!M4*Weighting!O13+Indicator_default_S1!N4*Weighting!O14+Indicator_default_S1!O4*Weighting!O15+Indicator_default_S1!P4*Weighting!O16+Indicator_default_S1!Q4*Weighting!O17</f>
        <v>-0.48035293423540643</v>
      </c>
      <c r="P4" s="8">
        <f>+Indicator_default_S1!B4*Weighting!P2+Indicator_default_S1!C4*Weighting!P3+Indicator_default_S1!D4*Weighting!P4+Indicator_default_S1!E4*Weighting!P5+Indicator_default_S1!F4*Weighting!P6+Indicator_default_S1!G4*Weighting!P7+Indicator_default_S1!H4*Weighting!P8+Indicator_default_S1!I4*Weighting!P9+Indicator_default_S1!J4*Weighting!P10+Indicator_default_S1!K4*Weighting!P11+Indicator_default_S1!L4*Weighting!P12+Indicator_default_S1!M4*Weighting!P13+Indicator_default_S1!N4*Weighting!P14+Indicator_default_S1!O4*Weighting!P15+Indicator_default_S1!P4*Weighting!P16+Indicator_default_S1!Q4*Weighting!P17</f>
        <v>-0.57971876992768878</v>
      </c>
      <c r="Q4" s="8">
        <f>+Indicator_default_S1!B4*Weighting!Q2+Indicator_default_S1!C4*Weighting!Q3+Indicator_default_S1!D4*Weighting!Q4+Indicator_default_S1!E4*Weighting!Q5+Indicator_default_S1!F4*Weighting!Q6+Indicator_default_S1!G4*Weighting!Q7+Indicator_default_S1!H4*Weighting!Q8+Indicator_default_S1!I4*Weighting!Q9+Indicator_default_S1!J4*Weighting!Q10+Indicator_default_S1!K4*Weighting!Q11+Indicator_default_S1!L4*Weighting!Q12+Indicator_default_S1!M4*Weighting!Q13+Indicator_default_S1!N4*Weighting!Q14+Indicator_default_S1!O4*Weighting!Q15+Indicator_default_S1!P4*Weighting!Q16+Indicator_default_S1!Q4*Weighting!Q17</f>
        <v>-8.5285224175511834E-2</v>
      </c>
      <c r="R4" s="8">
        <f>+Indicator_default_S1!B4*Weighting!R2+Indicator_default_S1!C4*Weighting!R3+Indicator_default_S1!D4*Weighting!R4+Indicator_default_S1!E4*Weighting!R5+Indicator_default_S1!F4*Weighting!R6+Indicator_default_S1!G4*Weighting!R7+Indicator_default_S1!H4*Weighting!R8+Indicator_default_S1!I4*Weighting!R9+Indicator_default_S1!J4*Weighting!R10+Indicator_default_S1!K4*Weighting!R11+Indicator_default_S1!L4*Weighting!R12+Indicator_default_S1!M4*Weighting!R13+Indicator_default_S1!N4*Weighting!R14+Indicator_default_S1!O4*Weighting!R15+Indicator_default_S1!P4*Weighting!R16+Indicator_default_S1!Q4*Weighting!R17</f>
        <v>-0.30526177280408517</v>
      </c>
      <c r="S4" s="8">
        <f>+Indicator_default_S1!B4*Weighting!S2+Indicator_default_S1!C4*Weighting!S3+Indicator_default_S1!D4*Weighting!S4+Indicator_default_S1!E4*Weighting!S5+Indicator_default_S1!F4*Weighting!S6+Indicator_default_S1!G4*Weighting!S7+Indicator_default_S1!H4*Weighting!S8+Indicator_default_S1!I4*Weighting!S9+Indicator_default_S1!J4*Weighting!S10+Indicator_default_S1!K4*Weighting!S11+Indicator_default_S1!L4*Weighting!S12+Indicator_default_S1!M4*Weighting!S13+Indicator_default_S1!N4*Weighting!S14+Indicator_default_S1!O4*Weighting!S15+Indicator_default_S1!P4*Weighting!S16+Indicator_default_S1!Q4*Weighting!S17</f>
        <v>-0.18304867563754623</v>
      </c>
      <c r="T4" s="8">
        <f>+Indicator_default_S1!B4*Weighting!T2+Indicator_default_S1!C4*Weighting!T3+Indicator_default_S1!D4*Weighting!T4+Indicator_default_S1!E4*Weighting!T5+Indicator_default_S1!F4*Weighting!T6+Indicator_default_S1!G4*Weighting!T7+Indicator_default_S1!H4*Weighting!T8+Indicator_default_S1!I4*Weighting!T9+Indicator_default_S1!J4*Weighting!T10+Indicator_default_S1!K4*Weighting!T11+Indicator_default_S1!L4*Weighting!T12+Indicator_default_S1!M4*Weighting!T13+Indicator_default_S1!N4*Weighting!T14+Indicator_default_S1!O4*Weighting!T15+Indicator_default_S1!P4*Weighting!T16+Indicator_default_S1!Q4*Weighting!T17</f>
        <v>-0.34341531288356308</v>
      </c>
      <c r="U4" s="8">
        <f>+Indicator_default_S1!B4*Weighting!U2+Indicator_default_S1!C4*Weighting!U3+Indicator_default_S1!D4*Weighting!U4+Indicator_default_S1!E4*Weighting!U5+Indicator_default_S1!F4*Weighting!U6+Indicator_default_S1!G4*Weighting!U7+Indicator_default_S1!H4*Weighting!U8+Indicator_default_S1!I4*Weighting!U9+Indicator_default_S1!J4*Weighting!U10+Indicator_default_S1!K4*Weighting!U11+Indicator_default_S1!L4*Weighting!U12+Indicator_default_S1!M4*Weighting!U13+Indicator_default_S1!N4*Weighting!U14+Indicator_default_S1!O4*Weighting!U15+Indicator_default_S1!P4*Weighting!U16+Indicator_default_S1!Q4*Weighting!U17</f>
        <v>-0.15365562456560916</v>
      </c>
      <c r="V4" s="8">
        <f>+Indicator_default_S1!B4*Weighting!V2+Indicator_default_S1!C4*Weighting!V3+Indicator_default_S1!D4*Weighting!V4+Indicator_default_S1!E4*Weighting!V5+Indicator_default_S1!F4*Weighting!V6+Indicator_default_S1!G4*Weighting!V7+Indicator_default_S1!H4*Weighting!V8+Indicator_default_S1!I4*Weighting!V9+Indicator_default_S1!J4*Weighting!V10+Indicator_default_S1!K4*Weighting!V11+Indicator_default_S1!L4*Weighting!V12+Indicator_default_S1!M4*Weighting!V13+Indicator_default_S1!N4*Weighting!V14+Indicator_default_S1!O4*Weighting!V15+Indicator_default_S1!P4*Weighting!V16+Indicator_default_S1!Q4*Weighting!V17</f>
        <v>-0.40495131490289049</v>
      </c>
      <c r="W4" s="8">
        <f>+Indicator_default_S1!B4*Weighting!W2+Indicator_default_S1!C4*Weighting!W3+Indicator_default_S1!D4*Weighting!W4+Indicator_default_S1!E4*Weighting!W5+Indicator_default_S1!F4*Weighting!W6+Indicator_default_S1!G4*Weighting!W7+Indicator_default_S1!H4*Weighting!W8+Indicator_default_S1!I4*Weighting!W9+Indicator_default_S1!J4*Weighting!W10+Indicator_default_S1!K4*Weighting!W11+Indicator_default_S1!L4*Weighting!W12+Indicator_default_S1!M4*Weighting!W13+Indicator_default_S1!N4*Weighting!W14+Indicator_default_S1!O4*Weighting!W15+Indicator_default_S1!P4*Weighting!W16+Indicator_default_S1!Q4*Weighting!W17</f>
        <v>-0.62770493695940577</v>
      </c>
      <c r="X4" s="8">
        <f>+Indicator_default_S1!B4*Weighting!X2+Indicator_default_S1!C4*Weighting!X3+Indicator_default_S1!D4*Weighting!X4+Indicator_default_S1!E4*Weighting!X5+Indicator_default_S1!F4*Weighting!X6+Indicator_default_S1!G4*Weighting!X7+Indicator_default_S1!H4*Weighting!X8+Indicator_default_S1!I4*Weighting!X9+Indicator_default_S1!J4*Weighting!X10+Indicator_default_S1!K4*Weighting!X11+Indicator_default_S1!L4*Weighting!X12+Indicator_default_S1!M4*Weighting!X13+Indicator_default_S1!N4*Weighting!X14+Indicator_default_S1!O4*Weighting!X15+Indicator_default_S1!P4*Weighting!X16+Indicator_default_S1!Q4*Weighting!X17</f>
        <v>-0.58220011151307693</v>
      </c>
      <c r="Y4" s="8">
        <f>+Indicator_default_S1!B4*Weighting!Y2+Indicator_default_S1!C4*Weighting!Y3+Indicator_default_S1!D4*Weighting!Y4+Indicator_default_S1!E4*Weighting!Y5+Indicator_default_S1!F4*Weighting!Y6+Indicator_default_S1!G4*Weighting!Y7+Indicator_default_S1!H4*Weighting!Y8+Indicator_default_S1!I4*Weighting!Y9+Indicator_default_S1!J4*Weighting!Y10+Indicator_default_S1!K4*Weighting!Y11+Indicator_default_S1!L4*Weighting!Y12+Indicator_default_S1!M4*Weighting!Y13+Indicator_default_S1!N4*Weighting!Y14+Indicator_default_S1!O4*Weighting!Y15+Indicator_default_S1!P4*Weighting!Y16+Indicator_default_S1!Q4*Weighting!Y17</f>
        <v>-8.5804686640562497E-2</v>
      </c>
      <c r="Z4" s="8">
        <f>+Indicator_default_S1!B4*Weighting!Z2+Indicator_default_S1!C4*Weighting!Z3+Indicator_default_S1!D4*Weighting!Z4+Indicator_default_S1!E4*Weighting!Z5+Indicator_default_S1!F4*Weighting!Z6+Indicator_default_S1!G4*Weighting!Z7+Indicator_default_S1!H4*Weighting!Z8+Indicator_default_S1!I4*Weighting!Z9+Indicator_default_S1!J4*Weighting!Z10+Indicator_default_S1!K4*Weighting!Z11+Indicator_default_S1!L4*Weighting!Z12+Indicator_default_S1!M4*Weighting!Z13+Indicator_default_S1!N4*Weighting!Z14+Indicator_default_S1!O4*Weighting!Z15+Indicator_default_S1!P4*Weighting!Z16+Indicator_default_S1!Q4*Weighting!Z17</f>
        <v>-0.29282626372145298</v>
      </c>
      <c r="AA4" s="8">
        <f>+Indicator_default_S1!B4*Weighting!AA2+Indicator_default_S1!C4*Weighting!AA3+Indicator_default_S1!D4*Weighting!AA4+Indicator_default_S1!E4*Weighting!AA5+Indicator_default_S1!F4*Weighting!AA6+Indicator_default_S1!G4*Weighting!AA7+Indicator_default_S1!H4*Weighting!AA8+Indicator_default_S1!I4*Weighting!AA9+Indicator_default_S1!J4*Weighting!AA10+Indicator_default_S1!K4*Weighting!AA11+Indicator_default_S1!L4*Weighting!AA12+Indicator_default_S1!M4*Weighting!AA13+Indicator_default_S1!N4*Weighting!AA14+Indicator_default_S1!O4*Weighting!AA15+Indicator_default_S1!P4*Weighting!AA16+Indicator_default_S1!Q4*Weighting!AA17</f>
        <v>-9.1774891216811136E-2</v>
      </c>
    </row>
    <row r="5" spans="1:27" x14ac:dyDescent="0.35">
      <c r="A5" s="5" t="s">
        <v>4</v>
      </c>
      <c r="B5" s="8">
        <f ca="1">+Indicator_default_S1!B5*Weighting!B2+Indicator_default_S1!C5*Weighting!B3+Indicator_default_S1!D5*Weighting!B4+Indicator_default_S1!E5*Weighting!B5+Indicator_default_S1!F5*Weighting!B6+Indicator_default_S1!G5*Weighting!B7+Indicator_default_S1!H5*Weighting!B8+Indicator_default_S1!I5*Weighting!B9+Indicator_default_S1!J5*Weighting!B10+Indicator_default_S1!K5*Weighting!B11+Indicator_default_S1!L5*Weighting!B12+Indicator_default_S1!M5*Weighting!B13+Indicator_default_S1!N5*Weighting!B14+Indicator_default_S1!O5*Weighting!B15+Indicator_default_S1!P5*Weighting!B16+Indicator_default_S1!Q5*Weighting!B17</f>
        <v>-0.3729191635384716</v>
      </c>
      <c r="C5" s="8">
        <f ca="1">+Indicator_default_S1!B5*Weighting!C2+Indicator_default_S1!C5*Weighting!C3+Indicator_default_S1!D5*Weighting!C4+Indicator_default_S1!E5*Weighting!C5+Indicator_default_S1!F5*Weighting!C6+Indicator_default_S1!G5*Weighting!C7+Indicator_default_S1!H5*Weighting!C8+Indicator_default_S1!I5*Weighting!C9+Indicator_default_S1!J5*Weighting!C10+Indicator_default_S1!K5*Weighting!C11+Indicator_default_S1!L5*Weighting!C12+Indicator_default_S1!M5*Weighting!C13+Indicator_default_S1!N5*Weighting!C14+Indicator_default_S1!O5*Weighting!C15+Indicator_default_S1!P5*Weighting!C16+Indicator_default_S1!Q5*Weighting!C17</f>
        <v>-0.38483866782258802</v>
      </c>
      <c r="D5" s="8">
        <f ca="1">+Indicator_default_S1!B5*Weighting!D2+Indicator_default_S1!C5*Weighting!D3+Indicator_default_S1!D5*Weighting!D4+Indicator_default_S1!E5*Weighting!D5+Indicator_default_S1!F5*Weighting!D6+Indicator_default_S1!G5*Weighting!D7+Indicator_default_S1!H5*Weighting!D8+Indicator_default_S1!I5*Weighting!D9+Indicator_default_S1!J5*Weighting!D10+Indicator_default_S1!K5*Weighting!D11+Indicator_default_S1!L5*Weighting!D12+Indicator_default_S1!M5*Weighting!D13+Indicator_default_S1!N5*Weighting!D14+Indicator_default_S1!O5*Weighting!D15+Indicator_default_S1!P5*Weighting!D16+Indicator_default_S1!Q5*Weighting!D17</f>
        <v>-0.37610069721186318</v>
      </c>
      <c r="E5" s="8">
        <f ca="1">+Indicator_default_S1!B5*Weighting!E2+Indicator_default_S1!C5*Weighting!E3+Indicator_default_S1!D5*Weighting!E4+Indicator_default_S1!E5*Weighting!E5+Indicator_default_S1!F5*Weighting!E6+Indicator_default_S1!G5*Weighting!E7+Indicator_default_S1!H5*Weighting!E8+Indicator_default_S1!I5*Weighting!E9+Indicator_default_S1!J5*Weighting!E10+Indicator_default_S1!K5*Weighting!E11+Indicator_default_S1!L5*Weighting!E12+Indicator_default_S1!M5*Weighting!E13+Indicator_default_S1!N5*Weighting!E14+Indicator_default_S1!O5*Weighting!E15+Indicator_default_S1!P5*Weighting!E16+Indicator_default_S1!Q5*Weighting!E17</f>
        <v>-0.39198585970548844</v>
      </c>
      <c r="F5" s="8">
        <f ca="1">+Indicator_default_S1!B5*Weighting!F2+Indicator_default_S1!C5*Weighting!F3+Indicator_default_S1!D5*Weighting!F4+Indicator_default_S1!E5*Weighting!F5+Indicator_default_S1!F5*Weighting!F6+Indicator_default_S1!G5*Weighting!F7+Indicator_default_S1!H5*Weighting!F8+Indicator_default_S1!I5*Weighting!F9+Indicator_default_S1!J5*Weighting!F10+Indicator_default_S1!K5*Weighting!F11+Indicator_default_S1!L5*Weighting!F12+Indicator_default_S1!M5*Weighting!F13+Indicator_default_S1!N5*Weighting!F14+Indicator_default_S1!O5*Weighting!F15+Indicator_default_S1!P5*Weighting!F16+Indicator_default_S1!Q5*Weighting!F17</f>
        <v>-0.389220647316525</v>
      </c>
      <c r="G5" s="8">
        <f>+Indicator_default_S1!B5*Weighting!G2+Indicator_default_S1!C5*Weighting!G3+Indicator_default_S1!D5*Weighting!G4+Indicator_default_S1!E5*Weighting!G5+Indicator_default_S1!F5*Weighting!G6+Indicator_default_S1!G5*Weighting!G7+Indicator_default_S1!H5*Weighting!G8+Indicator_default_S1!I5*Weighting!G9+Indicator_default_S1!J5*Weighting!G10+Indicator_default_S1!K5*Weighting!G11+Indicator_default_S1!L5*Weighting!G12+Indicator_default_S1!M5*Weighting!G13+Indicator_default_S1!N5*Weighting!G14+Indicator_default_S1!O5*Weighting!G15+Indicator_default_S1!P5*Weighting!G16+Indicator_default_S1!Q5*Weighting!G17</f>
        <v>-0.31025650474922767</v>
      </c>
      <c r="H5" s="8">
        <f>+Indicator_default_S1!B5*Weighting!H2+Indicator_default_S1!C5*Weighting!H3+Indicator_default_S1!D5*Weighting!H4+Indicator_default_S1!E5*Weighting!H5+Indicator_default_S1!F5*Weighting!H6+Indicator_default_S1!G5*Weighting!H7+Indicator_default_S1!H5*Weighting!H8+Indicator_default_S1!I5*Weighting!H9+Indicator_default_S1!J5*Weighting!H10+Indicator_default_S1!K5*Weighting!H11+Indicator_default_S1!L5*Weighting!H12+Indicator_default_S1!M5*Weighting!H13+Indicator_default_S1!N5*Weighting!H14+Indicator_default_S1!O5*Weighting!H15+Indicator_default_S1!P5*Weighting!H16+Indicator_default_S1!Q5*Weighting!H17</f>
        <v>-0.31188365670560098</v>
      </c>
      <c r="I5" s="8">
        <f>+Indicator_default_S1!B5*Weighting!I2+Indicator_default_S1!C5*Weighting!I3+Indicator_default_S1!D5*Weighting!I4+Indicator_default_S1!E5*Weighting!I5+Indicator_default_S1!F5*Weighting!I6+Indicator_default_S1!G5*Weighting!I7+Indicator_default_S1!H5*Weighting!I8+Indicator_default_S1!I5*Weighting!I9+Indicator_default_S1!J5*Weighting!I10+Indicator_default_S1!K5*Weighting!I11+Indicator_default_S1!L5*Weighting!I12+Indicator_default_S1!M5*Weighting!I13+Indicator_default_S1!N5*Weighting!I14+Indicator_default_S1!O5*Weighting!I15+Indicator_default_S1!P5*Weighting!I16+Indicator_default_S1!Q5*Weighting!I17</f>
        <v>-0.31583803341579059</v>
      </c>
      <c r="J5" s="8">
        <f>+Indicator_default_S1!B5*Weighting!J2+Indicator_default_S1!C5*Weighting!J3+Indicator_default_S1!D5*Weighting!J4+Indicator_default_S1!E5*Weighting!J5+Indicator_default_S1!F5*Weighting!J6+Indicator_default_S1!G5*Weighting!J7+Indicator_default_S1!H5*Weighting!J8+Indicator_default_S1!I5*Weighting!J9+Indicator_default_S1!J5*Weighting!J10+Indicator_default_S1!K5*Weighting!J11+Indicator_default_S1!L5*Weighting!J12+Indicator_default_S1!M5*Weighting!J13+Indicator_default_S1!N5*Weighting!J14+Indicator_default_S1!O5*Weighting!J15+Indicator_default_S1!P5*Weighting!J16+Indicator_default_S1!Q5*Weighting!J17</f>
        <v>-0.35907808744361275</v>
      </c>
      <c r="K5" s="8">
        <f>+Indicator_default_S1!B5*Weighting!K2+Indicator_default_S1!C5*Weighting!K3+Indicator_default_S1!D5*Weighting!K4+Indicator_default_S1!E5*Weighting!K5+Indicator_default_S1!F5*Weighting!K6+Indicator_default_S1!G5*Weighting!K7+Indicator_default_S1!H5*Weighting!K8+Indicator_default_S1!I5*Weighting!K9+Indicator_default_S1!J5*Weighting!K10+Indicator_default_S1!K5*Weighting!K11+Indicator_default_S1!L5*Weighting!K12+Indicator_default_S1!M5*Weighting!K13+Indicator_default_S1!N5*Weighting!K14+Indicator_default_S1!O5*Weighting!K15+Indicator_default_S1!P5*Weighting!K16+Indicator_default_S1!Q5*Weighting!K17</f>
        <v>-0.31465521237251914</v>
      </c>
      <c r="L5" s="8">
        <f>+Indicator_default_S1!B5*Weighting!L2+Indicator_default_S1!C5*Weighting!L3+Indicator_default_S1!D5*Weighting!L4+Indicator_default_S1!E5*Weighting!L5+Indicator_default_S1!F5*Weighting!L6+Indicator_default_S1!G5*Weighting!L7+Indicator_default_S1!H5*Weighting!L8+Indicator_default_S1!I5*Weighting!L9+Indicator_default_S1!J5*Weighting!L10+Indicator_default_S1!K5*Weighting!L11+Indicator_default_S1!L5*Weighting!L12+Indicator_default_S1!M5*Weighting!L13+Indicator_default_S1!N5*Weighting!L14+Indicator_default_S1!O5*Weighting!L15+Indicator_default_S1!P5*Weighting!L16+Indicator_default_S1!Q5*Weighting!L17</f>
        <v>-0.41583895005627325</v>
      </c>
      <c r="M5" s="8">
        <f>+Indicator_default_S1!B5*Weighting!M2+Indicator_default_S1!C5*Weighting!M3+Indicator_default_S1!D5*Weighting!M4+Indicator_default_S1!E5*Weighting!M5+Indicator_default_S1!F5*Weighting!M6+Indicator_default_S1!G5*Weighting!M7+Indicator_default_S1!H5*Weighting!M8+Indicator_default_S1!I5*Weighting!M9+Indicator_default_S1!J5*Weighting!M10+Indicator_default_S1!K5*Weighting!M11+Indicator_default_S1!L5*Weighting!M12+Indicator_default_S1!M5*Weighting!M13+Indicator_default_S1!N5*Weighting!M14+Indicator_default_S1!O5*Weighting!M15+Indicator_default_S1!P5*Weighting!M16+Indicator_default_S1!Q5*Weighting!M17</f>
        <v>-6.9327864928879893E-2</v>
      </c>
      <c r="N5" s="8">
        <f>+Indicator_default_S1!B5*Weighting!N2+Indicator_default_S1!C5*Weighting!N3+Indicator_default_S1!D5*Weighting!N4+Indicator_default_S1!E5*Weighting!N5+Indicator_default_S1!F5*Weighting!N6+Indicator_default_S1!G5*Weighting!N7+Indicator_default_S1!H5*Weighting!N8+Indicator_default_S1!I5*Weighting!N9+Indicator_default_S1!J5*Weighting!N10+Indicator_default_S1!K5*Weighting!N11+Indicator_default_S1!L5*Weighting!N12+Indicator_default_S1!M5*Weighting!N13+Indicator_default_S1!N5*Weighting!N14+Indicator_default_S1!O5*Weighting!N15+Indicator_default_S1!P5*Weighting!N16+Indicator_default_S1!Q5*Weighting!N17</f>
        <v>-0.39226808656313589</v>
      </c>
      <c r="O5" s="8">
        <f>+Indicator_default_S1!B5*Weighting!O2+Indicator_default_S1!C5*Weighting!O3+Indicator_default_S1!D5*Weighting!O4+Indicator_default_S1!E5*Weighting!O5+Indicator_default_S1!F5*Weighting!O6+Indicator_default_S1!G5*Weighting!O7+Indicator_default_S1!H5*Weighting!O8+Indicator_default_S1!I5*Weighting!O9+Indicator_default_S1!J5*Weighting!O10+Indicator_default_S1!K5*Weighting!O11+Indicator_default_S1!L5*Weighting!O12+Indicator_default_S1!M5*Weighting!O13+Indicator_default_S1!N5*Weighting!O14+Indicator_default_S1!O5*Weighting!O15+Indicator_default_S1!P5*Weighting!O16+Indicator_default_S1!Q5*Weighting!O17</f>
        <v>-0.33955515524505381</v>
      </c>
      <c r="P5" s="8">
        <f>+Indicator_default_S1!B5*Weighting!P2+Indicator_default_S1!C5*Weighting!P3+Indicator_default_S1!D5*Weighting!P4+Indicator_default_S1!E5*Weighting!P5+Indicator_default_S1!F5*Weighting!P6+Indicator_default_S1!G5*Weighting!P7+Indicator_default_S1!H5*Weighting!P8+Indicator_default_S1!I5*Weighting!P9+Indicator_default_S1!J5*Weighting!P10+Indicator_default_S1!K5*Weighting!P11+Indicator_default_S1!L5*Weighting!P12+Indicator_default_S1!M5*Weighting!P13+Indicator_default_S1!N5*Weighting!P14+Indicator_default_S1!O5*Weighting!P15+Indicator_default_S1!P5*Weighting!P16+Indicator_default_S1!Q5*Weighting!P17</f>
        <v>-0.57735400176302687</v>
      </c>
      <c r="Q5" s="8">
        <f>+Indicator_default_S1!B5*Weighting!Q2+Indicator_default_S1!C5*Weighting!Q3+Indicator_default_S1!D5*Weighting!Q4+Indicator_default_S1!E5*Weighting!Q5+Indicator_default_S1!F5*Weighting!Q6+Indicator_default_S1!G5*Weighting!Q7+Indicator_default_S1!H5*Weighting!Q8+Indicator_default_S1!I5*Weighting!Q9+Indicator_default_S1!J5*Weighting!Q10+Indicator_default_S1!K5*Weighting!Q11+Indicator_default_S1!L5*Weighting!Q12+Indicator_default_S1!M5*Weighting!Q13+Indicator_default_S1!N5*Weighting!Q14+Indicator_default_S1!O5*Weighting!Q15+Indicator_default_S1!P5*Weighting!Q16+Indicator_default_S1!Q5*Weighting!Q17</f>
        <v>-7.3224684341285401E-2</v>
      </c>
      <c r="R5" s="8">
        <f>+Indicator_default_S1!B5*Weighting!R2+Indicator_default_S1!C5*Weighting!R3+Indicator_default_S1!D5*Weighting!R4+Indicator_default_S1!E5*Weighting!R5+Indicator_default_S1!F5*Weighting!R6+Indicator_default_S1!G5*Weighting!R7+Indicator_default_S1!H5*Weighting!R8+Indicator_default_S1!I5*Weighting!R9+Indicator_default_S1!J5*Weighting!R10+Indicator_default_S1!K5*Weighting!R11+Indicator_default_S1!L5*Weighting!R12+Indicator_default_S1!M5*Weighting!R13+Indicator_default_S1!N5*Weighting!R14+Indicator_default_S1!O5*Weighting!R15+Indicator_default_S1!P5*Weighting!R16+Indicator_default_S1!Q5*Weighting!R17</f>
        <v>-0.32242432884514394</v>
      </c>
      <c r="S5" s="8">
        <f>+Indicator_default_S1!B5*Weighting!S2+Indicator_default_S1!C5*Weighting!S3+Indicator_default_S1!D5*Weighting!S4+Indicator_default_S1!E5*Weighting!S5+Indicator_default_S1!F5*Weighting!S6+Indicator_default_S1!G5*Weighting!S7+Indicator_default_S1!H5*Weighting!S8+Indicator_default_S1!I5*Weighting!S9+Indicator_default_S1!J5*Weighting!S10+Indicator_default_S1!K5*Weighting!S11+Indicator_default_S1!L5*Weighting!S12+Indicator_default_S1!M5*Weighting!S13+Indicator_default_S1!N5*Weighting!S14+Indicator_default_S1!O5*Weighting!S15+Indicator_default_S1!P5*Weighting!S16+Indicator_default_S1!Q5*Weighting!S17</f>
        <v>-0.19386112272920097</v>
      </c>
      <c r="T5" s="8">
        <f>+Indicator_default_S1!B5*Weighting!T2+Indicator_default_S1!C5*Weighting!T3+Indicator_default_S1!D5*Weighting!T4+Indicator_default_S1!E5*Weighting!T5+Indicator_default_S1!F5*Weighting!T6+Indicator_default_S1!G5*Weighting!T7+Indicator_default_S1!H5*Weighting!T8+Indicator_default_S1!I5*Weighting!T9+Indicator_default_S1!J5*Weighting!T10+Indicator_default_S1!K5*Weighting!T11+Indicator_default_S1!L5*Weighting!T12+Indicator_default_S1!M5*Weighting!T13+Indicator_default_S1!N5*Weighting!T14+Indicator_default_S1!O5*Weighting!T15+Indicator_default_S1!P5*Weighting!T16+Indicator_default_S1!Q5*Weighting!T17</f>
        <v>-0.38081373316680273</v>
      </c>
      <c r="U5" s="8">
        <f>+Indicator_default_S1!B5*Weighting!U2+Indicator_default_S1!C5*Weighting!U3+Indicator_default_S1!D5*Weighting!U4+Indicator_default_S1!E5*Weighting!U5+Indicator_default_S1!F5*Weighting!U6+Indicator_default_S1!G5*Weighting!U7+Indicator_default_S1!H5*Weighting!U8+Indicator_default_S1!I5*Weighting!U9+Indicator_default_S1!J5*Weighting!U10+Indicator_default_S1!K5*Weighting!U11+Indicator_default_S1!L5*Weighting!U12+Indicator_default_S1!M5*Weighting!U13+Indicator_default_S1!N5*Weighting!U14+Indicator_default_S1!O5*Weighting!U15+Indicator_default_S1!P5*Weighting!U16+Indicator_default_S1!Q5*Weighting!U17</f>
        <v>-0.19436494815827524</v>
      </c>
      <c r="V5" s="8">
        <f>+Indicator_default_S1!B5*Weighting!V2+Indicator_default_S1!C5*Weighting!V3+Indicator_default_S1!D5*Weighting!V4+Indicator_default_S1!E5*Weighting!V5+Indicator_default_S1!F5*Weighting!V6+Indicator_default_S1!G5*Weighting!V7+Indicator_default_S1!H5*Weighting!V8+Indicator_default_S1!I5*Weighting!V9+Indicator_default_S1!J5*Weighting!V10+Indicator_default_S1!K5*Weighting!V11+Indicator_default_S1!L5*Weighting!V12+Indicator_default_S1!M5*Weighting!V13+Indicator_default_S1!N5*Weighting!V14+Indicator_default_S1!O5*Weighting!V15+Indicator_default_S1!P5*Weighting!V16+Indicator_default_S1!Q5*Weighting!V17</f>
        <v>-0.43917386761046484</v>
      </c>
      <c r="W5" s="8">
        <f>+Indicator_default_S1!B5*Weighting!W2+Indicator_default_S1!C5*Weighting!W3+Indicator_default_S1!D5*Weighting!W4+Indicator_default_S1!E5*Weighting!W5+Indicator_default_S1!F5*Weighting!W6+Indicator_default_S1!G5*Weighting!W7+Indicator_default_S1!H5*Weighting!W8+Indicator_default_S1!I5*Weighting!W9+Indicator_default_S1!J5*Weighting!W10+Indicator_default_S1!K5*Weighting!W11+Indicator_default_S1!L5*Weighting!W12+Indicator_default_S1!M5*Weighting!W13+Indicator_default_S1!N5*Weighting!W14+Indicator_default_S1!O5*Weighting!W15+Indicator_default_S1!P5*Weighting!W16+Indicator_default_S1!Q5*Weighting!W17</f>
        <v>-0.420383931398288</v>
      </c>
      <c r="X5" s="8">
        <f>+Indicator_default_S1!B5*Weighting!X2+Indicator_default_S1!C5*Weighting!X3+Indicator_default_S1!D5*Weighting!X4+Indicator_default_S1!E5*Weighting!X5+Indicator_default_S1!F5*Weighting!X6+Indicator_default_S1!G5*Weighting!X7+Indicator_default_S1!H5*Weighting!X8+Indicator_default_S1!I5*Weighting!X9+Indicator_default_S1!J5*Weighting!X10+Indicator_default_S1!K5*Weighting!X11+Indicator_default_S1!L5*Weighting!X12+Indicator_default_S1!M5*Weighting!X13+Indicator_default_S1!N5*Weighting!X14+Indicator_default_S1!O5*Weighting!X15+Indicator_default_S1!P5*Weighting!X16+Indicator_default_S1!Q5*Weighting!X17</f>
        <v>-0.55845532933696662</v>
      </c>
      <c r="Y5" s="8">
        <f>+Indicator_default_S1!B5*Weighting!Y2+Indicator_default_S1!C5*Weighting!Y3+Indicator_default_S1!D5*Weighting!Y4+Indicator_default_S1!E5*Weighting!Y5+Indicator_default_S1!F5*Weighting!Y6+Indicator_default_S1!G5*Weighting!Y7+Indicator_default_S1!H5*Weighting!Y8+Indicator_default_S1!I5*Weighting!Y9+Indicator_default_S1!J5*Weighting!Y10+Indicator_default_S1!K5*Weighting!Y11+Indicator_default_S1!L5*Weighting!Y12+Indicator_default_S1!M5*Weighting!Y13+Indicator_default_S1!N5*Weighting!Y14+Indicator_default_S1!O5*Weighting!Y15+Indicator_default_S1!P5*Weighting!Y16+Indicator_default_S1!Q5*Weighting!Y17</f>
        <v>-9.0437746728594698E-2</v>
      </c>
      <c r="Z5" s="8">
        <f>+Indicator_default_S1!B5*Weighting!Z2+Indicator_default_S1!C5*Weighting!Z3+Indicator_default_S1!D5*Weighting!Z4+Indicator_default_S1!E5*Weighting!Z5+Indicator_default_S1!F5*Weighting!Z6+Indicator_default_S1!G5*Weighting!Z7+Indicator_default_S1!H5*Weighting!Z8+Indicator_default_S1!I5*Weighting!Z9+Indicator_default_S1!J5*Weighting!Z10+Indicator_default_S1!K5*Weighting!Z11+Indicator_default_S1!L5*Weighting!Z12+Indicator_default_S1!M5*Weighting!Z13+Indicator_default_S1!N5*Weighting!Z14+Indicator_default_S1!O5*Weighting!Z15+Indicator_default_S1!P5*Weighting!Z16+Indicator_default_S1!Q5*Weighting!Z17</f>
        <v>-0.41380930231160334</v>
      </c>
      <c r="AA5" s="8">
        <f>+Indicator_default_S1!B5*Weighting!AA2+Indicator_default_S1!C5*Weighting!AA3+Indicator_default_S1!D5*Weighting!AA4+Indicator_default_S1!E5*Weighting!AA5+Indicator_default_S1!F5*Weighting!AA6+Indicator_default_S1!G5*Weighting!AA7+Indicator_default_S1!H5*Weighting!AA8+Indicator_default_S1!I5*Weighting!AA9+Indicator_default_S1!J5*Weighting!AA10+Indicator_default_S1!K5*Weighting!AA11+Indicator_default_S1!L5*Weighting!AA12+Indicator_default_S1!M5*Weighting!AA13+Indicator_default_S1!N5*Weighting!AA14+Indicator_default_S1!O5*Weighting!AA15+Indicator_default_S1!P5*Weighting!AA16+Indicator_default_S1!Q5*Weighting!AA17</f>
        <v>-8.2811022804647069E-2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2!B2*Weighting!B2+Indicator_default_S2!C2*Weighting!B3+Indicator_default_S2!D2*Weighting!B4+Indicator_default_S2!E2*Weighting!B5+Indicator_default_S2!F2*Weighting!B6+Indicator_default_S2!G2*Weighting!B7+Indicator_default_S2!H2*Weighting!B8+Indicator_default_S2!I2*Weighting!B9+Indicator_default_S2!J2*Weighting!B10+Indicator_default_S2!K2*Weighting!B11+Indicator_default_S2!L2*Weighting!B12+Indicator_default_S2!M2*Weighting!B13+Indicator_default_S2!N2*Weighting!B14+Indicator_default_S2!O2*Weighting!B15+Indicator_default_S2!P2*Weighting!B16+Indicator_default_S2!Q2*Weighting!B17</f>
        <v>-0.35090510635815347</v>
      </c>
      <c r="C2" s="8">
        <f ca="1">+Indicator_default_S2!B2*Weighting!C2+Indicator_default_S2!C2*Weighting!C3+Indicator_default_S2!D2*Weighting!C4+Indicator_default_S2!E2*Weighting!C5+Indicator_default_S2!F2*Weighting!C6+Indicator_default_S2!G2*Weighting!C7+Indicator_default_S2!H2*Weighting!C8+Indicator_default_S2!I2*Weighting!C9+Indicator_default_S2!J2*Weighting!C10+Indicator_default_S2!K2*Weighting!C11+Indicator_default_S2!L2*Weighting!C12+Indicator_default_S2!M2*Weighting!C13+Indicator_default_S2!N2*Weighting!C14+Indicator_default_S2!O2*Weighting!C15+Indicator_default_S2!P2*Weighting!C16+Indicator_default_S2!Q2*Weighting!C17</f>
        <v>-0.50299997383382378</v>
      </c>
      <c r="D2" s="8">
        <f ca="1">+Indicator_default_S2!B2*Weighting!D2+Indicator_default_S2!C2*Weighting!D3+Indicator_default_S2!D2*Weighting!D4+Indicator_default_S2!E2*Weighting!D5+Indicator_default_S2!F2*Weighting!D6+Indicator_default_S2!G2*Weighting!D7+Indicator_default_S2!H2*Weighting!D8+Indicator_default_S2!I2*Weighting!D9+Indicator_default_S2!J2*Weighting!D10+Indicator_default_S2!K2*Weighting!D11+Indicator_default_S2!L2*Weighting!D12+Indicator_default_S2!M2*Weighting!D13+Indicator_default_S2!N2*Weighting!D14+Indicator_default_S2!O2*Weighting!D15+Indicator_default_S2!P2*Weighting!D16+Indicator_default_S2!Q2*Weighting!D17</f>
        <v>-0.35543921797522238</v>
      </c>
      <c r="E2" s="8">
        <f ca="1">+Indicator_default_S2!B2*Weighting!E2+Indicator_default_S2!C2*Weighting!E3+Indicator_default_S2!D2*Weighting!E4+Indicator_default_S2!E2*Weighting!E5+Indicator_default_S2!F2*Weighting!E6+Indicator_default_S2!G2*Weighting!E7+Indicator_default_S2!H2*Weighting!E8+Indicator_default_S2!I2*Weighting!E9+Indicator_default_S2!J2*Weighting!E10+Indicator_default_S2!K2*Weighting!E11+Indicator_default_S2!L2*Weighting!E12+Indicator_default_S2!M2*Weighting!E13+Indicator_default_S2!N2*Weighting!E14+Indicator_default_S2!O2*Weighting!E15+Indicator_default_S2!P2*Weighting!E16+Indicator_default_S2!Q2*Weighting!E17</f>
        <v>-0.52692601020154595</v>
      </c>
      <c r="F2" s="8">
        <f ca="1">+Indicator_default_S2!B2*Weighting!F2+Indicator_default_S2!C2*Weighting!F3+Indicator_default_S2!D2*Weighting!F4+Indicator_default_S2!E2*Weighting!F5+Indicator_default_S2!F2*Weighting!F6+Indicator_default_S2!G2*Weighting!F7+Indicator_default_S2!H2*Weighting!F8+Indicator_default_S2!I2*Weighting!F9+Indicator_default_S2!J2*Weighting!F10+Indicator_default_S2!K2*Weighting!F11+Indicator_default_S2!L2*Weighting!F12+Indicator_default_S2!M2*Weighting!F13+Indicator_default_S2!N2*Weighting!F14+Indicator_default_S2!O2*Weighting!F15+Indicator_default_S2!P2*Weighting!F16+Indicator_default_S2!Q2*Weighting!F17</f>
        <v>-0.41628386323706146</v>
      </c>
      <c r="G2" s="8">
        <f>+Indicator_default_S2!B2*Weighting!G2+Indicator_default_S2!C2*Weighting!G3+Indicator_default_S2!D2*Weighting!G4+Indicator_default_S2!E2*Weighting!G5+Indicator_default_S2!F2*Weighting!G6+Indicator_default_S2!G2*Weighting!G7+Indicator_default_S2!H2*Weighting!G8+Indicator_default_S2!I2*Weighting!G9+Indicator_default_S2!J2*Weighting!G10+Indicator_default_S2!K2*Weighting!G11+Indicator_default_S2!L2*Weighting!G12+Indicator_default_S2!M2*Weighting!G13+Indicator_default_S2!N2*Weighting!G14+Indicator_default_S2!O2*Weighting!G15+Indicator_default_S2!P2*Weighting!G16+Indicator_default_S2!Q2*Weighting!G17</f>
        <v>-0.25060541965914285</v>
      </c>
      <c r="H2" s="8">
        <f>+Indicator_default_S2!B2*Weighting!H2+Indicator_default_S2!C2*Weighting!H3+Indicator_default_S2!D2*Weighting!H4+Indicator_default_S2!E2*Weighting!H5+Indicator_default_S2!F2*Weighting!H6+Indicator_default_S2!G2*Weighting!H7+Indicator_default_S2!H2*Weighting!H8+Indicator_default_S2!I2*Weighting!H9+Indicator_default_S2!J2*Weighting!H10+Indicator_default_S2!K2*Weighting!H11+Indicator_default_S2!L2*Weighting!H12+Indicator_default_S2!M2*Weighting!H13+Indicator_default_S2!N2*Weighting!H14+Indicator_default_S2!O2*Weighting!H15+Indicator_default_S2!P2*Weighting!H16+Indicator_default_S2!Q2*Weighting!H17</f>
        <v>-0.31670712251346284</v>
      </c>
      <c r="I2" s="8">
        <f>+Indicator_default_S2!B2*Weighting!I2+Indicator_default_S2!C2*Weighting!I3+Indicator_default_S2!D2*Weighting!I4+Indicator_default_S2!E2*Weighting!I5+Indicator_default_S2!F2*Weighting!I6+Indicator_default_S2!G2*Weighting!I7+Indicator_default_S2!H2*Weighting!I8+Indicator_default_S2!I2*Weighting!I9+Indicator_default_S2!J2*Weighting!I10+Indicator_default_S2!K2*Weighting!I11+Indicator_default_S2!L2*Weighting!I12+Indicator_default_S2!M2*Weighting!I13+Indicator_default_S2!N2*Weighting!I14+Indicator_default_S2!O2*Weighting!I15+Indicator_default_S2!P2*Weighting!I16+Indicator_default_S2!Q2*Weighting!I17</f>
        <v>-0.25572453328638245</v>
      </c>
      <c r="J2" s="8">
        <f>+Indicator_default_S2!B2*Weighting!J2+Indicator_default_S2!C2*Weighting!J3+Indicator_default_S2!D2*Weighting!J4+Indicator_default_S2!E2*Weighting!J5+Indicator_default_S2!F2*Weighting!J6+Indicator_default_S2!G2*Weighting!J7+Indicator_default_S2!H2*Weighting!J8+Indicator_default_S2!I2*Weighting!J9+Indicator_default_S2!J2*Weighting!J10+Indicator_default_S2!K2*Weighting!J11+Indicator_default_S2!L2*Weighting!J12+Indicator_default_S2!M2*Weighting!J13+Indicator_default_S2!N2*Weighting!J14+Indicator_default_S2!O2*Weighting!J15+Indicator_default_S2!P2*Weighting!J16+Indicator_default_S2!Q2*Weighting!J17</f>
        <v>-0.38562864520841339</v>
      </c>
      <c r="K2" s="8">
        <f>+Indicator_default_S2!B2*Weighting!K2+Indicator_default_S2!C2*Weighting!K3+Indicator_default_S2!D2*Weighting!K4+Indicator_default_S2!E2*Weighting!K5+Indicator_default_S2!F2*Weighting!K6+Indicator_default_S2!G2*Weighting!K7+Indicator_default_S2!H2*Weighting!K8+Indicator_default_S2!I2*Weighting!K9+Indicator_default_S2!J2*Weighting!K10+Indicator_default_S2!K2*Weighting!K11+Indicator_default_S2!L2*Weighting!K12+Indicator_default_S2!M2*Weighting!K13+Indicator_default_S2!N2*Weighting!K14+Indicator_default_S2!O2*Weighting!K15+Indicator_default_S2!P2*Weighting!K16+Indicator_default_S2!Q2*Weighting!K17</f>
        <v>-0.27747690831401034</v>
      </c>
      <c r="L2" s="8">
        <f>+Indicator_default_S2!B2*Weighting!L2+Indicator_default_S2!C2*Weighting!L3+Indicator_default_S2!D2*Weighting!L4+Indicator_default_S2!E2*Weighting!L5+Indicator_default_S2!F2*Weighting!L6+Indicator_default_S2!G2*Weighting!L7+Indicator_default_S2!H2*Weighting!L8+Indicator_default_S2!I2*Weighting!L9+Indicator_default_S2!J2*Weighting!L10+Indicator_default_S2!K2*Weighting!L11+Indicator_default_S2!L2*Weighting!L12+Indicator_default_S2!M2*Weighting!L13+Indicator_default_S2!N2*Weighting!L14+Indicator_default_S2!O2*Weighting!L15+Indicator_default_S2!P2*Weighting!L16+Indicator_default_S2!Q2*Weighting!L17</f>
        <v>-0.7562249672839535</v>
      </c>
      <c r="M2" s="8">
        <f>+Indicator_default_S2!B2*Weighting!M2+Indicator_default_S2!C2*Weighting!M3+Indicator_default_S2!D2*Weighting!M4+Indicator_default_S2!E2*Weighting!M5+Indicator_default_S2!F2*Weighting!M6+Indicator_default_S2!G2*Weighting!M7+Indicator_default_S2!H2*Weighting!M8+Indicator_default_S2!I2*Weighting!M9+Indicator_default_S2!J2*Weighting!M10+Indicator_default_S2!K2*Weighting!M11+Indicator_default_S2!L2*Weighting!M12+Indicator_default_S2!M2*Weighting!M13+Indicator_default_S2!N2*Weighting!M14+Indicator_default_S2!O2*Weighting!M15+Indicator_default_S2!P2*Weighting!M16+Indicator_default_S2!Q2*Weighting!M17</f>
        <v>-4.5282365425512484E-2</v>
      </c>
      <c r="N2" s="8">
        <f>+Indicator_default_S2!B2*Weighting!N2+Indicator_default_S2!C2*Weighting!N3+Indicator_default_S2!D2*Weighting!N4+Indicator_default_S2!E2*Weighting!N5+Indicator_default_S2!F2*Weighting!N6+Indicator_default_S2!G2*Weighting!N7+Indicator_default_S2!H2*Weighting!N8+Indicator_default_S2!I2*Weighting!N9+Indicator_default_S2!J2*Weighting!N10+Indicator_default_S2!K2*Weighting!N11+Indicator_default_S2!L2*Weighting!N12+Indicator_default_S2!M2*Weighting!N13+Indicator_default_S2!N2*Weighting!N14+Indicator_default_S2!O2*Weighting!N15+Indicator_default_S2!P2*Weighting!N16+Indicator_default_S2!Q2*Weighting!N17</f>
        <v>-0.29827930279114329</v>
      </c>
      <c r="O2" s="8">
        <f>+Indicator_default_S2!B2*Weighting!O2+Indicator_default_S2!C2*Weighting!O3+Indicator_default_S2!D2*Weighting!O4+Indicator_default_S2!E2*Weighting!O5+Indicator_default_S2!F2*Weighting!O6+Indicator_default_S2!G2*Weighting!O7+Indicator_default_S2!H2*Weighting!O8+Indicator_default_S2!I2*Weighting!O9+Indicator_default_S2!J2*Weighting!O10+Indicator_default_S2!K2*Weighting!O11+Indicator_default_S2!L2*Weighting!O12+Indicator_default_S2!M2*Weighting!O13+Indicator_default_S2!N2*Weighting!O14+Indicator_default_S2!O2*Weighting!O15+Indicator_default_S2!P2*Weighting!O16+Indicator_default_S2!Q2*Weighting!O17</f>
        <v>-0.28554472860099395</v>
      </c>
      <c r="P2" s="8">
        <f>+Indicator_default_S2!B2*Weighting!P2+Indicator_default_S2!C2*Weighting!P3+Indicator_default_S2!D2*Weighting!P4+Indicator_default_S2!E2*Weighting!P5+Indicator_default_S2!F2*Weighting!P6+Indicator_default_S2!G2*Weighting!P7+Indicator_default_S2!H2*Weighting!P8+Indicator_default_S2!I2*Weighting!P9+Indicator_default_S2!J2*Weighting!P10+Indicator_default_S2!K2*Weighting!P11+Indicator_default_S2!L2*Weighting!P12+Indicator_default_S2!M2*Weighting!P13+Indicator_default_S2!N2*Weighting!P14+Indicator_default_S2!O2*Weighting!P15+Indicator_default_S2!P2*Weighting!P16+Indicator_default_S2!Q2*Weighting!P17</f>
        <v>-0.4547135448515664</v>
      </c>
      <c r="Q2" s="8">
        <f>+Indicator_default_S2!B2*Weighting!Q2+Indicator_default_S2!C2*Weighting!Q3+Indicator_default_S2!D2*Weighting!Q4+Indicator_default_S2!E2*Weighting!Q5+Indicator_default_S2!F2*Weighting!Q6+Indicator_default_S2!G2*Weighting!Q7+Indicator_default_S2!H2*Weighting!Q8+Indicator_default_S2!I2*Weighting!Q9+Indicator_default_S2!J2*Weighting!Q10+Indicator_default_S2!K2*Weighting!Q11+Indicator_default_S2!L2*Weighting!Q12+Indicator_default_S2!M2*Weighting!Q13+Indicator_default_S2!N2*Weighting!Q14+Indicator_default_S2!O2*Weighting!Q15+Indicator_default_S2!P2*Weighting!Q16+Indicator_default_S2!Q2*Weighting!Q17</f>
        <v>-5.8692544822159756E-2</v>
      </c>
      <c r="R2" s="8">
        <f>+Indicator_default_S2!B2*Weighting!R2+Indicator_default_S2!C2*Weighting!R3+Indicator_default_S2!D2*Weighting!R4+Indicator_default_S2!E2*Weighting!R5+Indicator_default_S2!F2*Weighting!R6+Indicator_default_S2!G2*Weighting!R7+Indicator_default_S2!H2*Weighting!R8+Indicator_default_S2!I2*Weighting!R9+Indicator_default_S2!J2*Weighting!R10+Indicator_default_S2!K2*Weighting!R11+Indicator_default_S2!L2*Weighting!R12+Indicator_default_S2!M2*Weighting!R13+Indicator_default_S2!N2*Weighting!R14+Indicator_default_S2!O2*Weighting!R15+Indicator_default_S2!P2*Weighting!R16+Indicator_default_S2!Q2*Weighting!R17</f>
        <v>-0.18862751489008028</v>
      </c>
      <c r="S2" s="8">
        <f>+Indicator_default_S2!B2*Weighting!S2+Indicator_default_S2!C2*Weighting!S3+Indicator_default_S2!D2*Weighting!S4+Indicator_default_S2!E2*Weighting!S5+Indicator_default_S2!F2*Weighting!S6+Indicator_default_S2!G2*Weighting!S7+Indicator_default_S2!H2*Weighting!S8+Indicator_default_S2!I2*Weighting!S9+Indicator_default_S2!J2*Weighting!S10+Indicator_default_S2!K2*Weighting!S11+Indicator_default_S2!L2*Weighting!S12+Indicator_default_S2!M2*Weighting!S13+Indicator_default_S2!N2*Weighting!S14+Indicator_default_S2!O2*Weighting!S15+Indicator_default_S2!P2*Weighting!S16+Indicator_default_S2!Q2*Weighting!S17</f>
        <v>-0.11747596331881052</v>
      </c>
      <c r="T2" s="8">
        <f>+Indicator_default_S2!B2*Weighting!T2+Indicator_default_S2!C2*Weighting!T3+Indicator_default_S2!D2*Weighting!T4+Indicator_default_S2!E2*Weighting!T5+Indicator_default_S2!F2*Weighting!T6+Indicator_default_S2!G2*Weighting!T7+Indicator_default_S2!H2*Weighting!T8+Indicator_default_S2!I2*Weighting!T9+Indicator_default_S2!J2*Weighting!T10+Indicator_default_S2!K2*Weighting!T11+Indicator_default_S2!L2*Weighting!T12+Indicator_default_S2!M2*Weighting!T13+Indicator_default_S2!N2*Weighting!T14+Indicator_default_S2!O2*Weighting!T15+Indicator_default_S2!P2*Weighting!T16+Indicator_default_S2!Q2*Weighting!T17</f>
        <v>-0.20443725339736651</v>
      </c>
      <c r="U2" s="8">
        <f>+Indicator_default_S2!B2*Weighting!U2+Indicator_default_S2!C2*Weighting!U3+Indicator_default_S2!D2*Weighting!U4+Indicator_default_S2!E2*Weighting!U5+Indicator_default_S2!F2*Weighting!U6+Indicator_default_S2!G2*Weighting!U7+Indicator_default_S2!H2*Weighting!U8+Indicator_default_S2!I2*Weighting!U9+Indicator_default_S2!J2*Weighting!U10+Indicator_default_S2!K2*Weighting!U11+Indicator_default_S2!L2*Weighting!U12+Indicator_default_S2!M2*Weighting!U13+Indicator_default_S2!N2*Weighting!U14+Indicator_default_S2!O2*Weighting!U15+Indicator_default_S2!P2*Weighting!U16+Indicator_default_S2!Q2*Weighting!U17</f>
        <v>-0.20887553286990207</v>
      </c>
      <c r="V2" s="8">
        <f>+Indicator_default_S2!B2*Weighting!V2+Indicator_default_S2!C2*Weighting!V3+Indicator_default_S2!D2*Weighting!V4+Indicator_default_S2!E2*Weighting!V5+Indicator_default_S2!F2*Weighting!V6+Indicator_default_S2!G2*Weighting!V7+Indicator_default_S2!H2*Weighting!V8+Indicator_default_S2!I2*Weighting!V9+Indicator_default_S2!J2*Weighting!V10+Indicator_default_S2!K2*Weighting!V11+Indicator_default_S2!L2*Weighting!V12+Indicator_default_S2!M2*Weighting!V13+Indicator_default_S2!N2*Weighting!V14+Indicator_default_S2!O2*Weighting!V15+Indicator_default_S2!P2*Weighting!V16+Indicator_default_S2!Q2*Weighting!V17</f>
        <v>-0.25626341964614263</v>
      </c>
      <c r="W2" s="8">
        <f>+Indicator_default_S2!B2*Weighting!W2+Indicator_default_S2!C2*Weighting!W3+Indicator_default_S2!D2*Weighting!W4+Indicator_default_S2!E2*Weighting!W5+Indicator_default_S2!F2*Weighting!W6+Indicator_default_S2!G2*Weighting!W7+Indicator_default_S2!H2*Weighting!W8+Indicator_default_S2!I2*Weighting!W9+Indicator_default_S2!J2*Weighting!W10+Indicator_default_S2!K2*Weighting!W11+Indicator_default_S2!L2*Weighting!W12+Indicator_default_S2!M2*Weighting!W13+Indicator_default_S2!N2*Weighting!W14+Indicator_default_S2!O2*Weighting!W15+Indicator_default_S2!P2*Weighting!W16+Indicator_default_S2!Q2*Weighting!W17</f>
        <v>-0.39351535929899534</v>
      </c>
      <c r="X2" s="8">
        <f>+Indicator_default_S2!B2*Weighting!X2+Indicator_default_S2!C2*Weighting!X3+Indicator_default_S2!D2*Weighting!X4+Indicator_default_S2!E2*Weighting!X5+Indicator_default_S2!F2*Weighting!X6+Indicator_default_S2!G2*Weighting!X7+Indicator_default_S2!H2*Weighting!X8+Indicator_default_S2!I2*Weighting!X9+Indicator_default_S2!J2*Weighting!X10+Indicator_default_S2!K2*Weighting!X11+Indicator_default_S2!L2*Weighting!X12+Indicator_default_S2!M2*Weighting!X13+Indicator_default_S2!N2*Weighting!X14+Indicator_default_S2!O2*Weighting!X15+Indicator_default_S2!P2*Weighting!X16+Indicator_default_S2!Q2*Weighting!X17</f>
        <v>-0.45313443278601873</v>
      </c>
      <c r="Y2" s="8">
        <f>+Indicator_default_S2!B2*Weighting!Y2+Indicator_default_S2!C2*Weighting!Y3+Indicator_default_S2!D2*Weighting!Y4+Indicator_default_S2!E2*Weighting!Y5+Indicator_default_S2!F2*Weighting!Y6+Indicator_default_S2!G2*Weighting!Y7+Indicator_default_S2!H2*Weighting!Y8+Indicator_default_S2!I2*Weighting!Y9+Indicator_default_S2!J2*Weighting!Y10+Indicator_default_S2!K2*Weighting!Y11+Indicator_default_S2!L2*Weighting!Y12+Indicator_default_S2!M2*Weighting!Y13+Indicator_default_S2!N2*Weighting!Y14+Indicator_default_S2!O2*Weighting!Y15+Indicator_default_S2!P2*Weighting!Y16+Indicator_default_S2!Q2*Weighting!Y17</f>
        <v>3.5868131840930181E-3</v>
      </c>
      <c r="Z2" s="8">
        <f>+Indicator_default_S2!B2*Weighting!Z2+Indicator_default_S2!C2*Weighting!Z3+Indicator_default_S2!D2*Weighting!Z4+Indicator_default_S2!E2*Weighting!Z5+Indicator_default_S2!F2*Weighting!Z6+Indicator_default_S2!G2*Weighting!Z7+Indicator_default_S2!H2*Weighting!Z8+Indicator_default_S2!I2*Weighting!Z9+Indicator_default_S2!J2*Weighting!Z10+Indicator_default_S2!K2*Weighting!Z11+Indicator_default_S2!L2*Weighting!Z12+Indicator_default_S2!M2*Weighting!Z13+Indicator_default_S2!N2*Weighting!Z14+Indicator_default_S2!O2*Weighting!Z15+Indicator_default_S2!P2*Weighting!Z16+Indicator_default_S2!Q2*Weighting!Z17</f>
        <v>-0.25603455503924377</v>
      </c>
      <c r="AA2" s="8">
        <f>+Indicator_default_S2!B2*Weighting!AA2+Indicator_default_S2!C2*Weighting!AA3+Indicator_default_S2!D2*Weighting!AA4+Indicator_default_S2!E2*Weighting!AA5+Indicator_default_S2!F2*Weighting!AA6+Indicator_default_S2!G2*Weighting!AA7+Indicator_default_S2!H2*Weighting!AA8+Indicator_default_S2!I2*Weighting!AA9+Indicator_default_S2!J2*Weighting!AA10+Indicator_default_S2!K2*Weighting!AA11+Indicator_default_S2!L2*Weighting!AA12+Indicator_default_S2!M2*Weighting!AA13+Indicator_default_S2!N2*Weighting!AA14+Indicator_default_S2!O2*Weighting!AA15+Indicator_default_S2!P2*Weighting!AA16+Indicator_default_S2!Q2*Weighting!AA17</f>
        <v>-3.6172042708489893E-2</v>
      </c>
    </row>
    <row r="3" spans="1:27" x14ac:dyDescent="0.35">
      <c r="A3" s="5" t="s">
        <v>2</v>
      </c>
      <c r="B3" s="8">
        <f ca="1">+Indicator_default_S2!B3*Weighting!B2+Indicator_default_S2!C3*Weighting!B3+Indicator_default_S2!D3*Weighting!B4+Indicator_default_S2!E3*Weighting!B5+Indicator_default_S2!F3*Weighting!B6+Indicator_default_S2!G3*Weighting!B7+Indicator_default_S2!H3*Weighting!B8+Indicator_default_S2!I3*Weighting!B9+Indicator_default_S2!J3*Weighting!B10+Indicator_default_S2!K3*Weighting!B11+Indicator_default_S2!L3*Weighting!B12+Indicator_default_S2!M3*Weighting!B13+Indicator_default_S2!N3*Weighting!B14+Indicator_default_S2!O3*Weighting!B15+Indicator_default_S2!P3*Weighting!B16+Indicator_default_S2!Q3*Weighting!B17</f>
        <v>-0.24917116001912448</v>
      </c>
      <c r="C3" s="8">
        <f ca="1">+Indicator_default_S2!B3*Weighting!C2+Indicator_default_S2!C3*Weighting!C3+Indicator_default_S2!D3*Weighting!C4+Indicator_default_S2!E3*Weighting!C5+Indicator_default_S2!F3*Weighting!C6+Indicator_default_S2!G3*Weighting!C7+Indicator_default_S2!H3*Weighting!C8+Indicator_default_S2!I3*Weighting!C9+Indicator_default_S2!J3*Weighting!C10+Indicator_default_S2!K3*Weighting!C11+Indicator_default_S2!L3*Weighting!C12+Indicator_default_S2!M3*Weighting!C13+Indicator_default_S2!N3*Weighting!C14+Indicator_default_S2!O3*Weighting!C15+Indicator_default_S2!P3*Weighting!C16+Indicator_default_S2!Q3*Weighting!C17</f>
        <v>-1.0504884600270141</v>
      </c>
      <c r="D3" s="8">
        <f ca="1">+Indicator_default_S2!B3*Weighting!D2+Indicator_default_S2!C3*Weighting!D3+Indicator_default_S2!D3*Weighting!D4+Indicator_default_S2!E3*Weighting!D5+Indicator_default_S2!F3*Weighting!D6+Indicator_default_S2!G3*Weighting!D7+Indicator_default_S2!H3*Weighting!D8+Indicator_default_S2!I3*Weighting!D9+Indicator_default_S2!J3*Weighting!D10+Indicator_default_S2!K3*Weighting!D11+Indicator_default_S2!L3*Weighting!D12+Indicator_default_S2!M3*Weighting!D13+Indicator_default_S2!N3*Weighting!D14+Indicator_default_S2!O3*Weighting!D15+Indicator_default_S2!P3*Weighting!D16+Indicator_default_S2!Q3*Weighting!D17</f>
        <v>-0.26557082923011116</v>
      </c>
      <c r="E3" s="8">
        <f ca="1">+Indicator_default_S2!B3*Weighting!E2+Indicator_default_S2!C3*Weighting!E3+Indicator_default_S2!D3*Weighting!E4+Indicator_default_S2!E3*Weighting!E5+Indicator_default_S2!F3*Weighting!E6+Indicator_default_S2!G3*Weighting!E7+Indicator_default_S2!H3*Weighting!E8+Indicator_default_S2!I3*Weighting!E9+Indicator_default_S2!J3*Weighting!E10+Indicator_default_S2!K3*Weighting!E11+Indicator_default_S2!L3*Weighting!E12+Indicator_default_S2!M3*Weighting!E13+Indicator_default_S2!N3*Weighting!E14+Indicator_default_S2!O3*Weighting!E15+Indicator_default_S2!P3*Weighting!E16+Indicator_default_S2!Q3*Weighting!E17</f>
        <v>-1.0867743682331761</v>
      </c>
      <c r="F3" s="8">
        <f ca="1">+Indicator_default_S2!B3*Weighting!F2+Indicator_default_S2!C3*Weighting!F3+Indicator_default_S2!D3*Weighting!F4+Indicator_default_S2!E3*Weighting!F5+Indicator_default_S2!F3*Weighting!F6+Indicator_default_S2!G3*Weighting!F7+Indicator_default_S2!H3*Weighting!F8+Indicator_default_S2!I3*Weighting!F9+Indicator_default_S2!J3*Weighting!F10+Indicator_default_S2!K3*Weighting!F11+Indicator_default_S2!L3*Weighting!F12+Indicator_default_S2!M3*Weighting!F13+Indicator_default_S2!N3*Weighting!F14+Indicator_default_S2!O3*Weighting!F15+Indicator_default_S2!P3*Weighting!F16+Indicator_default_S2!Q3*Weighting!F17</f>
        <v>-0.54875707067232715</v>
      </c>
      <c r="G3" s="8">
        <f>+Indicator_default_S2!B3*Weighting!G2+Indicator_default_S2!C3*Weighting!G3+Indicator_default_S2!D3*Weighting!G4+Indicator_default_S2!E3*Weighting!G5+Indicator_default_S2!F3*Weighting!G6+Indicator_default_S2!G3*Weighting!G7+Indicator_default_S2!H3*Weighting!G8+Indicator_default_S2!I3*Weighting!G9+Indicator_default_S2!J3*Weighting!G10+Indicator_default_S2!K3*Weighting!G11+Indicator_default_S2!L3*Weighting!G12+Indicator_default_S2!M3*Weighting!G13+Indicator_default_S2!N3*Weighting!G14+Indicator_default_S2!O3*Weighting!G15+Indicator_default_S2!P3*Weighting!G16+Indicator_default_S2!Q3*Weighting!G17</f>
        <v>5.754324260205413E-2</v>
      </c>
      <c r="H3" s="8">
        <f>+Indicator_default_S2!B3*Weighting!H2+Indicator_default_S2!C3*Weighting!H3+Indicator_default_S2!D3*Weighting!H4+Indicator_default_S2!E3*Weighting!H5+Indicator_default_S2!F3*Weighting!H6+Indicator_default_S2!G3*Weighting!H7+Indicator_default_S2!H3*Weighting!H8+Indicator_default_S2!I3*Weighting!H9+Indicator_default_S2!J3*Weighting!H10+Indicator_default_S2!K3*Weighting!H11+Indicator_default_S2!L3*Weighting!H12+Indicator_default_S2!M3*Weighting!H13+Indicator_default_S2!N3*Weighting!H14+Indicator_default_S2!O3*Weighting!H15+Indicator_default_S2!P3*Weighting!H16+Indicator_default_S2!Q3*Weighting!H17</f>
        <v>-0.31745477173211323</v>
      </c>
      <c r="I3" s="8">
        <f>+Indicator_default_S2!B3*Weighting!I2+Indicator_default_S2!C3*Weighting!I3+Indicator_default_S2!D3*Weighting!I4+Indicator_default_S2!E3*Weighting!I5+Indicator_default_S2!F3*Weighting!I6+Indicator_default_S2!G3*Weighting!I7+Indicator_default_S2!H3*Weighting!I8+Indicator_default_S2!I3*Weighting!I9+Indicator_default_S2!J3*Weighting!I10+Indicator_default_S2!K3*Weighting!I11+Indicator_default_S2!L3*Weighting!I12+Indicator_default_S2!M3*Weighting!I13+Indicator_default_S2!N3*Weighting!I14+Indicator_default_S2!O3*Weighting!I15+Indicator_default_S2!P3*Weighting!I16+Indicator_default_S2!Q3*Weighting!I17</f>
        <v>5.182100515293462E-2</v>
      </c>
      <c r="J3" s="8">
        <f>+Indicator_default_S2!B3*Weighting!J2+Indicator_default_S2!C3*Weighting!J3+Indicator_default_S2!D3*Weighting!J4+Indicator_default_S2!E3*Weighting!J5+Indicator_default_S2!F3*Weighting!J6+Indicator_default_S2!G3*Weighting!J7+Indicator_default_S2!H3*Weighting!J8+Indicator_default_S2!I3*Weighting!J9+Indicator_default_S2!J3*Weighting!J10+Indicator_default_S2!K3*Weighting!J11+Indicator_default_S2!L3*Weighting!J12+Indicator_default_S2!M3*Weighting!J13+Indicator_default_S2!N3*Weighting!J14+Indicator_default_S2!O3*Weighting!J15+Indicator_default_S2!P3*Weighting!J16+Indicator_default_S2!Q3*Weighting!J17</f>
        <v>-0.41916796898511288</v>
      </c>
      <c r="K3" s="8">
        <f>+Indicator_default_S2!B3*Weighting!K2+Indicator_default_S2!C3*Weighting!K3+Indicator_default_S2!D3*Weighting!K4+Indicator_default_S2!E3*Weighting!K5+Indicator_default_S2!F3*Weighting!K6+Indicator_default_S2!G3*Weighting!K7+Indicator_default_S2!H3*Weighting!K8+Indicator_default_S2!I3*Weighting!K9+Indicator_default_S2!J3*Weighting!K10+Indicator_default_S2!K3*Weighting!K11+Indicator_default_S2!L3*Weighting!K12+Indicator_default_S2!M3*Weighting!K13+Indicator_default_S2!N3*Weighting!K14+Indicator_default_S2!O3*Weighting!K15+Indicator_default_S2!P3*Weighting!K16+Indicator_default_S2!Q3*Weighting!K17</f>
        <v>-8.4027789831911517E-2</v>
      </c>
      <c r="L3" s="8">
        <f>+Indicator_default_S2!B3*Weighting!L2+Indicator_default_S2!C3*Weighting!L3+Indicator_default_S2!D3*Weighting!L4+Indicator_default_S2!E3*Weighting!L5+Indicator_default_S2!F3*Weighting!L6+Indicator_default_S2!G3*Weighting!L7+Indicator_default_S2!H3*Weighting!L8+Indicator_default_S2!I3*Weighting!L9+Indicator_default_S2!J3*Weighting!L10+Indicator_default_S2!K3*Weighting!L11+Indicator_default_S2!L3*Weighting!L12+Indicator_default_S2!M3*Weighting!L13+Indicator_default_S2!N3*Weighting!L14+Indicator_default_S2!O3*Weighting!L15+Indicator_default_S2!P3*Weighting!L16+Indicator_default_S2!Q3*Weighting!L17</f>
        <v>-2.3978004885558222</v>
      </c>
      <c r="M3" s="8">
        <f>+Indicator_default_S2!B3*Weighting!M2+Indicator_default_S2!C3*Weighting!M3+Indicator_default_S2!D3*Weighting!M4+Indicator_default_S2!E3*Weighting!M5+Indicator_default_S2!F3*Weighting!M6+Indicator_default_S2!G3*Weighting!M7+Indicator_default_S2!H3*Weighting!M8+Indicator_default_S2!I3*Weighting!M9+Indicator_default_S2!J3*Weighting!M10+Indicator_default_S2!K3*Weighting!M11+Indicator_default_S2!L3*Weighting!M12+Indicator_default_S2!M3*Weighting!M13+Indicator_default_S2!N3*Weighting!M14+Indicator_default_S2!O3*Weighting!M15+Indicator_default_S2!P3*Weighting!M16+Indicator_default_S2!Q3*Weighting!M17</f>
        <v>0.10035270419908565</v>
      </c>
      <c r="N3" s="8">
        <f>+Indicator_default_S2!B3*Weighting!N2+Indicator_default_S2!C3*Weighting!N3+Indicator_default_S2!D3*Weighting!N4+Indicator_default_S2!E3*Weighting!N5+Indicator_default_S2!F3*Weighting!N6+Indicator_default_S2!G3*Weighting!N7+Indicator_default_S2!H3*Weighting!N8+Indicator_default_S2!I3*Weighting!N9+Indicator_default_S2!J3*Weighting!N10+Indicator_default_S2!K3*Weighting!N11+Indicator_default_S2!L3*Weighting!N12+Indicator_default_S2!M3*Weighting!N13+Indicator_default_S2!N3*Weighting!N14+Indicator_default_S2!O3*Weighting!N15+Indicator_default_S2!P3*Weighting!N16+Indicator_default_S2!Q3*Weighting!N17</f>
        <v>-1.4468421421615465E-2</v>
      </c>
      <c r="O3" s="8">
        <f>+Indicator_default_S2!B3*Weighting!O2+Indicator_default_S2!C3*Weighting!O3+Indicator_default_S2!D3*Weighting!O4+Indicator_default_S2!E3*Weighting!O5+Indicator_default_S2!F3*Weighting!O6+Indicator_default_S2!G3*Weighting!O7+Indicator_default_S2!H3*Weighting!O8+Indicator_default_S2!I3*Weighting!O9+Indicator_default_S2!J3*Weighting!O10+Indicator_default_S2!K3*Weighting!O11+Indicator_default_S2!L3*Weighting!O12+Indicator_default_S2!M3*Weighting!O13+Indicator_default_S2!N3*Weighting!O14+Indicator_default_S2!O3*Weighting!O15+Indicator_default_S2!P3*Weighting!O16+Indicator_default_S2!Q3*Weighting!O17</f>
        <v>0.26610296260001015</v>
      </c>
      <c r="P3" s="8">
        <f>+Indicator_default_S2!B3*Weighting!P2+Indicator_default_S2!C3*Weighting!P3+Indicator_default_S2!D3*Weighting!P4+Indicator_default_S2!E3*Weighting!P5+Indicator_default_S2!F3*Weighting!P6+Indicator_default_S2!G3*Weighting!P7+Indicator_default_S2!H3*Weighting!P8+Indicator_default_S2!I3*Weighting!P9+Indicator_default_S2!J3*Weighting!P10+Indicator_default_S2!K3*Weighting!P11+Indicator_default_S2!L3*Weighting!P12+Indicator_default_S2!M3*Weighting!P13+Indicator_default_S2!N3*Weighting!P14+Indicator_default_S2!O3*Weighting!P15+Indicator_default_S2!P3*Weighting!P16+Indicator_default_S2!Q3*Weighting!P17</f>
        <v>0.16321827603505956</v>
      </c>
      <c r="Q3" s="8">
        <f>+Indicator_default_S2!B3*Weighting!Q2+Indicator_default_S2!C3*Weighting!Q3+Indicator_default_S2!D3*Weighting!Q4+Indicator_default_S2!E3*Weighting!Q5+Indicator_default_S2!F3*Weighting!Q6+Indicator_default_S2!G3*Weighting!Q7+Indicator_default_S2!H3*Weighting!Q8+Indicator_default_S2!I3*Weighting!Q9+Indicator_default_S2!J3*Weighting!Q10+Indicator_default_S2!K3*Weighting!Q11+Indicator_default_S2!L3*Weighting!Q12+Indicator_default_S2!M3*Weighting!Q13+Indicator_default_S2!N3*Weighting!Q14+Indicator_default_S2!O3*Weighting!Q15+Indicator_default_S2!P3*Weighting!Q16+Indicator_default_S2!Q3*Weighting!Q17</f>
        <v>3.808923244192134E-2</v>
      </c>
      <c r="R3" s="8">
        <f>+Indicator_default_S2!B3*Weighting!R2+Indicator_default_S2!C3*Weighting!R3+Indicator_default_S2!D3*Weighting!R4+Indicator_default_S2!E3*Weighting!R5+Indicator_default_S2!F3*Weighting!R6+Indicator_default_S2!G3*Weighting!R7+Indicator_default_S2!H3*Weighting!R8+Indicator_default_S2!I3*Weighting!R9+Indicator_default_S2!J3*Weighting!R10+Indicator_default_S2!K3*Weighting!R11+Indicator_default_S2!L3*Weighting!R12+Indicator_default_S2!M3*Weighting!R13+Indicator_default_S2!N3*Weighting!R14+Indicator_default_S2!O3*Weighting!R15+Indicator_default_S2!P3*Weighting!R16+Indicator_default_S2!Q3*Weighting!R17</f>
        <v>0.44603144280312029</v>
      </c>
      <c r="S3" s="8">
        <f>+Indicator_default_S2!B3*Weighting!S2+Indicator_default_S2!C3*Weighting!S3+Indicator_default_S2!D3*Weighting!S4+Indicator_default_S2!E3*Weighting!S5+Indicator_default_S2!F3*Weighting!S6+Indicator_default_S2!G3*Weighting!S7+Indicator_default_S2!H3*Weighting!S8+Indicator_default_S2!I3*Weighting!S9+Indicator_default_S2!J3*Weighting!S10+Indicator_default_S2!K3*Weighting!S11+Indicator_default_S2!L3*Weighting!S12+Indicator_default_S2!M3*Weighting!S13+Indicator_default_S2!N3*Weighting!S14+Indicator_default_S2!O3*Weighting!S15+Indicator_default_S2!P3*Weighting!S16+Indicator_default_S2!Q3*Weighting!S17</f>
        <v>0.24282493954983217</v>
      </c>
      <c r="T3" s="8">
        <f>+Indicator_default_S2!B3*Weighting!T2+Indicator_default_S2!C3*Weighting!T3+Indicator_default_S2!D3*Weighting!T4+Indicator_default_S2!E3*Weighting!T5+Indicator_default_S2!F3*Weighting!T6+Indicator_default_S2!G3*Weighting!T7+Indicator_default_S2!H3*Weighting!T8+Indicator_default_S2!I3*Weighting!T9+Indicator_default_S2!J3*Weighting!T10+Indicator_default_S2!K3*Weighting!T11+Indicator_default_S2!L3*Weighting!T12+Indicator_default_S2!M3*Weighting!T13+Indicator_default_S2!N3*Weighting!T14+Indicator_default_S2!O3*Weighting!T15+Indicator_default_S2!P3*Weighting!T16+Indicator_default_S2!Q3*Weighting!T17</f>
        <v>0.6026483048833351</v>
      </c>
      <c r="U3" s="8">
        <f>+Indicator_default_S2!B3*Weighting!U2+Indicator_default_S2!C3*Weighting!U3+Indicator_default_S2!D3*Weighting!U4+Indicator_default_S2!E3*Weighting!U5+Indicator_default_S2!F3*Weighting!U6+Indicator_default_S2!G3*Weighting!U7+Indicator_default_S2!H3*Weighting!U8+Indicator_default_S2!I3*Weighting!U9+Indicator_default_S2!J3*Weighting!U10+Indicator_default_S2!K3*Weighting!U11+Indicator_default_S2!L3*Weighting!U12+Indicator_default_S2!M3*Weighting!U13+Indicator_default_S2!N3*Weighting!U14+Indicator_default_S2!O3*Weighting!U15+Indicator_default_S2!P3*Weighting!U16+Indicator_default_S2!Q3*Weighting!U17</f>
        <v>-0.36284710361336836</v>
      </c>
      <c r="V3" s="8">
        <f>+Indicator_default_S2!B3*Weighting!V2+Indicator_default_S2!C3*Weighting!V3+Indicator_default_S2!D3*Weighting!V4+Indicator_default_S2!E3*Weighting!V5+Indicator_default_S2!F3*Weighting!V6+Indicator_default_S2!G3*Weighting!V7+Indicator_default_S2!H3*Weighting!V8+Indicator_default_S2!I3*Weighting!V9+Indicator_default_S2!J3*Weighting!V10+Indicator_default_S2!K3*Weighting!V11+Indicator_default_S2!L3*Weighting!V12+Indicator_default_S2!M3*Weighting!V13+Indicator_default_S2!N3*Weighting!V14+Indicator_default_S2!O3*Weighting!V15+Indicator_default_S2!P3*Weighting!V16+Indicator_default_S2!Q3*Weighting!V17</f>
        <v>0.58984371476031949</v>
      </c>
      <c r="W3" s="8">
        <f>+Indicator_default_S2!B3*Weighting!W2+Indicator_default_S2!C3*Weighting!W3+Indicator_default_S2!D3*Weighting!W4+Indicator_default_S2!E3*Weighting!W5+Indicator_default_S2!F3*Weighting!W6+Indicator_default_S2!G3*Weighting!W7+Indicator_default_S2!H3*Weighting!W8+Indicator_default_S2!I3*Weighting!W9+Indicator_default_S2!J3*Weighting!W10+Indicator_default_S2!K3*Weighting!W11+Indicator_default_S2!L3*Weighting!W12+Indicator_default_S2!M3*Weighting!W13+Indicator_default_S2!N3*Weighting!W14+Indicator_default_S2!O3*Weighting!W15+Indicator_default_S2!P3*Weighting!W16+Indicator_default_S2!Q3*Weighting!W17</f>
        <v>0.15546951231970349</v>
      </c>
      <c r="X3" s="8">
        <f>+Indicator_default_S2!B3*Weighting!X2+Indicator_default_S2!C3*Weighting!X3+Indicator_default_S2!D3*Weighting!X4+Indicator_default_S2!E3*Weighting!X5+Indicator_default_S2!F3*Weighting!X6+Indicator_default_S2!G3*Weighting!X7+Indicator_default_S2!H3*Weighting!X8+Indicator_default_S2!I3*Weighting!X9+Indicator_default_S2!J3*Weighting!X10+Indicator_default_S2!K3*Weighting!X11+Indicator_default_S2!L3*Weighting!X12+Indicator_default_S2!M3*Weighting!X13+Indicator_default_S2!N3*Weighting!X14+Indicator_default_S2!O3*Weighting!X15+Indicator_default_S2!P3*Weighting!X16+Indicator_default_S2!Q3*Weighting!X17</f>
        <v>0.1209596143209405</v>
      </c>
      <c r="Y3" s="8">
        <f>+Indicator_default_S2!B3*Weighting!Y2+Indicator_default_S2!C3*Weighting!Y3+Indicator_default_S2!D3*Weighting!Y4+Indicator_default_S2!E3*Weighting!Y5+Indicator_default_S2!F3*Weighting!Y6+Indicator_default_S2!G3*Weighting!Y7+Indicator_default_S2!H3*Weighting!Y8+Indicator_default_S2!I3*Weighting!Y9+Indicator_default_S2!J3*Weighting!Y10+Indicator_default_S2!K3*Weighting!Y11+Indicator_default_S2!L3*Weighting!Y12+Indicator_default_S2!M3*Weighting!Y13+Indicator_default_S2!N3*Weighting!Y14+Indicator_default_S2!O3*Weighting!Y15+Indicator_default_S2!P3*Weighting!Y16+Indicator_default_S2!Q3*Weighting!Y17</f>
        <v>0.46444349257146705</v>
      </c>
      <c r="Z3" s="8">
        <f>+Indicator_default_S2!B3*Weighting!Z2+Indicator_default_S2!C3*Weighting!Z3+Indicator_default_S2!D3*Weighting!Z4+Indicator_default_S2!E3*Weighting!Z5+Indicator_default_S2!F3*Weighting!Z6+Indicator_default_S2!G3*Weighting!Z7+Indicator_default_S2!H3*Weighting!Z8+Indicator_default_S2!I3*Weighting!Z9+Indicator_default_S2!J3*Weighting!Z10+Indicator_default_S2!K3*Weighting!Z11+Indicator_default_S2!L3*Weighting!Z12+Indicator_default_S2!M3*Weighting!Z13+Indicator_default_S2!N3*Weighting!Z14+Indicator_default_S2!O3*Weighting!Z15+Indicator_default_S2!P3*Weighting!Z16+Indicator_default_S2!Q3*Weighting!Z17</f>
        <v>0.29087310414225331</v>
      </c>
      <c r="AA3" s="8">
        <f>+Indicator_default_S2!B3*Weighting!AA2+Indicator_default_S2!C3*Weighting!AA3+Indicator_default_S2!D3*Weighting!AA4+Indicator_default_S2!E3*Weighting!AA5+Indicator_default_S2!F3*Weighting!AA6+Indicator_default_S2!G3*Weighting!AA7+Indicator_default_S2!H3*Weighting!AA8+Indicator_default_S2!I3*Weighting!AA9+Indicator_default_S2!J3*Weighting!AA10+Indicator_default_S2!K3*Weighting!AA11+Indicator_default_S2!L3*Weighting!AA12+Indicator_default_S2!M3*Weighting!AA13+Indicator_default_S2!N3*Weighting!AA14+Indicator_default_S2!O3*Weighting!AA15+Indicator_default_S2!P3*Weighting!AA16+Indicator_default_S2!Q3*Weighting!AA17</f>
        <v>0.214950594596624</v>
      </c>
    </row>
    <row r="4" spans="1:27" x14ac:dyDescent="0.35">
      <c r="A4" s="5" t="s">
        <v>3</v>
      </c>
      <c r="B4" s="8">
        <f ca="1">+Indicator_default_S2!B4*Weighting!B2+Indicator_default_S2!C4*Weighting!B3+Indicator_default_S2!D4*Weighting!B4+Indicator_default_S2!E4*Weighting!B5+Indicator_default_S2!F4*Weighting!B6+Indicator_default_S2!G4*Weighting!B7+Indicator_default_S2!H4*Weighting!B8+Indicator_default_S2!I4*Weighting!B9+Indicator_default_S2!J4*Weighting!B10+Indicator_default_S2!K4*Weighting!B11+Indicator_default_S2!L4*Weighting!B12+Indicator_default_S2!M4*Weighting!B13+Indicator_default_S2!N4*Weighting!B14+Indicator_default_S2!O4*Weighting!B15+Indicator_default_S2!P4*Weighting!B16+Indicator_default_S2!Q4*Weighting!B17</f>
        <v>-0.36875099375719117</v>
      </c>
      <c r="C4" s="8">
        <f ca="1">+Indicator_default_S2!B4*Weighting!C2+Indicator_default_S2!C4*Weighting!C3+Indicator_default_S2!D4*Weighting!C4+Indicator_default_S2!E4*Weighting!C5+Indicator_default_S2!F4*Weighting!C6+Indicator_default_S2!G4*Weighting!C7+Indicator_default_S2!H4*Weighting!C8+Indicator_default_S2!I4*Weighting!C9+Indicator_default_S2!J4*Weighting!C10+Indicator_default_S2!K4*Weighting!C11+Indicator_default_S2!L4*Weighting!C12+Indicator_default_S2!M4*Weighting!C13+Indicator_default_S2!N4*Weighting!C14+Indicator_default_S2!O4*Weighting!C15+Indicator_default_S2!P4*Weighting!C16+Indicator_default_S2!Q4*Weighting!C17</f>
        <v>-0.40649768975408213</v>
      </c>
      <c r="D4" s="8">
        <f ca="1">+Indicator_default_S2!B4*Weighting!D2+Indicator_default_S2!C4*Weighting!D3+Indicator_default_S2!D4*Weighting!D4+Indicator_default_S2!E4*Weighting!D5+Indicator_default_S2!F4*Weighting!D6+Indicator_default_S2!G4*Weighting!D7+Indicator_default_S2!H4*Weighting!D8+Indicator_default_S2!I4*Weighting!D9+Indicator_default_S2!J4*Weighting!D10+Indicator_default_S2!K4*Weighting!D11+Indicator_default_S2!L4*Weighting!D12+Indicator_default_S2!M4*Weighting!D13+Indicator_default_S2!N4*Weighting!D14+Indicator_default_S2!O4*Weighting!D15+Indicator_default_S2!P4*Weighting!D16+Indicator_default_S2!Q4*Weighting!D17</f>
        <v>-0.36938119349281678</v>
      </c>
      <c r="E4" s="8">
        <f ca="1">+Indicator_default_S2!B4*Weighting!E2+Indicator_default_S2!C4*Weighting!E3+Indicator_default_S2!D4*Weighting!E4+Indicator_default_S2!E4*Weighting!E5+Indicator_default_S2!F4*Weighting!E6+Indicator_default_S2!G4*Weighting!E7+Indicator_default_S2!H4*Weighting!E8+Indicator_default_S2!I4*Weighting!E9+Indicator_default_S2!J4*Weighting!E10+Indicator_default_S2!K4*Weighting!E11+Indicator_default_S2!L4*Weighting!E12+Indicator_default_S2!M4*Weighting!E13+Indicator_default_S2!N4*Weighting!E14+Indicator_default_S2!O4*Weighting!E15+Indicator_default_S2!P4*Weighting!E16+Indicator_default_S2!Q4*Weighting!E17</f>
        <v>-0.44941205692981684</v>
      </c>
      <c r="F4" s="8">
        <f ca="1">+Indicator_default_S2!B4*Weighting!F2+Indicator_default_S2!C4*Weighting!F3+Indicator_default_S2!D4*Weighting!F4+Indicator_default_S2!E4*Weighting!F5+Indicator_default_S2!F4*Weighting!F6+Indicator_default_S2!G4*Weighting!F7+Indicator_default_S2!H4*Weighting!F8+Indicator_default_S2!I4*Weighting!F9+Indicator_default_S2!J4*Weighting!F10+Indicator_default_S2!K4*Weighting!F11+Indicator_default_S2!L4*Weighting!F12+Indicator_default_S2!M4*Weighting!F13+Indicator_default_S2!N4*Weighting!F14+Indicator_default_S2!O4*Weighting!F15+Indicator_default_S2!P4*Weighting!F16+Indicator_default_S2!Q4*Weighting!F17</f>
        <v>-0.39064208340023299</v>
      </c>
      <c r="G4" s="8">
        <f>+Indicator_default_S2!B4*Weighting!G2+Indicator_default_S2!C4*Weighting!G3+Indicator_default_S2!D4*Weighting!G4+Indicator_default_S2!E4*Weighting!G5+Indicator_default_S2!F4*Weighting!G6+Indicator_default_S2!G4*Weighting!G7+Indicator_default_S2!H4*Weighting!G8+Indicator_default_S2!I4*Weighting!G9+Indicator_default_S2!J4*Weighting!G10+Indicator_default_S2!K4*Weighting!G11+Indicator_default_S2!L4*Weighting!G12+Indicator_default_S2!M4*Weighting!G13+Indicator_default_S2!N4*Weighting!G14+Indicator_default_S2!O4*Weighting!G15+Indicator_default_S2!P4*Weighting!G16+Indicator_default_S2!Q4*Weighting!G17</f>
        <v>-0.31520312315461435</v>
      </c>
      <c r="H4" s="8">
        <f>+Indicator_default_S2!B4*Weighting!H2+Indicator_default_S2!C4*Weighting!H3+Indicator_default_S2!D4*Weighting!H4+Indicator_default_S2!E4*Weighting!H5+Indicator_default_S2!F4*Weighting!H6+Indicator_default_S2!G4*Weighting!H7+Indicator_default_S2!H4*Weighting!H8+Indicator_default_S2!I4*Weighting!H9+Indicator_default_S2!J4*Weighting!H10+Indicator_default_S2!K4*Weighting!H11+Indicator_default_S2!L4*Weighting!H12+Indicator_default_S2!M4*Weighting!H13+Indicator_default_S2!N4*Weighting!H14+Indicator_default_S2!O4*Weighting!H15+Indicator_default_S2!P4*Weighting!H16+Indicator_default_S2!Q4*Weighting!H17</f>
        <v>-0.32356849661593046</v>
      </c>
      <c r="I4" s="8">
        <f>+Indicator_default_S2!B4*Weighting!I2+Indicator_default_S2!C4*Weighting!I3+Indicator_default_S2!D4*Weighting!I4+Indicator_default_S2!E4*Weighting!I5+Indicator_default_S2!F4*Weighting!I6+Indicator_default_S2!G4*Weighting!I7+Indicator_default_S2!H4*Weighting!I8+Indicator_default_S2!I4*Weighting!I9+Indicator_default_S2!J4*Weighting!I10+Indicator_default_S2!K4*Weighting!I11+Indicator_default_S2!L4*Weighting!I12+Indicator_default_S2!M4*Weighting!I13+Indicator_default_S2!N4*Weighting!I14+Indicator_default_S2!O4*Weighting!I15+Indicator_default_S2!P4*Weighting!I16+Indicator_default_S2!Q4*Weighting!I17</f>
        <v>-0.31932705231192871</v>
      </c>
      <c r="J4" s="8">
        <f>+Indicator_default_S2!B4*Weighting!J2+Indicator_default_S2!C4*Weighting!J3+Indicator_default_S2!D4*Weighting!J4+Indicator_default_S2!E4*Weighting!J5+Indicator_default_S2!F4*Weighting!J6+Indicator_default_S2!G4*Weighting!J7+Indicator_default_S2!H4*Weighting!J8+Indicator_default_S2!I4*Weighting!J9+Indicator_default_S2!J4*Weighting!J10+Indicator_default_S2!K4*Weighting!J11+Indicator_default_S2!L4*Weighting!J12+Indicator_default_S2!M4*Weighting!J13+Indicator_default_S2!N4*Weighting!J14+Indicator_default_S2!O4*Weighting!J15+Indicator_default_S2!P4*Weighting!J16+Indicator_default_S2!Q4*Weighting!J17</f>
        <v>-0.40868481996726475</v>
      </c>
      <c r="K4" s="8">
        <f>+Indicator_default_S2!B4*Weighting!K2+Indicator_default_S2!C4*Weighting!K3+Indicator_default_S2!D4*Weighting!K4+Indicator_default_S2!E4*Weighting!K5+Indicator_default_S2!F4*Weighting!K6+Indicator_default_S2!G4*Weighting!K7+Indicator_default_S2!H4*Weighting!K8+Indicator_default_S2!I4*Weighting!K9+Indicator_default_S2!J4*Weighting!K10+Indicator_default_S2!K4*Weighting!K11+Indicator_default_S2!L4*Weighting!K12+Indicator_default_S2!M4*Weighting!K13+Indicator_default_S2!N4*Weighting!K14+Indicator_default_S2!O4*Weighting!K15+Indicator_default_S2!P4*Weighting!K16+Indicator_default_S2!Q4*Weighting!K17</f>
        <v>-0.31843401146729644</v>
      </c>
      <c r="L4" s="8">
        <f>+Indicator_default_S2!B4*Weighting!L2+Indicator_default_S2!C4*Weighting!L3+Indicator_default_S2!D4*Weighting!L4+Indicator_default_S2!E4*Weighting!L5+Indicator_default_S2!F4*Weighting!L6+Indicator_default_S2!G4*Weighting!L7+Indicator_default_S2!H4*Weighting!L8+Indicator_default_S2!I4*Weighting!L9+Indicator_default_S2!J4*Weighting!L10+Indicator_default_S2!K4*Weighting!L11+Indicator_default_S2!L4*Weighting!L12+Indicator_default_S2!M4*Weighting!L13+Indicator_default_S2!N4*Weighting!L14+Indicator_default_S2!O4*Weighting!L15+Indicator_default_S2!P4*Weighting!L16+Indicator_default_S2!Q4*Weighting!L17</f>
        <v>-0.44601623248953914</v>
      </c>
      <c r="M4" s="8">
        <f>+Indicator_default_S2!B4*Weighting!M2+Indicator_default_S2!C4*Weighting!M3+Indicator_default_S2!D4*Weighting!M4+Indicator_default_S2!E4*Weighting!M5+Indicator_default_S2!F4*Weighting!M6+Indicator_default_S2!G4*Weighting!M7+Indicator_default_S2!H4*Weighting!M8+Indicator_default_S2!I4*Weighting!M9+Indicator_default_S2!J4*Weighting!M10+Indicator_default_S2!K4*Weighting!M11+Indicator_default_S2!L4*Weighting!M12+Indicator_default_S2!M4*Weighting!M13+Indicator_default_S2!N4*Weighting!M14+Indicator_default_S2!O4*Weighting!M15+Indicator_default_S2!P4*Weighting!M16+Indicator_default_S2!Q4*Weighting!M17</f>
        <v>-8.2031650982760468E-2</v>
      </c>
      <c r="N4" s="8">
        <f>+Indicator_default_S2!B4*Weighting!N2+Indicator_default_S2!C4*Weighting!N3+Indicator_default_S2!D4*Weighting!N4+Indicator_default_S2!E4*Weighting!N5+Indicator_default_S2!F4*Weighting!N6+Indicator_default_S2!G4*Weighting!N7+Indicator_default_S2!H4*Weighting!N8+Indicator_default_S2!I4*Weighting!N9+Indicator_default_S2!J4*Weighting!N10+Indicator_default_S2!K4*Weighting!N11+Indicator_default_S2!L4*Weighting!N12+Indicator_default_S2!M4*Weighting!N13+Indicator_default_S2!N4*Weighting!N14+Indicator_default_S2!O4*Weighting!N15+Indicator_default_S2!P4*Weighting!N16+Indicator_default_S2!Q4*Weighting!N17</f>
        <v>-0.29920156781791846</v>
      </c>
      <c r="O4" s="8">
        <f>+Indicator_default_S2!B4*Weighting!O2+Indicator_default_S2!C4*Weighting!O3+Indicator_default_S2!D4*Weighting!O4+Indicator_default_S2!E4*Weighting!O5+Indicator_default_S2!F4*Weighting!O6+Indicator_default_S2!G4*Weighting!O7+Indicator_default_S2!H4*Weighting!O8+Indicator_default_S2!I4*Weighting!O9+Indicator_default_S2!J4*Weighting!O10+Indicator_default_S2!K4*Weighting!O11+Indicator_default_S2!L4*Weighting!O12+Indicator_default_S2!M4*Weighting!O13+Indicator_default_S2!N4*Weighting!O14+Indicator_default_S2!O4*Weighting!O15+Indicator_default_S2!P4*Weighting!O16+Indicator_default_S2!Q4*Weighting!O17</f>
        <v>-0.48035293423540643</v>
      </c>
      <c r="P4" s="8">
        <f>+Indicator_default_S2!B4*Weighting!P2+Indicator_default_S2!C4*Weighting!P3+Indicator_default_S2!D4*Weighting!P4+Indicator_default_S2!E4*Weighting!P5+Indicator_default_S2!F4*Weighting!P6+Indicator_default_S2!G4*Weighting!P7+Indicator_default_S2!H4*Weighting!P8+Indicator_default_S2!I4*Weighting!P9+Indicator_default_S2!J4*Weighting!P10+Indicator_default_S2!K4*Weighting!P11+Indicator_default_S2!L4*Weighting!P12+Indicator_default_S2!M4*Weighting!P13+Indicator_default_S2!N4*Weighting!P14+Indicator_default_S2!O4*Weighting!P15+Indicator_default_S2!P4*Weighting!P16+Indicator_default_S2!Q4*Weighting!P17</f>
        <v>-0.57971876992768878</v>
      </c>
      <c r="Q4" s="8">
        <f>+Indicator_default_S2!B4*Weighting!Q2+Indicator_default_S2!C4*Weighting!Q3+Indicator_default_S2!D4*Weighting!Q4+Indicator_default_S2!E4*Weighting!Q5+Indicator_default_S2!F4*Weighting!Q6+Indicator_default_S2!G4*Weighting!Q7+Indicator_default_S2!H4*Weighting!Q8+Indicator_default_S2!I4*Weighting!Q9+Indicator_default_S2!J4*Weighting!Q10+Indicator_default_S2!K4*Weighting!Q11+Indicator_default_S2!L4*Weighting!Q12+Indicator_default_S2!M4*Weighting!Q13+Indicator_default_S2!N4*Weighting!Q14+Indicator_default_S2!O4*Weighting!Q15+Indicator_default_S2!P4*Weighting!Q16+Indicator_default_S2!Q4*Weighting!Q17</f>
        <v>-8.5285224175511834E-2</v>
      </c>
      <c r="R4" s="8">
        <f>+Indicator_default_S2!B4*Weighting!R2+Indicator_default_S2!C4*Weighting!R3+Indicator_default_S2!D4*Weighting!R4+Indicator_default_S2!E4*Weighting!R5+Indicator_default_S2!F4*Weighting!R6+Indicator_default_S2!G4*Weighting!R7+Indicator_default_S2!H4*Weighting!R8+Indicator_default_S2!I4*Weighting!R9+Indicator_default_S2!J4*Weighting!R10+Indicator_default_S2!K4*Weighting!R11+Indicator_default_S2!L4*Weighting!R12+Indicator_default_S2!M4*Weighting!R13+Indicator_default_S2!N4*Weighting!R14+Indicator_default_S2!O4*Weighting!R15+Indicator_default_S2!P4*Weighting!R16+Indicator_default_S2!Q4*Weighting!R17</f>
        <v>-0.30526177280408517</v>
      </c>
      <c r="S4" s="8">
        <f>+Indicator_default_S2!B4*Weighting!S2+Indicator_default_S2!C4*Weighting!S3+Indicator_default_S2!D4*Weighting!S4+Indicator_default_S2!E4*Weighting!S5+Indicator_default_S2!F4*Weighting!S6+Indicator_default_S2!G4*Weighting!S7+Indicator_default_S2!H4*Weighting!S8+Indicator_default_S2!I4*Weighting!S9+Indicator_default_S2!J4*Weighting!S10+Indicator_default_S2!K4*Weighting!S11+Indicator_default_S2!L4*Weighting!S12+Indicator_default_S2!M4*Weighting!S13+Indicator_default_S2!N4*Weighting!S14+Indicator_default_S2!O4*Weighting!S15+Indicator_default_S2!P4*Weighting!S16+Indicator_default_S2!Q4*Weighting!S17</f>
        <v>-0.18304867563754623</v>
      </c>
      <c r="T4" s="8">
        <f>+Indicator_default_S2!B4*Weighting!T2+Indicator_default_S2!C4*Weighting!T3+Indicator_default_S2!D4*Weighting!T4+Indicator_default_S2!E4*Weighting!T5+Indicator_default_S2!F4*Weighting!T6+Indicator_default_S2!G4*Weighting!T7+Indicator_default_S2!H4*Weighting!T8+Indicator_default_S2!I4*Weighting!T9+Indicator_default_S2!J4*Weighting!T10+Indicator_default_S2!K4*Weighting!T11+Indicator_default_S2!L4*Weighting!T12+Indicator_default_S2!M4*Weighting!T13+Indicator_default_S2!N4*Weighting!T14+Indicator_default_S2!O4*Weighting!T15+Indicator_default_S2!P4*Weighting!T16+Indicator_default_S2!Q4*Weighting!T17</f>
        <v>-0.34341531288356308</v>
      </c>
      <c r="U4" s="8">
        <f>+Indicator_default_S2!B4*Weighting!U2+Indicator_default_S2!C4*Weighting!U3+Indicator_default_S2!D4*Weighting!U4+Indicator_default_S2!E4*Weighting!U5+Indicator_default_S2!F4*Weighting!U6+Indicator_default_S2!G4*Weighting!U7+Indicator_default_S2!H4*Weighting!U8+Indicator_default_S2!I4*Weighting!U9+Indicator_default_S2!J4*Weighting!U10+Indicator_default_S2!K4*Weighting!U11+Indicator_default_S2!L4*Weighting!U12+Indicator_default_S2!M4*Weighting!U13+Indicator_default_S2!N4*Weighting!U14+Indicator_default_S2!O4*Weighting!U15+Indicator_default_S2!P4*Weighting!U16+Indicator_default_S2!Q4*Weighting!U17</f>
        <v>-0.15365562456560916</v>
      </c>
      <c r="V4" s="8">
        <f>+Indicator_default_S2!B4*Weighting!V2+Indicator_default_S2!C4*Weighting!V3+Indicator_default_S2!D4*Weighting!V4+Indicator_default_S2!E4*Weighting!V5+Indicator_default_S2!F4*Weighting!V6+Indicator_default_S2!G4*Weighting!V7+Indicator_default_S2!H4*Weighting!V8+Indicator_default_S2!I4*Weighting!V9+Indicator_default_S2!J4*Weighting!V10+Indicator_default_S2!K4*Weighting!V11+Indicator_default_S2!L4*Weighting!V12+Indicator_default_S2!M4*Weighting!V13+Indicator_default_S2!N4*Weighting!V14+Indicator_default_S2!O4*Weighting!V15+Indicator_default_S2!P4*Weighting!V16+Indicator_default_S2!Q4*Weighting!V17</f>
        <v>-0.40495131490289049</v>
      </c>
      <c r="W4" s="8">
        <f>+Indicator_default_S2!B4*Weighting!W2+Indicator_default_S2!C4*Weighting!W3+Indicator_default_S2!D4*Weighting!W4+Indicator_default_S2!E4*Weighting!W5+Indicator_default_S2!F4*Weighting!W6+Indicator_default_S2!G4*Weighting!W7+Indicator_default_S2!H4*Weighting!W8+Indicator_default_S2!I4*Weighting!W9+Indicator_default_S2!J4*Weighting!W10+Indicator_default_S2!K4*Weighting!W11+Indicator_default_S2!L4*Weighting!W12+Indicator_default_S2!M4*Weighting!W13+Indicator_default_S2!N4*Weighting!W14+Indicator_default_S2!O4*Weighting!W15+Indicator_default_S2!P4*Weighting!W16+Indicator_default_S2!Q4*Weighting!W17</f>
        <v>-0.62770493695940577</v>
      </c>
      <c r="X4" s="8">
        <f>+Indicator_default_S2!B4*Weighting!X2+Indicator_default_S2!C4*Weighting!X3+Indicator_default_S2!D4*Weighting!X4+Indicator_default_S2!E4*Weighting!X5+Indicator_default_S2!F4*Weighting!X6+Indicator_default_S2!G4*Weighting!X7+Indicator_default_S2!H4*Weighting!X8+Indicator_default_S2!I4*Weighting!X9+Indicator_default_S2!J4*Weighting!X10+Indicator_default_S2!K4*Weighting!X11+Indicator_default_S2!L4*Weighting!X12+Indicator_default_S2!M4*Weighting!X13+Indicator_default_S2!N4*Weighting!X14+Indicator_default_S2!O4*Weighting!X15+Indicator_default_S2!P4*Weighting!X16+Indicator_default_S2!Q4*Weighting!X17</f>
        <v>-0.58220011151307693</v>
      </c>
      <c r="Y4" s="8">
        <f>+Indicator_default_S2!B4*Weighting!Y2+Indicator_default_S2!C4*Weighting!Y3+Indicator_default_S2!D4*Weighting!Y4+Indicator_default_S2!E4*Weighting!Y5+Indicator_default_S2!F4*Weighting!Y6+Indicator_default_S2!G4*Weighting!Y7+Indicator_default_S2!H4*Weighting!Y8+Indicator_default_S2!I4*Weighting!Y9+Indicator_default_S2!J4*Weighting!Y10+Indicator_default_S2!K4*Weighting!Y11+Indicator_default_S2!L4*Weighting!Y12+Indicator_default_S2!M4*Weighting!Y13+Indicator_default_S2!N4*Weighting!Y14+Indicator_default_S2!O4*Weighting!Y15+Indicator_default_S2!P4*Weighting!Y16+Indicator_default_S2!Q4*Weighting!Y17</f>
        <v>-8.5804686640562497E-2</v>
      </c>
      <c r="Z4" s="8">
        <f>+Indicator_default_S2!B4*Weighting!Z2+Indicator_default_S2!C4*Weighting!Z3+Indicator_default_S2!D4*Weighting!Z4+Indicator_default_S2!E4*Weighting!Z5+Indicator_default_S2!F4*Weighting!Z6+Indicator_default_S2!G4*Weighting!Z7+Indicator_default_S2!H4*Weighting!Z8+Indicator_default_S2!I4*Weighting!Z9+Indicator_default_S2!J4*Weighting!Z10+Indicator_default_S2!K4*Weighting!Z11+Indicator_default_S2!L4*Weighting!Z12+Indicator_default_S2!M4*Weighting!Z13+Indicator_default_S2!N4*Weighting!Z14+Indicator_default_S2!O4*Weighting!Z15+Indicator_default_S2!P4*Weighting!Z16+Indicator_default_S2!Q4*Weighting!Z17</f>
        <v>-0.29282626372145298</v>
      </c>
      <c r="AA4" s="8">
        <f>+Indicator_default_S2!B4*Weighting!AA2+Indicator_default_S2!C4*Weighting!AA3+Indicator_default_S2!D4*Weighting!AA4+Indicator_default_S2!E4*Weighting!AA5+Indicator_default_S2!F4*Weighting!AA6+Indicator_default_S2!G4*Weighting!AA7+Indicator_default_S2!H4*Weighting!AA8+Indicator_default_S2!I4*Weighting!AA9+Indicator_default_S2!J4*Weighting!AA10+Indicator_default_S2!K4*Weighting!AA11+Indicator_default_S2!L4*Weighting!AA12+Indicator_default_S2!M4*Weighting!AA13+Indicator_default_S2!N4*Weighting!AA14+Indicator_default_S2!O4*Weighting!AA15+Indicator_default_S2!P4*Weighting!AA16+Indicator_default_S2!Q4*Weighting!AA17</f>
        <v>-9.1774891216811136E-2</v>
      </c>
    </row>
    <row r="5" spans="1:27" x14ac:dyDescent="0.35">
      <c r="A5" s="5" t="s">
        <v>4</v>
      </c>
      <c r="B5" s="8">
        <f ca="1">+Indicator_default_S2!B5*Weighting!B2+Indicator_default_S2!C5*Weighting!B3+Indicator_default_S2!D5*Weighting!B4+Indicator_default_S2!E5*Weighting!B5+Indicator_default_S2!F5*Weighting!B6+Indicator_default_S2!G5*Weighting!B7+Indicator_default_S2!H5*Weighting!B8+Indicator_default_S2!I5*Weighting!B9+Indicator_default_S2!J5*Weighting!B10+Indicator_default_S2!K5*Weighting!B11+Indicator_default_S2!L5*Weighting!B12+Indicator_default_S2!M5*Weighting!B13+Indicator_default_S2!N5*Weighting!B14+Indicator_default_S2!O5*Weighting!B15+Indicator_default_S2!P5*Weighting!B16+Indicator_default_S2!Q5*Weighting!B17</f>
        <v>-0.3729191635384716</v>
      </c>
      <c r="C5" s="8">
        <f ca="1">+Indicator_default_S2!B5*Weighting!C2+Indicator_default_S2!C5*Weighting!C3+Indicator_default_S2!D5*Weighting!C4+Indicator_default_S2!E5*Weighting!C5+Indicator_default_S2!F5*Weighting!C6+Indicator_default_S2!G5*Weighting!C7+Indicator_default_S2!H5*Weighting!C8+Indicator_default_S2!I5*Weighting!C9+Indicator_default_S2!J5*Weighting!C10+Indicator_default_S2!K5*Weighting!C11+Indicator_default_S2!L5*Weighting!C12+Indicator_default_S2!M5*Weighting!C13+Indicator_default_S2!N5*Weighting!C14+Indicator_default_S2!O5*Weighting!C15+Indicator_default_S2!P5*Weighting!C16+Indicator_default_S2!Q5*Weighting!C17</f>
        <v>-0.38483866782258802</v>
      </c>
      <c r="D5" s="8">
        <f ca="1">+Indicator_default_S2!B5*Weighting!D2+Indicator_default_S2!C5*Weighting!D3+Indicator_default_S2!D5*Weighting!D4+Indicator_default_S2!E5*Weighting!D5+Indicator_default_S2!F5*Weighting!D6+Indicator_default_S2!G5*Weighting!D7+Indicator_default_S2!H5*Weighting!D8+Indicator_default_S2!I5*Weighting!D9+Indicator_default_S2!J5*Weighting!D10+Indicator_default_S2!K5*Weighting!D11+Indicator_default_S2!L5*Weighting!D12+Indicator_default_S2!M5*Weighting!D13+Indicator_default_S2!N5*Weighting!D14+Indicator_default_S2!O5*Weighting!D15+Indicator_default_S2!P5*Weighting!D16+Indicator_default_S2!Q5*Weighting!D17</f>
        <v>-0.37610069721186318</v>
      </c>
      <c r="E5" s="8">
        <f ca="1">+Indicator_default_S2!B5*Weighting!E2+Indicator_default_S2!C5*Weighting!E3+Indicator_default_S2!D5*Weighting!E4+Indicator_default_S2!E5*Weighting!E5+Indicator_default_S2!F5*Weighting!E6+Indicator_default_S2!G5*Weighting!E7+Indicator_default_S2!H5*Weighting!E8+Indicator_default_S2!I5*Weighting!E9+Indicator_default_S2!J5*Weighting!E10+Indicator_default_S2!K5*Weighting!E11+Indicator_default_S2!L5*Weighting!E12+Indicator_default_S2!M5*Weighting!E13+Indicator_default_S2!N5*Weighting!E14+Indicator_default_S2!O5*Weighting!E15+Indicator_default_S2!P5*Weighting!E16+Indicator_default_S2!Q5*Weighting!E17</f>
        <v>-0.39198585970548844</v>
      </c>
      <c r="F5" s="8">
        <f ca="1">+Indicator_default_S2!B5*Weighting!F2+Indicator_default_S2!C5*Weighting!F3+Indicator_default_S2!D5*Weighting!F4+Indicator_default_S2!E5*Weighting!F5+Indicator_default_S2!F5*Weighting!F6+Indicator_default_S2!G5*Weighting!F7+Indicator_default_S2!H5*Weighting!F8+Indicator_default_S2!I5*Weighting!F9+Indicator_default_S2!J5*Weighting!F10+Indicator_default_S2!K5*Weighting!F11+Indicator_default_S2!L5*Weighting!F12+Indicator_default_S2!M5*Weighting!F13+Indicator_default_S2!N5*Weighting!F14+Indicator_default_S2!O5*Weighting!F15+Indicator_default_S2!P5*Weighting!F16+Indicator_default_S2!Q5*Weighting!F17</f>
        <v>-0.389220647316525</v>
      </c>
      <c r="G5" s="8">
        <f>+Indicator_default_S2!B5*Weighting!G2+Indicator_default_S2!C5*Weighting!G3+Indicator_default_S2!D5*Weighting!G4+Indicator_default_S2!E5*Weighting!G5+Indicator_default_S2!F5*Weighting!G6+Indicator_default_S2!G5*Weighting!G7+Indicator_default_S2!H5*Weighting!G8+Indicator_default_S2!I5*Weighting!G9+Indicator_default_S2!J5*Weighting!G10+Indicator_default_S2!K5*Weighting!G11+Indicator_default_S2!L5*Weighting!G12+Indicator_default_S2!M5*Weighting!G13+Indicator_default_S2!N5*Weighting!G14+Indicator_default_S2!O5*Weighting!G15+Indicator_default_S2!P5*Weighting!G16+Indicator_default_S2!Q5*Weighting!G17</f>
        <v>-0.31025650474922767</v>
      </c>
      <c r="H5" s="8">
        <f>+Indicator_default_S2!B5*Weighting!H2+Indicator_default_S2!C5*Weighting!H3+Indicator_default_S2!D5*Weighting!H4+Indicator_default_S2!E5*Weighting!H5+Indicator_default_S2!F5*Weighting!H6+Indicator_default_S2!G5*Weighting!H7+Indicator_default_S2!H5*Weighting!H8+Indicator_default_S2!I5*Weighting!H9+Indicator_default_S2!J5*Weighting!H10+Indicator_default_S2!K5*Weighting!H11+Indicator_default_S2!L5*Weighting!H12+Indicator_default_S2!M5*Weighting!H13+Indicator_default_S2!N5*Weighting!H14+Indicator_default_S2!O5*Weighting!H15+Indicator_default_S2!P5*Weighting!H16+Indicator_default_S2!Q5*Weighting!H17</f>
        <v>-0.31188365670560098</v>
      </c>
      <c r="I5" s="8">
        <f>+Indicator_default_S2!B5*Weighting!I2+Indicator_default_S2!C5*Weighting!I3+Indicator_default_S2!D5*Weighting!I4+Indicator_default_S2!E5*Weighting!I5+Indicator_default_S2!F5*Weighting!I6+Indicator_default_S2!G5*Weighting!I7+Indicator_default_S2!H5*Weighting!I8+Indicator_default_S2!I5*Weighting!I9+Indicator_default_S2!J5*Weighting!I10+Indicator_default_S2!K5*Weighting!I11+Indicator_default_S2!L5*Weighting!I12+Indicator_default_S2!M5*Weighting!I13+Indicator_default_S2!N5*Weighting!I14+Indicator_default_S2!O5*Weighting!I15+Indicator_default_S2!P5*Weighting!I16+Indicator_default_S2!Q5*Weighting!I17</f>
        <v>-0.31583803341579059</v>
      </c>
      <c r="J5" s="8">
        <f>+Indicator_default_S2!B5*Weighting!J2+Indicator_default_S2!C5*Weighting!J3+Indicator_default_S2!D5*Weighting!J4+Indicator_default_S2!E5*Weighting!J5+Indicator_default_S2!F5*Weighting!J6+Indicator_default_S2!G5*Weighting!J7+Indicator_default_S2!H5*Weighting!J8+Indicator_default_S2!I5*Weighting!J9+Indicator_default_S2!J5*Weighting!J10+Indicator_default_S2!K5*Weighting!J11+Indicator_default_S2!L5*Weighting!J12+Indicator_default_S2!M5*Weighting!J13+Indicator_default_S2!N5*Weighting!J14+Indicator_default_S2!O5*Weighting!J15+Indicator_default_S2!P5*Weighting!J16+Indicator_default_S2!Q5*Weighting!J17</f>
        <v>-0.35907808744361275</v>
      </c>
      <c r="K5" s="8">
        <f>+Indicator_default_S2!B5*Weighting!K2+Indicator_default_S2!C5*Weighting!K3+Indicator_default_S2!D5*Weighting!K4+Indicator_default_S2!E5*Weighting!K5+Indicator_default_S2!F5*Weighting!K6+Indicator_default_S2!G5*Weighting!K7+Indicator_default_S2!H5*Weighting!K8+Indicator_default_S2!I5*Weighting!K9+Indicator_default_S2!J5*Weighting!K10+Indicator_default_S2!K5*Weighting!K11+Indicator_default_S2!L5*Weighting!K12+Indicator_default_S2!M5*Weighting!K13+Indicator_default_S2!N5*Weighting!K14+Indicator_default_S2!O5*Weighting!K15+Indicator_default_S2!P5*Weighting!K16+Indicator_default_S2!Q5*Weighting!K17</f>
        <v>-0.31465521237251914</v>
      </c>
      <c r="L5" s="8">
        <f>+Indicator_default_S2!B5*Weighting!L2+Indicator_default_S2!C5*Weighting!L3+Indicator_default_S2!D5*Weighting!L4+Indicator_default_S2!E5*Weighting!L5+Indicator_default_S2!F5*Weighting!L6+Indicator_default_S2!G5*Weighting!L7+Indicator_default_S2!H5*Weighting!L8+Indicator_default_S2!I5*Weighting!L9+Indicator_default_S2!J5*Weighting!L10+Indicator_default_S2!K5*Weighting!L11+Indicator_default_S2!L5*Weighting!L12+Indicator_default_S2!M5*Weighting!L13+Indicator_default_S2!N5*Weighting!L14+Indicator_default_S2!O5*Weighting!L15+Indicator_default_S2!P5*Weighting!L16+Indicator_default_S2!Q5*Weighting!L17</f>
        <v>-0.41583895005627325</v>
      </c>
      <c r="M5" s="8">
        <f>+Indicator_default_S2!B5*Weighting!M2+Indicator_default_S2!C5*Weighting!M3+Indicator_default_S2!D5*Weighting!M4+Indicator_default_S2!E5*Weighting!M5+Indicator_default_S2!F5*Weighting!M6+Indicator_default_S2!G5*Weighting!M7+Indicator_default_S2!H5*Weighting!M8+Indicator_default_S2!I5*Weighting!M9+Indicator_default_S2!J5*Weighting!M10+Indicator_default_S2!K5*Weighting!M11+Indicator_default_S2!L5*Weighting!M12+Indicator_default_S2!M5*Weighting!M13+Indicator_default_S2!N5*Weighting!M14+Indicator_default_S2!O5*Weighting!M15+Indicator_default_S2!P5*Weighting!M16+Indicator_default_S2!Q5*Weighting!M17</f>
        <v>-6.9327864928879893E-2</v>
      </c>
      <c r="N5" s="8">
        <f>+Indicator_default_S2!B5*Weighting!N2+Indicator_default_S2!C5*Weighting!N3+Indicator_default_S2!D5*Weighting!N4+Indicator_default_S2!E5*Weighting!N5+Indicator_default_S2!F5*Weighting!N6+Indicator_default_S2!G5*Weighting!N7+Indicator_default_S2!H5*Weighting!N8+Indicator_default_S2!I5*Weighting!N9+Indicator_default_S2!J5*Weighting!N10+Indicator_default_S2!K5*Weighting!N11+Indicator_default_S2!L5*Weighting!N12+Indicator_default_S2!M5*Weighting!N13+Indicator_default_S2!N5*Weighting!N14+Indicator_default_S2!O5*Weighting!N15+Indicator_default_S2!P5*Weighting!N16+Indicator_default_S2!Q5*Weighting!N17</f>
        <v>-0.39226808656313589</v>
      </c>
      <c r="O5" s="8">
        <f>+Indicator_default_S2!B5*Weighting!O2+Indicator_default_S2!C5*Weighting!O3+Indicator_default_S2!D5*Weighting!O4+Indicator_default_S2!E5*Weighting!O5+Indicator_default_S2!F5*Weighting!O6+Indicator_default_S2!G5*Weighting!O7+Indicator_default_S2!H5*Weighting!O8+Indicator_default_S2!I5*Weighting!O9+Indicator_default_S2!J5*Weighting!O10+Indicator_default_S2!K5*Weighting!O11+Indicator_default_S2!L5*Weighting!O12+Indicator_default_S2!M5*Weighting!O13+Indicator_default_S2!N5*Weighting!O14+Indicator_default_S2!O5*Weighting!O15+Indicator_default_S2!P5*Weighting!O16+Indicator_default_S2!Q5*Weighting!O17</f>
        <v>-0.33955515524505381</v>
      </c>
      <c r="P5" s="8">
        <f>+Indicator_default_S2!B5*Weighting!P2+Indicator_default_S2!C5*Weighting!P3+Indicator_default_S2!D5*Weighting!P4+Indicator_default_S2!E5*Weighting!P5+Indicator_default_S2!F5*Weighting!P6+Indicator_default_S2!G5*Weighting!P7+Indicator_default_S2!H5*Weighting!P8+Indicator_default_S2!I5*Weighting!P9+Indicator_default_S2!J5*Weighting!P10+Indicator_default_S2!K5*Weighting!P11+Indicator_default_S2!L5*Weighting!P12+Indicator_default_S2!M5*Weighting!P13+Indicator_default_S2!N5*Weighting!P14+Indicator_default_S2!O5*Weighting!P15+Indicator_default_S2!P5*Weighting!P16+Indicator_default_S2!Q5*Weighting!P17</f>
        <v>-0.57735400176302687</v>
      </c>
      <c r="Q5" s="8">
        <f>+Indicator_default_S2!B5*Weighting!Q2+Indicator_default_S2!C5*Weighting!Q3+Indicator_default_S2!D5*Weighting!Q4+Indicator_default_S2!E5*Weighting!Q5+Indicator_default_S2!F5*Weighting!Q6+Indicator_default_S2!G5*Weighting!Q7+Indicator_default_S2!H5*Weighting!Q8+Indicator_default_S2!I5*Weighting!Q9+Indicator_default_S2!J5*Weighting!Q10+Indicator_default_S2!K5*Weighting!Q11+Indicator_default_S2!L5*Weighting!Q12+Indicator_default_S2!M5*Weighting!Q13+Indicator_default_S2!N5*Weighting!Q14+Indicator_default_S2!O5*Weighting!Q15+Indicator_default_S2!P5*Weighting!Q16+Indicator_default_S2!Q5*Weighting!Q17</f>
        <v>-7.3224684341285401E-2</v>
      </c>
      <c r="R5" s="8">
        <f>+Indicator_default_S2!B5*Weighting!R2+Indicator_default_S2!C5*Weighting!R3+Indicator_default_S2!D5*Weighting!R4+Indicator_default_S2!E5*Weighting!R5+Indicator_default_S2!F5*Weighting!R6+Indicator_default_S2!G5*Weighting!R7+Indicator_default_S2!H5*Weighting!R8+Indicator_default_S2!I5*Weighting!R9+Indicator_default_S2!J5*Weighting!R10+Indicator_default_S2!K5*Weighting!R11+Indicator_default_S2!L5*Weighting!R12+Indicator_default_S2!M5*Weighting!R13+Indicator_default_S2!N5*Weighting!R14+Indicator_default_S2!O5*Weighting!R15+Indicator_default_S2!P5*Weighting!R16+Indicator_default_S2!Q5*Weighting!R17</f>
        <v>-0.32242432884514394</v>
      </c>
      <c r="S5" s="8">
        <f>+Indicator_default_S2!B5*Weighting!S2+Indicator_default_S2!C5*Weighting!S3+Indicator_default_S2!D5*Weighting!S4+Indicator_default_S2!E5*Weighting!S5+Indicator_default_S2!F5*Weighting!S6+Indicator_default_S2!G5*Weighting!S7+Indicator_default_S2!H5*Weighting!S8+Indicator_default_S2!I5*Weighting!S9+Indicator_default_S2!J5*Weighting!S10+Indicator_default_S2!K5*Weighting!S11+Indicator_default_S2!L5*Weighting!S12+Indicator_default_S2!M5*Weighting!S13+Indicator_default_S2!N5*Weighting!S14+Indicator_default_S2!O5*Weighting!S15+Indicator_default_S2!P5*Weighting!S16+Indicator_default_S2!Q5*Weighting!S17</f>
        <v>-0.19386112272920097</v>
      </c>
      <c r="T5" s="8">
        <f>+Indicator_default_S2!B5*Weighting!T2+Indicator_default_S2!C5*Weighting!T3+Indicator_default_S2!D5*Weighting!T4+Indicator_default_S2!E5*Weighting!T5+Indicator_default_S2!F5*Weighting!T6+Indicator_default_S2!G5*Weighting!T7+Indicator_default_S2!H5*Weighting!T8+Indicator_default_S2!I5*Weighting!T9+Indicator_default_S2!J5*Weighting!T10+Indicator_default_S2!K5*Weighting!T11+Indicator_default_S2!L5*Weighting!T12+Indicator_default_S2!M5*Weighting!T13+Indicator_default_S2!N5*Weighting!T14+Indicator_default_S2!O5*Weighting!T15+Indicator_default_S2!P5*Weighting!T16+Indicator_default_S2!Q5*Weighting!T17</f>
        <v>-0.38081373316680273</v>
      </c>
      <c r="U5" s="8">
        <f>+Indicator_default_S2!B5*Weighting!U2+Indicator_default_S2!C5*Weighting!U3+Indicator_default_S2!D5*Weighting!U4+Indicator_default_S2!E5*Weighting!U5+Indicator_default_S2!F5*Weighting!U6+Indicator_default_S2!G5*Weighting!U7+Indicator_default_S2!H5*Weighting!U8+Indicator_default_S2!I5*Weighting!U9+Indicator_default_S2!J5*Weighting!U10+Indicator_default_S2!K5*Weighting!U11+Indicator_default_S2!L5*Weighting!U12+Indicator_default_S2!M5*Weighting!U13+Indicator_default_S2!N5*Weighting!U14+Indicator_default_S2!O5*Weighting!U15+Indicator_default_S2!P5*Weighting!U16+Indicator_default_S2!Q5*Weighting!U17</f>
        <v>-0.19436494815827524</v>
      </c>
      <c r="V5" s="8">
        <f>+Indicator_default_S2!B5*Weighting!V2+Indicator_default_S2!C5*Weighting!V3+Indicator_default_S2!D5*Weighting!V4+Indicator_default_S2!E5*Weighting!V5+Indicator_default_S2!F5*Weighting!V6+Indicator_default_S2!G5*Weighting!V7+Indicator_default_S2!H5*Weighting!V8+Indicator_default_S2!I5*Weighting!V9+Indicator_default_S2!J5*Weighting!V10+Indicator_default_S2!K5*Weighting!V11+Indicator_default_S2!L5*Weighting!V12+Indicator_default_S2!M5*Weighting!V13+Indicator_default_S2!N5*Weighting!V14+Indicator_default_S2!O5*Weighting!V15+Indicator_default_S2!P5*Weighting!V16+Indicator_default_S2!Q5*Weighting!V17</f>
        <v>-0.43917386761046484</v>
      </c>
      <c r="W5" s="8">
        <f>+Indicator_default_S2!B5*Weighting!W2+Indicator_default_S2!C5*Weighting!W3+Indicator_default_S2!D5*Weighting!W4+Indicator_default_S2!E5*Weighting!W5+Indicator_default_S2!F5*Weighting!W6+Indicator_default_S2!G5*Weighting!W7+Indicator_default_S2!H5*Weighting!W8+Indicator_default_S2!I5*Weighting!W9+Indicator_default_S2!J5*Weighting!W10+Indicator_default_S2!K5*Weighting!W11+Indicator_default_S2!L5*Weighting!W12+Indicator_default_S2!M5*Weighting!W13+Indicator_default_S2!N5*Weighting!W14+Indicator_default_S2!O5*Weighting!W15+Indicator_default_S2!P5*Weighting!W16+Indicator_default_S2!Q5*Weighting!W17</f>
        <v>-0.420383931398288</v>
      </c>
      <c r="X5" s="8">
        <f>+Indicator_default_S2!B5*Weighting!X2+Indicator_default_S2!C5*Weighting!X3+Indicator_default_S2!D5*Weighting!X4+Indicator_default_S2!E5*Weighting!X5+Indicator_default_S2!F5*Weighting!X6+Indicator_default_S2!G5*Weighting!X7+Indicator_default_S2!H5*Weighting!X8+Indicator_default_S2!I5*Weighting!X9+Indicator_default_S2!J5*Weighting!X10+Indicator_default_S2!K5*Weighting!X11+Indicator_default_S2!L5*Weighting!X12+Indicator_default_S2!M5*Weighting!X13+Indicator_default_S2!N5*Weighting!X14+Indicator_default_S2!O5*Weighting!X15+Indicator_default_S2!P5*Weighting!X16+Indicator_default_S2!Q5*Weighting!X17</f>
        <v>-0.55845532933696662</v>
      </c>
      <c r="Y5" s="8">
        <f>+Indicator_default_S2!B5*Weighting!Y2+Indicator_default_S2!C5*Weighting!Y3+Indicator_default_S2!D5*Weighting!Y4+Indicator_default_S2!E5*Weighting!Y5+Indicator_default_S2!F5*Weighting!Y6+Indicator_default_S2!G5*Weighting!Y7+Indicator_default_S2!H5*Weighting!Y8+Indicator_default_S2!I5*Weighting!Y9+Indicator_default_S2!J5*Weighting!Y10+Indicator_default_S2!K5*Weighting!Y11+Indicator_default_S2!L5*Weighting!Y12+Indicator_default_S2!M5*Weighting!Y13+Indicator_default_S2!N5*Weighting!Y14+Indicator_default_S2!O5*Weighting!Y15+Indicator_default_S2!P5*Weighting!Y16+Indicator_default_S2!Q5*Weighting!Y17</f>
        <v>-9.0437746728594698E-2</v>
      </c>
      <c r="Z5" s="8">
        <f>+Indicator_default_S2!B5*Weighting!Z2+Indicator_default_S2!C5*Weighting!Z3+Indicator_default_S2!D5*Weighting!Z4+Indicator_default_S2!E5*Weighting!Z5+Indicator_default_S2!F5*Weighting!Z6+Indicator_default_S2!G5*Weighting!Z7+Indicator_default_S2!H5*Weighting!Z8+Indicator_default_S2!I5*Weighting!Z9+Indicator_default_S2!J5*Weighting!Z10+Indicator_default_S2!K5*Weighting!Z11+Indicator_default_S2!L5*Weighting!Z12+Indicator_default_S2!M5*Weighting!Z13+Indicator_default_S2!N5*Weighting!Z14+Indicator_default_S2!O5*Weighting!Z15+Indicator_default_S2!P5*Weighting!Z16+Indicator_default_S2!Q5*Weighting!Z17</f>
        <v>-0.41380930231160334</v>
      </c>
      <c r="AA5" s="8">
        <f>+Indicator_default_S2!B5*Weighting!AA2+Indicator_default_S2!C5*Weighting!AA3+Indicator_default_S2!D5*Weighting!AA4+Indicator_default_S2!E5*Weighting!AA5+Indicator_default_S2!F5*Weighting!AA6+Indicator_default_S2!G5*Weighting!AA7+Indicator_default_S2!H5*Weighting!AA8+Indicator_default_S2!I5*Weighting!AA9+Indicator_default_S2!J5*Weighting!AA10+Indicator_default_S2!K5*Weighting!AA11+Indicator_default_S2!L5*Weighting!AA12+Indicator_default_S2!M5*Weighting!AA13+Indicator_default_S2!N5*Weighting!AA14+Indicator_default_S2!O5*Weighting!AA15+Indicator_default_S2!P5*Weighting!AA16+Indicator_default_S2!Q5*Weighting!AA17</f>
        <v>-8.2811022804647069E-2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3!B2*Weighting!B2+Indicator_default_S3!C2*Weighting!B3+Indicator_default_S3!D2*Weighting!B4+Indicator_default_S3!E2*Weighting!B5+Indicator_default_S3!F2*Weighting!B6+Indicator_default_S3!G2*Weighting!B7+Indicator_default_S3!H2*Weighting!B8+Indicator_default_S3!I2*Weighting!B9+Indicator_default_S3!J2*Weighting!B10+Indicator_default_S3!K2*Weighting!B11+Indicator_default_S3!L2*Weighting!B12+Indicator_default_S3!M2*Weighting!B13+Indicator_default_S3!N2*Weighting!B14+Indicator_default_S3!O2*Weighting!B15+Indicator_default_S3!P2*Weighting!B16+Indicator_default_S3!Q2*Weighting!B17</f>
        <v>-0.45698617229938671</v>
      </c>
      <c r="C2" s="8">
        <f ca="1">+Indicator_default_S3!B2*Weighting!C2+Indicator_default_S3!C2*Weighting!C3+Indicator_default_S3!D2*Weighting!C4+Indicator_default_S3!E2*Weighting!C5+Indicator_default_S3!F2*Weighting!C6+Indicator_default_S3!G2*Weighting!C7+Indicator_default_S3!H2*Weighting!C8+Indicator_default_S3!I2*Weighting!C9+Indicator_default_S3!J2*Weighting!C10+Indicator_default_S3!K2*Weighting!C11+Indicator_default_S3!L2*Weighting!C12+Indicator_default_S3!M2*Weighting!C13+Indicator_default_S3!N2*Weighting!C14+Indicator_default_S3!O2*Weighting!C15+Indicator_default_S3!P2*Weighting!C16+Indicator_default_S3!Q2*Weighting!C17</f>
        <v>-0.57433707463370032</v>
      </c>
      <c r="D2" s="8">
        <f ca="1">+Indicator_default_S3!B2*Weighting!D2+Indicator_default_S3!C2*Weighting!D3+Indicator_default_S3!D2*Weighting!D4+Indicator_default_S3!E2*Weighting!D5+Indicator_default_S3!F2*Weighting!D6+Indicator_default_S3!G2*Weighting!D7+Indicator_default_S3!H2*Weighting!D8+Indicator_default_S3!I2*Weighting!D9+Indicator_default_S3!J2*Weighting!D10+Indicator_default_S3!K2*Weighting!D11+Indicator_default_S3!L2*Weighting!D12+Indicator_default_S3!M2*Weighting!D13+Indicator_default_S3!N2*Weighting!D14+Indicator_default_S3!O2*Weighting!D15+Indicator_default_S3!P2*Weighting!D16+Indicator_default_S3!Q2*Weighting!D17</f>
        <v>-0.46140546330226395</v>
      </c>
      <c r="E2" s="8">
        <f ca="1">+Indicator_default_S3!B2*Weighting!E2+Indicator_default_S3!C2*Weighting!E3+Indicator_default_S3!D2*Weighting!E4+Indicator_default_S3!E2*Weighting!E5+Indicator_default_S3!F2*Weighting!E6+Indicator_default_S3!G2*Weighting!E7+Indicator_default_S3!H2*Weighting!E8+Indicator_default_S3!I2*Weighting!E9+Indicator_default_S3!J2*Weighting!E10+Indicator_default_S3!K2*Weighting!E11+Indicator_default_S3!L2*Weighting!E12+Indicator_default_S3!M2*Weighting!E13+Indicator_default_S3!N2*Weighting!E14+Indicator_default_S3!O2*Weighting!E15+Indicator_default_S3!P2*Weighting!E16+Indicator_default_S3!Q2*Weighting!E17</f>
        <v>-0.58841190427378542</v>
      </c>
      <c r="F2" s="8">
        <f ca="1">+Indicator_default_S3!B2*Weighting!F2+Indicator_default_S3!C2*Weighting!F3+Indicator_default_S3!D2*Weighting!F4+Indicator_default_S3!E2*Weighting!F5+Indicator_default_S3!F2*Weighting!F6+Indicator_default_S3!G2*Weighting!F7+Indicator_default_S3!H2*Weighting!F8+Indicator_default_S3!I2*Weighting!F9+Indicator_default_S3!J2*Weighting!F10+Indicator_default_S3!K2*Weighting!F11+Indicator_default_S3!L2*Weighting!F12+Indicator_default_S3!M2*Weighting!F13+Indicator_default_S3!N2*Weighting!F14+Indicator_default_S3!O2*Weighting!F15+Indicator_default_S3!P2*Weighting!F16+Indicator_default_S3!Q2*Weighting!F17</f>
        <v>-0.50720222581894958</v>
      </c>
      <c r="G2" s="8">
        <f>+Indicator_default_S3!B2*Weighting!G2+Indicator_default_S3!C2*Weighting!G3+Indicator_default_S3!D2*Weighting!G4+Indicator_default_S3!E2*Weighting!G5+Indicator_default_S3!F2*Weighting!G6+Indicator_default_S3!G2*Weighting!G7+Indicator_default_S3!H2*Weighting!G8+Indicator_default_S3!I2*Weighting!G9+Indicator_default_S3!J2*Weighting!G10+Indicator_default_S3!K2*Weighting!G11+Indicator_default_S3!L2*Weighting!G12+Indicator_default_S3!M2*Weighting!G13+Indicator_default_S3!N2*Weighting!G14+Indicator_default_S3!O2*Weighting!G15+Indicator_default_S3!P2*Weighting!G16+Indicator_default_S3!Q2*Weighting!G17</f>
        <v>-0.32480312511943893</v>
      </c>
      <c r="H2" s="8">
        <f>+Indicator_default_S3!B2*Weighting!H2+Indicator_default_S3!C2*Weighting!H3+Indicator_default_S3!D2*Weighting!H4+Indicator_default_S3!E2*Weighting!H5+Indicator_default_S3!F2*Weighting!H6+Indicator_default_S3!G2*Weighting!H7+Indicator_default_S3!H2*Weighting!H8+Indicator_default_S3!I2*Weighting!H9+Indicator_default_S3!J2*Weighting!H10+Indicator_default_S3!K2*Weighting!H11+Indicator_default_S3!L2*Weighting!H12+Indicator_default_S3!M2*Weighting!H13+Indicator_default_S3!N2*Weighting!H14+Indicator_default_S3!O2*Weighting!H15+Indicator_default_S3!P2*Weighting!H16+Indicator_default_S3!Q2*Weighting!H17</f>
        <v>-0.37624964507295644</v>
      </c>
      <c r="I2" s="8">
        <f>+Indicator_default_S3!B2*Weighting!I2+Indicator_default_S3!C2*Weighting!I3+Indicator_default_S3!D2*Weighting!I4+Indicator_default_S3!E2*Weighting!I5+Indicator_default_S3!F2*Weighting!I6+Indicator_default_S3!G2*Weighting!I7+Indicator_default_S3!H2*Weighting!I8+Indicator_default_S3!I2*Weighting!I9+Indicator_default_S3!J2*Weighting!I10+Indicator_default_S3!K2*Weighting!I11+Indicator_default_S3!L2*Weighting!I12+Indicator_default_S3!M2*Weighting!I13+Indicator_default_S3!N2*Weighting!I14+Indicator_default_S3!O2*Weighting!I15+Indicator_default_S3!P2*Weighting!I16+Indicator_default_S3!Q2*Weighting!I17</f>
        <v>-0.32885363323981126</v>
      </c>
      <c r="J2" s="8">
        <f>+Indicator_default_S3!B2*Weighting!J2+Indicator_default_S3!C2*Weighting!J3+Indicator_default_S3!D2*Weighting!J4+Indicator_default_S3!E2*Weighting!J5+Indicator_default_S3!F2*Weighting!J6+Indicator_default_S3!G2*Weighting!J7+Indicator_default_S3!H2*Weighting!J8+Indicator_default_S3!I2*Weighting!J9+Indicator_default_S3!J2*Weighting!J10+Indicator_default_S3!K2*Weighting!J11+Indicator_default_S3!L2*Weighting!J12+Indicator_default_S3!M2*Weighting!J13+Indicator_default_S3!N2*Weighting!J14+Indicator_default_S3!O2*Weighting!J15+Indicator_default_S3!P2*Weighting!J16+Indicator_default_S3!Q2*Weighting!J17</f>
        <v>-0.46554273546636371</v>
      </c>
      <c r="K2" s="8">
        <f>+Indicator_default_S3!B2*Weighting!K2+Indicator_default_S3!C2*Weighting!K3+Indicator_default_S3!D2*Weighting!K4+Indicator_default_S3!E2*Weighting!K5+Indicator_default_S3!F2*Weighting!K6+Indicator_default_S3!G2*Weighting!K7+Indicator_default_S3!H2*Weighting!K8+Indicator_default_S3!I2*Weighting!K9+Indicator_default_S3!J2*Weighting!K10+Indicator_default_S3!K2*Weighting!K11+Indicator_default_S3!L2*Weighting!K12+Indicator_default_S3!M2*Weighting!K13+Indicator_default_S3!N2*Weighting!K14+Indicator_default_S3!O2*Weighting!K15+Indicator_default_S3!P2*Weighting!K16+Indicator_default_S3!Q2*Weighting!K17</f>
        <v>-0.3454371195872063</v>
      </c>
      <c r="L2" s="8">
        <f>+Indicator_default_S3!B2*Weighting!L2+Indicator_default_S3!C2*Weighting!L3+Indicator_default_S3!D2*Weighting!L4+Indicator_default_S3!E2*Weighting!L5+Indicator_default_S3!F2*Weighting!L6+Indicator_default_S3!G2*Weighting!L7+Indicator_default_S3!H2*Weighting!L8+Indicator_default_S3!I2*Weighting!L9+Indicator_default_S3!J2*Weighting!L10+Indicator_default_S3!K2*Weighting!L11+Indicator_default_S3!L2*Weighting!L12+Indicator_default_S3!M2*Weighting!L13+Indicator_default_S3!N2*Weighting!L14+Indicator_default_S3!O2*Weighting!L15+Indicator_default_S3!P2*Weighting!L16+Indicator_default_S3!Q2*Weighting!L17</f>
        <v>-0.8218061725406749</v>
      </c>
      <c r="M2" s="8">
        <f>+Indicator_default_S3!B2*Weighting!M2+Indicator_default_S3!C2*Weighting!M3+Indicator_default_S3!D2*Weighting!M4+Indicator_default_S3!E2*Weighting!M5+Indicator_default_S3!F2*Weighting!M6+Indicator_default_S3!G2*Weighting!M7+Indicator_default_S3!H2*Weighting!M8+Indicator_default_S3!I2*Weighting!M9+Indicator_default_S3!J2*Weighting!M10+Indicator_default_S3!K2*Weighting!M11+Indicator_default_S3!L2*Weighting!M12+Indicator_default_S3!M2*Weighting!M13+Indicator_default_S3!N2*Weighting!M14+Indicator_default_S3!O2*Weighting!M15+Indicator_default_S3!P2*Weighting!M16+Indicator_default_S3!Q2*Weighting!M17</f>
        <v>-4.8910669415854632E-2</v>
      </c>
      <c r="N2" s="8">
        <f>+Indicator_default_S3!B2*Weighting!N2+Indicator_default_S3!C2*Weighting!N3+Indicator_default_S3!D2*Weighting!N4+Indicator_default_S3!E2*Weighting!N5+Indicator_default_S3!F2*Weighting!N6+Indicator_default_S3!G2*Weighting!N7+Indicator_default_S3!H2*Weighting!N8+Indicator_default_S3!I2*Weighting!N9+Indicator_default_S3!J2*Weighting!N10+Indicator_default_S3!K2*Weighting!N11+Indicator_default_S3!L2*Weighting!N12+Indicator_default_S3!M2*Weighting!N13+Indicator_default_S3!N2*Weighting!N14+Indicator_default_S3!O2*Weighting!N15+Indicator_default_S3!P2*Weighting!N16+Indicator_default_S3!Q2*Weighting!N17</f>
        <v>-0.50712516111486428</v>
      </c>
      <c r="O2" s="8">
        <f>+Indicator_default_S3!B2*Weighting!O2+Indicator_default_S3!C2*Weighting!O3+Indicator_default_S3!D2*Weighting!O4+Indicator_default_S3!E2*Weighting!O5+Indicator_default_S3!F2*Weighting!O6+Indicator_default_S3!G2*Weighting!O7+Indicator_default_S3!H2*Weighting!O8+Indicator_default_S3!I2*Weighting!O9+Indicator_default_S3!J2*Weighting!O10+Indicator_default_S3!K2*Weighting!O11+Indicator_default_S3!L2*Weighting!O12+Indicator_default_S3!M2*Weighting!O13+Indicator_default_S3!N2*Weighting!O14+Indicator_default_S3!O2*Weighting!O15+Indicator_default_S3!P2*Weighting!O16+Indicator_default_S3!Q2*Weighting!O17</f>
        <v>-0.35681302644897139</v>
      </c>
      <c r="P2" s="8">
        <f>+Indicator_default_S3!B2*Weighting!P2+Indicator_default_S3!C2*Weighting!P3+Indicator_default_S3!D2*Weighting!P4+Indicator_default_S3!E2*Weighting!P5+Indicator_default_S3!F2*Weighting!P6+Indicator_default_S3!G2*Weighting!P7+Indicator_default_S3!H2*Weighting!P8+Indicator_default_S3!I2*Weighting!P9+Indicator_default_S3!J2*Weighting!P10+Indicator_default_S3!K2*Weighting!P11+Indicator_default_S3!L2*Weighting!P12+Indicator_default_S3!M2*Weighting!P13+Indicator_default_S3!N2*Weighting!P14+Indicator_default_S3!O2*Weighting!P15+Indicator_default_S3!P2*Weighting!P16+Indicator_default_S3!Q2*Weighting!P17</f>
        <v>-0.49034031727065969</v>
      </c>
      <c r="Q2" s="8">
        <f>+Indicator_default_S3!B2*Weighting!Q2+Indicator_default_S3!C2*Weighting!Q3+Indicator_default_S3!D2*Weighting!Q4+Indicator_default_S3!E2*Weighting!Q5+Indicator_default_S3!F2*Weighting!Q6+Indicator_default_S3!G2*Weighting!Q7+Indicator_default_S3!H2*Weighting!Q8+Indicator_default_S3!I2*Weighting!Q9+Indicator_default_S3!J2*Weighting!Q10+Indicator_default_S3!K2*Weighting!Q11+Indicator_default_S3!L2*Weighting!Q12+Indicator_default_S3!M2*Weighting!Q13+Indicator_default_S3!N2*Weighting!Q14+Indicator_default_S3!O2*Weighting!Q15+Indicator_default_S3!P2*Weighting!Q16+Indicator_default_S3!Q2*Weighting!Q17</f>
        <v>-6.7587875310413797E-2</v>
      </c>
      <c r="R2" s="8">
        <f>+Indicator_default_S3!B2*Weighting!R2+Indicator_default_S3!C2*Weighting!R3+Indicator_default_S3!D2*Weighting!R4+Indicator_default_S3!E2*Weighting!R5+Indicator_default_S3!F2*Weighting!R6+Indicator_default_S3!G2*Weighting!R7+Indicator_default_S3!H2*Weighting!R8+Indicator_default_S3!I2*Weighting!R9+Indicator_default_S3!J2*Weighting!R10+Indicator_default_S3!K2*Weighting!R11+Indicator_default_S3!L2*Weighting!R12+Indicator_default_S3!M2*Weighting!R13+Indicator_default_S3!N2*Weighting!R14+Indicator_default_S3!O2*Weighting!R15+Indicator_default_S3!P2*Weighting!R16+Indicator_default_S3!Q2*Weighting!R17</f>
        <v>-0.23055094179835006</v>
      </c>
      <c r="S2" s="8">
        <f>+Indicator_default_S3!B2*Weighting!S2+Indicator_default_S3!C2*Weighting!S3+Indicator_default_S3!D2*Weighting!S4+Indicator_default_S3!E2*Weighting!S5+Indicator_default_S3!F2*Weighting!S6+Indicator_default_S3!G2*Weighting!S7+Indicator_default_S3!H2*Weighting!S8+Indicator_default_S3!I2*Weighting!S9+Indicator_default_S3!J2*Weighting!S10+Indicator_default_S3!K2*Weighting!S11+Indicator_default_S3!L2*Weighting!S12+Indicator_default_S3!M2*Weighting!S13+Indicator_default_S3!N2*Weighting!S14+Indicator_default_S3!O2*Weighting!S15+Indicator_default_S3!P2*Weighting!S16+Indicator_default_S3!Q2*Weighting!S17</f>
        <v>-0.14591761624964031</v>
      </c>
      <c r="T2" s="8">
        <f>+Indicator_default_S3!B2*Weighting!T2+Indicator_default_S3!C2*Weighting!T3+Indicator_default_S3!D2*Weighting!T4+Indicator_default_S3!E2*Weighting!T5+Indicator_default_S3!F2*Weighting!T6+Indicator_default_S3!G2*Weighting!T7+Indicator_default_S3!H2*Weighting!T8+Indicator_default_S3!I2*Weighting!T9+Indicator_default_S3!J2*Weighting!T10+Indicator_default_S3!K2*Weighting!T11+Indicator_default_S3!L2*Weighting!T12+Indicator_default_S3!M2*Weighting!T13+Indicator_default_S3!N2*Weighting!T14+Indicator_default_S3!O2*Weighting!T15+Indicator_default_S3!P2*Weighting!T16+Indicator_default_S3!Q2*Weighting!T17</f>
        <v>-0.25966339398949884</v>
      </c>
      <c r="U2" s="8">
        <f>+Indicator_default_S3!B2*Weighting!U2+Indicator_default_S3!C2*Weighting!U3+Indicator_default_S3!D2*Weighting!U4+Indicator_default_S3!E2*Weighting!U5+Indicator_default_S3!F2*Weighting!U6+Indicator_default_S3!G2*Weighting!U7+Indicator_default_S3!H2*Weighting!U8+Indicator_default_S3!I2*Weighting!U9+Indicator_default_S3!J2*Weighting!U10+Indicator_default_S3!K2*Weighting!U11+Indicator_default_S3!L2*Weighting!U12+Indicator_default_S3!M2*Weighting!U13+Indicator_default_S3!N2*Weighting!U14+Indicator_default_S3!O2*Weighting!U15+Indicator_default_S3!P2*Weighting!U16+Indicator_default_S3!Q2*Weighting!U17</f>
        <v>-0.56580540397275125</v>
      </c>
      <c r="V2" s="8">
        <f>+Indicator_default_S3!B2*Weighting!V2+Indicator_default_S3!C2*Weighting!V3+Indicator_default_S3!D2*Weighting!V4+Indicator_default_S3!E2*Weighting!V5+Indicator_default_S3!F2*Weighting!V6+Indicator_default_S3!G2*Weighting!V7+Indicator_default_S3!H2*Weighting!V8+Indicator_default_S3!I2*Weighting!V9+Indicator_default_S3!J2*Weighting!V10+Indicator_default_S3!K2*Weighting!V11+Indicator_default_S3!L2*Weighting!V12+Indicator_default_S3!M2*Weighting!V13+Indicator_default_S3!N2*Weighting!V14+Indicator_default_S3!O2*Weighting!V15+Indicator_default_S3!P2*Weighting!V16+Indicator_default_S3!Q2*Weighting!V17</f>
        <v>-0.31042615107704041</v>
      </c>
      <c r="W2" s="8">
        <f>+Indicator_default_S3!B2*Weighting!W2+Indicator_default_S3!C2*Weighting!W3+Indicator_default_S3!D2*Weighting!W4+Indicator_default_S3!E2*Weighting!W5+Indicator_default_S3!F2*Weighting!W6+Indicator_default_S3!G2*Weighting!W7+Indicator_default_S3!H2*Weighting!W8+Indicator_default_S3!I2*Weighting!W9+Indicator_default_S3!J2*Weighting!W10+Indicator_default_S3!K2*Weighting!W11+Indicator_default_S3!L2*Weighting!W12+Indicator_default_S3!M2*Weighting!W13+Indicator_default_S3!N2*Weighting!W14+Indicator_default_S3!O2*Weighting!W15+Indicator_default_S3!P2*Weighting!W16+Indicator_default_S3!Q2*Weighting!W17</f>
        <v>-0.45320461260810174</v>
      </c>
      <c r="X2" s="8">
        <f>+Indicator_default_S3!B2*Weighting!X2+Indicator_default_S3!C2*Weighting!X3+Indicator_default_S3!D2*Weighting!X4+Indicator_default_S3!E2*Weighting!X5+Indicator_default_S3!F2*Weighting!X6+Indicator_default_S3!G2*Weighting!X7+Indicator_default_S3!H2*Weighting!X8+Indicator_default_S3!I2*Weighting!X9+Indicator_default_S3!J2*Weighting!X10+Indicator_default_S3!K2*Weighting!X11+Indicator_default_S3!L2*Weighting!X12+Indicator_default_S3!M2*Weighting!X13+Indicator_default_S3!N2*Weighting!X14+Indicator_default_S3!O2*Weighting!X15+Indicator_default_S3!P2*Weighting!X16+Indicator_default_S3!Q2*Weighting!X17</f>
        <v>-0.47692438901415657</v>
      </c>
      <c r="Y2" s="8">
        <f>+Indicator_default_S3!B2*Weighting!Y2+Indicator_default_S3!C2*Weighting!Y3+Indicator_default_S3!D2*Weighting!Y4+Indicator_default_S3!E2*Weighting!Y5+Indicator_default_S3!F2*Weighting!Y6+Indicator_default_S3!G2*Weighting!Y7+Indicator_default_S3!H2*Weighting!Y8+Indicator_default_S3!I2*Weighting!Y9+Indicator_default_S3!J2*Weighting!Y10+Indicator_default_S3!K2*Weighting!Y11+Indicator_default_S3!L2*Weighting!Y12+Indicator_default_S3!M2*Weighting!Y13+Indicator_default_S3!N2*Weighting!Y14+Indicator_default_S3!O2*Weighting!Y15+Indicator_default_S3!P2*Weighting!Y16+Indicator_default_S3!Q2*Weighting!Y17</f>
        <v>-2.9256652257938918E-2</v>
      </c>
      <c r="Z2" s="8">
        <f>+Indicator_default_S3!B2*Weighting!Z2+Indicator_default_S3!C2*Weighting!Z3+Indicator_default_S3!D2*Weighting!Z4+Indicator_default_S3!E2*Weighting!Z5+Indicator_default_S3!F2*Weighting!Z6+Indicator_default_S3!G2*Weighting!Z7+Indicator_default_S3!H2*Weighting!Z8+Indicator_default_S3!I2*Weighting!Z9+Indicator_default_S3!J2*Weighting!Z10+Indicator_default_S3!K2*Weighting!Z11+Indicator_default_S3!L2*Weighting!Z12+Indicator_default_S3!M2*Weighting!Z13+Indicator_default_S3!N2*Weighting!Z14+Indicator_default_S3!O2*Weighting!Z15+Indicator_default_S3!P2*Weighting!Z16+Indicator_default_S3!Q2*Weighting!Z17</f>
        <v>-0.38250321216833411</v>
      </c>
      <c r="AA2" s="8">
        <f>+Indicator_default_S3!B2*Weighting!AA2+Indicator_default_S3!C2*Weighting!AA3+Indicator_default_S3!D2*Weighting!AA4+Indicator_default_S3!E2*Weighting!AA5+Indicator_default_S3!F2*Weighting!AA6+Indicator_default_S3!G2*Weighting!AA7+Indicator_default_S3!H2*Weighting!AA8+Indicator_default_S3!I2*Weighting!AA9+Indicator_default_S3!J2*Weighting!AA10+Indicator_default_S3!K2*Weighting!AA11+Indicator_default_S3!L2*Weighting!AA12+Indicator_default_S3!M2*Weighting!AA13+Indicator_default_S3!N2*Weighting!AA14+Indicator_default_S3!O2*Weighting!AA15+Indicator_default_S3!P2*Weighting!AA16+Indicator_default_S3!Q2*Weighting!AA17</f>
        <v>-5.0014406673771619E-2</v>
      </c>
    </row>
    <row r="3" spans="1:27" x14ac:dyDescent="0.35">
      <c r="A3" s="5" t="s">
        <v>2</v>
      </c>
      <c r="B3" s="8">
        <f ca="1">+Indicator_default_S3!B3*Weighting!B2+Indicator_default_S3!C3*Weighting!B3+Indicator_default_S3!D3*Weighting!B4+Indicator_default_S3!E3*Weighting!B5+Indicator_default_S3!F3*Weighting!B6+Indicator_default_S3!G3*Weighting!B7+Indicator_default_S3!H3*Weighting!B8+Indicator_default_S3!I3*Weighting!B9+Indicator_default_S3!J3*Weighting!B10+Indicator_default_S3!K3*Weighting!B11+Indicator_default_S3!L3*Weighting!B12+Indicator_default_S3!M3*Weighting!B13+Indicator_default_S3!N3*Weighting!B14+Indicator_default_S3!O3*Weighting!B15+Indicator_default_S3!P3*Weighting!B16+Indicator_default_S3!Q3*Weighting!B17</f>
        <v>-0.88565755566652293</v>
      </c>
      <c r="C3" s="8">
        <f ca="1">+Indicator_default_S3!B3*Weighting!C2+Indicator_default_S3!C3*Weighting!C3+Indicator_default_S3!D3*Weighting!C4+Indicator_default_S3!E3*Weighting!C5+Indicator_default_S3!F3*Weighting!C6+Indicator_default_S3!G3*Weighting!C7+Indicator_default_S3!H3*Weighting!C8+Indicator_default_S3!I3*Weighting!C9+Indicator_default_S3!J3*Weighting!C10+Indicator_default_S3!K3*Weighting!C11+Indicator_default_S3!L3*Weighting!C12+Indicator_default_S3!M3*Weighting!C13+Indicator_default_S3!N3*Weighting!C14+Indicator_default_S3!O3*Weighting!C15+Indicator_default_S3!P3*Weighting!C16+Indicator_default_S3!Q3*Weighting!C17</f>
        <v>-1.4785110648262727</v>
      </c>
      <c r="D3" s="8">
        <f ca="1">+Indicator_default_S3!B3*Weighting!D2+Indicator_default_S3!C3*Weighting!D3+Indicator_default_S3!D3*Weighting!D4+Indicator_default_S3!E3*Weighting!D5+Indicator_default_S3!F3*Weighting!D6+Indicator_default_S3!G3*Weighting!D7+Indicator_default_S3!H3*Weighting!D8+Indicator_default_S3!I3*Weighting!D9+Indicator_default_S3!J3*Weighting!D10+Indicator_default_S3!K3*Weighting!D11+Indicator_default_S3!L3*Weighting!D12+Indicator_default_S3!M3*Weighting!D13+Indicator_default_S3!N3*Weighting!D14+Indicator_default_S3!O3*Weighting!D15+Indicator_default_S3!P3*Weighting!D16+Indicator_default_S3!Q3*Weighting!D17</f>
        <v>-0.90136830119236055</v>
      </c>
      <c r="E3" s="8">
        <f ca="1">+Indicator_default_S3!B3*Weighting!E2+Indicator_default_S3!C3*Weighting!E3+Indicator_default_S3!D3*Weighting!E4+Indicator_default_S3!E3*Weighting!E5+Indicator_default_S3!F3*Weighting!E6+Indicator_default_S3!G3*Weighting!E7+Indicator_default_S3!H3*Weighting!E8+Indicator_default_S3!I3*Weighting!E9+Indicator_default_S3!J3*Weighting!E10+Indicator_default_S3!K3*Weighting!E11+Indicator_default_S3!L3*Weighting!E12+Indicator_default_S3!M3*Weighting!E13+Indicator_default_S3!N3*Weighting!E14+Indicator_default_S3!O3*Weighting!E15+Indicator_default_S3!P3*Weighting!E16+Indicator_default_S3!Q3*Weighting!E17</f>
        <v>-1.4556897326666138</v>
      </c>
      <c r="F3" s="8">
        <f ca="1">+Indicator_default_S3!B3*Weighting!F2+Indicator_default_S3!C3*Weighting!F3+Indicator_default_S3!D3*Weighting!F4+Indicator_default_S3!E3*Weighting!F5+Indicator_default_S3!F3*Weighting!F6+Indicator_default_S3!G3*Weighting!F7+Indicator_default_S3!H3*Weighting!F8+Indicator_default_S3!I3*Weighting!F9+Indicator_default_S3!J3*Weighting!F10+Indicator_default_S3!K3*Weighting!F11+Indicator_default_S3!L3*Weighting!F12+Indicator_default_S3!M3*Weighting!F13+Indicator_default_S3!N3*Weighting!F14+Indicator_default_S3!O3*Weighting!F15+Indicator_default_S3!P3*Weighting!F16+Indicator_default_S3!Q3*Weighting!F17</f>
        <v>-1.0942672461636571</v>
      </c>
      <c r="G3" s="8">
        <f>+Indicator_default_S3!B3*Weighting!G2+Indicator_default_S3!C3*Weighting!G3+Indicator_default_S3!D3*Weighting!G4+Indicator_default_S3!E3*Weighting!G5+Indicator_default_S3!F3*Weighting!G6+Indicator_default_S3!G3*Weighting!G7+Indicator_default_S3!H3*Weighting!G8+Indicator_default_S3!I3*Weighting!G9+Indicator_default_S3!J3*Weighting!G10+Indicator_default_S3!K3*Weighting!G11+Indicator_default_S3!L3*Weighting!G12+Indicator_default_S3!M3*Weighting!G13+Indicator_default_S3!N3*Weighting!G14+Indicator_default_S3!O3*Weighting!G15+Indicator_default_S3!P3*Weighting!G16+Indicator_default_S3!Q3*Weighting!G17</f>
        <v>-0.38764299015972198</v>
      </c>
      <c r="H3" s="8">
        <f>+Indicator_default_S3!B3*Weighting!H2+Indicator_default_S3!C3*Weighting!H3+Indicator_default_S3!D3*Weighting!H4+Indicator_default_S3!E3*Weighting!H5+Indicator_default_S3!F3*Weighting!H6+Indicator_default_S3!G3*Weighting!H7+Indicator_default_S3!H3*Weighting!H8+Indicator_default_S3!I3*Weighting!H9+Indicator_default_S3!J3*Weighting!H10+Indicator_default_S3!K3*Weighting!H11+Indicator_default_S3!L3*Weighting!H12+Indicator_default_S3!M3*Weighting!H13+Indicator_default_S3!N3*Weighting!H14+Indicator_default_S3!O3*Weighting!H15+Indicator_default_S3!P3*Weighting!H16+Indicator_default_S3!Q3*Weighting!H17</f>
        <v>-0.67470990708907508</v>
      </c>
      <c r="I3" s="8">
        <f>+Indicator_default_S3!B3*Weighting!I2+Indicator_default_S3!C3*Weighting!I3+Indicator_default_S3!D3*Weighting!I4+Indicator_default_S3!E3*Weighting!I5+Indicator_default_S3!F3*Weighting!I6+Indicator_default_S3!G3*Weighting!I7+Indicator_default_S3!H3*Weighting!I8+Indicator_default_S3!I3*Weighting!I9+Indicator_default_S3!J3*Weighting!I10+Indicator_default_S3!K3*Weighting!I11+Indicator_default_S3!L3*Weighting!I12+Indicator_default_S3!M3*Weighting!I13+Indicator_default_S3!N3*Weighting!I14+Indicator_default_S3!O3*Weighting!I15+Indicator_default_S3!P3*Weighting!I16+Indicator_default_S3!Q3*Weighting!I17</f>
        <v>-0.38695359456763812</v>
      </c>
      <c r="J3" s="8">
        <f>+Indicator_default_S3!B3*Weighting!J2+Indicator_default_S3!C3*Weighting!J3+Indicator_default_S3!D3*Weighting!J4+Indicator_default_S3!E3*Weighting!J5+Indicator_default_S3!F3*Weighting!J6+Indicator_default_S3!G3*Weighting!J7+Indicator_default_S3!H3*Weighting!J8+Indicator_default_S3!I3*Weighting!J9+Indicator_default_S3!J3*Weighting!J10+Indicator_default_S3!K3*Weighting!J11+Indicator_default_S3!L3*Weighting!J12+Indicator_default_S3!M3*Weighting!J13+Indicator_default_S3!N3*Weighting!J14+Indicator_default_S3!O3*Weighting!J15+Indicator_default_S3!P3*Weighting!J16+Indicator_default_S3!Q3*Weighting!J17</f>
        <v>-0.89865251053281392</v>
      </c>
      <c r="K3" s="8">
        <f>+Indicator_default_S3!B3*Weighting!K2+Indicator_default_S3!C3*Weighting!K3+Indicator_default_S3!D3*Weighting!K4+Indicator_default_S3!E3*Weighting!K5+Indicator_default_S3!F3*Weighting!K6+Indicator_default_S3!G3*Weighting!K7+Indicator_default_S3!H3*Weighting!K8+Indicator_default_S3!I3*Weighting!K9+Indicator_default_S3!J3*Weighting!K10+Indicator_default_S3!K3*Weighting!K11+Indicator_default_S3!L3*Weighting!K12+Indicator_default_S3!M3*Weighting!K13+Indicator_default_S3!N3*Weighting!K14+Indicator_default_S3!O3*Weighting!K15+Indicator_default_S3!P3*Weighting!K16+Indicator_default_S3!Q3*Weighting!K17</f>
        <v>-0.49178905747108742</v>
      </c>
      <c r="L3" s="8">
        <f>+Indicator_default_S3!B3*Weighting!L2+Indicator_default_S3!C3*Weighting!L3+Indicator_default_S3!D3*Weighting!L4+Indicator_default_S3!E3*Weighting!L5+Indicator_default_S3!F3*Weighting!L6+Indicator_default_S3!G3*Weighting!L7+Indicator_default_S3!H3*Weighting!L8+Indicator_default_S3!I3*Weighting!L9+Indicator_default_S3!J3*Weighting!L10+Indicator_default_S3!K3*Weighting!L11+Indicator_default_S3!L3*Weighting!L12+Indicator_default_S3!M3*Weighting!L13+Indicator_default_S3!N3*Weighting!L14+Indicator_default_S3!O3*Weighting!L15+Indicator_default_S3!P3*Weighting!L16+Indicator_default_S3!Q3*Weighting!L17</f>
        <v>-2.7912877200961508</v>
      </c>
      <c r="M3" s="8">
        <f>+Indicator_default_S3!B3*Weighting!M2+Indicator_default_S3!C3*Weighting!M3+Indicator_default_S3!D3*Weighting!M4+Indicator_default_S3!E3*Weighting!M5+Indicator_default_S3!F3*Weighting!M6+Indicator_default_S3!G3*Weighting!M7+Indicator_default_S3!H3*Weighting!M8+Indicator_default_S3!I3*Weighting!M9+Indicator_default_S3!J3*Weighting!M10+Indicator_default_S3!K3*Weighting!M11+Indicator_default_S3!L3*Weighting!M12+Indicator_default_S3!M3*Weighting!M13+Indicator_default_S3!N3*Weighting!M14+Indicator_default_S3!O3*Weighting!M15+Indicator_default_S3!P3*Weighting!M16+Indicator_default_S3!Q3*Weighting!M17</f>
        <v>7.8582880257032736E-2</v>
      </c>
      <c r="N3" s="8">
        <f>+Indicator_default_S3!B3*Weighting!N2+Indicator_default_S3!C3*Weighting!N3+Indicator_default_S3!D3*Weighting!N4+Indicator_default_S3!E3*Weighting!N5+Indicator_default_S3!F3*Weighting!N6+Indicator_default_S3!G3*Weighting!N7+Indicator_default_S3!H3*Weighting!N8+Indicator_default_S3!I3*Weighting!N9+Indicator_default_S3!J3*Weighting!N10+Indicator_default_S3!K3*Weighting!N11+Indicator_default_S3!L3*Weighting!N12+Indicator_default_S3!M3*Weighting!N13+Indicator_default_S3!N3*Weighting!N14+Indicator_default_S3!O3*Weighting!N15+Indicator_default_S3!P3*Weighting!N16+Indicator_default_S3!Q3*Weighting!N17</f>
        <v>-1.2675435713639411</v>
      </c>
      <c r="O3" s="8">
        <f>+Indicator_default_S3!B3*Weighting!O2+Indicator_default_S3!C3*Weighting!O3+Indicator_default_S3!D3*Weighting!O4+Indicator_default_S3!E3*Weighting!O5+Indicator_default_S3!F3*Weighting!O6+Indicator_default_S3!G3*Weighting!O7+Indicator_default_S3!H3*Weighting!O8+Indicator_default_S3!I3*Weighting!O9+Indicator_default_S3!J3*Weighting!O10+Indicator_default_S3!K3*Weighting!O11+Indicator_default_S3!L3*Weighting!O12+Indicator_default_S3!M3*Weighting!O13+Indicator_default_S3!N3*Weighting!O14+Indicator_default_S3!O3*Weighting!O15+Indicator_default_S3!P3*Weighting!O16+Indicator_default_S3!Q3*Weighting!O17</f>
        <v>-0.16150682448785431</v>
      </c>
      <c r="P3" s="8">
        <f>+Indicator_default_S3!B3*Weighting!P2+Indicator_default_S3!C3*Weighting!P3+Indicator_default_S3!D3*Weighting!P4+Indicator_default_S3!E3*Weighting!P5+Indicator_default_S3!F3*Weighting!P6+Indicator_default_S3!G3*Weighting!P7+Indicator_default_S3!H3*Weighting!P8+Indicator_default_S3!I3*Weighting!P9+Indicator_default_S3!J3*Weighting!P10+Indicator_default_S3!K3*Weighting!P11+Indicator_default_S3!L3*Weighting!P12+Indicator_default_S3!M3*Weighting!P13+Indicator_default_S3!N3*Weighting!P14+Indicator_default_S3!O3*Weighting!P15+Indicator_default_S3!P3*Weighting!P16+Indicator_default_S3!Q3*Weighting!P17</f>
        <v>-5.0542358479500706E-2</v>
      </c>
      <c r="Q3" s="8">
        <f>+Indicator_default_S3!B3*Weighting!Q2+Indicator_default_S3!C3*Weighting!Q3+Indicator_default_S3!D3*Weighting!Q4+Indicator_default_S3!E3*Weighting!Q5+Indicator_default_S3!F3*Weighting!Q6+Indicator_default_S3!G3*Weighting!Q7+Indicator_default_S3!H3*Weighting!Q8+Indicator_default_S3!I3*Weighting!Q9+Indicator_default_S3!J3*Weighting!Q10+Indicator_default_S3!K3*Weighting!Q11+Indicator_default_S3!L3*Weighting!Q12+Indicator_default_S3!M3*Weighting!Q13+Indicator_default_S3!N3*Weighting!Q14+Indicator_default_S3!O3*Weighting!Q15+Indicator_default_S3!P3*Weighting!Q16+Indicator_default_S3!Q3*Weighting!Q17</f>
        <v>-1.5282750487602977E-2</v>
      </c>
      <c r="R3" s="8">
        <f>+Indicator_default_S3!B3*Weighting!R2+Indicator_default_S3!C3*Weighting!R3+Indicator_default_S3!D3*Weighting!R4+Indicator_default_S3!E3*Weighting!R5+Indicator_default_S3!F3*Weighting!R6+Indicator_default_S3!G3*Weighting!R7+Indicator_default_S3!H3*Weighting!R8+Indicator_default_S3!I3*Weighting!R9+Indicator_default_S3!J3*Weighting!R10+Indicator_default_S3!K3*Weighting!R11+Indicator_default_S3!L3*Weighting!R12+Indicator_default_S3!M3*Weighting!R13+Indicator_default_S3!N3*Weighting!R14+Indicator_default_S3!O3*Weighting!R15+Indicator_default_S3!P3*Weighting!R16+Indicator_default_S3!Q3*Weighting!R17</f>
        <v>0.19449088135350165</v>
      </c>
      <c r="S3" s="8">
        <f>+Indicator_default_S3!B3*Weighting!S2+Indicator_default_S3!C3*Weighting!S3+Indicator_default_S3!D3*Weighting!S4+Indicator_default_S3!E3*Weighting!S5+Indicator_default_S3!F3*Weighting!S6+Indicator_default_S3!G3*Weighting!S7+Indicator_default_S3!H3*Weighting!S8+Indicator_default_S3!I3*Weighting!S9+Indicator_default_S3!J3*Weighting!S10+Indicator_default_S3!K3*Weighting!S11+Indicator_default_S3!L3*Weighting!S12+Indicator_default_S3!M3*Weighting!S13+Indicator_default_S3!N3*Weighting!S14+Indicator_default_S3!O3*Weighting!S15+Indicator_default_S3!P3*Weighting!S16+Indicator_default_S3!Q3*Weighting!S17</f>
        <v>7.2175021964853411E-2</v>
      </c>
      <c r="T3" s="8">
        <f>+Indicator_default_S3!B3*Weighting!T2+Indicator_default_S3!C3*Weighting!T3+Indicator_default_S3!D3*Weighting!T4+Indicator_default_S3!E3*Weighting!T5+Indicator_default_S3!F3*Weighting!T6+Indicator_default_S3!G3*Weighting!T7+Indicator_default_S3!H3*Weighting!T8+Indicator_default_S3!I3*Weighting!T9+Indicator_default_S3!J3*Weighting!T10+Indicator_default_S3!K3*Weighting!T11+Indicator_default_S3!L3*Weighting!T12+Indicator_default_S3!M3*Weighting!T13+Indicator_default_S3!N3*Weighting!T14+Indicator_default_S3!O3*Weighting!T15+Indicator_default_S3!P3*Weighting!T16+Indicator_default_S3!Q3*Weighting!T17</f>
        <v>0.27129146133054133</v>
      </c>
      <c r="U3" s="8">
        <f>+Indicator_default_S3!B3*Weighting!U2+Indicator_default_S3!C3*Weighting!U3+Indicator_default_S3!D3*Weighting!U4+Indicator_default_S3!E3*Weighting!U5+Indicator_default_S3!F3*Weighting!U6+Indicator_default_S3!G3*Weighting!U7+Indicator_default_S3!H3*Weighting!U8+Indicator_default_S3!I3*Weighting!U9+Indicator_default_S3!J3*Weighting!U10+Indicator_default_S3!K3*Weighting!U11+Indicator_default_S3!L3*Weighting!U12+Indicator_default_S3!M3*Weighting!U13+Indicator_default_S3!N3*Weighting!U14+Indicator_default_S3!O3*Weighting!U15+Indicator_default_S3!P3*Weighting!U16+Indicator_default_S3!Q3*Weighting!U17</f>
        <v>-2.5044263302304626</v>
      </c>
      <c r="V3" s="8">
        <f>+Indicator_default_S3!B3*Weighting!V2+Indicator_default_S3!C3*Weighting!V3+Indicator_default_S3!D3*Weighting!V4+Indicator_default_S3!E3*Weighting!V5+Indicator_default_S3!F3*Weighting!V6+Indicator_default_S3!G3*Weighting!V7+Indicator_default_S3!H3*Weighting!V8+Indicator_default_S3!I3*Weighting!V9+Indicator_default_S3!J3*Weighting!V10+Indicator_default_S3!K3*Weighting!V11+Indicator_default_S3!L3*Weighting!V12+Indicator_default_S3!M3*Weighting!V13+Indicator_default_S3!N3*Weighting!V14+Indicator_default_S3!O3*Weighting!V15+Indicator_default_S3!P3*Weighting!V16+Indicator_default_S3!Q3*Weighting!V17</f>
        <v>0.26486732617493297</v>
      </c>
      <c r="W3" s="8">
        <f>+Indicator_default_S3!B3*Weighting!W2+Indicator_default_S3!C3*Weighting!W3+Indicator_default_S3!D3*Weighting!W4+Indicator_default_S3!E3*Weighting!W5+Indicator_default_S3!F3*Weighting!W6+Indicator_default_S3!G3*Weighting!W7+Indicator_default_S3!H3*Weighting!W8+Indicator_default_S3!I3*Weighting!W9+Indicator_default_S3!J3*Weighting!W10+Indicator_default_S3!K3*Weighting!W11+Indicator_default_S3!L3*Weighting!W12+Indicator_default_S3!M3*Weighting!W13+Indicator_default_S3!N3*Weighting!W14+Indicator_default_S3!O3*Weighting!W15+Indicator_default_S3!P3*Weighting!W16+Indicator_default_S3!Q3*Weighting!W17</f>
        <v>-0.20266600753493477</v>
      </c>
      <c r="X3" s="8">
        <f>+Indicator_default_S3!B3*Weighting!X2+Indicator_default_S3!C3*Weighting!X3+Indicator_default_S3!D3*Weighting!X4+Indicator_default_S3!E3*Weighting!X5+Indicator_default_S3!F3*Weighting!X6+Indicator_default_S3!G3*Weighting!X7+Indicator_default_S3!H3*Weighting!X8+Indicator_default_S3!I3*Weighting!X9+Indicator_default_S3!J3*Weighting!X10+Indicator_default_S3!K3*Weighting!X11+Indicator_default_S3!L3*Weighting!X12+Indicator_default_S3!M3*Weighting!X13+Indicator_default_S3!N3*Weighting!X14+Indicator_default_S3!O3*Weighting!X15+Indicator_default_S3!P3*Weighting!X16+Indicator_default_S3!Q3*Weighting!X17</f>
        <v>-2.1780123047886322E-2</v>
      </c>
      <c r="Y3" s="8">
        <f>+Indicator_default_S3!B3*Weighting!Y2+Indicator_default_S3!C3*Weighting!Y3+Indicator_default_S3!D3*Weighting!Y4+Indicator_default_S3!E3*Weighting!Y5+Indicator_default_S3!F3*Weighting!Y6+Indicator_default_S3!G3*Weighting!Y7+Indicator_default_S3!H3*Weighting!Y8+Indicator_default_S3!I3*Weighting!Y9+Indicator_default_S3!J3*Weighting!Y10+Indicator_default_S3!K3*Weighting!Y11+Indicator_default_S3!L3*Weighting!Y12+Indicator_default_S3!M3*Weighting!Y13+Indicator_default_S3!N3*Weighting!Y14+Indicator_default_S3!O3*Weighting!Y15+Indicator_default_S3!P3*Weighting!Y16+Indicator_default_S3!Q3*Weighting!Y17</f>
        <v>0.26738269991927544</v>
      </c>
      <c r="Z3" s="8">
        <f>+Indicator_default_S3!B3*Weighting!Z2+Indicator_default_S3!C3*Weighting!Z3+Indicator_default_S3!D3*Weighting!Z4+Indicator_default_S3!E3*Weighting!Z5+Indicator_default_S3!F3*Weighting!Z6+Indicator_default_S3!G3*Weighting!Z7+Indicator_default_S3!H3*Weighting!Z8+Indicator_default_S3!I3*Weighting!Z9+Indicator_default_S3!J3*Weighting!Z10+Indicator_default_S3!K3*Weighting!Z11+Indicator_default_S3!L3*Weighting!Z12+Indicator_default_S3!M3*Weighting!Z13+Indicator_default_S3!N3*Weighting!Z14+Indicator_default_S3!O3*Weighting!Z15+Indicator_default_S3!P3*Weighting!Z16+Indicator_default_S3!Q3*Weighting!Z17</f>
        <v>-0.46793883863228891</v>
      </c>
      <c r="AA3" s="8">
        <f>+Indicator_default_S3!B3*Weighting!AA2+Indicator_default_S3!C3*Weighting!AA3+Indicator_default_S3!D3*Weighting!AA4+Indicator_default_S3!E3*Weighting!AA5+Indicator_default_S3!F3*Weighting!AA6+Indicator_default_S3!G3*Weighting!AA7+Indicator_default_S3!H3*Weighting!AA8+Indicator_default_S3!I3*Weighting!AA9+Indicator_default_S3!J3*Weighting!AA10+Indicator_default_S3!K3*Weighting!AA11+Indicator_default_S3!L3*Weighting!AA12+Indicator_default_S3!M3*Weighting!AA13+Indicator_default_S3!N3*Weighting!AA14+Indicator_default_S3!O3*Weighting!AA15+Indicator_default_S3!P3*Weighting!AA16+Indicator_default_S3!Q3*Weighting!AA17</f>
        <v>0.13189641080493372</v>
      </c>
    </row>
    <row r="4" spans="1:27" x14ac:dyDescent="0.35">
      <c r="A4" s="5" t="s">
        <v>3</v>
      </c>
      <c r="B4" s="8">
        <f ca="1">+Indicator_default_S3!B4*Weighting!B2+Indicator_default_S3!C4*Weighting!B3+Indicator_default_S3!D4*Weighting!B4+Indicator_default_S3!E4*Weighting!B5+Indicator_default_S3!F4*Weighting!B6+Indicator_default_S3!G4*Weighting!B7+Indicator_default_S3!H4*Weighting!B8+Indicator_default_S3!I4*Weighting!B9+Indicator_default_S3!J4*Weighting!B10+Indicator_default_S3!K4*Weighting!B11+Indicator_default_S3!L4*Weighting!B12+Indicator_default_S3!M4*Weighting!B13+Indicator_default_S3!N4*Weighting!B14+Indicator_default_S3!O4*Weighting!B15+Indicator_default_S3!P4*Weighting!B16+Indicator_default_S3!Q4*Weighting!B17</f>
        <v>-0.36875099375719117</v>
      </c>
      <c r="C4" s="8">
        <f ca="1">+Indicator_default_S3!B4*Weighting!C2+Indicator_default_S3!C4*Weighting!C3+Indicator_default_S3!D4*Weighting!C4+Indicator_default_S3!E4*Weighting!C5+Indicator_default_S3!F4*Weighting!C6+Indicator_default_S3!G4*Weighting!C7+Indicator_default_S3!H4*Weighting!C8+Indicator_default_S3!I4*Weighting!C9+Indicator_default_S3!J4*Weighting!C10+Indicator_default_S3!K4*Weighting!C11+Indicator_default_S3!L4*Weighting!C12+Indicator_default_S3!M4*Weighting!C13+Indicator_default_S3!N4*Weighting!C14+Indicator_default_S3!O4*Weighting!C15+Indicator_default_S3!P4*Weighting!C16+Indicator_default_S3!Q4*Weighting!C17</f>
        <v>-0.40649768975408213</v>
      </c>
      <c r="D4" s="8">
        <f ca="1">+Indicator_default_S3!B4*Weighting!D2+Indicator_default_S3!C4*Weighting!D3+Indicator_default_S3!D4*Weighting!D4+Indicator_default_S3!E4*Weighting!D5+Indicator_default_S3!F4*Weighting!D6+Indicator_default_S3!G4*Weighting!D7+Indicator_default_S3!H4*Weighting!D8+Indicator_default_S3!I4*Weighting!D9+Indicator_default_S3!J4*Weighting!D10+Indicator_default_S3!K4*Weighting!D11+Indicator_default_S3!L4*Weighting!D12+Indicator_default_S3!M4*Weighting!D13+Indicator_default_S3!N4*Weighting!D14+Indicator_default_S3!O4*Weighting!D15+Indicator_default_S3!P4*Weighting!D16+Indicator_default_S3!Q4*Weighting!D17</f>
        <v>-0.36938119349281678</v>
      </c>
      <c r="E4" s="8">
        <f ca="1">+Indicator_default_S3!B4*Weighting!E2+Indicator_default_S3!C4*Weighting!E3+Indicator_default_S3!D4*Weighting!E4+Indicator_default_S3!E4*Weighting!E5+Indicator_default_S3!F4*Weighting!E6+Indicator_default_S3!G4*Weighting!E7+Indicator_default_S3!H4*Weighting!E8+Indicator_default_S3!I4*Weighting!E9+Indicator_default_S3!J4*Weighting!E10+Indicator_default_S3!K4*Weighting!E11+Indicator_default_S3!L4*Weighting!E12+Indicator_default_S3!M4*Weighting!E13+Indicator_default_S3!N4*Weighting!E14+Indicator_default_S3!O4*Weighting!E15+Indicator_default_S3!P4*Weighting!E16+Indicator_default_S3!Q4*Weighting!E17</f>
        <v>-0.44941205692981684</v>
      </c>
      <c r="F4" s="8">
        <f ca="1">+Indicator_default_S3!B4*Weighting!F2+Indicator_default_S3!C4*Weighting!F3+Indicator_default_S3!D4*Weighting!F4+Indicator_default_S3!E4*Weighting!F5+Indicator_default_S3!F4*Weighting!F6+Indicator_default_S3!G4*Weighting!F7+Indicator_default_S3!H4*Weighting!F8+Indicator_default_S3!I4*Weighting!F9+Indicator_default_S3!J4*Weighting!F10+Indicator_default_S3!K4*Weighting!F11+Indicator_default_S3!L4*Weighting!F12+Indicator_default_S3!M4*Weighting!F13+Indicator_default_S3!N4*Weighting!F14+Indicator_default_S3!O4*Weighting!F15+Indicator_default_S3!P4*Weighting!F16+Indicator_default_S3!Q4*Weighting!F17</f>
        <v>-0.39064208340023299</v>
      </c>
      <c r="G4" s="8">
        <f>+Indicator_default_S3!B4*Weighting!G2+Indicator_default_S3!C4*Weighting!G3+Indicator_default_S3!D4*Weighting!G4+Indicator_default_S3!E4*Weighting!G5+Indicator_default_S3!F4*Weighting!G6+Indicator_default_S3!G4*Weighting!G7+Indicator_default_S3!H4*Weighting!G8+Indicator_default_S3!I4*Weighting!G9+Indicator_default_S3!J4*Weighting!G10+Indicator_default_S3!K4*Weighting!G11+Indicator_default_S3!L4*Weighting!G12+Indicator_default_S3!M4*Weighting!G13+Indicator_default_S3!N4*Weighting!G14+Indicator_default_S3!O4*Weighting!G15+Indicator_default_S3!P4*Weighting!G16+Indicator_default_S3!Q4*Weighting!G17</f>
        <v>-0.31520312315461435</v>
      </c>
      <c r="H4" s="8">
        <f>+Indicator_default_S3!B4*Weighting!H2+Indicator_default_S3!C4*Weighting!H3+Indicator_default_S3!D4*Weighting!H4+Indicator_default_S3!E4*Weighting!H5+Indicator_default_S3!F4*Weighting!H6+Indicator_default_S3!G4*Weighting!H7+Indicator_default_S3!H4*Weighting!H8+Indicator_default_S3!I4*Weighting!H9+Indicator_default_S3!J4*Weighting!H10+Indicator_default_S3!K4*Weighting!H11+Indicator_default_S3!L4*Weighting!H12+Indicator_default_S3!M4*Weighting!H13+Indicator_default_S3!N4*Weighting!H14+Indicator_default_S3!O4*Weighting!H15+Indicator_default_S3!P4*Weighting!H16+Indicator_default_S3!Q4*Weighting!H17</f>
        <v>-0.32356849661593046</v>
      </c>
      <c r="I4" s="8">
        <f>+Indicator_default_S3!B4*Weighting!I2+Indicator_default_S3!C4*Weighting!I3+Indicator_default_S3!D4*Weighting!I4+Indicator_default_S3!E4*Weighting!I5+Indicator_default_S3!F4*Weighting!I6+Indicator_default_S3!G4*Weighting!I7+Indicator_default_S3!H4*Weighting!I8+Indicator_default_S3!I4*Weighting!I9+Indicator_default_S3!J4*Weighting!I10+Indicator_default_S3!K4*Weighting!I11+Indicator_default_S3!L4*Weighting!I12+Indicator_default_S3!M4*Weighting!I13+Indicator_default_S3!N4*Weighting!I14+Indicator_default_S3!O4*Weighting!I15+Indicator_default_S3!P4*Weighting!I16+Indicator_default_S3!Q4*Weighting!I17</f>
        <v>-0.31932705231192871</v>
      </c>
      <c r="J4" s="8">
        <f>+Indicator_default_S3!B4*Weighting!J2+Indicator_default_S3!C4*Weighting!J3+Indicator_default_S3!D4*Weighting!J4+Indicator_default_S3!E4*Weighting!J5+Indicator_default_S3!F4*Weighting!J6+Indicator_default_S3!G4*Weighting!J7+Indicator_default_S3!H4*Weighting!J8+Indicator_default_S3!I4*Weighting!J9+Indicator_default_S3!J4*Weighting!J10+Indicator_default_S3!K4*Weighting!J11+Indicator_default_S3!L4*Weighting!J12+Indicator_default_S3!M4*Weighting!J13+Indicator_default_S3!N4*Weighting!J14+Indicator_default_S3!O4*Weighting!J15+Indicator_default_S3!P4*Weighting!J16+Indicator_default_S3!Q4*Weighting!J17</f>
        <v>-0.40868481996726475</v>
      </c>
      <c r="K4" s="8">
        <f>+Indicator_default_S3!B4*Weighting!K2+Indicator_default_S3!C4*Weighting!K3+Indicator_default_S3!D4*Weighting!K4+Indicator_default_S3!E4*Weighting!K5+Indicator_default_S3!F4*Weighting!K6+Indicator_default_S3!G4*Weighting!K7+Indicator_default_S3!H4*Weighting!K8+Indicator_default_S3!I4*Weighting!K9+Indicator_default_S3!J4*Weighting!K10+Indicator_default_S3!K4*Weighting!K11+Indicator_default_S3!L4*Weighting!K12+Indicator_default_S3!M4*Weighting!K13+Indicator_default_S3!N4*Weighting!K14+Indicator_default_S3!O4*Weighting!K15+Indicator_default_S3!P4*Weighting!K16+Indicator_default_S3!Q4*Weighting!K17</f>
        <v>-0.31843401146729644</v>
      </c>
      <c r="L4" s="8">
        <f>+Indicator_default_S3!B4*Weighting!L2+Indicator_default_S3!C4*Weighting!L3+Indicator_default_S3!D4*Weighting!L4+Indicator_default_S3!E4*Weighting!L5+Indicator_default_S3!F4*Weighting!L6+Indicator_default_S3!G4*Weighting!L7+Indicator_default_S3!H4*Weighting!L8+Indicator_default_S3!I4*Weighting!L9+Indicator_default_S3!J4*Weighting!L10+Indicator_default_S3!K4*Weighting!L11+Indicator_default_S3!L4*Weighting!L12+Indicator_default_S3!M4*Weighting!L13+Indicator_default_S3!N4*Weighting!L14+Indicator_default_S3!O4*Weighting!L15+Indicator_default_S3!P4*Weighting!L16+Indicator_default_S3!Q4*Weighting!L17</f>
        <v>-0.44601623248953914</v>
      </c>
      <c r="M4" s="8">
        <f>+Indicator_default_S3!B4*Weighting!M2+Indicator_default_S3!C4*Weighting!M3+Indicator_default_S3!D4*Weighting!M4+Indicator_default_S3!E4*Weighting!M5+Indicator_default_S3!F4*Weighting!M6+Indicator_default_S3!G4*Weighting!M7+Indicator_default_S3!H4*Weighting!M8+Indicator_default_S3!I4*Weighting!M9+Indicator_default_S3!J4*Weighting!M10+Indicator_default_S3!K4*Weighting!M11+Indicator_default_S3!L4*Weighting!M12+Indicator_default_S3!M4*Weighting!M13+Indicator_default_S3!N4*Weighting!M14+Indicator_default_S3!O4*Weighting!M15+Indicator_default_S3!P4*Weighting!M16+Indicator_default_S3!Q4*Weighting!M17</f>
        <v>-8.2031650982760468E-2</v>
      </c>
      <c r="N4" s="8">
        <f>+Indicator_default_S3!B4*Weighting!N2+Indicator_default_S3!C4*Weighting!N3+Indicator_default_S3!D4*Weighting!N4+Indicator_default_S3!E4*Weighting!N5+Indicator_default_S3!F4*Weighting!N6+Indicator_default_S3!G4*Weighting!N7+Indicator_default_S3!H4*Weighting!N8+Indicator_default_S3!I4*Weighting!N9+Indicator_default_S3!J4*Weighting!N10+Indicator_default_S3!K4*Weighting!N11+Indicator_default_S3!L4*Weighting!N12+Indicator_default_S3!M4*Weighting!N13+Indicator_default_S3!N4*Weighting!N14+Indicator_default_S3!O4*Weighting!N15+Indicator_default_S3!P4*Weighting!N16+Indicator_default_S3!Q4*Weighting!N17</f>
        <v>-0.29920156781791846</v>
      </c>
      <c r="O4" s="8">
        <f>+Indicator_default_S3!B4*Weighting!O2+Indicator_default_S3!C4*Weighting!O3+Indicator_default_S3!D4*Weighting!O4+Indicator_default_S3!E4*Weighting!O5+Indicator_default_S3!F4*Weighting!O6+Indicator_default_S3!G4*Weighting!O7+Indicator_default_S3!H4*Weighting!O8+Indicator_default_S3!I4*Weighting!O9+Indicator_default_S3!J4*Weighting!O10+Indicator_default_S3!K4*Weighting!O11+Indicator_default_S3!L4*Weighting!O12+Indicator_default_S3!M4*Weighting!O13+Indicator_default_S3!N4*Weighting!O14+Indicator_default_S3!O4*Weighting!O15+Indicator_default_S3!P4*Weighting!O16+Indicator_default_S3!Q4*Weighting!O17</f>
        <v>-0.48035293423540643</v>
      </c>
      <c r="P4" s="8">
        <f>+Indicator_default_S3!B4*Weighting!P2+Indicator_default_S3!C4*Weighting!P3+Indicator_default_S3!D4*Weighting!P4+Indicator_default_S3!E4*Weighting!P5+Indicator_default_S3!F4*Weighting!P6+Indicator_default_S3!G4*Weighting!P7+Indicator_default_S3!H4*Weighting!P8+Indicator_default_S3!I4*Weighting!P9+Indicator_default_S3!J4*Weighting!P10+Indicator_default_S3!K4*Weighting!P11+Indicator_default_S3!L4*Weighting!P12+Indicator_default_S3!M4*Weighting!P13+Indicator_default_S3!N4*Weighting!P14+Indicator_default_S3!O4*Weighting!P15+Indicator_default_S3!P4*Weighting!P16+Indicator_default_S3!Q4*Weighting!P17</f>
        <v>-0.57971876992768878</v>
      </c>
      <c r="Q4" s="8">
        <f>+Indicator_default_S3!B4*Weighting!Q2+Indicator_default_S3!C4*Weighting!Q3+Indicator_default_S3!D4*Weighting!Q4+Indicator_default_S3!E4*Weighting!Q5+Indicator_default_S3!F4*Weighting!Q6+Indicator_default_S3!G4*Weighting!Q7+Indicator_default_S3!H4*Weighting!Q8+Indicator_default_S3!I4*Weighting!Q9+Indicator_default_S3!J4*Weighting!Q10+Indicator_default_S3!K4*Weighting!Q11+Indicator_default_S3!L4*Weighting!Q12+Indicator_default_S3!M4*Weighting!Q13+Indicator_default_S3!N4*Weighting!Q14+Indicator_default_S3!O4*Weighting!Q15+Indicator_default_S3!P4*Weighting!Q16+Indicator_default_S3!Q4*Weighting!Q17</f>
        <v>-8.5285224175511834E-2</v>
      </c>
      <c r="R4" s="8">
        <f>+Indicator_default_S3!B4*Weighting!R2+Indicator_default_S3!C4*Weighting!R3+Indicator_default_S3!D4*Weighting!R4+Indicator_default_S3!E4*Weighting!R5+Indicator_default_S3!F4*Weighting!R6+Indicator_default_S3!G4*Weighting!R7+Indicator_default_S3!H4*Weighting!R8+Indicator_default_S3!I4*Weighting!R9+Indicator_default_S3!J4*Weighting!R10+Indicator_default_S3!K4*Weighting!R11+Indicator_default_S3!L4*Weighting!R12+Indicator_default_S3!M4*Weighting!R13+Indicator_default_S3!N4*Weighting!R14+Indicator_default_S3!O4*Weighting!R15+Indicator_default_S3!P4*Weighting!R16+Indicator_default_S3!Q4*Weighting!R17</f>
        <v>-0.30526177280408517</v>
      </c>
      <c r="S4" s="8">
        <f>+Indicator_default_S3!B4*Weighting!S2+Indicator_default_S3!C4*Weighting!S3+Indicator_default_S3!D4*Weighting!S4+Indicator_default_S3!E4*Weighting!S5+Indicator_default_S3!F4*Weighting!S6+Indicator_default_S3!G4*Weighting!S7+Indicator_default_S3!H4*Weighting!S8+Indicator_default_S3!I4*Weighting!S9+Indicator_default_S3!J4*Weighting!S10+Indicator_default_S3!K4*Weighting!S11+Indicator_default_S3!L4*Weighting!S12+Indicator_default_S3!M4*Weighting!S13+Indicator_default_S3!N4*Weighting!S14+Indicator_default_S3!O4*Weighting!S15+Indicator_default_S3!P4*Weighting!S16+Indicator_default_S3!Q4*Weighting!S17</f>
        <v>-0.18304867563754623</v>
      </c>
      <c r="T4" s="8">
        <f>+Indicator_default_S3!B4*Weighting!T2+Indicator_default_S3!C4*Weighting!T3+Indicator_default_S3!D4*Weighting!T4+Indicator_default_S3!E4*Weighting!T5+Indicator_default_S3!F4*Weighting!T6+Indicator_default_S3!G4*Weighting!T7+Indicator_default_S3!H4*Weighting!T8+Indicator_default_S3!I4*Weighting!T9+Indicator_default_S3!J4*Weighting!T10+Indicator_default_S3!K4*Weighting!T11+Indicator_default_S3!L4*Weighting!T12+Indicator_default_S3!M4*Weighting!T13+Indicator_default_S3!N4*Weighting!T14+Indicator_default_S3!O4*Weighting!T15+Indicator_default_S3!P4*Weighting!T16+Indicator_default_S3!Q4*Weighting!T17</f>
        <v>-0.34341531288356308</v>
      </c>
      <c r="U4" s="8">
        <f>+Indicator_default_S3!B4*Weighting!U2+Indicator_default_S3!C4*Weighting!U3+Indicator_default_S3!D4*Weighting!U4+Indicator_default_S3!E4*Weighting!U5+Indicator_default_S3!F4*Weighting!U6+Indicator_default_S3!G4*Weighting!U7+Indicator_default_S3!H4*Weighting!U8+Indicator_default_S3!I4*Weighting!U9+Indicator_default_S3!J4*Weighting!U10+Indicator_default_S3!K4*Weighting!U11+Indicator_default_S3!L4*Weighting!U12+Indicator_default_S3!M4*Weighting!U13+Indicator_default_S3!N4*Weighting!U14+Indicator_default_S3!O4*Weighting!U15+Indicator_default_S3!P4*Weighting!U16+Indicator_default_S3!Q4*Weighting!U17</f>
        <v>-0.15365562456560916</v>
      </c>
      <c r="V4" s="8">
        <f>+Indicator_default_S3!B4*Weighting!V2+Indicator_default_S3!C4*Weighting!V3+Indicator_default_S3!D4*Weighting!V4+Indicator_default_S3!E4*Weighting!V5+Indicator_default_S3!F4*Weighting!V6+Indicator_default_S3!G4*Weighting!V7+Indicator_default_S3!H4*Weighting!V8+Indicator_default_S3!I4*Weighting!V9+Indicator_default_S3!J4*Weighting!V10+Indicator_default_S3!K4*Weighting!V11+Indicator_default_S3!L4*Weighting!V12+Indicator_default_S3!M4*Weighting!V13+Indicator_default_S3!N4*Weighting!V14+Indicator_default_S3!O4*Weighting!V15+Indicator_default_S3!P4*Weighting!V16+Indicator_default_S3!Q4*Weighting!V17</f>
        <v>-0.40495131490289049</v>
      </c>
      <c r="W4" s="8">
        <f>+Indicator_default_S3!B4*Weighting!W2+Indicator_default_S3!C4*Weighting!W3+Indicator_default_S3!D4*Weighting!W4+Indicator_default_S3!E4*Weighting!W5+Indicator_default_S3!F4*Weighting!W6+Indicator_default_S3!G4*Weighting!W7+Indicator_default_S3!H4*Weighting!W8+Indicator_default_S3!I4*Weighting!W9+Indicator_default_S3!J4*Weighting!W10+Indicator_default_S3!K4*Weighting!W11+Indicator_default_S3!L4*Weighting!W12+Indicator_default_S3!M4*Weighting!W13+Indicator_default_S3!N4*Weighting!W14+Indicator_default_S3!O4*Weighting!W15+Indicator_default_S3!P4*Weighting!W16+Indicator_default_S3!Q4*Weighting!W17</f>
        <v>-0.62770493695940577</v>
      </c>
      <c r="X4" s="8">
        <f>+Indicator_default_S3!B4*Weighting!X2+Indicator_default_S3!C4*Weighting!X3+Indicator_default_S3!D4*Weighting!X4+Indicator_default_S3!E4*Weighting!X5+Indicator_default_S3!F4*Weighting!X6+Indicator_default_S3!G4*Weighting!X7+Indicator_default_S3!H4*Weighting!X8+Indicator_default_S3!I4*Weighting!X9+Indicator_default_S3!J4*Weighting!X10+Indicator_default_S3!K4*Weighting!X11+Indicator_default_S3!L4*Weighting!X12+Indicator_default_S3!M4*Weighting!X13+Indicator_default_S3!N4*Weighting!X14+Indicator_default_S3!O4*Weighting!X15+Indicator_default_S3!P4*Weighting!X16+Indicator_default_S3!Q4*Weighting!X17</f>
        <v>-0.58220011151307693</v>
      </c>
      <c r="Y4" s="8">
        <f>+Indicator_default_S3!B4*Weighting!Y2+Indicator_default_S3!C4*Weighting!Y3+Indicator_default_S3!D4*Weighting!Y4+Indicator_default_S3!E4*Weighting!Y5+Indicator_default_S3!F4*Weighting!Y6+Indicator_default_S3!G4*Weighting!Y7+Indicator_default_S3!H4*Weighting!Y8+Indicator_default_S3!I4*Weighting!Y9+Indicator_default_S3!J4*Weighting!Y10+Indicator_default_S3!K4*Weighting!Y11+Indicator_default_S3!L4*Weighting!Y12+Indicator_default_S3!M4*Weighting!Y13+Indicator_default_S3!N4*Weighting!Y14+Indicator_default_S3!O4*Weighting!Y15+Indicator_default_S3!P4*Weighting!Y16+Indicator_default_S3!Q4*Weighting!Y17</f>
        <v>-8.5804686640562497E-2</v>
      </c>
      <c r="Z4" s="8">
        <f>+Indicator_default_S3!B4*Weighting!Z2+Indicator_default_S3!C4*Weighting!Z3+Indicator_default_S3!D4*Weighting!Z4+Indicator_default_S3!E4*Weighting!Z5+Indicator_default_S3!F4*Weighting!Z6+Indicator_default_S3!G4*Weighting!Z7+Indicator_default_S3!H4*Weighting!Z8+Indicator_default_S3!I4*Weighting!Z9+Indicator_default_S3!J4*Weighting!Z10+Indicator_default_S3!K4*Weighting!Z11+Indicator_default_S3!L4*Weighting!Z12+Indicator_default_S3!M4*Weighting!Z13+Indicator_default_S3!N4*Weighting!Z14+Indicator_default_S3!O4*Weighting!Z15+Indicator_default_S3!P4*Weighting!Z16+Indicator_default_S3!Q4*Weighting!Z17</f>
        <v>-0.29282626372145298</v>
      </c>
      <c r="AA4" s="8">
        <f>+Indicator_default_S3!B4*Weighting!AA2+Indicator_default_S3!C4*Weighting!AA3+Indicator_default_S3!D4*Weighting!AA4+Indicator_default_S3!E4*Weighting!AA5+Indicator_default_S3!F4*Weighting!AA6+Indicator_default_S3!G4*Weighting!AA7+Indicator_default_S3!H4*Weighting!AA8+Indicator_default_S3!I4*Weighting!AA9+Indicator_default_S3!J4*Weighting!AA10+Indicator_default_S3!K4*Weighting!AA11+Indicator_default_S3!L4*Weighting!AA12+Indicator_default_S3!M4*Weighting!AA13+Indicator_default_S3!N4*Weighting!AA14+Indicator_default_S3!O4*Weighting!AA15+Indicator_default_S3!P4*Weighting!AA16+Indicator_default_S3!Q4*Weighting!AA17</f>
        <v>-9.1774891216811136E-2</v>
      </c>
    </row>
    <row r="5" spans="1:27" x14ac:dyDescent="0.35">
      <c r="A5" s="5" t="s">
        <v>4</v>
      </c>
      <c r="B5" s="8">
        <f ca="1">+Indicator_default_S3!B5*Weighting!B2+Indicator_default_S3!C5*Weighting!B3+Indicator_default_S3!D5*Weighting!B4+Indicator_default_S3!E5*Weighting!B5+Indicator_default_S3!F5*Weighting!B6+Indicator_default_S3!G5*Weighting!B7+Indicator_default_S3!H5*Weighting!B8+Indicator_default_S3!I5*Weighting!B9+Indicator_default_S3!J5*Weighting!B10+Indicator_default_S3!K5*Weighting!B11+Indicator_default_S3!L5*Weighting!B12+Indicator_default_S3!M5*Weighting!B13+Indicator_default_S3!N5*Weighting!B14+Indicator_default_S3!O5*Weighting!B15+Indicator_default_S3!P5*Weighting!B16+Indicator_default_S3!Q5*Weighting!B17</f>
        <v>-0.3729191635384716</v>
      </c>
      <c r="C5" s="8">
        <f ca="1">+Indicator_default_S3!B5*Weighting!C2+Indicator_default_S3!C5*Weighting!C3+Indicator_default_S3!D5*Weighting!C4+Indicator_default_S3!E5*Weighting!C5+Indicator_default_S3!F5*Weighting!C6+Indicator_default_S3!G5*Weighting!C7+Indicator_default_S3!H5*Weighting!C8+Indicator_default_S3!I5*Weighting!C9+Indicator_default_S3!J5*Weighting!C10+Indicator_default_S3!K5*Weighting!C11+Indicator_default_S3!L5*Weighting!C12+Indicator_default_S3!M5*Weighting!C13+Indicator_default_S3!N5*Weighting!C14+Indicator_default_S3!O5*Weighting!C15+Indicator_default_S3!P5*Weighting!C16+Indicator_default_S3!Q5*Weighting!C17</f>
        <v>-0.38483866782258802</v>
      </c>
      <c r="D5" s="8">
        <f ca="1">+Indicator_default_S3!B5*Weighting!D2+Indicator_default_S3!C5*Weighting!D3+Indicator_default_S3!D5*Weighting!D4+Indicator_default_S3!E5*Weighting!D5+Indicator_default_S3!F5*Weighting!D6+Indicator_default_S3!G5*Weighting!D7+Indicator_default_S3!H5*Weighting!D8+Indicator_default_S3!I5*Weighting!D9+Indicator_default_S3!J5*Weighting!D10+Indicator_default_S3!K5*Weighting!D11+Indicator_default_S3!L5*Weighting!D12+Indicator_default_S3!M5*Weighting!D13+Indicator_default_S3!N5*Weighting!D14+Indicator_default_S3!O5*Weighting!D15+Indicator_default_S3!P5*Weighting!D16+Indicator_default_S3!Q5*Weighting!D17</f>
        <v>-0.37610069721186318</v>
      </c>
      <c r="E5" s="8">
        <f ca="1">+Indicator_default_S3!B5*Weighting!E2+Indicator_default_S3!C5*Weighting!E3+Indicator_default_S3!D5*Weighting!E4+Indicator_default_S3!E5*Weighting!E5+Indicator_default_S3!F5*Weighting!E6+Indicator_default_S3!G5*Weighting!E7+Indicator_default_S3!H5*Weighting!E8+Indicator_default_S3!I5*Weighting!E9+Indicator_default_S3!J5*Weighting!E10+Indicator_default_S3!K5*Weighting!E11+Indicator_default_S3!L5*Weighting!E12+Indicator_default_S3!M5*Weighting!E13+Indicator_default_S3!N5*Weighting!E14+Indicator_default_S3!O5*Weighting!E15+Indicator_default_S3!P5*Weighting!E16+Indicator_default_S3!Q5*Weighting!E17</f>
        <v>-0.39198585970548844</v>
      </c>
      <c r="F5" s="8">
        <f ca="1">+Indicator_default_S3!B5*Weighting!F2+Indicator_default_S3!C5*Weighting!F3+Indicator_default_S3!D5*Weighting!F4+Indicator_default_S3!E5*Weighting!F5+Indicator_default_S3!F5*Weighting!F6+Indicator_default_S3!G5*Weighting!F7+Indicator_default_S3!H5*Weighting!F8+Indicator_default_S3!I5*Weighting!F9+Indicator_default_S3!J5*Weighting!F10+Indicator_default_S3!K5*Weighting!F11+Indicator_default_S3!L5*Weighting!F12+Indicator_default_S3!M5*Weighting!F13+Indicator_default_S3!N5*Weighting!F14+Indicator_default_S3!O5*Weighting!F15+Indicator_default_S3!P5*Weighting!F16+Indicator_default_S3!Q5*Weighting!F17</f>
        <v>-0.389220647316525</v>
      </c>
      <c r="G5" s="8">
        <f>+Indicator_default_S3!B5*Weighting!G2+Indicator_default_S3!C5*Weighting!G3+Indicator_default_S3!D5*Weighting!G4+Indicator_default_S3!E5*Weighting!G5+Indicator_default_S3!F5*Weighting!G6+Indicator_default_S3!G5*Weighting!G7+Indicator_default_S3!H5*Weighting!G8+Indicator_default_S3!I5*Weighting!G9+Indicator_default_S3!J5*Weighting!G10+Indicator_default_S3!K5*Weighting!G11+Indicator_default_S3!L5*Weighting!G12+Indicator_default_S3!M5*Weighting!G13+Indicator_default_S3!N5*Weighting!G14+Indicator_default_S3!O5*Weighting!G15+Indicator_default_S3!P5*Weighting!G16+Indicator_default_S3!Q5*Weighting!G17</f>
        <v>-0.31025650474922767</v>
      </c>
      <c r="H5" s="8">
        <f>+Indicator_default_S3!B5*Weighting!H2+Indicator_default_S3!C5*Weighting!H3+Indicator_default_S3!D5*Weighting!H4+Indicator_default_S3!E5*Weighting!H5+Indicator_default_S3!F5*Weighting!H6+Indicator_default_S3!G5*Weighting!H7+Indicator_default_S3!H5*Weighting!H8+Indicator_default_S3!I5*Weighting!H9+Indicator_default_S3!J5*Weighting!H10+Indicator_default_S3!K5*Weighting!H11+Indicator_default_S3!L5*Weighting!H12+Indicator_default_S3!M5*Weighting!H13+Indicator_default_S3!N5*Weighting!H14+Indicator_default_S3!O5*Weighting!H15+Indicator_default_S3!P5*Weighting!H16+Indicator_default_S3!Q5*Weighting!H17</f>
        <v>-0.31188365670560098</v>
      </c>
      <c r="I5" s="8">
        <f>+Indicator_default_S3!B5*Weighting!I2+Indicator_default_S3!C5*Weighting!I3+Indicator_default_S3!D5*Weighting!I4+Indicator_default_S3!E5*Weighting!I5+Indicator_default_S3!F5*Weighting!I6+Indicator_default_S3!G5*Weighting!I7+Indicator_default_S3!H5*Weighting!I8+Indicator_default_S3!I5*Weighting!I9+Indicator_default_S3!J5*Weighting!I10+Indicator_default_S3!K5*Weighting!I11+Indicator_default_S3!L5*Weighting!I12+Indicator_default_S3!M5*Weighting!I13+Indicator_default_S3!N5*Weighting!I14+Indicator_default_S3!O5*Weighting!I15+Indicator_default_S3!P5*Weighting!I16+Indicator_default_S3!Q5*Weighting!I17</f>
        <v>-0.31583803341579059</v>
      </c>
      <c r="J5" s="8">
        <f>+Indicator_default_S3!B5*Weighting!J2+Indicator_default_S3!C5*Weighting!J3+Indicator_default_S3!D5*Weighting!J4+Indicator_default_S3!E5*Weighting!J5+Indicator_default_S3!F5*Weighting!J6+Indicator_default_S3!G5*Weighting!J7+Indicator_default_S3!H5*Weighting!J8+Indicator_default_S3!I5*Weighting!J9+Indicator_default_S3!J5*Weighting!J10+Indicator_default_S3!K5*Weighting!J11+Indicator_default_S3!L5*Weighting!J12+Indicator_default_S3!M5*Weighting!J13+Indicator_default_S3!N5*Weighting!J14+Indicator_default_S3!O5*Weighting!J15+Indicator_default_S3!P5*Weighting!J16+Indicator_default_S3!Q5*Weighting!J17</f>
        <v>-0.35907808744361275</v>
      </c>
      <c r="K5" s="8">
        <f>+Indicator_default_S3!B5*Weighting!K2+Indicator_default_S3!C5*Weighting!K3+Indicator_default_S3!D5*Weighting!K4+Indicator_default_S3!E5*Weighting!K5+Indicator_default_S3!F5*Weighting!K6+Indicator_default_S3!G5*Weighting!K7+Indicator_default_S3!H5*Weighting!K8+Indicator_default_S3!I5*Weighting!K9+Indicator_default_S3!J5*Weighting!K10+Indicator_default_S3!K5*Weighting!K11+Indicator_default_S3!L5*Weighting!K12+Indicator_default_S3!M5*Weighting!K13+Indicator_default_S3!N5*Weighting!K14+Indicator_default_S3!O5*Weighting!K15+Indicator_default_S3!P5*Weighting!K16+Indicator_default_S3!Q5*Weighting!K17</f>
        <v>-0.31465521237251914</v>
      </c>
      <c r="L5" s="8">
        <f>+Indicator_default_S3!B5*Weighting!L2+Indicator_default_S3!C5*Weighting!L3+Indicator_default_S3!D5*Weighting!L4+Indicator_default_S3!E5*Weighting!L5+Indicator_default_S3!F5*Weighting!L6+Indicator_default_S3!G5*Weighting!L7+Indicator_default_S3!H5*Weighting!L8+Indicator_default_S3!I5*Weighting!L9+Indicator_default_S3!J5*Weighting!L10+Indicator_default_S3!K5*Weighting!L11+Indicator_default_S3!L5*Weighting!L12+Indicator_default_S3!M5*Weighting!L13+Indicator_default_S3!N5*Weighting!L14+Indicator_default_S3!O5*Weighting!L15+Indicator_default_S3!P5*Weighting!L16+Indicator_default_S3!Q5*Weighting!L17</f>
        <v>-0.41583895005627325</v>
      </c>
      <c r="M5" s="8">
        <f>+Indicator_default_S3!B5*Weighting!M2+Indicator_default_S3!C5*Weighting!M3+Indicator_default_S3!D5*Weighting!M4+Indicator_default_S3!E5*Weighting!M5+Indicator_default_S3!F5*Weighting!M6+Indicator_default_S3!G5*Weighting!M7+Indicator_default_S3!H5*Weighting!M8+Indicator_default_S3!I5*Weighting!M9+Indicator_default_S3!J5*Weighting!M10+Indicator_default_S3!K5*Weighting!M11+Indicator_default_S3!L5*Weighting!M12+Indicator_default_S3!M5*Weighting!M13+Indicator_default_S3!N5*Weighting!M14+Indicator_default_S3!O5*Weighting!M15+Indicator_default_S3!P5*Weighting!M16+Indicator_default_S3!Q5*Weighting!M17</f>
        <v>-6.9327864928879893E-2</v>
      </c>
      <c r="N5" s="8">
        <f>+Indicator_default_S3!B5*Weighting!N2+Indicator_default_S3!C5*Weighting!N3+Indicator_default_S3!D5*Weighting!N4+Indicator_default_S3!E5*Weighting!N5+Indicator_default_S3!F5*Weighting!N6+Indicator_default_S3!G5*Weighting!N7+Indicator_default_S3!H5*Weighting!N8+Indicator_default_S3!I5*Weighting!N9+Indicator_default_S3!J5*Weighting!N10+Indicator_default_S3!K5*Weighting!N11+Indicator_default_S3!L5*Weighting!N12+Indicator_default_S3!M5*Weighting!N13+Indicator_default_S3!N5*Weighting!N14+Indicator_default_S3!O5*Weighting!N15+Indicator_default_S3!P5*Weighting!N16+Indicator_default_S3!Q5*Weighting!N17</f>
        <v>-0.39226808656313589</v>
      </c>
      <c r="O5" s="8">
        <f>+Indicator_default_S3!B5*Weighting!O2+Indicator_default_S3!C5*Weighting!O3+Indicator_default_S3!D5*Weighting!O4+Indicator_default_S3!E5*Weighting!O5+Indicator_default_S3!F5*Weighting!O6+Indicator_default_S3!G5*Weighting!O7+Indicator_default_S3!H5*Weighting!O8+Indicator_default_S3!I5*Weighting!O9+Indicator_default_S3!J5*Weighting!O10+Indicator_default_S3!K5*Weighting!O11+Indicator_default_S3!L5*Weighting!O12+Indicator_default_S3!M5*Weighting!O13+Indicator_default_S3!N5*Weighting!O14+Indicator_default_S3!O5*Weighting!O15+Indicator_default_S3!P5*Weighting!O16+Indicator_default_S3!Q5*Weighting!O17</f>
        <v>-0.33955515524505381</v>
      </c>
      <c r="P5" s="8">
        <f>+Indicator_default_S3!B5*Weighting!P2+Indicator_default_S3!C5*Weighting!P3+Indicator_default_S3!D5*Weighting!P4+Indicator_default_S3!E5*Weighting!P5+Indicator_default_S3!F5*Weighting!P6+Indicator_default_S3!G5*Weighting!P7+Indicator_default_S3!H5*Weighting!P8+Indicator_default_S3!I5*Weighting!P9+Indicator_default_S3!J5*Weighting!P10+Indicator_default_S3!K5*Weighting!P11+Indicator_default_S3!L5*Weighting!P12+Indicator_default_S3!M5*Weighting!P13+Indicator_default_S3!N5*Weighting!P14+Indicator_default_S3!O5*Weighting!P15+Indicator_default_S3!P5*Weighting!P16+Indicator_default_S3!Q5*Weighting!P17</f>
        <v>-0.57735400176302687</v>
      </c>
      <c r="Q5" s="8">
        <f>+Indicator_default_S3!B5*Weighting!Q2+Indicator_default_S3!C5*Weighting!Q3+Indicator_default_S3!D5*Weighting!Q4+Indicator_default_S3!E5*Weighting!Q5+Indicator_default_S3!F5*Weighting!Q6+Indicator_default_S3!G5*Weighting!Q7+Indicator_default_S3!H5*Weighting!Q8+Indicator_default_S3!I5*Weighting!Q9+Indicator_default_S3!J5*Weighting!Q10+Indicator_default_S3!K5*Weighting!Q11+Indicator_default_S3!L5*Weighting!Q12+Indicator_default_S3!M5*Weighting!Q13+Indicator_default_S3!N5*Weighting!Q14+Indicator_default_S3!O5*Weighting!Q15+Indicator_default_S3!P5*Weighting!Q16+Indicator_default_S3!Q5*Weighting!Q17</f>
        <v>-7.3224684341285401E-2</v>
      </c>
      <c r="R5" s="8">
        <f>+Indicator_default_S3!B5*Weighting!R2+Indicator_default_S3!C5*Weighting!R3+Indicator_default_S3!D5*Weighting!R4+Indicator_default_S3!E5*Weighting!R5+Indicator_default_S3!F5*Weighting!R6+Indicator_default_S3!G5*Weighting!R7+Indicator_default_S3!H5*Weighting!R8+Indicator_default_S3!I5*Weighting!R9+Indicator_default_S3!J5*Weighting!R10+Indicator_default_S3!K5*Weighting!R11+Indicator_default_S3!L5*Weighting!R12+Indicator_default_S3!M5*Weighting!R13+Indicator_default_S3!N5*Weighting!R14+Indicator_default_S3!O5*Weighting!R15+Indicator_default_S3!P5*Weighting!R16+Indicator_default_S3!Q5*Weighting!R17</f>
        <v>-0.32242432884514394</v>
      </c>
      <c r="S5" s="8">
        <f>+Indicator_default_S3!B5*Weighting!S2+Indicator_default_S3!C5*Weighting!S3+Indicator_default_S3!D5*Weighting!S4+Indicator_default_S3!E5*Weighting!S5+Indicator_default_S3!F5*Weighting!S6+Indicator_default_S3!G5*Weighting!S7+Indicator_default_S3!H5*Weighting!S8+Indicator_default_S3!I5*Weighting!S9+Indicator_default_S3!J5*Weighting!S10+Indicator_default_S3!K5*Weighting!S11+Indicator_default_S3!L5*Weighting!S12+Indicator_default_S3!M5*Weighting!S13+Indicator_default_S3!N5*Weighting!S14+Indicator_default_S3!O5*Weighting!S15+Indicator_default_S3!P5*Weighting!S16+Indicator_default_S3!Q5*Weighting!S17</f>
        <v>-0.19386112272920097</v>
      </c>
      <c r="T5" s="8">
        <f>+Indicator_default_S3!B5*Weighting!T2+Indicator_default_S3!C5*Weighting!T3+Indicator_default_S3!D5*Weighting!T4+Indicator_default_S3!E5*Weighting!T5+Indicator_default_S3!F5*Weighting!T6+Indicator_default_S3!G5*Weighting!T7+Indicator_default_S3!H5*Weighting!T8+Indicator_default_S3!I5*Weighting!T9+Indicator_default_S3!J5*Weighting!T10+Indicator_default_S3!K5*Weighting!T11+Indicator_default_S3!L5*Weighting!T12+Indicator_default_S3!M5*Weighting!T13+Indicator_default_S3!N5*Weighting!T14+Indicator_default_S3!O5*Weighting!T15+Indicator_default_S3!P5*Weighting!T16+Indicator_default_S3!Q5*Weighting!T17</f>
        <v>-0.38081373316680273</v>
      </c>
      <c r="U5" s="8">
        <f>+Indicator_default_S3!B5*Weighting!U2+Indicator_default_S3!C5*Weighting!U3+Indicator_default_S3!D5*Weighting!U4+Indicator_default_S3!E5*Weighting!U5+Indicator_default_S3!F5*Weighting!U6+Indicator_default_S3!G5*Weighting!U7+Indicator_default_S3!H5*Weighting!U8+Indicator_default_S3!I5*Weighting!U9+Indicator_default_S3!J5*Weighting!U10+Indicator_default_S3!K5*Weighting!U11+Indicator_default_S3!L5*Weighting!U12+Indicator_default_S3!M5*Weighting!U13+Indicator_default_S3!N5*Weighting!U14+Indicator_default_S3!O5*Weighting!U15+Indicator_default_S3!P5*Weighting!U16+Indicator_default_S3!Q5*Weighting!U17</f>
        <v>-0.19436494815827524</v>
      </c>
      <c r="V5" s="8">
        <f>+Indicator_default_S3!B5*Weighting!V2+Indicator_default_S3!C5*Weighting!V3+Indicator_default_S3!D5*Weighting!V4+Indicator_default_S3!E5*Weighting!V5+Indicator_default_S3!F5*Weighting!V6+Indicator_default_S3!G5*Weighting!V7+Indicator_default_S3!H5*Weighting!V8+Indicator_default_S3!I5*Weighting!V9+Indicator_default_S3!J5*Weighting!V10+Indicator_default_S3!K5*Weighting!V11+Indicator_default_S3!L5*Weighting!V12+Indicator_default_S3!M5*Weighting!V13+Indicator_default_S3!N5*Weighting!V14+Indicator_default_S3!O5*Weighting!V15+Indicator_default_S3!P5*Weighting!V16+Indicator_default_S3!Q5*Weighting!V17</f>
        <v>-0.43917386761046484</v>
      </c>
      <c r="W5" s="8">
        <f>+Indicator_default_S3!B5*Weighting!W2+Indicator_default_S3!C5*Weighting!W3+Indicator_default_S3!D5*Weighting!W4+Indicator_default_S3!E5*Weighting!W5+Indicator_default_S3!F5*Weighting!W6+Indicator_default_S3!G5*Weighting!W7+Indicator_default_S3!H5*Weighting!W8+Indicator_default_S3!I5*Weighting!W9+Indicator_default_S3!J5*Weighting!W10+Indicator_default_S3!K5*Weighting!W11+Indicator_default_S3!L5*Weighting!W12+Indicator_default_S3!M5*Weighting!W13+Indicator_default_S3!N5*Weighting!W14+Indicator_default_S3!O5*Weighting!W15+Indicator_default_S3!P5*Weighting!W16+Indicator_default_S3!Q5*Weighting!W17</f>
        <v>-0.420383931398288</v>
      </c>
      <c r="X5" s="8">
        <f>+Indicator_default_S3!B5*Weighting!X2+Indicator_default_S3!C5*Weighting!X3+Indicator_default_S3!D5*Weighting!X4+Indicator_default_S3!E5*Weighting!X5+Indicator_default_S3!F5*Weighting!X6+Indicator_default_S3!G5*Weighting!X7+Indicator_default_S3!H5*Weighting!X8+Indicator_default_S3!I5*Weighting!X9+Indicator_default_S3!J5*Weighting!X10+Indicator_default_S3!K5*Weighting!X11+Indicator_default_S3!L5*Weighting!X12+Indicator_default_S3!M5*Weighting!X13+Indicator_default_S3!N5*Weighting!X14+Indicator_default_S3!O5*Weighting!X15+Indicator_default_S3!P5*Weighting!X16+Indicator_default_S3!Q5*Weighting!X17</f>
        <v>-0.55845532933696662</v>
      </c>
      <c r="Y5" s="8">
        <f>+Indicator_default_S3!B5*Weighting!Y2+Indicator_default_S3!C5*Weighting!Y3+Indicator_default_S3!D5*Weighting!Y4+Indicator_default_S3!E5*Weighting!Y5+Indicator_default_S3!F5*Weighting!Y6+Indicator_default_S3!G5*Weighting!Y7+Indicator_default_S3!H5*Weighting!Y8+Indicator_default_S3!I5*Weighting!Y9+Indicator_default_S3!J5*Weighting!Y10+Indicator_default_S3!K5*Weighting!Y11+Indicator_default_S3!L5*Weighting!Y12+Indicator_default_S3!M5*Weighting!Y13+Indicator_default_S3!N5*Weighting!Y14+Indicator_default_S3!O5*Weighting!Y15+Indicator_default_S3!P5*Weighting!Y16+Indicator_default_S3!Q5*Weighting!Y17</f>
        <v>-9.0437746728594698E-2</v>
      </c>
      <c r="Z5" s="8">
        <f>+Indicator_default_S3!B5*Weighting!Z2+Indicator_default_S3!C5*Weighting!Z3+Indicator_default_S3!D5*Weighting!Z4+Indicator_default_S3!E5*Weighting!Z5+Indicator_default_S3!F5*Weighting!Z6+Indicator_default_S3!G5*Weighting!Z7+Indicator_default_S3!H5*Weighting!Z8+Indicator_default_S3!I5*Weighting!Z9+Indicator_default_S3!J5*Weighting!Z10+Indicator_default_S3!K5*Weighting!Z11+Indicator_default_S3!L5*Weighting!Z12+Indicator_default_S3!M5*Weighting!Z13+Indicator_default_S3!N5*Weighting!Z14+Indicator_default_S3!O5*Weighting!Z15+Indicator_default_S3!P5*Weighting!Z16+Indicator_default_S3!Q5*Weighting!Z17</f>
        <v>-0.41380930231160334</v>
      </c>
      <c r="AA5" s="8">
        <f>+Indicator_default_S3!B5*Weighting!AA2+Indicator_default_S3!C5*Weighting!AA3+Indicator_default_S3!D5*Weighting!AA4+Indicator_default_S3!E5*Weighting!AA5+Indicator_default_S3!F5*Weighting!AA6+Indicator_default_S3!G5*Weighting!AA7+Indicator_default_S3!H5*Weighting!AA8+Indicator_default_S3!I5*Weighting!AA9+Indicator_default_S3!J5*Weighting!AA10+Indicator_default_S3!K5*Weighting!AA11+Indicator_default_S3!L5*Weighting!AA12+Indicator_default_S3!M5*Weighting!AA13+Indicator_default_S3!N5*Weighting!AA14+Indicator_default_S3!O5*Weighting!AA15+Indicator_default_S3!P5*Weighting!AA16+Indicator_default_S3!Q5*Weighting!AA17</f>
        <v>-8.2811022804647069E-2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default!B2*Weighting!B2+Indicator_db1_default!C2*Weighting!B3+Indicator_db1_default!D2*Weighting!B4+Indicator_db1_default!E2*Weighting!B5+Indicator_db1_default!F2*Weighting!B6+Indicator_db1_default!G2*Weighting!B7+Indicator_db1_default!H2*Weighting!B8+Indicator_db1_default!I2*Weighting!B9+Indicator_db1_default!J2*Weighting!B10+Indicator_db1_default!K2*Weighting!B11+Indicator_db1_default!L2*Weighting!B12+Indicator_db1_default!M2*Weighting!B13+Indicator_db1_default!N2*Weighting!B14+Indicator_db1_default!O2*Weighting!B15+Indicator_db1_default!P2*Weighting!B16+Indicator_db1_default!Q2*Weighting!B17</f>
        <v>-0.34194679527547556</v>
      </c>
      <c r="C2" s="8">
        <f ca="1">+Indicator_db1_default!B2*Weighting!C2+Indicator_db1_default!C2*Weighting!C3+Indicator_db1_default!D2*Weighting!C4+Indicator_db1_default!E2*Weighting!C5+Indicator_db1_default!F2*Weighting!C6+Indicator_db1_default!G2*Weighting!C7+Indicator_db1_default!H2*Weighting!C8+Indicator_db1_default!I2*Weighting!C9+Indicator_db1_default!J2*Weighting!C10+Indicator_db1_default!K2*Weighting!C11+Indicator_db1_default!L2*Weighting!C12+Indicator_db1_default!M2*Weighting!C13+Indicator_db1_default!N2*Weighting!C14+Indicator_db1_default!O2*Weighting!C15+Indicator_db1_default!P2*Weighting!C16+Indicator_db1_default!Q2*Weighting!C17</f>
        <v>-0.49326521145435204</v>
      </c>
      <c r="D2" s="8">
        <f ca="1">+Indicator_db1_default!B2*Weighting!D2+Indicator_db1_default!C2*Weighting!D3+Indicator_db1_default!D2*Weighting!D4+Indicator_db1_default!E2*Weighting!D5+Indicator_db1_default!F2*Weighting!D6+Indicator_db1_default!G2*Weighting!D7+Indicator_db1_default!H2*Weighting!D8+Indicator_db1_default!I2*Weighting!D9+Indicator_db1_default!J2*Weighting!D10+Indicator_db1_default!K2*Weighting!D11+Indicator_db1_default!L2*Weighting!D12+Indicator_db1_default!M2*Weighting!D13+Indicator_db1_default!N2*Weighting!D14+Indicator_db1_default!O2*Weighting!D15+Indicator_db1_default!P2*Weighting!D16+Indicator_db1_default!Q2*Weighting!D17</f>
        <v>-0.34648016590272851</v>
      </c>
      <c r="E2" s="8">
        <f ca="1">+Indicator_db1_default!B2*Weighting!E2+Indicator_db1_default!C2*Weighting!E3+Indicator_db1_default!D2*Weighting!E4+Indicator_db1_default!E2*Weighting!E5+Indicator_db1_default!F2*Weighting!E6+Indicator_db1_default!G2*Weighting!E7+Indicator_db1_default!H2*Weighting!E8+Indicator_db1_default!I2*Weighting!E9+Indicator_db1_default!J2*Weighting!E10+Indicator_db1_default!K2*Weighting!E11+Indicator_db1_default!L2*Weighting!E12+Indicator_db1_default!M2*Weighting!E13+Indicator_db1_default!N2*Weighting!E14+Indicator_db1_default!O2*Weighting!E15+Indicator_db1_default!P2*Weighting!E16+Indicator_db1_default!Q2*Weighting!E17</f>
        <v>-0.51714069246083094</v>
      </c>
      <c r="F2" s="8">
        <f ca="1">+Indicator_db1_default!B2*Weighting!F2+Indicator_db1_default!C2*Weighting!F3+Indicator_db1_default!D2*Weighting!F4+Indicator_db1_default!E2*Weighting!F5+Indicator_db1_default!F2*Weighting!F6+Indicator_db1_default!G2*Weighting!F7+Indicator_db1_default!H2*Weighting!F8+Indicator_db1_default!I2*Weighting!F9+Indicator_db1_default!J2*Weighting!F10+Indicator_db1_default!K2*Weighting!F11+Indicator_db1_default!L2*Weighting!F12+Indicator_db1_default!M2*Weighting!F13+Indicator_db1_default!N2*Weighting!F14+Indicator_db1_default!O2*Weighting!F15+Indicator_db1_default!P2*Weighting!F16+Indicator_db1_default!Q2*Weighting!F17</f>
        <v>-0.40704408933359615</v>
      </c>
      <c r="G2" s="8">
        <f>+Indicator_db1_default!B2*Weighting!G2+Indicator_db1_default!C2*Weighting!G3+Indicator_db1_default!D2*Weighting!G4+Indicator_db1_default!E2*Weighting!G5+Indicator_db1_default!F2*Weighting!G6+Indicator_db1_default!G2*Weighting!G7+Indicator_db1_default!H2*Weighting!G8+Indicator_db1_default!I2*Weighting!G9+Indicator_db1_default!J2*Weighting!G10+Indicator_db1_default!K2*Weighting!G11+Indicator_db1_default!L2*Weighting!G12+Indicator_db1_default!M2*Weighting!G13+Indicator_db1_default!N2*Weighting!G14+Indicator_db1_default!O2*Weighting!G15+Indicator_db1_default!P2*Weighting!G16+Indicator_db1_default!Q2*Weighting!G17</f>
        <v>-0.24205397991972846</v>
      </c>
      <c r="H2" s="8">
        <f>+Indicator_db1_default!B2*Weighting!H2+Indicator_db1_default!C2*Weighting!H3+Indicator_db1_default!D2*Weighting!H4+Indicator_db1_default!E2*Weighting!H5+Indicator_db1_default!F2*Weighting!H6+Indicator_db1_default!G2*Weighting!H7+Indicator_db1_default!H2*Weighting!H8+Indicator_db1_default!I2*Weighting!H9+Indicator_db1_default!J2*Weighting!H10+Indicator_db1_default!K2*Weighting!H11+Indicator_db1_default!L2*Weighting!H12+Indicator_db1_default!M2*Weighting!H13+Indicator_db1_default!N2*Weighting!H14+Indicator_db1_default!O2*Weighting!H15+Indicator_db1_default!P2*Weighting!H16+Indicator_db1_default!Q2*Weighting!H17</f>
        <v>-0.30755337862793597</v>
      </c>
      <c r="I2" s="8">
        <f>+Indicator_db1_default!B2*Weighting!I2+Indicator_db1_default!C2*Weighting!I3+Indicator_db1_default!D2*Weighting!I4+Indicator_db1_default!E2*Weighting!I5+Indicator_db1_default!F2*Weighting!I6+Indicator_db1_default!G2*Weighting!I7+Indicator_db1_default!H2*Weighting!I8+Indicator_db1_default!I2*Weighting!I9+Indicator_db1_default!J2*Weighting!I10+Indicator_db1_default!K2*Weighting!I11+Indicator_db1_default!L2*Weighting!I12+Indicator_db1_default!M2*Weighting!I13+Indicator_db1_default!N2*Weighting!I14+Indicator_db1_default!O2*Weighting!I15+Indicator_db1_default!P2*Weighting!I16+Indicator_db1_default!Q2*Weighting!I17</f>
        <v>-0.24711497607571792</v>
      </c>
      <c r="J2" s="8">
        <f>+Indicator_db1_default!B2*Weighting!J2+Indicator_db1_default!C2*Weighting!J3+Indicator_db1_default!D2*Weighting!J4+Indicator_db1_default!E2*Weighting!J5+Indicator_db1_default!F2*Weighting!J6+Indicator_db1_default!G2*Weighting!J7+Indicator_db1_default!H2*Weighting!J8+Indicator_db1_default!I2*Weighting!J9+Indicator_db1_default!J2*Weighting!J10+Indicator_db1_default!K2*Weighting!J11+Indicator_db1_default!L2*Weighting!J12+Indicator_db1_default!M2*Weighting!J13+Indicator_db1_default!N2*Weighting!J14+Indicator_db1_default!O2*Weighting!J15+Indicator_db1_default!P2*Weighting!J16+Indicator_db1_default!Q2*Weighting!J17</f>
        <v>-0.37645441454590767</v>
      </c>
      <c r="K2" s="8">
        <f>+Indicator_db1_default!B2*Weighting!K2+Indicator_db1_default!C2*Weighting!K3+Indicator_db1_default!D2*Weighting!K4+Indicator_db1_default!E2*Weighting!K5+Indicator_db1_default!F2*Weighting!K6+Indicator_db1_default!G2*Weighting!K7+Indicator_db1_default!H2*Weighting!K8+Indicator_db1_default!I2*Weighting!K9+Indicator_db1_default!J2*Weighting!K10+Indicator_db1_default!K2*Weighting!K11+Indicator_db1_default!L2*Weighting!K12+Indicator_db1_default!M2*Weighting!K13+Indicator_db1_default!N2*Weighting!K14+Indicator_db1_default!O2*Weighting!K15+Indicator_db1_default!P2*Weighting!K16+Indicator_db1_default!Q2*Weighting!K17</f>
        <v>-0.2683241057127308</v>
      </c>
      <c r="L2" s="8">
        <f>+Indicator_db1_default!B2*Weighting!L2+Indicator_db1_default!C2*Weighting!L3+Indicator_db1_default!D2*Weighting!L4+Indicator_db1_default!E2*Weighting!L5+Indicator_db1_default!F2*Weighting!L6+Indicator_db1_default!G2*Weighting!L7+Indicator_db1_default!H2*Weighting!L8+Indicator_db1_default!I2*Weighting!L9+Indicator_db1_default!J2*Weighting!L10+Indicator_db1_default!K2*Weighting!L11+Indicator_db1_default!L2*Weighting!L12+Indicator_db1_default!M2*Weighting!L13+Indicator_db1_default!N2*Weighting!L14+Indicator_db1_default!O2*Weighting!L15+Indicator_db1_default!P2*Weighting!L16+Indicator_db1_default!Q2*Weighting!L17</f>
        <v>-0.74633305605372624</v>
      </c>
      <c r="M2" s="8">
        <f>+Indicator_db1_default!B2*Weighting!M2+Indicator_db1_default!C2*Weighting!M3+Indicator_db1_default!D2*Weighting!M4+Indicator_db1_default!E2*Weighting!M5+Indicator_db1_default!F2*Weighting!M6+Indicator_db1_default!G2*Weighting!M7+Indicator_db1_default!H2*Weighting!M8+Indicator_db1_default!I2*Weighting!M9+Indicator_db1_default!J2*Weighting!M10+Indicator_db1_default!K2*Weighting!M11+Indicator_db1_default!L2*Weighting!M12+Indicator_db1_default!M2*Weighting!M13+Indicator_db1_default!N2*Weighting!M14+Indicator_db1_default!O2*Weighting!M15+Indicator_db1_default!P2*Weighting!M16+Indicator_db1_default!Q2*Weighting!M17</f>
        <v>-3.2212107149563164E-2</v>
      </c>
      <c r="N2" s="8">
        <f>+Indicator_db1_default!B2*Weighting!N2+Indicator_db1_default!C2*Weighting!N3+Indicator_db1_default!D2*Weighting!N4+Indicator_db1_default!E2*Weighting!N5+Indicator_db1_default!F2*Weighting!N6+Indicator_db1_default!G2*Weighting!N7+Indicator_db1_default!H2*Weighting!N8+Indicator_db1_default!I2*Weighting!N9+Indicator_db1_default!J2*Weighting!N10+Indicator_db1_default!K2*Weighting!N11+Indicator_db1_default!L2*Weighting!N12+Indicator_db1_default!M2*Weighting!N13+Indicator_db1_default!N2*Weighting!N14+Indicator_db1_default!O2*Weighting!N15+Indicator_db1_default!P2*Weighting!N16+Indicator_db1_default!Q2*Weighting!N17</f>
        <v>-0.29051686876087673</v>
      </c>
      <c r="O2" s="8">
        <f>+Indicator_db1_default!B2*Weighting!O2+Indicator_db1_default!C2*Weighting!O3+Indicator_db1_default!D2*Weighting!O4+Indicator_db1_default!E2*Weighting!O5+Indicator_db1_default!F2*Weighting!O6+Indicator_db1_default!G2*Weighting!O7+Indicator_db1_default!H2*Weighting!O8+Indicator_db1_default!I2*Weighting!O9+Indicator_db1_default!J2*Weighting!O10+Indicator_db1_default!K2*Weighting!O11+Indicator_db1_default!L2*Weighting!O12+Indicator_db1_default!M2*Weighting!O13+Indicator_db1_default!N2*Weighting!O14+Indicator_db1_default!O2*Weighting!O15+Indicator_db1_default!P2*Weighting!O16+Indicator_db1_default!Q2*Weighting!O17</f>
        <v>-0.27686009596139105</v>
      </c>
      <c r="P2" s="8">
        <f>+Indicator_db1_default!B2*Weighting!P2+Indicator_db1_default!C2*Weighting!P3+Indicator_db1_default!D2*Weighting!P4+Indicator_db1_default!E2*Weighting!P5+Indicator_db1_default!F2*Weighting!P6+Indicator_db1_default!G2*Weighting!P7+Indicator_db1_default!H2*Weighting!P8+Indicator_db1_default!I2*Weighting!P9+Indicator_db1_default!J2*Weighting!P10+Indicator_db1_default!K2*Weighting!P11+Indicator_db1_default!L2*Weighting!P12+Indicator_db1_default!M2*Weighting!P13+Indicator_db1_default!N2*Weighting!P14+Indicator_db1_default!O2*Weighting!P15+Indicator_db1_default!P2*Weighting!P16+Indicator_db1_default!Q2*Weighting!P17</f>
        <v>-0.44529406409619643</v>
      </c>
      <c r="Q2" s="8">
        <f>+Indicator_db1_default!B2*Weighting!Q2+Indicator_db1_default!C2*Weighting!Q3+Indicator_db1_default!D2*Weighting!Q4+Indicator_db1_default!E2*Weighting!Q5+Indicator_db1_default!F2*Weighting!Q6+Indicator_db1_default!G2*Weighting!Q7+Indicator_db1_default!H2*Weighting!Q8+Indicator_db1_default!I2*Weighting!Q9+Indicator_db1_default!J2*Weighting!Q10+Indicator_db1_default!K2*Weighting!Q11+Indicator_db1_default!L2*Weighting!Q12+Indicator_db1_default!M2*Weighting!Q13+Indicator_db1_default!N2*Weighting!Q14+Indicator_db1_default!O2*Weighting!Q15+Indicator_db1_default!P2*Weighting!Q16+Indicator_db1_default!Q2*Weighting!Q17</f>
        <v>-4.608235279953446E-2</v>
      </c>
      <c r="R2" s="8">
        <f>+Indicator_db1_default!B2*Weighting!R2+Indicator_db1_default!C2*Weighting!R3+Indicator_db1_default!D2*Weighting!R4+Indicator_db1_default!E2*Weighting!R5+Indicator_db1_default!F2*Weighting!R6+Indicator_db1_default!G2*Weighting!R7+Indicator_db1_default!H2*Weighting!R8+Indicator_db1_default!I2*Weighting!R9+Indicator_db1_default!J2*Weighting!R10+Indicator_db1_default!K2*Weighting!R11+Indicator_db1_default!L2*Weighting!R12+Indicator_db1_default!M2*Weighting!R13+Indicator_db1_default!N2*Weighting!R14+Indicator_db1_default!O2*Weighting!R15+Indicator_db1_default!P2*Weighting!R16+Indicator_db1_default!Q2*Weighting!R17</f>
        <v>-0.1788602817557397</v>
      </c>
      <c r="S2" s="8">
        <f>+Indicator_db1_default!B2*Weighting!S2+Indicator_db1_default!C2*Weighting!S3+Indicator_db1_default!D2*Weighting!S4+Indicator_db1_default!E2*Weighting!S5+Indicator_db1_default!F2*Weighting!S6+Indicator_db1_default!G2*Weighting!S7+Indicator_db1_default!H2*Weighting!S8+Indicator_db1_default!I2*Weighting!S9+Indicator_db1_default!J2*Weighting!S10+Indicator_db1_default!K2*Weighting!S11+Indicator_db1_default!L2*Weighting!S12+Indicator_db1_default!M2*Weighting!S13+Indicator_db1_default!N2*Weighting!S14+Indicator_db1_default!O2*Weighting!S15+Indicator_db1_default!P2*Weighting!S16+Indicator_db1_default!Q2*Weighting!S17</f>
        <v>-0.10614851942917289</v>
      </c>
      <c r="T2" s="8">
        <f>+Indicator_db1_default!B2*Weighting!T2+Indicator_db1_default!C2*Weighting!T3+Indicator_db1_default!D2*Weighting!T4+Indicator_db1_default!E2*Weighting!T5+Indicator_db1_default!F2*Weighting!T6+Indicator_db1_default!G2*Weighting!T7+Indicator_db1_default!H2*Weighting!T8+Indicator_db1_default!I2*Weighting!T9+Indicator_db1_default!J2*Weighting!T10+Indicator_db1_default!K2*Weighting!T11+Indicator_db1_default!L2*Weighting!T12+Indicator_db1_default!M2*Weighting!T13+Indicator_db1_default!N2*Weighting!T14+Indicator_db1_default!O2*Weighting!T15+Indicator_db1_default!P2*Weighting!T16+Indicator_db1_default!Q2*Weighting!T17</f>
        <v>-0.19591301061359798</v>
      </c>
      <c r="U2" s="8">
        <f>+Indicator_db1_default!B2*Weighting!U2+Indicator_db1_default!C2*Weighting!U3+Indicator_db1_default!D2*Weighting!U4+Indicator_db1_default!E2*Weighting!U5+Indicator_db1_default!F2*Weighting!U6+Indicator_db1_default!G2*Weighting!U7+Indicator_db1_default!H2*Weighting!U8+Indicator_db1_default!I2*Weighting!U9+Indicator_db1_default!J2*Weighting!U10+Indicator_db1_default!K2*Weighting!U11+Indicator_db1_default!L2*Weighting!U12+Indicator_db1_default!M2*Weighting!U13+Indicator_db1_default!N2*Weighting!U14+Indicator_db1_default!O2*Weighting!U15+Indicator_db1_default!P2*Weighting!U16+Indicator_db1_default!Q2*Weighting!U17</f>
        <v>-0.20443244153713397</v>
      </c>
      <c r="V2" s="8">
        <f>+Indicator_db1_default!B2*Weighting!V2+Indicator_db1_default!C2*Weighting!V3+Indicator_db1_default!D2*Weighting!V4+Indicator_db1_default!E2*Weighting!V5+Indicator_db1_default!F2*Weighting!V6+Indicator_db1_default!G2*Weighting!V7+Indicator_db1_default!H2*Weighting!V8+Indicator_db1_default!I2*Weighting!V9+Indicator_db1_default!J2*Weighting!V10+Indicator_db1_default!K2*Weighting!V11+Indicator_db1_default!L2*Weighting!V12+Indicator_db1_default!M2*Weighting!V13+Indicator_db1_default!N2*Weighting!V14+Indicator_db1_default!O2*Weighting!V15+Indicator_db1_default!P2*Weighting!V16+Indicator_db1_default!Q2*Weighting!V17</f>
        <v>-0.24774059204494819</v>
      </c>
      <c r="W2" s="8">
        <f>+Indicator_db1_default!B2*Weighting!W2+Indicator_db1_default!C2*Weighting!W3+Indicator_db1_default!D2*Weighting!W4+Indicator_db1_default!E2*Weighting!W5+Indicator_db1_default!F2*Weighting!W6+Indicator_db1_default!G2*Weighting!W7+Indicator_db1_default!H2*Weighting!W8+Indicator_db1_default!I2*Weighting!W9+Indicator_db1_default!J2*Weighting!W10+Indicator_db1_default!K2*Weighting!W11+Indicator_db1_default!L2*Weighting!W12+Indicator_db1_default!M2*Weighting!W13+Indicator_db1_default!N2*Weighting!W14+Indicator_db1_default!O2*Weighting!W15+Indicator_db1_default!P2*Weighting!W16+Indicator_db1_default!Q2*Weighting!W17</f>
        <v>-0.38348932114102141</v>
      </c>
      <c r="X2" s="8">
        <f>+Indicator_db1_default!B2*Weighting!X2+Indicator_db1_default!C2*Weighting!X3+Indicator_db1_default!D2*Weighting!X4+Indicator_db1_default!E2*Weighting!X5+Indicator_db1_default!F2*Weighting!X6+Indicator_db1_default!G2*Weighting!X7+Indicator_db1_default!H2*Weighting!X8+Indicator_db1_default!I2*Weighting!X9+Indicator_db1_default!J2*Weighting!X10+Indicator_db1_default!K2*Weighting!X11+Indicator_db1_default!L2*Weighting!X12+Indicator_db1_default!M2*Weighting!X13+Indicator_db1_default!N2*Weighting!X14+Indicator_db1_default!O2*Weighting!X15+Indicator_db1_default!P2*Weighting!X16+Indicator_db1_default!Q2*Weighting!X17</f>
        <v>-0.45197971934526693</v>
      </c>
      <c r="Y2" s="8">
        <f>+Indicator_db1_default!B2*Weighting!Y2+Indicator_db1_default!C2*Weighting!Y3+Indicator_db1_default!D2*Weighting!Y4+Indicator_db1_default!E2*Weighting!Y5+Indicator_db1_default!F2*Weighting!Y6+Indicator_db1_default!G2*Weighting!Y7+Indicator_db1_default!H2*Weighting!Y8+Indicator_db1_default!I2*Weighting!Y9+Indicator_db1_default!J2*Weighting!Y10+Indicator_db1_default!K2*Weighting!Y11+Indicator_db1_default!L2*Weighting!Y12+Indicator_db1_default!M2*Weighting!Y13+Indicator_db1_default!N2*Weighting!Y14+Indicator_db1_default!O2*Weighting!Y15+Indicator_db1_default!P2*Weighting!Y16+Indicator_db1_default!Q2*Weighting!Y17</f>
        <v>7.2331967350937505E-3</v>
      </c>
      <c r="Z2" s="8">
        <f>+Indicator_db1_default!B2*Weighting!Z2+Indicator_db1_default!C2*Weighting!Z3+Indicator_db1_default!D2*Weighting!Z4+Indicator_db1_default!E2*Weighting!Z5+Indicator_db1_default!F2*Weighting!Z6+Indicator_db1_default!G2*Weighting!Z7+Indicator_db1_default!H2*Weighting!Z8+Indicator_db1_default!I2*Weighting!Z9+Indicator_db1_default!J2*Weighting!Z10+Indicator_db1_default!K2*Weighting!Z11+Indicator_db1_default!L2*Weighting!Z12+Indicator_db1_default!M2*Weighting!Z13+Indicator_db1_default!N2*Weighting!Z14+Indicator_db1_default!O2*Weighting!Z15+Indicator_db1_default!P2*Weighting!Z16+Indicator_db1_default!Q2*Weighting!Z17</f>
        <v>-0.25070282502241437</v>
      </c>
      <c r="AA2" s="8">
        <f>+Indicator_db1_default!B2*Weighting!AA2+Indicator_db1_default!C2*Weighting!AA3+Indicator_db1_default!D2*Weighting!AA4+Indicator_db1_default!E2*Weighting!AA5+Indicator_db1_default!F2*Weighting!AA6+Indicator_db1_default!G2*Weighting!AA7+Indicator_db1_default!H2*Weighting!AA8+Indicator_db1_default!I2*Weighting!AA9+Indicator_db1_default!J2*Weighting!AA10+Indicator_db1_default!K2*Weighting!AA11+Indicator_db1_default!L2*Weighting!AA12+Indicator_db1_default!M2*Weighting!AA13+Indicator_db1_default!N2*Weighting!AA14+Indicator_db1_default!O2*Weighting!AA15+Indicator_db1_default!P2*Weighting!AA16+Indicator_db1_default!Q2*Weighting!AA17</f>
        <v>-2.3531619740166057E-2</v>
      </c>
    </row>
    <row r="3" spans="1:27" x14ac:dyDescent="0.35">
      <c r="A3" s="5" t="s">
        <v>2</v>
      </c>
      <c r="B3" s="8">
        <f ca="1">+Indicator_db1_default!B3*Weighting!B2+Indicator_db1_default!C3*Weighting!B3+Indicator_db1_default!D3*Weighting!B4+Indicator_db1_default!E3*Weighting!B5+Indicator_db1_default!F3*Weighting!B6+Indicator_db1_default!G3*Weighting!B7+Indicator_db1_default!H3*Weighting!B8+Indicator_db1_default!I3*Weighting!B9+Indicator_db1_default!J3*Weighting!B10+Indicator_db1_default!K3*Weighting!B11+Indicator_db1_default!L3*Weighting!B12+Indicator_db1_default!M3*Weighting!B13+Indicator_db1_default!N3*Weighting!B14+Indicator_db1_default!O3*Weighting!B15+Indicator_db1_default!P3*Weighting!B16+Indicator_db1_default!Q3*Weighting!B17</f>
        <v>-0.25283485477635315</v>
      </c>
      <c r="C3" s="8">
        <f ca="1">+Indicator_db1_default!B3*Weighting!C2+Indicator_db1_default!C3*Weighting!C3+Indicator_db1_default!D3*Weighting!C4+Indicator_db1_default!E3*Weighting!C5+Indicator_db1_default!F3*Weighting!C6+Indicator_db1_default!G3*Weighting!C7+Indicator_db1_default!H3*Weighting!C8+Indicator_db1_default!I3*Weighting!C9+Indicator_db1_default!J3*Weighting!C10+Indicator_db1_default!K3*Weighting!C11+Indicator_db1_default!L3*Weighting!C12+Indicator_db1_default!M3*Weighting!C13+Indicator_db1_default!N3*Weighting!C14+Indicator_db1_default!O3*Weighting!C15+Indicator_db1_default!P3*Weighting!C16+Indicator_db1_default!Q3*Weighting!C17</f>
        <v>-1.0544939048644999</v>
      </c>
      <c r="D3" s="8">
        <f ca="1">+Indicator_db1_default!B3*Weighting!D2+Indicator_db1_default!C3*Weighting!D3+Indicator_db1_default!D3*Weighting!D4+Indicator_db1_default!E3*Weighting!D5+Indicator_db1_default!F3*Weighting!D6+Indicator_db1_default!G3*Weighting!D7+Indicator_db1_default!H3*Weighting!D8+Indicator_db1_default!I3*Weighting!D9+Indicator_db1_default!J3*Weighting!D10+Indicator_db1_default!K3*Weighting!D11+Indicator_db1_default!L3*Weighting!D12+Indicator_db1_default!M3*Weighting!D13+Indicator_db1_default!N3*Weighting!D14+Indicator_db1_default!O3*Weighting!D15+Indicator_db1_default!P3*Weighting!D16+Indicator_db1_default!Q3*Weighting!D17</f>
        <v>-0.26923536378955926</v>
      </c>
      <c r="E3" s="8">
        <f ca="1">+Indicator_db1_default!B3*Weighting!E2+Indicator_db1_default!C3*Weighting!E3+Indicator_db1_default!D3*Weighting!E4+Indicator_db1_default!E3*Weighting!E5+Indicator_db1_default!F3*Weighting!E6+Indicator_db1_default!G3*Weighting!E7+Indicator_db1_default!H3*Weighting!E8+Indicator_db1_default!I3*Weighting!E9+Indicator_db1_default!J3*Weighting!E10+Indicator_db1_default!K3*Weighting!E11+Indicator_db1_default!L3*Weighting!E12+Indicator_db1_default!M3*Weighting!E13+Indicator_db1_default!N3*Weighting!E14+Indicator_db1_default!O3*Weighting!E15+Indicator_db1_default!P3*Weighting!E16+Indicator_db1_default!Q3*Weighting!E17</f>
        <v>-1.0908018799128167</v>
      </c>
      <c r="F3" s="8">
        <f ca="1">+Indicator_db1_default!B3*Weighting!F2+Indicator_db1_default!C3*Weighting!F3+Indicator_db1_default!D3*Weighting!F4+Indicator_db1_default!E3*Weighting!F5+Indicator_db1_default!F3*Weighting!F6+Indicator_db1_default!G3*Weighting!F7+Indicator_db1_default!H3*Weighting!F8+Indicator_db1_default!I3*Weighting!F9+Indicator_db1_default!J3*Weighting!F10+Indicator_db1_default!K3*Weighting!F11+Indicator_db1_default!L3*Weighting!F12+Indicator_db1_default!M3*Weighting!F13+Indicator_db1_default!N3*Weighting!F14+Indicator_db1_default!O3*Weighting!F15+Indicator_db1_default!P3*Weighting!F16+Indicator_db1_default!Q3*Weighting!F17</f>
        <v>-0.55254506377280044</v>
      </c>
      <c r="G3" s="8">
        <f>+Indicator_db1_default!B3*Weighting!G2+Indicator_db1_default!C3*Weighting!G3+Indicator_db1_default!D3*Weighting!G4+Indicator_db1_default!E3*Weighting!G5+Indicator_db1_default!F3*Weighting!G6+Indicator_db1_default!G3*Weighting!G7+Indicator_db1_default!H3*Weighting!G8+Indicator_db1_default!I3*Weighting!G9+Indicator_db1_default!J3*Weighting!G10+Indicator_db1_default!K3*Weighting!G11+Indicator_db1_default!L3*Weighting!G12+Indicator_db1_default!M3*Weighting!G13+Indicator_db1_default!N3*Weighting!G14+Indicator_db1_default!O3*Weighting!G15+Indicator_db1_default!P3*Weighting!G16+Indicator_db1_default!Q3*Weighting!G17</f>
        <v>5.4054895989119341E-2</v>
      </c>
      <c r="H3" s="8">
        <f>+Indicator_db1_default!B3*Weighting!H2+Indicator_db1_default!C3*Weighting!H3+Indicator_db1_default!D3*Weighting!H4+Indicator_db1_default!E3*Weighting!H5+Indicator_db1_default!F3*Weighting!H6+Indicator_db1_default!G3*Weighting!H7+Indicator_db1_default!H3*Weighting!H8+Indicator_db1_default!I3*Weighting!H9+Indicator_db1_default!J3*Weighting!H10+Indicator_db1_default!K3*Weighting!H11+Indicator_db1_default!L3*Weighting!H12+Indicator_db1_default!M3*Weighting!H13+Indicator_db1_default!N3*Weighting!H14+Indicator_db1_default!O3*Weighting!H15+Indicator_db1_default!P3*Weighting!H16+Indicator_db1_default!Q3*Weighting!H17</f>
        <v>-0.32120075316618196</v>
      </c>
      <c r="I3" s="8">
        <f>+Indicator_db1_default!B3*Weighting!I2+Indicator_db1_default!C3*Weighting!I3+Indicator_db1_default!D3*Weighting!I4+Indicator_db1_default!E3*Weighting!I5+Indicator_db1_default!F3*Weighting!I6+Indicator_db1_default!G3*Weighting!I7+Indicator_db1_default!H3*Weighting!I8+Indicator_db1_default!I3*Weighting!I9+Indicator_db1_default!J3*Weighting!I10+Indicator_db1_default!K3*Weighting!I11+Indicator_db1_default!L3*Weighting!I12+Indicator_db1_default!M3*Weighting!I13+Indicator_db1_default!N3*Weighting!I14+Indicator_db1_default!O3*Weighting!I15+Indicator_db1_default!P3*Weighting!I16+Indicator_db1_default!Q3*Weighting!I17</f>
        <v>4.8308747084211026E-2</v>
      </c>
      <c r="J3" s="8">
        <f>+Indicator_db1_default!B3*Weighting!J2+Indicator_db1_default!C3*Weighting!J3+Indicator_db1_default!D3*Weighting!J4+Indicator_db1_default!E3*Weighting!J5+Indicator_db1_default!F3*Weighting!J6+Indicator_db1_default!G3*Weighting!J7+Indicator_db1_default!H3*Weighting!J8+Indicator_db1_default!I3*Weighting!J9+Indicator_db1_default!J3*Weighting!J10+Indicator_db1_default!K3*Weighting!J11+Indicator_db1_default!L3*Weighting!J12+Indicator_db1_default!M3*Weighting!J13+Indicator_db1_default!N3*Weighting!J14+Indicator_db1_default!O3*Weighting!J15+Indicator_db1_default!P3*Weighting!J16+Indicator_db1_default!Q3*Weighting!J17</f>
        <v>-0.42292485365682558</v>
      </c>
      <c r="K3" s="8">
        <f>+Indicator_db1_default!B3*Weighting!K2+Indicator_db1_default!C3*Weighting!K3+Indicator_db1_default!D3*Weighting!K4+Indicator_db1_default!E3*Weighting!K5+Indicator_db1_default!F3*Weighting!K6+Indicator_db1_default!G3*Weighting!K7+Indicator_db1_default!H3*Weighting!K8+Indicator_db1_default!I3*Weighting!K9+Indicator_db1_default!J3*Weighting!K10+Indicator_db1_default!K3*Weighting!K11+Indicator_db1_default!L3*Weighting!K12+Indicator_db1_default!M3*Weighting!K13+Indicator_db1_default!N3*Weighting!K14+Indicator_db1_default!O3*Weighting!K15+Indicator_db1_default!P3*Weighting!K16+Indicator_db1_default!Q3*Weighting!K17</f>
        <v>-8.7765553560253298E-2</v>
      </c>
      <c r="L3" s="8">
        <f>+Indicator_db1_default!B3*Weighting!L2+Indicator_db1_default!C3*Weighting!L3+Indicator_db1_default!D3*Weighting!L4+Indicator_db1_default!E3*Weighting!L5+Indicator_db1_default!F3*Weighting!L6+Indicator_db1_default!G3*Weighting!L7+Indicator_db1_default!H3*Weighting!L8+Indicator_db1_default!I3*Weighting!L9+Indicator_db1_default!J3*Weighting!L10+Indicator_db1_default!K3*Weighting!L11+Indicator_db1_default!L3*Weighting!L12+Indicator_db1_default!M3*Weighting!L13+Indicator_db1_default!N3*Weighting!L14+Indicator_db1_default!O3*Weighting!L15+Indicator_db1_default!P3*Weighting!L16+Indicator_db1_default!Q3*Weighting!L17</f>
        <v>-2.401912144924458</v>
      </c>
      <c r="M3" s="8">
        <f>+Indicator_db1_default!B3*Weighting!M2+Indicator_db1_default!C3*Weighting!M3+Indicator_db1_default!D3*Weighting!M4+Indicator_db1_default!E3*Weighting!M5+Indicator_db1_default!F3*Weighting!M6+Indicator_db1_default!G3*Weighting!M7+Indicator_db1_default!H3*Weighting!M8+Indicator_db1_default!I3*Weighting!M9+Indicator_db1_default!J3*Weighting!M10+Indicator_db1_default!K3*Weighting!M11+Indicator_db1_default!L3*Weighting!M12+Indicator_db1_default!M3*Weighting!M13+Indicator_db1_default!N3*Weighting!M14+Indicator_db1_default!O3*Weighting!M15+Indicator_db1_default!P3*Weighting!M16+Indicator_db1_default!Q3*Weighting!M17</f>
        <v>9.5026508954631578E-2</v>
      </c>
      <c r="N3" s="8">
        <f>+Indicator_db1_default!B3*Weighting!N2+Indicator_db1_default!C3*Weighting!N3+Indicator_db1_default!D3*Weighting!N4+Indicator_db1_default!E3*Weighting!N5+Indicator_db1_default!F3*Weighting!N6+Indicator_db1_default!G3*Weighting!N7+Indicator_db1_default!H3*Weighting!N8+Indicator_db1_default!I3*Weighting!N9+Indicator_db1_default!J3*Weighting!N10+Indicator_db1_default!K3*Weighting!N11+Indicator_db1_default!L3*Weighting!N12+Indicator_db1_default!M3*Weighting!N13+Indicator_db1_default!N3*Weighting!N14+Indicator_db1_default!O3*Weighting!N15+Indicator_db1_default!P3*Weighting!N16+Indicator_db1_default!Q3*Weighting!N17</f>
        <v>-1.7636418001192325E-2</v>
      </c>
      <c r="O3" s="8">
        <f>+Indicator_db1_default!B3*Weighting!O2+Indicator_db1_default!C3*Weighting!O3+Indicator_db1_default!D3*Weighting!O4+Indicator_db1_default!E3*Weighting!O5+Indicator_db1_default!F3*Weighting!O6+Indicator_db1_default!G3*Weighting!O7+Indicator_db1_default!H3*Weighting!O8+Indicator_db1_default!I3*Weighting!O9+Indicator_db1_default!J3*Weighting!O10+Indicator_db1_default!K3*Weighting!O11+Indicator_db1_default!L3*Weighting!O12+Indicator_db1_default!M3*Weighting!O13+Indicator_db1_default!N3*Weighting!O14+Indicator_db1_default!O3*Weighting!O15+Indicator_db1_default!P3*Weighting!O16+Indicator_db1_default!Q3*Weighting!O17</f>
        <v>0.26256559719966432</v>
      </c>
      <c r="P3" s="8">
        <f>+Indicator_db1_default!B3*Weighting!P2+Indicator_db1_default!C3*Weighting!P3+Indicator_db1_default!D3*Weighting!P4+Indicator_db1_default!E3*Weighting!P5+Indicator_db1_default!F3*Weighting!P6+Indicator_db1_default!G3*Weighting!P7+Indicator_db1_default!H3*Weighting!P8+Indicator_db1_default!I3*Weighting!P9+Indicator_db1_default!J3*Weighting!P10+Indicator_db1_default!K3*Weighting!P11+Indicator_db1_default!L3*Weighting!P12+Indicator_db1_default!M3*Weighting!P13+Indicator_db1_default!N3*Weighting!P14+Indicator_db1_default!O3*Weighting!P15+Indicator_db1_default!P3*Weighting!P16+Indicator_db1_default!Q3*Weighting!P17</f>
        <v>0.15937694585566783</v>
      </c>
      <c r="Q3" s="8">
        <f>+Indicator_db1_default!B3*Weighting!Q2+Indicator_db1_default!C3*Weighting!Q3+Indicator_db1_default!D3*Weighting!Q4+Indicator_db1_default!E3*Weighting!Q5+Indicator_db1_default!F3*Weighting!Q6+Indicator_db1_default!G3*Weighting!Q7+Indicator_db1_default!H3*Weighting!Q8+Indicator_db1_default!I3*Weighting!Q9+Indicator_db1_default!J3*Weighting!Q10+Indicator_db1_default!K3*Weighting!Q11+Indicator_db1_default!L3*Weighting!Q12+Indicator_db1_default!M3*Weighting!Q13+Indicator_db1_default!N3*Weighting!Q14+Indicator_db1_default!O3*Weighting!Q15+Indicator_db1_default!P3*Weighting!Q16+Indicator_db1_default!Q3*Weighting!Q17</f>
        <v>3.2948019822438022E-2</v>
      </c>
      <c r="R3" s="8">
        <f>+Indicator_db1_default!B3*Weighting!R2+Indicator_db1_default!C3*Weighting!R3+Indicator_db1_default!D3*Weighting!R4+Indicator_db1_default!E3*Weighting!R5+Indicator_db1_default!F3*Weighting!R6+Indicator_db1_default!G3*Weighting!R7+Indicator_db1_default!H3*Weighting!R8+Indicator_db1_default!I3*Weighting!R9+Indicator_db1_default!J3*Weighting!R10+Indicator_db1_default!K3*Weighting!R11+Indicator_db1_default!L3*Weighting!R12+Indicator_db1_default!M3*Weighting!R13+Indicator_db1_default!N3*Weighting!R14+Indicator_db1_default!O3*Weighting!R15+Indicator_db1_default!P3*Weighting!R16+Indicator_db1_default!Q3*Weighting!R17</f>
        <v>0.44205945056763563</v>
      </c>
      <c r="S3" s="8">
        <f>+Indicator_db1_default!B3*Weighting!S2+Indicator_db1_default!C3*Weighting!S3+Indicator_db1_default!D3*Weighting!S4+Indicator_db1_default!E3*Weighting!S5+Indicator_db1_default!F3*Weighting!S6+Indicator_db1_default!G3*Weighting!S7+Indicator_db1_default!H3*Weighting!S8+Indicator_db1_default!I3*Weighting!S9+Indicator_db1_default!J3*Weighting!S10+Indicator_db1_default!K3*Weighting!S11+Indicator_db1_default!L3*Weighting!S12+Indicator_db1_default!M3*Weighting!S13+Indicator_db1_default!N3*Weighting!S14+Indicator_db1_default!O3*Weighting!S15+Indicator_db1_default!P3*Weighting!S16+Indicator_db1_default!Q3*Weighting!S17</f>
        <v>0.23821269806113299</v>
      </c>
      <c r="T3" s="8">
        <f>+Indicator_db1_default!B3*Weighting!T2+Indicator_db1_default!C3*Weighting!T3+Indicator_db1_default!D3*Weighting!T4+Indicator_db1_default!E3*Weighting!T5+Indicator_db1_default!F3*Weighting!T6+Indicator_db1_default!G3*Weighting!T7+Indicator_db1_default!H3*Weighting!T8+Indicator_db1_default!I3*Weighting!T9+Indicator_db1_default!J3*Weighting!T10+Indicator_db1_default!K3*Weighting!T11+Indicator_db1_default!L3*Weighting!T12+Indicator_db1_default!M3*Weighting!T13+Indicator_db1_default!N3*Weighting!T14+Indicator_db1_default!O3*Weighting!T15+Indicator_db1_default!P3*Weighting!T16+Indicator_db1_default!Q3*Weighting!T17</f>
        <v>0.59918554051618933</v>
      </c>
      <c r="U3" s="8">
        <f>+Indicator_db1_default!B3*Weighting!U2+Indicator_db1_default!C3*Weighting!U3+Indicator_db1_default!D3*Weighting!U4+Indicator_db1_default!E3*Weighting!U5+Indicator_db1_default!F3*Weighting!U6+Indicator_db1_default!G3*Weighting!U7+Indicator_db1_default!H3*Weighting!U8+Indicator_db1_default!I3*Weighting!U9+Indicator_db1_default!J3*Weighting!U10+Indicator_db1_default!K3*Weighting!U11+Indicator_db1_default!L3*Weighting!U12+Indicator_db1_default!M3*Weighting!U13+Indicator_db1_default!N3*Weighting!U14+Indicator_db1_default!O3*Weighting!U15+Indicator_db1_default!P3*Weighting!U16+Indicator_db1_default!Q3*Weighting!U17</f>
        <v>-0.36466448985417427</v>
      </c>
      <c r="V3" s="8">
        <f>+Indicator_db1_default!B3*Weighting!V2+Indicator_db1_default!C3*Weighting!V3+Indicator_db1_default!D3*Weighting!V4+Indicator_db1_default!E3*Weighting!V5+Indicator_db1_default!F3*Weighting!V6+Indicator_db1_default!G3*Weighting!V7+Indicator_db1_default!H3*Weighting!V8+Indicator_db1_default!I3*Weighting!V9+Indicator_db1_default!J3*Weighting!V10+Indicator_db1_default!K3*Weighting!V11+Indicator_db1_default!L3*Weighting!V12+Indicator_db1_default!M3*Weighting!V13+Indicator_db1_default!N3*Weighting!V14+Indicator_db1_default!O3*Weighting!V15+Indicator_db1_default!P3*Weighting!V16+Indicator_db1_default!Q3*Weighting!V17</f>
        <v>0.58638067376639558</v>
      </c>
      <c r="W3" s="8">
        <f>+Indicator_db1_default!B3*Weighting!W2+Indicator_db1_default!C3*Weighting!W3+Indicator_db1_default!D3*Weighting!W4+Indicator_db1_default!E3*Weighting!W5+Indicator_db1_default!F3*Weighting!W6+Indicator_db1_default!G3*Weighting!W7+Indicator_db1_default!H3*Weighting!W8+Indicator_db1_default!I3*Weighting!W9+Indicator_db1_default!J3*Weighting!W10+Indicator_db1_default!K3*Weighting!W11+Indicator_db1_default!L3*Weighting!W12+Indicator_db1_default!M3*Weighting!W13+Indicator_db1_default!N3*Weighting!W14+Indicator_db1_default!O3*Weighting!W15+Indicator_db1_default!P3*Weighting!W16+Indicator_db1_default!Q3*Weighting!W17</f>
        <v>0.15138133700132836</v>
      </c>
      <c r="X3" s="8">
        <f>+Indicator_db1_default!B3*Weighting!X2+Indicator_db1_default!C3*Weighting!X3+Indicator_db1_default!D3*Weighting!X4+Indicator_db1_default!E3*Weighting!X5+Indicator_db1_default!F3*Weighting!X6+Indicator_db1_default!G3*Weighting!X7+Indicator_db1_default!H3*Weighting!X8+Indicator_db1_default!I3*Weighting!X9+Indicator_db1_default!J3*Weighting!X10+Indicator_db1_default!K3*Weighting!X11+Indicator_db1_default!L3*Weighting!X12+Indicator_db1_default!M3*Weighting!X13+Indicator_db1_default!N3*Weighting!X14+Indicator_db1_default!O3*Weighting!X15+Indicator_db1_default!P3*Weighting!X16+Indicator_db1_default!Q3*Weighting!X17</f>
        <v>0.12048842366443339</v>
      </c>
      <c r="Y3" s="8">
        <f>+Indicator_db1_default!B3*Weighting!Y2+Indicator_db1_default!C3*Weighting!Y3+Indicator_db1_default!D3*Weighting!Y4+Indicator_db1_default!E3*Weighting!Y5+Indicator_db1_default!F3*Weighting!Y6+Indicator_db1_default!G3*Weighting!Y7+Indicator_db1_default!H3*Weighting!Y8+Indicator_db1_default!I3*Weighting!Y9+Indicator_db1_default!J3*Weighting!Y10+Indicator_db1_default!K3*Weighting!Y11+Indicator_db1_default!L3*Weighting!Y12+Indicator_db1_default!M3*Weighting!Y13+Indicator_db1_default!N3*Weighting!Y14+Indicator_db1_default!O3*Weighting!Y15+Indicator_db1_default!P3*Weighting!Y16+Indicator_db1_default!Q3*Weighting!Y17</f>
        <v>0.46296165315641946</v>
      </c>
      <c r="Z3" s="8">
        <f>+Indicator_db1_default!B3*Weighting!Z2+Indicator_db1_default!C3*Weighting!Z3+Indicator_db1_default!D3*Weighting!Z4+Indicator_db1_default!E3*Weighting!Z5+Indicator_db1_default!F3*Weighting!Z6+Indicator_db1_default!G3*Weighting!Z7+Indicator_db1_default!H3*Weighting!Z8+Indicator_db1_default!I3*Weighting!Z9+Indicator_db1_default!J3*Weighting!Z10+Indicator_db1_default!K3*Weighting!Z11+Indicator_db1_default!L3*Weighting!Z12+Indicator_db1_default!M3*Weighting!Z13+Indicator_db1_default!N3*Weighting!Z14+Indicator_db1_default!O3*Weighting!Z15+Indicator_db1_default!P3*Weighting!Z16+Indicator_db1_default!Q3*Weighting!Z17</f>
        <v>0.28870060932156971</v>
      </c>
      <c r="AA3" s="8">
        <f>+Indicator_db1_default!B3*Weighting!AA2+Indicator_db1_default!C3*Weighting!AA3+Indicator_db1_default!D3*Weighting!AA4+Indicator_db1_default!E3*Weighting!AA5+Indicator_db1_default!F3*Weighting!AA6+Indicator_db1_default!G3*Weighting!AA7+Indicator_db1_default!H3*Weighting!AA8+Indicator_db1_default!I3*Weighting!AA9+Indicator_db1_default!J3*Weighting!AA10+Indicator_db1_default!K3*Weighting!AA11+Indicator_db1_default!L3*Weighting!AA12+Indicator_db1_default!M3*Weighting!AA13+Indicator_db1_default!N3*Weighting!AA14+Indicator_db1_default!O3*Weighting!AA15+Indicator_db1_default!P3*Weighting!AA16+Indicator_db1_default!Q3*Weighting!AA17</f>
        <v>0.20980393071822787</v>
      </c>
    </row>
    <row r="4" spans="1:27" x14ac:dyDescent="0.35">
      <c r="A4" s="5" t="s">
        <v>3</v>
      </c>
      <c r="B4" s="8">
        <f ca="1">+Indicator_db1_default!B4*Weighting!B2+Indicator_db1_default!C4*Weighting!B3+Indicator_db1_default!D4*Weighting!B4+Indicator_db1_default!E4*Weighting!B5+Indicator_db1_default!F4*Weighting!B6+Indicator_db1_default!G4*Weighting!B7+Indicator_db1_default!H4*Weighting!B8+Indicator_db1_default!I4*Weighting!B9+Indicator_db1_default!J4*Weighting!B10+Indicator_db1_default!K4*Weighting!B11+Indicator_db1_default!L4*Weighting!B12+Indicator_db1_default!M4*Weighting!B13+Indicator_db1_default!N4*Weighting!B14+Indicator_db1_default!O4*Weighting!B15+Indicator_db1_default!P4*Weighting!B16+Indicator_db1_default!Q4*Weighting!B17</f>
        <v>-0.3523435193947656</v>
      </c>
      <c r="C4" s="8">
        <f ca="1">+Indicator_db1_default!B4*Weighting!C2+Indicator_db1_default!C4*Weighting!C3+Indicator_db1_default!D4*Weighting!C4+Indicator_db1_default!E4*Weighting!C5+Indicator_db1_default!F4*Weighting!C6+Indicator_db1_default!G4*Weighting!C7+Indicator_db1_default!H4*Weighting!C8+Indicator_db1_default!I4*Weighting!C9+Indicator_db1_default!J4*Weighting!C10+Indicator_db1_default!K4*Weighting!C11+Indicator_db1_default!L4*Weighting!C12+Indicator_db1_default!M4*Weighting!C13+Indicator_db1_default!N4*Weighting!C14+Indicator_db1_default!O4*Weighting!C15+Indicator_db1_default!P4*Weighting!C16+Indicator_db1_default!Q4*Weighting!C17</f>
        <v>-0.38866123976284339</v>
      </c>
      <c r="D4" s="8">
        <f ca="1">+Indicator_db1_default!B4*Weighting!D2+Indicator_db1_default!C4*Weighting!D3+Indicator_db1_default!D4*Weighting!D4+Indicator_db1_default!E4*Weighting!D5+Indicator_db1_default!F4*Weighting!D6+Indicator_db1_default!G4*Weighting!D7+Indicator_db1_default!H4*Weighting!D8+Indicator_db1_default!I4*Weighting!D9+Indicator_db1_default!J4*Weighting!D10+Indicator_db1_default!K4*Weighting!D11+Indicator_db1_default!L4*Weighting!D12+Indicator_db1_default!M4*Weighting!D13+Indicator_db1_default!N4*Weighting!D14+Indicator_db1_default!O4*Weighting!D15+Indicator_db1_default!P4*Weighting!D16+Indicator_db1_default!Q4*Weighting!D17</f>
        <v>-0.35297212960244073</v>
      </c>
      <c r="E4" s="8">
        <f ca="1">+Indicator_db1_default!B4*Weighting!E2+Indicator_db1_default!C4*Weighting!E3+Indicator_db1_default!D4*Weighting!E4+Indicator_db1_default!E4*Weighting!E5+Indicator_db1_default!F4*Weighting!E6+Indicator_db1_default!G4*Weighting!E7+Indicator_db1_default!H4*Weighting!E8+Indicator_db1_default!I4*Weighting!E9+Indicator_db1_default!J4*Weighting!E10+Indicator_db1_default!K4*Weighting!E11+Indicator_db1_default!L4*Weighting!E12+Indicator_db1_default!M4*Weighting!E13+Indicator_db1_default!N4*Weighting!E14+Indicator_db1_default!O4*Weighting!E15+Indicator_db1_default!P4*Weighting!E16+Indicator_db1_default!Q4*Weighting!E17</f>
        <v>-0.43148277485558445</v>
      </c>
      <c r="F4" s="8">
        <f ca="1">+Indicator_db1_default!B4*Weighting!F2+Indicator_db1_default!C4*Weighting!F3+Indicator_db1_default!D4*Weighting!F4+Indicator_db1_default!E4*Weighting!F5+Indicator_db1_default!F4*Weighting!F6+Indicator_db1_default!G4*Weighting!F7+Indicator_db1_default!H4*Weighting!F8+Indicator_db1_default!I4*Weighting!F9+Indicator_db1_default!J4*Weighting!F10+Indicator_db1_default!K4*Weighting!F11+Indicator_db1_default!L4*Weighting!F12+Indicator_db1_default!M4*Weighting!F13+Indicator_db1_default!N4*Weighting!F14+Indicator_db1_default!O4*Weighting!F15+Indicator_db1_default!P4*Weighting!F16+Indicator_db1_default!Q4*Weighting!F17</f>
        <v>-0.37371627272437907</v>
      </c>
      <c r="G4" s="8">
        <f>+Indicator_db1_default!B4*Weighting!G2+Indicator_db1_default!C4*Weighting!G3+Indicator_db1_default!D4*Weighting!G4+Indicator_db1_default!E4*Weighting!G5+Indicator_db1_default!F4*Weighting!G6+Indicator_db1_default!G4*Weighting!G7+Indicator_db1_default!H4*Weighting!G8+Indicator_db1_default!I4*Weighting!G9+Indicator_db1_default!J4*Weighting!G10+Indicator_db1_default!K4*Weighting!G11+Indicator_db1_default!L4*Weighting!G12+Indicator_db1_default!M4*Weighting!G13+Indicator_db1_default!N4*Weighting!G14+Indicator_db1_default!O4*Weighting!G15+Indicator_db1_default!P4*Weighting!G16+Indicator_db1_default!Q4*Weighting!G17</f>
        <v>-0.29954427194820016</v>
      </c>
      <c r="H4" s="8">
        <f>+Indicator_db1_default!B4*Weighting!H2+Indicator_db1_default!C4*Weighting!H3+Indicator_db1_default!D4*Weighting!H4+Indicator_db1_default!E4*Weighting!H5+Indicator_db1_default!F4*Weighting!H6+Indicator_db1_default!G4*Weighting!H7+Indicator_db1_default!H4*Weighting!H8+Indicator_db1_default!I4*Weighting!H9+Indicator_db1_default!J4*Weighting!H10+Indicator_db1_default!K4*Weighting!H11+Indicator_db1_default!L4*Weighting!H12+Indicator_db1_default!M4*Weighting!H13+Indicator_db1_default!N4*Weighting!H14+Indicator_db1_default!O4*Weighting!H15+Indicator_db1_default!P4*Weighting!H16+Indicator_db1_default!Q4*Weighting!H17</f>
        <v>-0.30680324880513993</v>
      </c>
      <c r="I4" s="8">
        <f>+Indicator_db1_default!B4*Weighting!I2+Indicator_db1_default!C4*Weighting!I3+Indicator_db1_default!D4*Weighting!I4+Indicator_db1_default!E4*Weighting!I5+Indicator_db1_default!F4*Weighting!I6+Indicator_db1_default!G4*Weighting!I7+Indicator_db1_default!H4*Weighting!I8+Indicator_db1_default!I4*Weighting!I9+Indicator_db1_default!J4*Weighting!I10+Indicator_db1_default!K4*Weighting!I11+Indicator_db1_default!L4*Weighting!I12+Indicator_db1_default!M4*Weighting!I13+Indicator_db1_default!N4*Weighting!I14+Indicator_db1_default!O4*Weighting!I15+Indicator_db1_default!P4*Weighting!I16+Indicator_db1_default!Q4*Weighting!I17</f>
        <v>-0.30356162519931629</v>
      </c>
      <c r="J4" s="8">
        <f>+Indicator_db1_default!B4*Weighting!J2+Indicator_db1_default!C4*Weighting!J3+Indicator_db1_default!D4*Weighting!J4+Indicator_db1_default!E4*Weighting!J5+Indicator_db1_default!F4*Weighting!J6+Indicator_db1_default!G4*Weighting!J7+Indicator_db1_default!H4*Weighting!J8+Indicator_db1_default!I4*Weighting!J9+Indicator_db1_default!J4*Weighting!J10+Indicator_db1_default!K4*Weighting!J11+Indicator_db1_default!L4*Weighting!J12+Indicator_db1_default!M4*Weighting!J13+Indicator_db1_default!N4*Weighting!J14+Indicator_db1_default!O4*Weighting!J15+Indicator_db1_default!P4*Weighting!J16+Indicator_db1_default!Q4*Weighting!J17</f>
        <v>-0.39188095751142232</v>
      </c>
      <c r="K4" s="8">
        <f>+Indicator_db1_default!B4*Weighting!K2+Indicator_db1_default!C4*Weighting!K3+Indicator_db1_default!D4*Weighting!K4+Indicator_db1_default!E4*Weighting!K5+Indicator_db1_default!F4*Weighting!K6+Indicator_db1_default!G4*Weighting!K7+Indicator_db1_default!H4*Weighting!K8+Indicator_db1_default!I4*Weighting!K9+Indicator_db1_default!J4*Weighting!K10+Indicator_db1_default!K4*Weighting!K11+Indicator_db1_default!L4*Weighting!K12+Indicator_db1_default!M4*Weighting!K13+Indicator_db1_default!N4*Weighting!K14+Indicator_db1_default!O4*Weighting!K15+Indicator_db1_default!P4*Weighting!K16+Indicator_db1_default!Q4*Weighting!K17</f>
        <v>-0.30167271969364767</v>
      </c>
      <c r="L4" s="8">
        <f>+Indicator_db1_default!B4*Weighting!L2+Indicator_db1_default!C4*Weighting!L3+Indicator_db1_default!D4*Weighting!L4+Indicator_db1_default!E4*Weighting!L5+Indicator_db1_default!F4*Weighting!L6+Indicator_db1_default!G4*Weighting!L7+Indicator_db1_default!H4*Weighting!L8+Indicator_db1_default!I4*Weighting!L9+Indicator_db1_default!J4*Weighting!L10+Indicator_db1_default!K4*Weighting!L11+Indicator_db1_default!L4*Weighting!L12+Indicator_db1_default!M4*Weighting!L13+Indicator_db1_default!N4*Weighting!L14+Indicator_db1_default!O4*Weighting!L15+Indicator_db1_default!P4*Weighting!L16+Indicator_db1_default!Q4*Weighting!L17</f>
        <v>-0.42787948449689772</v>
      </c>
      <c r="M4" s="8">
        <f>+Indicator_db1_default!B4*Weighting!M2+Indicator_db1_default!C4*Weighting!M3+Indicator_db1_default!D4*Weighting!M4+Indicator_db1_default!E4*Weighting!M5+Indicator_db1_default!F4*Weighting!M6+Indicator_db1_default!G4*Weighting!M7+Indicator_db1_default!H4*Weighting!M8+Indicator_db1_default!I4*Weighting!M9+Indicator_db1_default!J4*Weighting!M10+Indicator_db1_default!K4*Weighting!M11+Indicator_db1_default!L4*Weighting!M12+Indicator_db1_default!M4*Weighting!M13+Indicator_db1_default!N4*Weighting!M14+Indicator_db1_default!O4*Weighting!M15+Indicator_db1_default!P4*Weighting!M16+Indicator_db1_default!Q4*Weighting!M17</f>
        <v>-5.8103246359661985E-2</v>
      </c>
      <c r="N4" s="8">
        <f>+Indicator_db1_default!B4*Weighting!N2+Indicator_db1_default!C4*Weighting!N3+Indicator_db1_default!D4*Weighting!N4+Indicator_db1_default!E4*Weighting!N5+Indicator_db1_default!F4*Weighting!N6+Indicator_db1_default!G4*Weighting!N7+Indicator_db1_default!H4*Weighting!N8+Indicator_db1_default!I4*Weighting!N9+Indicator_db1_default!J4*Weighting!N10+Indicator_db1_default!K4*Weighting!N11+Indicator_db1_default!L4*Weighting!N12+Indicator_db1_default!M4*Weighting!N13+Indicator_db1_default!N4*Weighting!N14+Indicator_db1_default!O4*Weighting!N15+Indicator_db1_default!P4*Weighting!N16+Indicator_db1_default!Q4*Weighting!N17</f>
        <v>-0.28498517477140939</v>
      </c>
      <c r="O4" s="8">
        <f>+Indicator_db1_default!B4*Weighting!O2+Indicator_db1_default!C4*Weighting!O3+Indicator_db1_default!D4*Weighting!O4+Indicator_db1_default!E4*Weighting!O5+Indicator_db1_default!F4*Weighting!O6+Indicator_db1_default!G4*Weighting!O7+Indicator_db1_default!H4*Weighting!O8+Indicator_db1_default!I4*Weighting!O9+Indicator_db1_default!J4*Weighting!O10+Indicator_db1_default!K4*Weighting!O11+Indicator_db1_default!L4*Weighting!O12+Indicator_db1_default!M4*Weighting!O13+Indicator_db1_default!N4*Weighting!O14+Indicator_db1_default!O4*Weighting!O15+Indicator_db1_default!P4*Weighting!O16+Indicator_db1_default!Q4*Weighting!O17</f>
        <v>-0.46445248335118239</v>
      </c>
      <c r="P4" s="8">
        <f>+Indicator_db1_default!B4*Weighting!P2+Indicator_db1_default!C4*Weighting!P3+Indicator_db1_default!D4*Weighting!P4+Indicator_db1_default!E4*Weighting!P5+Indicator_db1_default!F4*Weighting!P6+Indicator_db1_default!G4*Weighting!P7+Indicator_db1_default!H4*Weighting!P8+Indicator_db1_default!I4*Weighting!P9+Indicator_db1_default!J4*Weighting!P10+Indicator_db1_default!K4*Weighting!P11+Indicator_db1_default!L4*Weighting!P12+Indicator_db1_default!M4*Weighting!P13+Indicator_db1_default!N4*Weighting!P14+Indicator_db1_default!O4*Weighting!P15+Indicator_db1_default!P4*Weighting!P16+Indicator_db1_default!Q4*Weighting!P17</f>
        <v>-0.56246713526696734</v>
      </c>
      <c r="Q4" s="8">
        <f>+Indicator_db1_default!B4*Weighting!Q2+Indicator_db1_default!C4*Weighting!Q3+Indicator_db1_default!D4*Weighting!Q4+Indicator_db1_default!E4*Weighting!Q5+Indicator_db1_default!F4*Weighting!Q6+Indicator_db1_default!G4*Weighting!Q7+Indicator_db1_default!H4*Weighting!Q8+Indicator_db1_default!I4*Weighting!Q9+Indicator_db1_default!J4*Weighting!Q10+Indicator_db1_default!K4*Weighting!Q11+Indicator_db1_default!L4*Weighting!Q12+Indicator_db1_default!M4*Weighting!Q13+Indicator_db1_default!N4*Weighting!Q14+Indicator_db1_default!O4*Weighting!Q15+Indicator_db1_default!P4*Weighting!Q16+Indicator_db1_default!Q4*Weighting!Q17</f>
        <v>-6.2198301891450584E-2</v>
      </c>
      <c r="R4" s="8">
        <f>+Indicator_db1_default!B4*Weighting!R2+Indicator_db1_default!C4*Weighting!R3+Indicator_db1_default!D4*Weighting!R4+Indicator_db1_default!E4*Weighting!R5+Indicator_db1_default!F4*Weighting!R6+Indicator_db1_default!G4*Weighting!R7+Indicator_db1_default!H4*Weighting!R8+Indicator_db1_default!I4*Weighting!R9+Indicator_db1_default!J4*Weighting!R10+Indicator_db1_default!K4*Weighting!R11+Indicator_db1_default!L4*Weighting!R12+Indicator_db1_default!M4*Weighting!R13+Indicator_db1_default!N4*Weighting!R14+Indicator_db1_default!O4*Weighting!R15+Indicator_db1_default!P4*Weighting!R16+Indicator_db1_default!Q4*Weighting!R17</f>
        <v>-0.28737928367850973</v>
      </c>
      <c r="S4" s="8">
        <f>+Indicator_db1_default!B4*Weighting!S2+Indicator_db1_default!C4*Weighting!S3+Indicator_db1_default!D4*Weighting!S4+Indicator_db1_default!E4*Weighting!S5+Indicator_db1_default!F4*Weighting!S6+Indicator_db1_default!G4*Weighting!S7+Indicator_db1_default!H4*Weighting!S8+Indicator_db1_default!I4*Weighting!S9+Indicator_db1_default!J4*Weighting!S10+Indicator_db1_default!K4*Weighting!S11+Indicator_db1_default!L4*Weighting!S12+Indicator_db1_default!M4*Weighting!S13+Indicator_db1_default!N4*Weighting!S14+Indicator_db1_default!O4*Weighting!S15+Indicator_db1_default!P4*Weighting!S16+Indicator_db1_default!Q4*Weighting!S17</f>
        <v>-0.16230991562276784</v>
      </c>
      <c r="T4" s="8">
        <f>+Indicator_db1_default!B4*Weighting!T2+Indicator_db1_default!C4*Weighting!T3+Indicator_db1_default!D4*Weighting!T4+Indicator_db1_default!E4*Weighting!T5+Indicator_db1_default!F4*Weighting!T6+Indicator_db1_default!G4*Weighting!T7+Indicator_db1_default!H4*Weighting!T8+Indicator_db1_default!I4*Weighting!T9+Indicator_db1_default!J4*Weighting!T10+Indicator_db1_default!K4*Weighting!T11+Indicator_db1_default!L4*Weighting!T12+Indicator_db1_default!M4*Weighting!T13+Indicator_db1_default!N4*Weighting!T14+Indicator_db1_default!O4*Weighting!T15+Indicator_db1_default!P4*Weighting!T16+Indicator_db1_default!Q4*Weighting!T17</f>
        <v>-0.32780882324764099</v>
      </c>
      <c r="U4" s="8">
        <f>+Indicator_db1_default!B4*Weighting!U2+Indicator_db1_default!C4*Weighting!U3+Indicator_db1_default!D4*Weighting!U4+Indicator_db1_default!E4*Weighting!U5+Indicator_db1_default!F4*Weighting!U6+Indicator_db1_default!G4*Weighting!U7+Indicator_db1_default!H4*Weighting!U8+Indicator_db1_default!I4*Weighting!U9+Indicator_db1_default!J4*Weighting!U10+Indicator_db1_default!K4*Weighting!U11+Indicator_db1_default!L4*Weighting!U12+Indicator_db1_default!M4*Weighting!U13+Indicator_db1_default!N4*Weighting!U14+Indicator_db1_default!O4*Weighting!U15+Indicator_db1_default!P4*Weighting!U16+Indicator_db1_default!Q4*Weighting!U17</f>
        <v>-0.14551851035153579</v>
      </c>
      <c r="V4" s="8">
        <f>+Indicator_db1_default!B4*Weighting!V2+Indicator_db1_default!C4*Weighting!V3+Indicator_db1_default!D4*Weighting!V4+Indicator_db1_default!E4*Weighting!V5+Indicator_db1_default!F4*Weighting!V6+Indicator_db1_default!G4*Weighting!V7+Indicator_db1_default!H4*Weighting!V8+Indicator_db1_default!I4*Weighting!V9+Indicator_db1_default!J4*Weighting!V10+Indicator_db1_default!K4*Weighting!V11+Indicator_db1_default!L4*Weighting!V12+Indicator_db1_default!M4*Weighting!V13+Indicator_db1_default!N4*Weighting!V14+Indicator_db1_default!O4*Weighting!V15+Indicator_db1_default!P4*Weighting!V16+Indicator_db1_default!Q4*Weighting!V17</f>
        <v>-0.38934656848512872</v>
      </c>
      <c r="W4" s="8">
        <f>+Indicator_db1_default!B4*Weighting!W2+Indicator_db1_default!C4*Weighting!W3+Indicator_db1_default!D4*Weighting!W4+Indicator_db1_default!E4*Weighting!W5+Indicator_db1_default!F4*Weighting!W6+Indicator_db1_default!G4*Weighting!W7+Indicator_db1_default!H4*Weighting!W8+Indicator_db1_default!I4*Weighting!W9+Indicator_db1_default!J4*Weighting!W10+Indicator_db1_default!K4*Weighting!W11+Indicator_db1_default!L4*Weighting!W12+Indicator_db1_default!M4*Weighting!W13+Indicator_db1_default!N4*Weighting!W14+Indicator_db1_default!O4*Weighting!W15+Indicator_db1_default!P4*Weighting!W16+Indicator_db1_default!Q4*Weighting!W17</f>
        <v>-0.60934710804741865</v>
      </c>
      <c r="X4" s="8">
        <f>+Indicator_db1_default!B4*Weighting!X2+Indicator_db1_default!C4*Weighting!X3+Indicator_db1_default!D4*Weighting!X4+Indicator_db1_default!E4*Weighting!X5+Indicator_db1_default!F4*Weighting!X6+Indicator_db1_default!G4*Weighting!X7+Indicator_db1_default!H4*Weighting!X8+Indicator_db1_default!I4*Weighting!X9+Indicator_db1_default!J4*Weighting!X10+Indicator_db1_default!K4*Weighting!X11+Indicator_db1_default!L4*Weighting!X12+Indicator_db1_default!M4*Weighting!X13+Indicator_db1_default!N4*Weighting!X14+Indicator_db1_default!O4*Weighting!X15+Indicator_db1_default!P4*Weighting!X16+Indicator_db1_default!Q4*Weighting!X17</f>
        <v>-0.58008504110585035</v>
      </c>
      <c r="Y4" s="8">
        <f>+Indicator_db1_default!B4*Weighting!Y2+Indicator_db1_default!C4*Weighting!Y3+Indicator_db1_default!D4*Weighting!Y4+Indicator_db1_default!E4*Weighting!Y5+Indicator_db1_default!F4*Weighting!Y6+Indicator_db1_default!G4*Weighting!Y7+Indicator_db1_default!H4*Weighting!Y8+Indicator_db1_default!I4*Weighting!Y9+Indicator_db1_default!J4*Weighting!Y10+Indicator_db1_default!K4*Weighting!Y11+Indicator_db1_default!L4*Weighting!Y12+Indicator_db1_default!M4*Weighting!Y13+Indicator_db1_default!N4*Weighting!Y14+Indicator_db1_default!O4*Weighting!Y15+Indicator_db1_default!P4*Weighting!Y16+Indicator_db1_default!Q4*Weighting!Y17</f>
        <v>-7.9130063374269033E-2</v>
      </c>
      <c r="Z4" s="8">
        <f>+Indicator_db1_default!B4*Weighting!Z2+Indicator_db1_default!C4*Weighting!Z3+Indicator_db1_default!D4*Weighting!Z4+Indicator_db1_default!E4*Weighting!Z5+Indicator_db1_default!F4*Weighting!Z6+Indicator_db1_default!G4*Weighting!Z7+Indicator_db1_default!H4*Weighting!Z8+Indicator_db1_default!I4*Weighting!Z9+Indicator_db1_default!J4*Weighting!Z10+Indicator_db1_default!K4*Weighting!Z11+Indicator_db1_default!L4*Weighting!Z12+Indicator_db1_default!M4*Weighting!Z13+Indicator_db1_default!N4*Weighting!Z14+Indicator_db1_default!O4*Weighting!Z15+Indicator_db1_default!P4*Weighting!Z16+Indicator_db1_default!Q4*Weighting!Z17</f>
        <v>-0.28306282476429184</v>
      </c>
      <c r="AA4" s="8">
        <f>+Indicator_db1_default!B4*Weighting!AA2+Indicator_db1_default!C4*Weighting!AA3+Indicator_db1_default!D4*Weighting!AA4+Indicator_db1_default!E4*Weighting!AA5+Indicator_db1_default!F4*Weighting!AA6+Indicator_db1_default!G4*Weighting!AA7+Indicator_db1_default!H4*Weighting!AA8+Indicator_db1_default!I4*Weighting!AA9+Indicator_db1_default!J4*Weighting!AA10+Indicator_db1_default!K4*Weighting!AA11+Indicator_db1_default!L4*Weighting!AA12+Indicator_db1_default!M4*Weighting!AA13+Indicator_db1_default!N4*Weighting!AA14+Indicator_db1_default!O4*Weighting!AA15+Indicator_db1_default!P4*Weighting!AA16+Indicator_db1_default!Q4*Weighting!AA17</f>
        <v>-6.8634386356220753E-2</v>
      </c>
    </row>
    <row r="5" spans="1:27" x14ac:dyDescent="0.35">
      <c r="A5" s="5" t="s">
        <v>4</v>
      </c>
      <c r="B5" s="8">
        <f ca="1">+Indicator_db1_default!B5*Weighting!B2+Indicator_db1_default!C5*Weighting!B3+Indicator_db1_default!D5*Weighting!B4+Indicator_db1_default!E5*Weighting!B5+Indicator_db1_default!F5*Weighting!B6+Indicator_db1_default!G5*Weighting!B7+Indicator_db1_default!H5*Weighting!B8+Indicator_db1_default!I5*Weighting!B9+Indicator_db1_default!J5*Weighting!B10+Indicator_db1_default!K5*Weighting!B11+Indicator_db1_default!L5*Weighting!B12+Indicator_db1_default!M5*Weighting!B13+Indicator_db1_default!N5*Weighting!B14+Indicator_db1_default!O5*Weighting!B15+Indicator_db1_default!P5*Weighting!B16+Indicator_db1_default!Q5*Weighting!B17</f>
        <v>-0.3647196260289895</v>
      </c>
      <c r="C5" s="8">
        <f ca="1">+Indicator_db1_default!B5*Weighting!C2+Indicator_db1_default!C5*Weighting!C3+Indicator_db1_default!D5*Weighting!C4+Indicator_db1_default!E5*Weighting!C5+Indicator_db1_default!F5*Weighting!C6+Indicator_db1_default!G5*Weighting!C7+Indicator_db1_default!H5*Weighting!C8+Indicator_db1_default!I5*Weighting!C9+Indicator_db1_default!J5*Weighting!C10+Indicator_db1_default!K5*Weighting!C11+Indicator_db1_default!L5*Weighting!C12+Indicator_db1_default!M5*Weighting!C13+Indicator_db1_default!N5*Weighting!C14+Indicator_db1_default!O5*Weighting!C15+Indicator_db1_default!P5*Weighting!C16+Indicator_db1_default!Q5*Weighting!C17</f>
        <v>-0.37592496144530863</v>
      </c>
      <c r="D5" s="8">
        <f ca="1">+Indicator_db1_default!B5*Weighting!D2+Indicator_db1_default!C5*Weighting!D3+Indicator_db1_default!D5*Weighting!D4+Indicator_db1_default!E5*Weighting!D5+Indicator_db1_default!F5*Weighting!D6+Indicator_db1_default!G5*Weighting!D7+Indicator_db1_default!H5*Weighting!D8+Indicator_db1_default!I5*Weighting!D9+Indicator_db1_default!J5*Weighting!D10+Indicator_db1_default!K5*Weighting!D11+Indicator_db1_default!L5*Weighting!D12+Indicator_db1_default!M5*Weighting!D13+Indicator_db1_default!N5*Weighting!D14+Indicator_db1_default!O5*Weighting!D15+Indicator_db1_default!P5*Weighting!D16+Indicator_db1_default!Q5*Weighting!D17</f>
        <v>-0.36790045747397687</v>
      </c>
      <c r="E5" s="8">
        <f ca="1">+Indicator_db1_default!B5*Weighting!E2+Indicator_db1_default!C5*Weighting!E3+Indicator_db1_default!D5*Weighting!E4+Indicator_db1_default!E5*Weighting!E5+Indicator_db1_default!F5*Weighting!E6+Indicator_db1_default!G5*Weighting!E7+Indicator_db1_default!H5*Weighting!E8+Indicator_db1_default!I5*Weighting!E9+Indicator_db1_default!J5*Weighting!E10+Indicator_db1_default!K5*Weighting!E11+Indicator_db1_default!L5*Weighting!E12+Indicator_db1_default!M5*Weighting!E13+Indicator_db1_default!N5*Weighting!E14+Indicator_db1_default!O5*Weighting!E15+Indicator_db1_default!P5*Weighting!E16+Indicator_db1_default!Q5*Weighting!E17</f>
        <v>-0.38302557504699963</v>
      </c>
      <c r="F5" s="8">
        <f ca="1">+Indicator_db1_default!B5*Weighting!F2+Indicator_db1_default!C5*Weighting!F3+Indicator_db1_default!D5*Weighting!F4+Indicator_db1_default!E5*Weighting!F5+Indicator_db1_default!F5*Weighting!F6+Indicator_db1_default!G5*Weighting!F7+Indicator_db1_default!H5*Weighting!F8+Indicator_db1_default!I5*Weighting!F9+Indicator_db1_default!J5*Weighting!F10+Indicator_db1_default!K5*Weighting!F11+Indicator_db1_default!L5*Weighting!F12+Indicator_db1_default!M5*Weighting!F13+Indicator_db1_default!N5*Weighting!F14+Indicator_db1_default!O5*Weighting!F15+Indicator_db1_default!P5*Weighting!F16+Indicator_db1_default!Q5*Weighting!F17</f>
        <v>-0.38076230892667284</v>
      </c>
      <c r="G5" s="8">
        <f>+Indicator_db1_default!B5*Weighting!G2+Indicator_db1_default!C5*Weighting!G3+Indicator_db1_default!D5*Weighting!G4+Indicator_db1_default!E5*Weighting!G5+Indicator_db1_default!F5*Weighting!G6+Indicator_db1_default!G5*Weighting!G7+Indicator_db1_default!H5*Weighting!G8+Indicator_db1_default!I5*Weighting!G9+Indicator_db1_default!J5*Weighting!G10+Indicator_db1_default!K5*Weighting!G11+Indicator_db1_default!L5*Weighting!G12+Indicator_db1_default!M5*Weighting!G13+Indicator_db1_default!N5*Weighting!G14+Indicator_db1_default!O5*Weighting!G15+Indicator_db1_default!P5*Weighting!G16+Indicator_db1_default!Q5*Weighting!G17</f>
        <v>-0.30243007720369669</v>
      </c>
      <c r="H5" s="8">
        <f>+Indicator_db1_default!B5*Weighting!H2+Indicator_db1_default!C5*Weighting!H3+Indicator_db1_default!D5*Weighting!H4+Indicator_db1_default!E5*Weighting!H5+Indicator_db1_default!F5*Weighting!H6+Indicator_db1_default!G5*Weighting!H7+Indicator_db1_default!H5*Weighting!H8+Indicator_db1_default!I5*Weighting!H9+Indicator_db1_default!J5*Weighting!H10+Indicator_db1_default!K5*Weighting!H11+Indicator_db1_default!L5*Weighting!H12+Indicator_db1_default!M5*Weighting!H13+Indicator_db1_default!N5*Weighting!H14+Indicator_db1_default!O5*Weighting!H15+Indicator_db1_default!P5*Weighting!H16+Indicator_db1_default!Q5*Weighting!H17</f>
        <v>-0.30350434033038448</v>
      </c>
      <c r="I5" s="8">
        <f>+Indicator_db1_default!B5*Weighting!I2+Indicator_db1_default!C5*Weighting!I3+Indicator_db1_default!D5*Weighting!I4+Indicator_db1_default!E5*Weighting!I5+Indicator_db1_default!F5*Weighting!I6+Indicator_db1_default!G5*Weighting!I7+Indicator_db1_default!H5*Weighting!I8+Indicator_db1_default!I5*Weighting!I9+Indicator_db1_default!J5*Weighting!I10+Indicator_db1_default!K5*Weighting!I11+Indicator_db1_default!L5*Weighting!I12+Indicator_db1_default!M5*Weighting!I13+Indicator_db1_default!N5*Weighting!I14+Indicator_db1_default!O5*Weighting!I15+Indicator_db1_default!P5*Weighting!I16+Indicator_db1_default!Q5*Weighting!I17</f>
        <v>-0.30795845104662861</v>
      </c>
      <c r="J5" s="8">
        <f>+Indicator_db1_default!B5*Weighting!J2+Indicator_db1_default!C5*Weighting!J3+Indicator_db1_default!D5*Weighting!J4+Indicator_db1_default!E5*Weighting!J5+Indicator_db1_default!F5*Weighting!J6+Indicator_db1_default!G5*Weighting!J7+Indicator_db1_default!H5*Weighting!J8+Indicator_db1_default!I5*Weighting!J9+Indicator_db1_default!J5*Weighting!J10+Indicator_db1_default!K5*Weighting!J11+Indicator_db1_default!L5*Weighting!J12+Indicator_db1_default!M5*Weighting!J13+Indicator_db1_default!N5*Weighting!J14+Indicator_db1_default!O5*Weighting!J15+Indicator_db1_default!P5*Weighting!J16+Indicator_db1_default!Q5*Weighting!J17</f>
        <v>-0.35067990619859191</v>
      </c>
      <c r="K5" s="8">
        <f>+Indicator_db1_default!B5*Weighting!K2+Indicator_db1_default!C5*Weighting!K3+Indicator_db1_default!D5*Weighting!K4+Indicator_db1_default!E5*Weighting!K5+Indicator_db1_default!F5*Weighting!K6+Indicator_db1_default!G5*Weighting!K7+Indicator_db1_default!H5*Weighting!K8+Indicator_db1_default!I5*Weighting!K9+Indicator_db1_default!J5*Weighting!K10+Indicator_db1_default!K5*Weighting!K11+Indicator_db1_default!L5*Weighting!K12+Indicator_db1_default!M5*Weighting!K13+Indicator_db1_default!N5*Weighting!K14+Indicator_db1_default!O5*Weighting!K15+Indicator_db1_default!P5*Weighting!K16+Indicator_db1_default!Q5*Weighting!K17</f>
        <v>-0.30627788044294513</v>
      </c>
      <c r="L5" s="8">
        <f>+Indicator_db1_default!B5*Weighting!L2+Indicator_db1_default!C5*Weighting!L3+Indicator_db1_default!D5*Weighting!L4+Indicator_db1_default!E5*Weighting!L5+Indicator_db1_default!F5*Weighting!L6+Indicator_db1_default!G5*Weighting!L7+Indicator_db1_default!H5*Weighting!L8+Indicator_db1_default!I5*Weighting!L9+Indicator_db1_default!J5*Weighting!L10+Indicator_db1_default!K5*Weighting!L11+Indicator_db1_default!L5*Weighting!L12+Indicator_db1_default!M5*Weighting!L13+Indicator_db1_default!N5*Weighting!L14+Indicator_db1_default!O5*Weighting!L15+Indicator_db1_default!P5*Weighting!L16+Indicator_db1_default!Q5*Weighting!L17</f>
        <v>-0.40677574080136752</v>
      </c>
      <c r="M5" s="8">
        <f>+Indicator_db1_default!B5*Weighting!M2+Indicator_db1_default!C5*Weighting!M3+Indicator_db1_default!D5*Weighting!M4+Indicator_db1_default!E5*Weighting!M5+Indicator_db1_default!F5*Weighting!M6+Indicator_db1_default!G5*Weighting!M7+Indicator_db1_default!H5*Weighting!M8+Indicator_db1_default!I5*Weighting!M9+Indicator_db1_default!J5*Weighting!M10+Indicator_db1_default!K5*Weighting!M11+Indicator_db1_default!L5*Weighting!M12+Indicator_db1_default!M5*Weighting!M13+Indicator_db1_default!N5*Weighting!M14+Indicator_db1_default!O5*Weighting!M15+Indicator_db1_default!P5*Weighting!M16+Indicator_db1_default!Q5*Weighting!M17</f>
        <v>-5.7364219710895552E-2</v>
      </c>
      <c r="N5" s="8">
        <f>+Indicator_db1_default!B5*Weighting!N2+Indicator_db1_default!C5*Weighting!N3+Indicator_db1_default!D5*Weighting!N4+Indicator_db1_default!E5*Weighting!N5+Indicator_db1_default!F5*Weighting!N6+Indicator_db1_default!G5*Weighting!N7+Indicator_db1_default!H5*Weighting!N8+Indicator_db1_default!I5*Weighting!N9+Indicator_db1_default!J5*Weighting!N10+Indicator_db1_default!K5*Weighting!N11+Indicator_db1_default!L5*Weighting!N12+Indicator_db1_default!M5*Weighting!N13+Indicator_db1_default!N5*Weighting!N14+Indicator_db1_default!O5*Weighting!N15+Indicator_db1_default!P5*Weighting!N16+Indicator_db1_default!Q5*Weighting!N17</f>
        <v>-0.38516481500708322</v>
      </c>
      <c r="O5" s="8">
        <f>+Indicator_db1_default!B5*Weighting!O2+Indicator_db1_default!C5*Weighting!O3+Indicator_db1_default!D5*Weighting!O4+Indicator_db1_default!E5*Weighting!O5+Indicator_db1_default!F5*Weighting!O6+Indicator_db1_default!G5*Weighting!O7+Indicator_db1_default!H5*Weighting!O8+Indicator_db1_default!I5*Weighting!O9+Indicator_db1_default!J5*Weighting!O10+Indicator_db1_default!K5*Weighting!O11+Indicator_db1_default!L5*Weighting!O12+Indicator_db1_default!M5*Weighting!O13+Indicator_db1_default!N5*Weighting!O14+Indicator_db1_default!O5*Weighting!O15+Indicator_db1_default!P5*Weighting!O16+Indicator_db1_default!Q5*Weighting!O17</f>
        <v>-0.33160706875521534</v>
      </c>
      <c r="P5" s="8">
        <f>+Indicator_db1_default!B5*Weighting!P2+Indicator_db1_default!C5*Weighting!P3+Indicator_db1_default!D5*Weighting!P4+Indicator_db1_default!E5*Weighting!P5+Indicator_db1_default!F5*Weighting!P6+Indicator_db1_default!G5*Weighting!P7+Indicator_db1_default!H5*Weighting!P8+Indicator_db1_default!I5*Weighting!P9+Indicator_db1_default!J5*Weighting!P10+Indicator_db1_default!K5*Weighting!P11+Indicator_db1_default!L5*Weighting!P12+Indicator_db1_default!M5*Weighting!P13+Indicator_db1_default!N5*Weighting!P14+Indicator_db1_default!O5*Weighting!P15+Indicator_db1_default!P5*Weighting!P16+Indicator_db1_default!Q5*Weighting!P17</f>
        <v>-0.56873568663297047</v>
      </c>
      <c r="Q5" s="8">
        <f>+Indicator_db1_default!B5*Weighting!Q2+Indicator_db1_default!C5*Weighting!Q3+Indicator_db1_default!D5*Weighting!Q4+Indicator_db1_default!E5*Weighting!Q5+Indicator_db1_default!F5*Weighting!Q6+Indicator_db1_default!G5*Weighting!Q7+Indicator_db1_default!H5*Weighting!Q8+Indicator_db1_default!I5*Weighting!Q9+Indicator_db1_default!J5*Weighting!Q10+Indicator_db1_default!K5*Weighting!Q11+Indicator_db1_default!L5*Weighting!Q12+Indicator_db1_default!M5*Weighting!Q13+Indicator_db1_default!N5*Weighting!Q14+Indicator_db1_default!O5*Weighting!Q15+Indicator_db1_default!P5*Weighting!Q16+Indicator_db1_default!Q5*Weighting!Q17</f>
        <v>-6.1681844278914544E-2</v>
      </c>
      <c r="R5" s="8">
        <f>+Indicator_db1_default!B5*Weighting!R2+Indicator_db1_default!C5*Weighting!R3+Indicator_db1_default!D5*Weighting!R4+Indicator_db1_default!E5*Weighting!R5+Indicator_db1_default!F5*Weighting!R6+Indicator_db1_default!G5*Weighting!R7+Indicator_db1_default!H5*Weighting!R8+Indicator_db1_default!I5*Weighting!R9+Indicator_db1_default!J5*Weighting!R10+Indicator_db1_default!K5*Weighting!R11+Indicator_db1_default!L5*Weighting!R12+Indicator_db1_default!M5*Weighting!R13+Indicator_db1_default!N5*Weighting!R14+Indicator_db1_default!O5*Weighting!R15+Indicator_db1_default!P5*Weighting!R16+Indicator_db1_default!Q5*Weighting!R17</f>
        <v>-0.31348752458168488</v>
      </c>
      <c r="S5" s="8">
        <f>+Indicator_db1_default!B5*Weighting!S2+Indicator_db1_default!C5*Weighting!S3+Indicator_db1_default!D5*Weighting!S4+Indicator_db1_default!E5*Weighting!S5+Indicator_db1_default!F5*Weighting!S6+Indicator_db1_default!G5*Weighting!S7+Indicator_db1_default!H5*Weighting!S8+Indicator_db1_default!I5*Weighting!S9+Indicator_db1_default!J5*Weighting!S10+Indicator_db1_default!K5*Weighting!S11+Indicator_db1_default!L5*Weighting!S12+Indicator_db1_default!M5*Weighting!S13+Indicator_db1_default!N5*Weighting!S14+Indicator_db1_default!O5*Weighting!S15+Indicator_db1_default!P5*Weighting!S16+Indicator_db1_default!Q5*Weighting!S17</f>
        <v>-0.18349466113021157</v>
      </c>
      <c r="T5" s="8">
        <f>+Indicator_db1_default!B5*Weighting!T2+Indicator_db1_default!C5*Weighting!T3+Indicator_db1_default!D5*Weighting!T4+Indicator_db1_default!E5*Weighting!T5+Indicator_db1_default!F5*Weighting!T6+Indicator_db1_default!G5*Weighting!T7+Indicator_db1_default!H5*Weighting!T8+Indicator_db1_default!I5*Weighting!T9+Indicator_db1_default!J5*Weighting!T10+Indicator_db1_default!K5*Weighting!T11+Indicator_db1_default!L5*Weighting!T12+Indicator_db1_default!M5*Weighting!T13+Indicator_db1_default!N5*Weighting!T14+Indicator_db1_default!O5*Weighting!T15+Indicator_db1_default!P5*Weighting!T16+Indicator_db1_default!Q5*Weighting!T17</f>
        <v>-0.37301531923416514</v>
      </c>
      <c r="U5" s="8">
        <f>+Indicator_db1_default!B5*Weighting!U2+Indicator_db1_default!C5*Weighting!U3+Indicator_db1_default!D5*Weighting!U4+Indicator_db1_default!E5*Weighting!U5+Indicator_db1_default!F5*Weighting!U6+Indicator_db1_default!G5*Weighting!U7+Indicator_db1_default!H5*Weighting!U8+Indicator_db1_default!I5*Weighting!U9+Indicator_db1_default!J5*Weighting!U10+Indicator_db1_default!K5*Weighting!U11+Indicator_db1_default!L5*Weighting!U12+Indicator_db1_default!M5*Weighting!U13+Indicator_db1_default!N5*Weighting!U14+Indicator_db1_default!O5*Weighting!U15+Indicator_db1_default!P5*Weighting!U16+Indicator_db1_default!Q5*Weighting!U17</f>
        <v>-0.19029771288851932</v>
      </c>
      <c r="V5" s="8">
        <f>+Indicator_db1_default!B5*Weighting!V2+Indicator_db1_default!C5*Weighting!V3+Indicator_db1_default!D5*Weighting!V4+Indicator_db1_default!E5*Weighting!V5+Indicator_db1_default!F5*Weighting!V6+Indicator_db1_default!G5*Weighting!V7+Indicator_db1_default!H5*Weighting!V8+Indicator_db1_default!I5*Weighting!V9+Indicator_db1_default!J5*Weighting!V10+Indicator_db1_default!K5*Weighting!V11+Indicator_db1_default!L5*Weighting!V12+Indicator_db1_default!M5*Weighting!V13+Indicator_db1_default!N5*Weighting!V14+Indicator_db1_default!O5*Weighting!V15+Indicator_db1_default!P5*Weighting!V16+Indicator_db1_default!Q5*Weighting!V17</f>
        <v>-0.43137702968860925</v>
      </c>
      <c r="W5" s="8">
        <f>+Indicator_db1_default!B5*Weighting!W2+Indicator_db1_default!C5*Weighting!W3+Indicator_db1_default!D5*Weighting!W4+Indicator_db1_default!E5*Weighting!W5+Indicator_db1_default!F5*Weighting!W6+Indicator_db1_default!G5*Weighting!W7+Indicator_db1_default!H5*Weighting!W8+Indicator_db1_default!I5*Weighting!W9+Indicator_db1_default!J5*Weighting!W10+Indicator_db1_default!K5*Weighting!W11+Indicator_db1_default!L5*Weighting!W12+Indicator_db1_default!M5*Weighting!W13+Indicator_db1_default!N5*Weighting!W14+Indicator_db1_default!O5*Weighting!W15+Indicator_db1_default!P5*Weighting!W16+Indicator_db1_default!Q5*Weighting!W17</f>
        <v>-0.41120768258420659</v>
      </c>
      <c r="X5" s="8">
        <f>+Indicator_db1_default!B5*Weighting!X2+Indicator_db1_default!C5*Weighting!X3+Indicator_db1_default!D5*Weighting!X4+Indicator_db1_default!E5*Weighting!X5+Indicator_db1_default!F5*Weighting!X6+Indicator_db1_default!G5*Weighting!X7+Indicator_db1_default!H5*Weighting!X8+Indicator_db1_default!I5*Weighting!X9+Indicator_db1_default!J5*Weighting!X10+Indicator_db1_default!K5*Weighting!X11+Indicator_db1_default!L5*Weighting!X12+Indicator_db1_default!M5*Weighting!X13+Indicator_db1_default!N5*Weighting!X14+Indicator_db1_default!O5*Weighting!X15+Indicator_db1_default!P5*Weighting!X16+Indicator_db1_default!Q5*Weighting!X17</f>
        <v>-0.55739888584144492</v>
      </c>
      <c r="Y5" s="8">
        <f>+Indicator_db1_default!B5*Weighting!Y2+Indicator_db1_default!C5*Weighting!Y3+Indicator_db1_default!D5*Weighting!Y4+Indicator_db1_default!E5*Weighting!Y5+Indicator_db1_default!F5*Weighting!Y6+Indicator_db1_default!G5*Weighting!Y7+Indicator_db1_default!H5*Weighting!Y8+Indicator_db1_default!I5*Weighting!Y9+Indicator_db1_default!J5*Weighting!Y10+Indicator_db1_default!K5*Weighting!Y11+Indicator_db1_default!L5*Weighting!Y12+Indicator_db1_default!M5*Weighting!Y13+Indicator_db1_default!N5*Weighting!Y14+Indicator_db1_default!O5*Weighting!Y15+Indicator_db1_default!P5*Weighting!Y16+Indicator_db1_default!Q5*Weighting!Y17</f>
        <v>-8.7100781999106328E-2</v>
      </c>
      <c r="Z5" s="8">
        <f>+Indicator_db1_default!B5*Weighting!Z2+Indicator_db1_default!C5*Weighting!Z3+Indicator_db1_default!D5*Weighting!Z4+Indicator_db1_default!E5*Weighting!Z5+Indicator_db1_default!F5*Weighting!Z6+Indicator_db1_default!G5*Weighting!Z7+Indicator_db1_default!H5*Weighting!Z8+Indicator_db1_default!I5*Weighting!Z9+Indicator_db1_default!J5*Weighting!Z10+Indicator_db1_default!K5*Weighting!Z11+Indicator_db1_default!L5*Weighting!Z12+Indicator_db1_default!M5*Weighting!Z13+Indicator_db1_default!N5*Weighting!Z14+Indicator_db1_default!O5*Weighting!Z15+Indicator_db1_default!P5*Weighting!Z16+Indicator_db1_default!Q5*Weighting!Z17</f>
        <v>-0.40893063664249085</v>
      </c>
      <c r="AA5" s="8">
        <f>+Indicator_db1_default!B5*Weighting!AA2+Indicator_db1_default!C5*Weighting!AA3+Indicator_db1_default!D5*Weighting!AA4+Indicator_db1_default!E5*Weighting!AA5+Indicator_db1_default!F5*Weighting!AA6+Indicator_db1_default!G5*Weighting!AA7+Indicator_db1_default!H5*Weighting!AA8+Indicator_db1_default!I5*Weighting!AA9+Indicator_db1_default!J5*Weighting!AA10+Indicator_db1_default!K5*Weighting!AA11+Indicator_db1_default!L5*Weighting!AA12+Indicator_db1_default!M5*Weighting!AA13+Indicator_db1_default!N5*Weighting!AA14+Indicator_db1_default!O5*Weighting!AA15+Indicator_db1_default!P5*Weighting!AA16+Indicator_db1_default!Q5*Weighting!AA17</f>
        <v>-7.1241625482260915E-2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1!B2*Weighting!B2+Indicator_db1_S1!C2*Weighting!B3+Indicator_db1_S1!D2*Weighting!B4+Indicator_db1_S1!E2*Weighting!B5+Indicator_db1_S1!F2*Weighting!B6+Indicator_db1_S1!G2*Weighting!B7+Indicator_db1_S1!H2*Weighting!B8+Indicator_db1_S1!I2*Weighting!B9+Indicator_db1_S1!J2*Weighting!B10+Indicator_db1_S1!K2*Weighting!B11+Indicator_db1_S1!L2*Weighting!B12+Indicator_db1_S1!M2*Weighting!B13+Indicator_db1_S1!N2*Weighting!B14+Indicator_db1_S1!O2*Weighting!B15+Indicator_db1_S1!P2*Weighting!B16+Indicator_db1_S1!Q2*Weighting!B17</f>
        <v>-0.2931634442778559</v>
      </c>
      <c r="C2" s="8">
        <f ca="1">+Indicator_db1_S1!B2*Weighting!C2+Indicator_db1_S1!C2*Weighting!C3+Indicator_db1_S1!D2*Weighting!C4+Indicator_db1_S1!E2*Weighting!C5+Indicator_db1_S1!F2*Weighting!C6+Indicator_db1_S1!G2*Weighting!C7+Indicator_db1_S1!H2*Weighting!C8+Indicator_db1_S1!I2*Weighting!C9+Indicator_db1_S1!J2*Weighting!C10+Indicator_db1_S1!K2*Weighting!C11+Indicator_db1_S1!L2*Weighting!C12+Indicator_db1_S1!M2*Weighting!C13+Indicator_db1_S1!N2*Weighting!C14+Indicator_db1_S1!O2*Weighting!C15+Indicator_db1_S1!P2*Weighting!C16+Indicator_db1_S1!Q2*Weighting!C17</f>
        <v>-0.46397058142522302</v>
      </c>
      <c r="D2" s="8">
        <f ca="1">+Indicator_db1_S1!B2*Weighting!D2+Indicator_db1_S1!C2*Weighting!D3+Indicator_db1_S1!D2*Weighting!D4+Indicator_db1_S1!E2*Weighting!D5+Indicator_db1_S1!F2*Weighting!D6+Indicator_db1_S1!G2*Weighting!D7+Indicator_db1_S1!H2*Weighting!D8+Indicator_db1_S1!I2*Weighting!D9+Indicator_db1_S1!J2*Weighting!D10+Indicator_db1_S1!K2*Weighting!D11+Indicator_db1_S1!L2*Weighting!D12+Indicator_db1_S1!M2*Weighting!D13+Indicator_db1_S1!N2*Weighting!D14+Indicator_db1_S1!O2*Weighting!D15+Indicator_db1_S1!P2*Weighting!D16+Indicator_db1_S1!Q2*Weighting!D17</f>
        <v>-0.29751175988903394</v>
      </c>
      <c r="E2" s="8">
        <f ca="1">+Indicator_db1_S1!B2*Weighting!E2+Indicator_db1_S1!C2*Weighting!E3+Indicator_db1_S1!D2*Weighting!E4+Indicator_db1_S1!E2*Weighting!E5+Indicator_db1_S1!F2*Weighting!E6+Indicator_db1_S1!G2*Weighting!E7+Indicator_db1_S1!H2*Weighting!E8+Indicator_db1_S1!I2*Weighting!E9+Indicator_db1_S1!J2*Weighting!E10+Indicator_db1_S1!K2*Weighting!E11+Indicator_db1_S1!L2*Weighting!E12+Indicator_db1_S1!M2*Weighting!E13+Indicator_db1_S1!N2*Weighting!E14+Indicator_db1_S1!O2*Weighting!E15+Indicator_db1_S1!P2*Weighting!E16+Indicator_db1_S1!Q2*Weighting!E17</f>
        <v>-0.49621231478758937</v>
      </c>
      <c r="F2" s="8">
        <f ca="1">+Indicator_db1_S1!B2*Weighting!F2+Indicator_db1_S1!C2*Weighting!F3+Indicator_db1_S1!D2*Weighting!F4+Indicator_db1_S1!E2*Weighting!F5+Indicator_db1_S1!F2*Weighting!F6+Indicator_db1_S1!G2*Weighting!F7+Indicator_db1_S1!H2*Weighting!F8+Indicator_db1_S1!I2*Weighting!F9+Indicator_db1_S1!J2*Weighting!F10+Indicator_db1_S1!K2*Weighting!F11+Indicator_db1_S1!L2*Weighting!F12+Indicator_db1_S1!M2*Weighting!F13+Indicator_db1_S1!N2*Weighting!F14+Indicator_db1_S1!O2*Weighting!F15+Indicator_db1_S1!P2*Weighting!F16+Indicator_db1_S1!Q2*Weighting!F17</f>
        <v>-0.36644030272011791</v>
      </c>
      <c r="G2" s="8">
        <f>+Indicator_db1_S1!B2*Weighting!G2+Indicator_db1_S1!C2*Weighting!G3+Indicator_db1_S1!D2*Weighting!G4+Indicator_db1_S1!E2*Weighting!G5+Indicator_db1_S1!F2*Weighting!G6+Indicator_db1_S1!G2*Weighting!G7+Indicator_db1_S1!H2*Weighting!G8+Indicator_db1_S1!I2*Weighting!G9+Indicator_db1_S1!J2*Weighting!G10+Indicator_db1_S1!K2*Weighting!G11+Indicator_db1_S1!L2*Weighting!G12+Indicator_db1_S1!M2*Weighting!G13+Indicator_db1_S1!N2*Weighting!G14+Indicator_db1_S1!O2*Weighting!G15+Indicator_db1_S1!P2*Weighting!G16+Indicator_db1_S1!Q2*Weighting!G17</f>
        <v>-0.20885270361020256</v>
      </c>
      <c r="H2" s="8">
        <f>+Indicator_db1_S1!B2*Weighting!H2+Indicator_db1_S1!C2*Weighting!H3+Indicator_db1_S1!D2*Weighting!H4+Indicator_db1_S1!E2*Weighting!H5+Indicator_db1_S1!F2*Weighting!H6+Indicator_db1_S1!G2*Weighting!H7+Indicator_db1_S1!H2*Weighting!H8+Indicator_db1_S1!I2*Weighting!H9+Indicator_db1_S1!J2*Weighting!H10+Indicator_db1_S1!K2*Weighting!H11+Indicator_db1_S1!L2*Weighting!H12+Indicator_db1_S1!M2*Weighting!H13+Indicator_db1_S1!N2*Weighting!H14+Indicator_db1_S1!O2*Weighting!H15+Indicator_db1_S1!P2*Weighting!H16+Indicator_db1_S1!Q2*Weighting!H17</f>
        <v>-0.28286482477924035</v>
      </c>
      <c r="I2" s="8">
        <f>+Indicator_db1_S1!B2*Weighting!I2+Indicator_db1_S1!C2*Weighting!I3+Indicator_db1_S1!D2*Weighting!I4+Indicator_db1_S1!E2*Weighting!I5+Indicator_db1_S1!F2*Weighting!I6+Indicator_db1_S1!G2*Weighting!I7+Indicator_db1_S1!H2*Weighting!I8+Indicator_db1_S1!I2*Weighting!I9+Indicator_db1_S1!J2*Weighting!I10+Indicator_db1_S1!K2*Weighting!I11+Indicator_db1_S1!L2*Weighting!I12+Indicator_db1_S1!M2*Weighting!I13+Indicator_db1_S1!N2*Weighting!I14+Indicator_db1_S1!O2*Weighting!I15+Indicator_db1_S1!P2*Weighting!I16+Indicator_db1_S1!Q2*Weighting!I17</f>
        <v>-0.21437590448883018</v>
      </c>
      <c r="J2" s="8">
        <f>+Indicator_db1_S1!B2*Weighting!J2+Indicator_db1_S1!C2*Weighting!J3+Indicator_db1_S1!D2*Weighting!J4+Indicator_db1_S1!E2*Weighting!J5+Indicator_db1_S1!F2*Weighting!J6+Indicator_db1_S1!G2*Weighting!J7+Indicator_db1_S1!H2*Weighting!J8+Indicator_db1_S1!I2*Weighting!J9+Indicator_db1_S1!J2*Weighting!J10+Indicator_db1_S1!K2*Weighting!J11+Indicator_db1_S1!L2*Weighting!J12+Indicator_db1_S1!M2*Weighting!J13+Indicator_db1_S1!N2*Weighting!J14+Indicator_db1_S1!O2*Weighting!J15+Indicator_db1_S1!P2*Weighting!J16+Indicator_db1_S1!Q2*Weighting!J17</f>
        <v>-0.344500672639657</v>
      </c>
      <c r="K2" s="8">
        <f>+Indicator_db1_S1!B2*Weighting!K2+Indicator_db1_S1!C2*Weighting!K3+Indicator_db1_S1!D2*Weighting!K4+Indicator_db1_S1!E2*Weighting!K5+Indicator_db1_S1!F2*Weighting!K6+Indicator_db1_S1!G2*Weighting!K7+Indicator_db1_S1!H2*Weighting!K8+Indicator_db1_S1!I2*Weighting!K9+Indicator_db1_S1!J2*Weighting!K10+Indicator_db1_S1!K2*Weighting!K11+Indicator_db1_S1!L2*Weighting!K12+Indicator_db1_S1!M2*Weighting!K13+Indicator_db1_S1!N2*Weighting!K14+Indicator_db1_S1!O2*Weighting!K15+Indicator_db1_S1!P2*Weighting!K16+Indicator_db1_S1!Q2*Weighting!K17</f>
        <v>-0.23818052596145772</v>
      </c>
      <c r="L2" s="8">
        <f>+Indicator_db1_S1!B2*Weighting!L2+Indicator_db1_S1!C2*Weighting!L3+Indicator_db1_S1!D2*Weighting!L4+Indicator_db1_S1!E2*Weighting!L5+Indicator_db1_S1!F2*Weighting!L6+Indicator_db1_S1!G2*Weighting!L7+Indicator_db1_S1!H2*Weighting!L8+Indicator_db1_S1!I2*Weighting!L9+Indicator_db1_S1!J2*Weighting!L10+Indicator_db1_S1!K2*Weighting!L11+Indicator_db1_S1!L2*Weighting!L12+Indicator_db1_S1!M2*Weighting!L13+Indicator_db1_S1!N2*Weighting!L14+Indicator_db1_S1!O2*Weighting!L15+Indicator_db1_S1!P2*Weighting!L16+Indicator_db1_S1!Q2*Weighting!L17</f>
        <v>-0.7194960237205914</v>
      </c>
      <c r="M2" s="8">
        <f>+Indicator_db1_S1!B2*Weighting!M2+Indicator_db1_S1!C2*Weighting!M3+Indicator_db1_S1!D2*Weighting!M4+Indicator_db1_S1!E2*Weighting!M5+Indicator_db1_S1!F2*Weighting!M6+Indicator_db1_S1!G2*Weighting!M7+Indicator_db1_S1!H2*Weighting!M8+Indicator_db1_S1!I2*Weighting!M9+Indicator_db1_S1!J2*Weighting!M10+Indicator_db1_S1!K2*Weighting!M11+Indicator_db1_S1!L2*Weighting!M12+Indicator_db1_S1!M2*Weighting!M13+Indicator_db1_S1!N2*Weighting!M14+Indicator_db1_S1!O2*Weighting!M15+Indicator_db1_S1!P2*Weighting!M16+Indicator_db1_S1!Q2*Weighting!M17</f>
        <v>-3.0883671558860095E-2</v>
      </c>
      <c r="N2" s="8">
        <f>+Indicator_db1_S1!B2*Weighting!N2+Indicator_db1_S1!C2*Weighting!N3+Indicator_db1_S1!D2*Weighting!N4+Indicator_db1_S1!E2*Weighting!N5+Indicator_db1_S1!F2*Weighting!N6+Indicator_db1_S1!G2*Weighting!N7+Indicator_db1_S1!H2*Weighting!N8+Indicator_db1_S1!I2*Weighting!N9+Indicator_db1_S1!J2*Weighting!N10+Indicator_db1_S1!K2*Weighting!N11+Indicator_db1_S1!L2*Weighting!N12+Indicator_db1_S1!M2*Weighting!N13+Indicator_db1_S1!N2*Weighting!N14+Indicator_db1_S1!O2*Weighting!N15+Indicator_db1_S1!P2*Weighting!N16+Indicator_db1_S1!Q2*Weighting!N17</f>
        <v>-0.18177482005742082</v>
      </c>
      <c r="O2" s="8">
        <f>+Indicator_db1_S1!B2*Weighting!O2+Indicator_db1_S1!C2*Weighting!O3+Indicator_db1_S1!D2*Weighting!O4+Indicator_db1_S1!E2*Weighting!O5+Indicator_db1_S1!F2*Weighting!O6+Indicator_db1_S1!G2*Weighting!O7+Indicator_db1_S1!H2*Weighting!O8+Indicator_db1_S1!I2*Weighting!O9+Indicator_db1_S1!J2*Weighting!O10+Indicator_db1_S1!K2*Weighting!O11+Indicator_db1_S1!L2*Weighting!O12+Indicator_db1_S1!M2*Weighting!O13+Indicator_db1_S1!N2*Weighting!O14+Indicator_db1_S1!O2*Weighting!O15+Indicator_db1_S1!P2*Weighting!O16+Indicator_db1_S1!Q2*Weighting!O17</f>
        <v>-0.26148739390900166</v>
      </c>
      <c r="P2" s="8">
        <f>+Indicator_db1_S1!B2*Weighting!P2+Indicator_db1_S1!C2*Weighting!P3+Indicator_db1_S1!D2*Weighting!P4+Indicator_db1_S1!E2*Weighting!P5+Indicator_db1_S1!F2*Weighting!P6+Indicator_db1_S1!G2*Weighting!P7+Indicator_db1_S1!H2*Weighting!P8+Indicator_db1_S1!I2*Weighting!P9+Indicator_db1_S1!J2*Weighting!P10+Indicator_db1_S1!K2*Weighting!P11+Indicator_db1_S1!L2*Weighting!P12+Indicator_db1_S1!M2*Weighting!P13+Indicator_db1_S1!N2*Weighting!P14+Indicator_db1_S1!O2*Weighting!P15+Indicator_db1_S1!P2*Weighting!P16+Indicator_db1_S1!Q2*Weighting!P17</f>
        <v>-0.4382176594188929</v>
      </c>
      <c r="Q2" s="8">
        <f>+Indicator_db1_S1!B2*Weighting!Q2+Indicator_db1_S1!C2*Weighting!Q3+Indicator_db1_S1!D2*Weighting!Q4+Indicator_db1_S1!E2*Weighting!Q5+Indicator_db1_S1!F2*Weighting!Q6+Indicator_db1_S1!G2*Weighting!Q7+Indicator_db1_S1!H2*Weighting!Q8+Indicator_db1_S1!I2*Weighting!Q9+Indicator_db1_S1!J2*Weighting!Q10+Indicator_db1_S1!K2*Weighting!Q11+Indicator_db1_S1!L2*Weighting!Q12+Indicator_db1_S1!M2*Weighting!Q13+Indicator_db1_S1!N2*Weighting!Q14+Indicator_db1_S1!O2*Weighting!Q15+Indicator_db1_S1!P2*Weighting!Q16+Indicator_db1_S1!Q2*Weighting!Q17</f>
        <v>-4.1967206685855067E-2</v>
      </c>
      <c r="R2" s="8">
        <f>+Indicator_db1_S1!B2*Weighting!R2+Indicator_db1_S1!C2*Weighting!R3+Indicator_db1_S1!D2*Weighting!R4+Indicator_db1_S1!E2*Weighting!R5+Indicator_db1_S1!F2*Weighting!R6+Indicator_db1_S1!G2*Weighting!R7+Indicator_db1_S1!H2*Weighting!R8+Indicator_db1_S1!I2*Weighting!R9+Indicator_db1_S1!J2*Weighting!R10+Indicator_db1_S1!K2*Weighting!R11+Indicator_db1_S1!L2*Weighting!R12+Indicator_db1_S1!M2*Weighting!R13+Indicator_db1_S1!N2*Weighting!R14+Indicator_db1_S1!O2*Weighting!R15+Indicator_db1_S1!P2*Weighting!R16+Indicator_db1_S1!Q2*Weighting!R17</f>
        <v>-0.1594928985317266</v>
      </c>
      <c r="S2" s="8">
        <f>+Indicator_db1_S1!B2*Weighting!S2+Indicator_db1_S1!C2*Weighting!S3+Indicator_db1_S1!D2*Weighting!S4+Indicator_db1_S1!E2*Weighting!S5+Indicator_db1_S1!F2*Weighting!S6+Indicator_db1_S1!G2*Weighting!S7+Indicator_db1_S1!H2*Weighting!S8+Indicator_db1_S1!I2*Weighting!S9+Indicator_db1_S1!J2*Weighting!S10+Indicator_db1_S1!K2*Weighting!S11+Indicator_db1_S1!L2*Weighting!S12+Indicator_db1_S1!M2*Weighting!S13+Indicator_db1_S1!N2*Weighting!S14+Indicator_db1_S1!O2*Weighting!S15+Indicator_db1_S1!P2*Weighting!S16+Indicator_db1_S1!Q2*Weighting!S17</f>
        <v>-9.2292059735305465E-2</v>
      </c>
      <c r="T2" s="8">
        <f>+Indicator_db1_S1!B2*Weighting!T2+Indicator_db1_S1!C2*Weighting!T3+Indicator_db1_S1!D2*Weighting!T4+Indicator_db1_S1!E2*Weighting!T5+Indicator_db1_S1!F2*Weighting!T6+Indicator_db1_S1!G2*Weighting!T7+Indicator_db1_S1!H2*Weighting!T8+Indicator_db1_S1!I2*Weighting!T9+Indicator_db1_S1!J2*Weighting!T10+Indicator_db1_S1!K2*Weighting!T11+Indicator_db1_S1!L2*Weighting!T12+Indicator_db1_S1!M2*Weighting!T13+Indicator_db1_S1!N2*Weighting!T14+Indicator_db1_S1!O2*Weighting!T15+Indicator_db1_S1!P2*Weighting!T16+Indicator_db1_S1!Q2*Weighting!T17</f>
        <v>-0.16885405335765213</v>
      </c>
      <c r="U2" s="8">
        <f>+Indicator_db1_S1!B2*Weighting!U2+Indicator_db1_S1!C2*Weighting!U3+Indicator_db1_S1!D2*Weighting!U4+Indicator_db1_S1!E2*Weighting!U5+Indicator_db1_S1!F2*Weighting!U6+Indicator_db1_S1!G2*Weighting!U7+Indicator_db1_S1!H2*Weighting!U8+Indicator_db1_S1!I2*Weighting!U9+Indicator_db1_S1!J2*Weighting!U10+Indicator_db1_S1!K2*Weighting!U11+Indicator_db1_S1!L2*Weighting!U12+Indicator_db1_S1!M2*Weighting!U13+Indicator_db1_S1!N2*Weighting!U14+Indicator_db1_S1!O2*Weighting!U15+Indicator_db1_S1!P2*Weighting!U16+Indicator_db1_S1!Q2*Weighting!U17</f>
        <v>-9.8178905268180971E-3</v>
      </c>
      <c r="V2" s="8">
        <f>+Indicator_db1_S1!B2*Weighting!V2+Indicator_db1_S1!C2*Weighting!V3+Indicator_db1_S1!D2*Weighting!V4+Indicator_db1_S1!E2*Weighting!V5+Indicator_db1_S1!F2*Weighting!V6+Indicator_db1_S1!G2*Weighting!V7+Indicator_db1_S1!H2*Weighting!V8+Indicator_db1_S1!I2*Weighting!V9+Indicator_db1_S1!J2*Weighting!V10+Indicator_db1_S1!K2*Weighting!V11+Indicator_db1_S1!L2*Weighting!V12+Indicator_db1_S1!M2*Weighting!V13+Indicator_db1_S1!N2*Weighting!V14+Indicator_db1_S1!O2*Weighting!V15+Indicator_db1_S1!P2*Weighting!V16+Indicator_db1_S1!Q2*Weighting!V17</f>
        <v>-0.22123306918098382</v>
      </c>
      <c r="W2" s="8">
        <f>+Indicator_db1_S1!B2*Weighting!W2+Indicator_db1_S1!C2*Weighting!W3+Indicator_db1_S1!D2*Weighting!W4+Indicator_db1_S1!E2*Weighting!W5+Indicator_db1_S1!F2*Weighting!W6+Indicator_db1_S1!G2*Weighting!W7+Indicator_db1_S1!H2*Weighting!W8+Indicator_db1_S1!I2*Weighting!W9+Indicator_db1_S1!J2*Weighting!W10+Indicator_db1_S1!K2*Weighting!W11+Indicator_db1_S1!L2*Weighting!W12+Indicator_db1_S1!M2*Weighting!W13+Indicator_db1_S1!N2*Weighting!W14+Indicator_db1_S1!O2*Weighting!W15+Indicator_db1_S1!P2*Weighting!W16+Indicator_db1_S1!Q2*Weighting!W17</f>
        <v>-0.38266561566572321</v>
      </c>
      <c r="X2" s="8">
        <f>+Indicator_db1_S1!B2*Weighting!X2+Indicator_db1_S1!C2*Weighting!X3+Indicator_db1_S1!D2*Weighting!X4+Indicator_db1_S1!E2*Weighting!X5+Indicator_db1_S1!F2*Weighting!X6+Indicator_db1_S1!G2*Weighting!X7+Indicator_db1_S1!H2*Weighting!X8+Indicator_db1_S1!I2*Weighting!X9+Indicator_db1_S1!J2*Weighting!X10+Indicator_db1_S1!K2*Weighting!X11+Indicator_db1_S1!L2*Weighting!X12+Indicator_db1_S1!M2*Weighting!X13+Indicator_db1_S1!N2*Weighting!X14+Indicator_db1_S1!O2*Weighting!X15+Indicator_db1_S1!P2*Weighting!X16+Indicator_db1_S1!Q2*Weighting!X17</f>
        <v>-0.44768270219905298</v>
      </c>
      <c r="Y2" s="8">
        <f>+Indicator_db1_S1!B2*Weighting!Y2+Indicator_db1_S1!C2*Weighting!Y3+Indicator_db1_S1!D2*Weighting!Y4+Indicator_db1_S1!E2*Weighting!Y5+Indicator_db1_S1!F2*Weighting!Y6+Indicator_db1_S1!G2*Weighting!Y7+Indicator_db1_S1!H2*Weighting!Y8+Indicator_db1_S1!I2*Weighting!Y9+Indicator_db1_S1!J2*Weighting!Y10+Indicator_db1_S1!K2*Weighting!Y11+Indicator_db1_S1!L2*Weighting!Y12+Indicator_db1_S1!M2*Weighting!Y13+Indicator_db1_S1!N2*Weighting!Y14+Indicator_db1_S1!O2*Weighting!Y15+Indicator_db1_S1!P2*Weighting!Y16+Indicator_db1_S1!Q2*Weighting!Y17</f>
        <v>2.3721543743138177E-2</v>
      </c>
      <c r="Z2" s="8">
        <f>+Indicator_db1_S1!B2*Weighting!Z2+Indicator_db1_S1!C2*Weighting!Z3+Indicator_db1_S1!D2*Weighting!Z4+Indicator_db1_S1!E2*Weighting!Z5+Indicator_db1_S1!F2*Weighting!Z6+Indicator_db1_S1!G2*Weighting!Z7+Indicator_db1_S1!H2*Weighting!Z8+Indicator_db1_S1!I2*Weighting!Z9+Indicator_db1_S1!J2*Weighting!Z10+Indicator_db1_S1!K2*Weighting!Z11+Indicator_db1_S1!L2*Weighting!Z12+Indicator_db1_S1!M2*Weighting!Z13+Indicator_db1_S1!N2*Weighting!Z14+Indicator_db1_S1!O2*Weighting!Z15+Indicator_db1_S1!P2*Weighting!Z16+Indicator_db1_S1!Q2*Weighting!Z17</f>
        <v>-0.19278109995993045</v>
      </c>
      <c r="AA2" s="8">
        <f>+Indicator_db1_S1!B2*Weighting!AA2+Indicator_db1_S1!C2*Weighting!AA3+Indicator_db1_S1!D2*Weighting!AA4+Indicator_db1_S1!E2*Weighting!AA5+Indicator_db1_S1!F2*Weighting!AA6+Indicator_db1_S1!G2*Weighting!AA7+Indicator_db1_S1!H2*Weighting!AA8+Indicator_db1_S1!I2*Weighting!AA9+Indicator_db1_S1!J2*Weighting!AA10+Indicator_db1_S1!K2*Weighting!AA11+Indicator_db1_S1!L2*Weighting!AA12+Indicator_db1_S1!M2*Weighting!AA13+Indicator_db1_S1!N2*Weighting!AA14+Indicator_db1_S1!O2*Weighting!AA15+Indicator_db1_S1!P2*Weighting!AA16+Indicator_db1_S1!Q2*Weighting!AA17</f>
        <v>-1.6718636998564428E-2</v>
      </c>
    </row>
    <row r="3" spans="1:27" x14ac:dyDescent="0.35">
      <c r="A3" s="5" t="s">
        <v>2</v>
      </c>
      <c r="B3" s="8">
        <f ca="1">+Indicator_db1_S1!B3*Weighting!B2+Indicator_db1_S1!C3*Weighting!B3+Indicator_db1_S1!D3*Weighting!B4+Indicator_db1_S1!E3*Weighting!B5+Indicator_db1_S1!F3*Weighting!B6+Indicator_db1_S1!G3*Weighting!B7+Indicator_db1_S1!H3*Weighting!B8+Indicator_db1_S1!I3*Weighting!B9+Indicator_db1_S1!J3*Weighting!B10+Indicator_db1_S1!K3*Weighting!B11+Indicator_db1_S1!L3*Weighting!B12+Indicator_db1_S1!M3*Weighting!B13+Indicator_db1_S1!N3*Weighting!B14+Indicator_db1_S1!O3*Weighting!B15+Indicator_db1_S1!P3*Weighting!B16+Indicator_db1_S1!Q3*Weighting!B17</f>
        <v>3.9865251209364641E-2</v>
      </c>
      <c r="C3" s="8">
        <f ca="1">+Indicator_db1_S1!B3*Weighting!C2+Indicator_db1_S1!C3*Weighting!C3+Indicator_db1_S1!D3*Weighting!C4+Indicator_db1_S1!E3*Weighting!C5+Indicator_db1_S1!F3*Weighting!C6+Indicator_db1_S1!G3*Weighting!C7+Indicator_db1_S1!H3*Weighting!C8+Indicator_db1_S1!I3*Weighting!C9+Indicator_db1_S1!J3*Weighting!C10+Indicator_db1_S1!K3*Weighting!C11+Indicator_db1_S1!L3*Weighting!C12+Indicator_db1_S1!M3*Weighting!C13+Indicator_db1_S1!N3*Weighting!C14+Indicator_db1_S1!O3*Weighting!C15+Indicator_db1_S1!P3*Weighting!C16+Indicator_db1_S1!Q3*Weighting!C17</f>
        <v>-0.87872612468972588</v>
      </c>
      <c r="D3" s="8">
        <f ca="1">+Indicator_db1_S1!B3*Weighting!D2+Indicator_db1_S1!C3*Weighting!D3+Indicator_db1_S1!D3*Weighting!D4+Indicator_db1_S1!E3*Weighting!D5+Indicator_db1_S1!F3*Weighting!D6+Indicator_db1_S1!G3*Weighting!D7+Indicator_db1_S1!H3*Weighting!D8+Indicator_db1_S1!I3*Weighting!D9+Indicator_db1_S1!J3*Weighting!D10+Indicator_db1_S1!K3*Weighting!D11+Indicator_db1_S1!L3*Weighting!D12+Indicator_db1_S1!M3*Weighting!D13+Indicator_db1_S1!N3*Weighting!D14+Indicator_db1_S1!O3*Weighting!D15+Indicator_db1_S1!P3*Weighting!D16+Indicator_db1_S1!Q3*Weighting!D17</f>
        <v>2.4575072292608243E-2</v>
      </c>
      <c r="E3" s="8">
        <f ca="1">+Indicator_db1_S1!B3*Weighting!E2+Indicator_db1_S1!C3*Weighting!E3+Indicator_db1_S1!D3*Weighting!E4+Indicator_db1_S1!E3*Weighting!E5+Indicator_db1_S1!F3*Weighting!E6+Indicator_db1_S1!G3*Weighting!E7+Indicator_db1_S1!H3*Weighting!E8+Indicator_db1_S1!I3*Weighting!E9+Indicator_db1_S1!J3*Weighting!E10+Indicator_db1_S1!K3*Weighting!E11+Indicator_db1_S1!L3*Weighting!E12+Indicator_db1_S1!M3*Weighting!E13+Indicator_db1_S1!N3*Weighting!E14+Indicator_db1_S1!O3*Weighting!E15+Indicator_db1_S1!P3*Weighting!E16+Indicator_db1_S1!Q3*Weighting!E17</f>
        <v>-0.96523161387336864</v>
      </c>
      <c r="F3" s="8">
        <f ca="1">+Indicator_db1_S1!B3*Weighting!F2+Indicator_db1_S1!C3*Weighting!F3+Indicator_db1_S1!D3*Weighting!F4+Indicator_db1_S1!E3*Weighting!F5+Indicator_db1_S1!F3*Weighting!F6+Indicator_db1_S1!G3*Weighting!F7+Indicator_db1_S1!H3*Weighting!F8+Indicator_db1_S1!I3*Weighting!F9+Indicator_db1_S1!J3*Weighting!F10+Indicator_db1_S1!K3*Weighting!F11+Indicator_db1_S1!L3*Weighting!F12+Indicator_db1_S1!M3*Weighting!F13+Indicator_db1_S1!N3*Weighting!F14+Indicator_db1_S1!O3*Weighting!F15+Indicator_db1_S1!P3*Weighting!F16+Indicator_db1_S1!Q3*Weighting!F17</f>
        <v>-0.30892234409193048</v>
      </c>
      <c r="G3" s="8">
        <f>+Indicator_db1_S1!B3*Weighting!G2+Indicator_db1_S1!C3*Weighting!G3+Indicator_db1_S1!D3*Weighting!G4+Indicator_db1_S1!E3*Weighting!G5+Indicator_db1_S1!F3*Weighting!G6+Indicator_db1_S1!G3*Weighting!G7+Indicator_db1_S1!H3*Weighting!G8+Indicator_db1_S1!I3*Weighting!G9+Indicator_db1_S1!J3*Weighting!G10+Indicator_db1_S1!K3*Weighting!G11+Indicator_db1_S1!L3*Weighting!G12+Indicator_db1_S1!M3*Weighting!G13+Indicator_db1_S1!N3*Weighting!G14+Indicator_db1_S1!O3*Weighting!G15+Indicator_db1_S1!P3*Weighting!G16+Indicator_db1_S1!Q3*Weighting!G17</f>
        <v>0.25326255384627488</v>
      </c>
      <c r="H3" s="8">
        <f>+Indicator_db1_S1!B3*Weighting!H2+Indicator_db1_S1!C3*Weighting!H3+Indicator_db1_S1!D3*Weighting!H4+Indicator_db1_S1!E3*Weighting!H5+Indicator_db1_S1!F3*Weighting!H6+Indicator_db1_S1!G3*Weighting!H7+Indicator_db1_S1!H3*Weighting!H8+Indicator_db1_S1!I3*Weighting!H9+Indicator_db1_S1!J3*Weighting!H10+Indicator_db1_S1!K3*Weighting!H11+Indicator_db1_S1!L3*Weighting!H12+Indicator_db1_S1!M3*Weighting!H13+Indicator_db1_S1!N3*Weighting!H14+Indicator_db1_S1!O3*Weighting!H15+Indicator_db1_S1!P3*Weighting!H16+Indicator_db1_S1!Q3*Weighting!H17</f>
        <v>-0.17306943007400852</v>
      </c>
      <c r="I3" s="8">
        <f>+Indicator_db1_S1!B3*Weighting!I2+Indicator_db1_S1!C3*Weighting!I3+Indicator_db1_S1!D3*Weighting!I4+Indicator_db1_S1!E3*Weighting!I5+Indicator_db1_S1!F3*Weighting!I6+Indicator_db1_S1!G3*Weighting!I7+Indicator_db1_S1!H3*Weighting!I8+Indicator_db1_S1!I3*Weighting!I9+Indicator_db1_S1!J3*Weighting!I10+Indicator_db1_S1!K3*Weighting!I11+Indicator_db1_S1!L3*Weighting!I12+Indicator_db1_S1!M3*Weighting!I13+Indicator_db1_S1!N3*Weighting!I14+Indicator_db1_S1!O3*Weighting!I15+Indicator_db1_S1!P3*Weighting!I16+Indicator_db1_S1!Q3*Weighting!I17</f>
        <v>0.24474317660553729</v>
      </c>
      <c r="J3" s="8">
        <f>+Indicator_db1_S1!B3*Weighting!J2+Indicator_db1_S1!C3*Weighting!J3+Indicator_db1_S1!D3*Weighting!J4+Indicator_db1_S1!E3*Weighting!J5+Indicator_db1_S1!F3*Weighting!J6+Indicator_db1_S1!G3*Weighting!J7+Indicator_db1_S1!H3*Weighting!J8+Indicator_db1_S1!I3*Weighting!J9+Indicator_db1_S1!J3*Weighting!J10+Indicator_db1_S1!K3*Weighting!J11+Indicator_db1_S1!L3*Weighting!J12+Indicator_db1_S1!M3*Weighting!J13+Indicator_db1_S1!N3*Weighting!J14+Indicator_db1_S1!O3*Weighting!J15+Indicator_db1_S1!P3*Weighting!J16+Indicator_db1_S1!Q3*Weighting!J17</f>
        <v>-0.23120240221932173</v>
      </c>
      <c r="K3" s="8">
        <f>+Indicator_db1_S1!B3*Weighting!K2+Indicator_db1_S1!C3*Weighting!K3+Indicator_db1_S1!D3*Weighting!K4+Indicator_db1_S1!E3*Weighting!K5+Indicator_db1_S1!F3*Weighting!K6+Indicator_db1_S1!G3*Weighting!K7+Indicator_db1_S1!H3*Weighting!K8+Indicator_db1_S1!I3*Weighting!K9+Indicator_db1_S1!J3*Weighting!K10+Indicator_db1_S1!K3*Weighting!K11+Indicator_db1_S1!L3*Weighting!K12+Indicator_db1_S1!M3*Weighting!K13+Indicator_db1_S1!N3*Weighting!K14+Indicator_db1_S1!O3*Weighting!K15+Indicator_db1_S1!P3*Weighting!K16+Indicator_db1_S1!Q3*Weighting!K17</f>
        <v>9.3095924947384695E-2</v>
      </c>
      <c r="L3" s="8">
        <f>+Indicator_db1_S1!B3*Weighting!L2+Indicator_db1_S1!C3*Weighting!L3+Indicator_db1_S1!D3*Weighting!L4+Indicator_db1_S1!E3*Weighting!L5+Indicator_db1_S1!F3*Weighting!L6+Indicator_db1_S1!G3*Weighting!L7+Indicator_db1_S1!H3*Weighting!L8+Indicator_db1_S1!I3*Weighting!L9+Indicator_db1_S1!J3*Weighting!L10+Indicator_db1_S1!K3*Weighting!L11+Indicator_db1_S1!L3*Weighting!L12+Indicator_db1_S1!M3*Weighting!L13+Indicator_db1_S1!N3*Weighting!L14+Indicator_db1_S1!O3*Weighting!L15+Indicator_db1_S1!P3*Weighting!L16+Indicator_db1_S1!Q3*Weighting!L17</f>
        <v>-2.2408899509256499</v>
      </c>
      <c r="M3" s="8">
        <f>+Indicator_db1_S1!B3*Weighting!M2+Indicator_db1_S1!C3*Weighting!M3+Indicator_db1_S1!D3*Weighting!M4+Indicator_db1_S1!E3*Weighting!M5+Indicator_db1_S1!F3*Weighting!M6+Indicator_db1_S1!G3*Weighting!M7+Indicator_db1_S1!H3*Weighting!M8+Indicator_db1_S1!I3*Weighting!M9+Indicator_db1_S1!J3*Weighting!M10+Indicator_db1_S1!K3*Weighting!M11+Indicator_db1_S1!L3*Weighting!M12+Indicator_db1_S1!M3*Weighting!M13+Indicator_db1_S1!N3*Weighting!M14+Indicator_db1_S1!O3*Weighting!M15+Indicator_db1_S1!P3*Weighting!M16+Indicator_db1_S1!Q3*Weighting!M17</f>
        <v>0.10299712249884997</v>
      </c>
      <c r="N3" s="8">
        <f>+Indicator_db1_S1!B3*Weighting!N2+Indicator_db1_S1!C3*Weighting!N3+Indicator_db1_S1!D3*Weighting!N4+Indicator_db1_S1!E3*Weighting!N5+Indicator_db1_S1!F3*Weighting!N6+Indicator_db1_S1!G3*Weighting!N7+Indicator_db1_S1!H3*Weighting!N8+Indicator_db1_S1!I3*Weighting!N9+Indicator_db1_S1!J3*Weighting!N10+Indicator_db1_S1!K3*Weighting!N11+Indicator_db1_S1!L3*Weighting!N12+Indicator_db1_S1!M3*Weighting!N13+Indicator_db1_S1!N3*Weighting!N14+Indicator_db1_S1!O3*Weighting!N15+Indicator_db1_S1!P3*Weighting!N16+Indicator_db1_S1!Q3*Weighting!N17</f>
        <v>0.63481587421954322</v>
      </c>
      <c r="O3" s="8">
        <f>+Indicator_db1_S1!B3*Weighting!O2+Indicator_db1_S1!C3*Weighting!O3+Indicator_db1_S1!D3*Weighting!O4+Indicator_db1_S1!E3*Weighting!O5+Indicator_db1_S1!F3*Weighting!O6+Indicator_db1_S1!G3*Weighting!O7+Indicator_db1_S1!H3*Weighting!O8+Indicator_db1_S1!I3*Weighting!O9+Indicator_db1_S1!J3*Weighting!O10+Indicator_db1_S1!K3*Weighting!O11+Indicator_db1_S1!L3*Weighting!O12+Indicator_db1_S1!M3*Weighting!O13+Indicator_db1_S1!N3*Weighting!O14+Indicator_db1_S1!O3*Weighting!O15+Indicator_db1_S1!P3*Weighting!O16+Indicator_db1_S1!Q3*Weighting!O17</f>
        <v>0.35480180951400048</v>
      </c>
      <c r="P3" s="8">
        <f>+Indicator_db1_S1!B3*Weighting!P2+Indicator_db1_S1!C3*Weighting!P3+Indicator_db1_S1!D3*Weighting!P4+Indicator_db1_S1!E3*Weighting!P5+Indicator_db1_S1!F3*Weighting!P6+Indicator_db1_S1!G3*Weighting!P7+Indicator_db1_S1!H3*Weighting!P8+Indicator_db1_S1!I3*Weighting!P9+Indicator_db1_S1!J3*Weighting!P10+Indicator_db1_S1!K3*Weighting!P11+Indicator_db1_S1!L3*Weighting!P12+Indicator_db1_S1!M3*Weighting!P13+Indicator_db1_S1!N3*Weighting!P14+Indicator_db1_S1!O3*Weighting!P15+Indicator_db1_S1!P3*Weighting!P16+Indicator_db1_S1!Q3*Weighting!P17</f>
        <v>0.20183537391948914</v>
      </c>
      <c r="Q3" s="8">
        <f>+Indicator_db1_S1!B3*Weighting!Q2+Indicator_db1_S1!C3*Weighting!Q3+Indicator_db1_S1!D3*Weighting!Q4+Indicator_db1_S1!E3*Weighting!Q5+Indicator_db1_S1!F3*Weighting!Q6+Indicator_db1_S1!G3*Weighting!Q7+Indicator_db1_S1!H3*Weighting!Q8+Indicator_db1_S1!I3*Weighting!Q9+Indicator_db1_S1!J3*Weighting!Q10+Indicator_db1_S1!K3*Weighting!Q11+Indicator_db1_S1!L3*Weighting!Q12+Indicator_db1_S1!M3*Weighting!Q13+Indicator_db1_S1!N3*Weighting!Q14+Indicator_db1_S1!O3*Weighting!Q15+Indicator_db1_S1!P3*Weighting!Q16+Indicator_db1_S1!Q3*Weighting!Q17</f>
        <v>5.7638896504514356E-2</v>
      </c>
      <c r="R3" s="8">
        <f>+Indicator_db1_S1!B3*Weighting!R2+Indicator_db1_S1!C3*Weighting!R3+Indicator_db1_S1!D3*Weighting!R4+Indicator_db1_S1!E3*Weighting!R5+Indicator_db1_S1!F3*Weighting!R6+Indicator_db1_S1!G3*Weighting!R7+Indicator_db1_S1!H3*Weighting!R8+Indicator_db1_S1!I3*Weighting!R9+Indicator_db1_S1!J3*Weighting!R10+Indicator_db1_S1!K3*Weighting!R11+Indicator_db1_S1!L3*Weighting!R12+Indicator_db1_S1!M3*Weighting!R13+Indicator_db1_S1!N3*Weighting!R14+Indicator_db1_S1!O3*Weighting!R15+Indicator_db1_S1!P3*Weighting!R16+Indicator_db1_S1!Q3*Weighting!R17</f>
        <v>0.55826374991171435</v>
      </c>
      <c r="S3" s="8">
        <f>+Indicator_db1_S1!B3*Weighting!S2+Indicator_db1_S1!C3*Weighting!S3+Indicator_db1_S1!D3*Weighting!S4+Indicator_db1_S1!E3*Weighting!S5+Indicator_db1_S1!F3*Weighting!S6+Indicator_db1_S1!G3*Weighting!S7+Indicator_db1_S1!H3*Weighting!S8+Indicator_db1_S1!I3*Weighting!S9+Indicator_db1_S1!J3*Weighting!S10+Indicator_db1_S1!K3*Weighting!S11+Indicator_db1_S1!L3*Weighting!S12+Indicator_db1_S1!M3*Weighting!S13+Indicator_db1_S1!N3*Weighting!S14+Indicator_db1_S1!O3*Weighting!S15+Indicator_db1_S1!P3*Weighting!S16+Indicator_db1_S1!Q3*Weighting!S17</f>
        <v>0.32135145622433747</v>
      </c>
      <c r="T3" s="8">
        <f>+Indicator_db1_S1!B3*Weighting!T2+Indicator_db1_S1!C3*Weighting!T3+Indicator_db1_S1!D3*Weighting!T4+Indicator_db1_S1!E3*Weighting!T5+Indicator_db1_S1!F3*Weighting!T6+Indicator_db1_S1!G3*Weighting!T7+Indicator_db1_S1!H3*Weighting!T8+Indicator_db1_S1!I3*Weighting!T9+Indicator_db1_S1!J3*Weighting!T10+Indicator_db1_S1!K3*Weighting!T11+Indicator_db1_S1!L3*Weighting!T12+Indicator_db1_S1!M3*Weighting!T13+Indicator_db1_S1!N3*Weighting!T14+Indicator_db1_S1!O3*Weighting!T15+Indicator_db1_S1!P3*Weighting!T16+Indicator_db1_S1!Q3*Weighting!T17</f>
        <v>0.76153928405186455</v>
      </c>
      <c r="U3" s="8">
        <f>+Indicator_db1_S1!B3*Weighting!U2+Indicator_db1_S1!C3*Weighting!U3+Indicator_db1_S1!D3*Weighting!U4+Indicator_db1_S1!E3*Weighting!U5+Indicator_db1_S1!F3*Weighting!U6+Indicator_db1_S1!G3*Weighting!U7+Indicator_db1_S1!H3*Weighting!U8+Indicator_db1_S1!I3*Weighting!U9+Indicator_db1_S1!J3*Weighting!U10+Indicator_db1_S1!K3*Weighting!U11+Indicator_db1_S1!L3*Weighting!U12+Indicator_db1_S1!M3*Weighting!U13+Indicator_db1_S1!N3*Weighting!U14+Indicator_db1_S1!O3*Weighting!U15+Indicator_db1_S1!P3*Weighting!U16+Indicator_db1_S1!Q3*Weighting!U17</f>
        <v>0.80302281620772065</v>
      </c>
      <c r="V3" s="8">
        <f>+Indicator_db1_S1!B3*Weighting!V2+Indicator_db1_S1!C3*Weighting!V3+Indicator_db1_S1!D3*Weighting!V4+Indicator_db1_S1!E3*Weighting!V5+Indicator_db1_S1!F3*Weighting!V6+Indicator_db1_S1!G3*Weighting!V7+Indicator_db1_S1!H3*Weighting!V8+Indicator_db1_S1!I3*Weighting!V9+Indicator_db1_S1!J3*Weighting!V10+Indicator_db1_S1!K3*Weighting!V11+Indicator_db1_S1!L3*Weighting!V12+Indicator_db1_S1!M3*Weighting!V13+Indicator_db1_S1!N3*Weighting!V14+Indicator_db1_S1!O3*Weighting!V15+Indicator_db1_S1!P3*Weighting!V16+Indicator_db1_S1!Q3*Weighting!V17</f>
        <v>0.74542581095018179</v>
      </c>
      <c r="W3" s="8">
        <f>+Indicator_db1_S1!B3*Weighting!W2+Indicator_db1_S1!C3*Weighting!W3+Indicator_db1_S1!D3*Weighting!W4+Indicator_db1_S1!E3*Weighting!W5+Indicator_db1_S1!F3*Weighting!W6+Indicator_db1_S1!G3*Weighting!W7+Indicator_db1_S1!H3*Weighting!W8+Indicator_db1_S1!I3*Weighting!W9+Indicator_db1_S1!J3*Weighting!W10+Indicator_db1_S1!K3*Weighting!W11+Indicator_db1_S1!L3*Weighting!W12+Indicator_db1_S1!M3*Weighting!W13+Indicator_db1_S1!N3*Weighting!W14+Indicator_db1_S1!O3*Weighting!W15+Indicator_db1_S1!P3*Weighting!W16+Indicator_db1_S1!Q3*Weighting!W17</f>
        <v>0.15632356985311757</v>
      </c>
      <c r="X3" s="8">
        <f>+Indicator_db1_S1!B3*Weighting!X2+Indicator_db1_S1!C3*Weighting!X3+Indicator_db1_S1!D3*Weighting!X4+Indicator_db1_S1!E3*Weighting!X5+Indicator_db1_S1!F3*Weighting!X6+Indicator_db1_S1!G3*Weighting!X7+Indicator_db1_S1!H3*Weighting!X8+Indicator_db1_S1!I3*Weighting!X9+Indicator_db1_S1!J3*Weighting!X10+Indicator_db1_S1!K3*Weighting!X11+Indicator_db1_S1!L3*Weighting!X12+Indicator_db1_S1!M3*Weighting!X13+Indicator_db1_S1!N3*Weighting!X14+Indicator_db1_S1!O3*Weighting!X15+Indicator_db1_S1!P3*Weighting!X16+Indicator_db1_S1!Q3*Weighting!X17</f>
        <v>0.14627052654171704</v>
      </c>
      <c r="Y3" s="8">
        <f>+Indicator_db1_S1!B3*Weighting!Y2+Indicator_db1_S1!C3*Weighting!Y3+Indicator_db1_S1!D3*Weighting!Y4+Indicator_db1_S1!E3*Weighting!Y5+Indicator_db1_S1!F3*Weighting!Y6+Indicator_db1_S1!G3*Weighting!Y7+Indicator_db1_S1!H3*Weighting!Y8+Indicator_db1_S1!I3*Weighting!Y9+Indicator_db1_S1!J3*Weighting!Y10+Indicator_db1_S1!K3*Weighting!Y11+Indicator_db1_S1!L3*Weighting!Y12+Indicator_db1_S1!M3*Weighting!Y13+Indicator_db1_S1!N3*Weighting!Y14+Indicator_db1_S1!O3*Weighting!Y15+Indicator_db1_S1!P3*Weighting!Y16+Indicator_db1_S1!Q3*Weighting!Y17</f>
        <v>0.56189173520468605</v>
      </c>
      <c r="Z3" s="8">
        <f>+Indicator_db1_S1!B3*Weighting!Z2+Indicator_db1_S1!C3*Weighting!Z3+Indicator_db1_S1!D3*Weighting!Z4+Indicator_db1_S1!E3*Weighting!Z5+Indicator_db1_S1!F3*Weighting!Z6+Indicator_db1_S1!G3*Weighting!Z7+Indicator_db1_S1!H3*Weighting!Z8+Indicator_db1_S1!I3*Weighting!Z9+Indicator_db1_S1!J3*Weighting!Z10+Indicator_db1_S1!K3*Weighting!Z11+Indicator_db1_S1!L3*Weighting!Z12+Indicator_db1_S1!M3*Weighting!Z13+Indicator_db1_S1!N3*Weighting!Z14+Indicator_db1_S1!O3*Weighting!Z15+Indicator_db1_S1!P3*Weighting!Z16+Indicator_db1_S1!Q3*Weighting!Z17</f>
        <v>0.63623095969647336</v>
      </c>
      <c r="AA3" s="8">
        <f>+Indicator_db1_S1!B3*Weighting!AA2+Indicator_db1_S1!C3*Weighting!AA3+Indicator_db1_S1!D3*Weighting!AA4+Indicator_db1_S1!E3*Weighting!AA5+Indicator_db1_S1!F3*Weighting!AA6+Indicator_db1_S1!G3*Weighting!AA7+Indicator_db1_S1!H3*Weighting!AA8+Indicator_db1_S1!I3*Weighting!AA9+Indicator_db1_S1!J3*Weighting!AA10+Indicator_db1_S1!K3*Weighting!AA11+Indicator_db1_S1!L3*Weighting!AA12+Indicator_db1_S1!M3*Weighting!AA13+Indicator_db1_S1!N3*Weighting!AA14+Indicator_db1_S1!O3*Weighting!AA15+Indicator_db1_S1!P3*Weighting!AA16+Indicator_db1_S1!Q3*Weighting!AA17</f>
        <v>0.2506818271678376</v>
      </c>
    </row>
    <row r="4" spans="1:27" x14ac:dyDescent="0.35">
      <c r="A4" s="5" t="s">
        <v>3</v>
      </c>
      <c r="B4" s="8">
        <f ca="1">+Indicator_db1_S1!B4*Weighting!B2+Indicator_db1_S1!C4*Weighting!B3+Indicator_db1_S1!D4*Weighting!B4+Indicator_db1_S1!E4*Weighting!B5+Indicator_db1_S1!F4*Weighting!B6+Indicator_db1_S1!G4*Weighting!B7+Indicator_db1_S1!H4*Weighting!B8+Indicator_db1_S1!I4*Weighting!B9+Indicator_db1_S1!J4*Weighting!B10+Indicator_db1_S1!K4*Weighting!B11+Indicator_db1_S1!L4*Weighting!B12+Indicator_db1_S1!M4*Weighting!B13+Indicator_db1_S1!N4*Weighting!B14+Indicator_db1_S1!O4*Weighting!B15+Indicator_db1_S1!P4*Weighting!B16+Indicator_db1_S1!Q4*Weighting!B17</f>
        <v>-0.3523435193947656</v>
      </c>
      <c r="C4" s="8">
        <f ca="1">+Indicator_db1_S1!B4*Weighting!C2+Indicator_db1_S1!C4*Weighting!C3+Indicator_db1_S1!D4*Weighting!C4+Indicator_db1_S1!E4*Weighting!C5+Indicator_db1_S1!F4*Weighting!C6+Indicator_db1_S1!G4*Weighting!C7+Indicator_db1_S1!H4*Weighting!C8+Indicator_db1_S1!I4*Weighting!C9+Indicator_db1_S1!J4*Weighting!C10+Indicator_db1_S1!K4*Weighting!C11+Indicator_db1_S1!L4*Weighting!C12+Indicator_db1_S1!M4*Weighting!C13+Indicator_db1_S1!N4*Weighting!C14+Indicator_db1_S1!O4*Weighting!C15+Indicator_db1_S1!P4*Weighting!C16+Indicator_db1_S1!Q4*Weighting!C17</f>
        <v>-0.38866123976284339</v>
      </c>
      <c r="D4" s="8">
        <f ca="1">+Indicator_db1_S1!B4*Weighting!D2+Indicator_db1_S1!C4*Weighting!D3+Indicator_db1_S1!D4*Weighting!D4+Indicator_db1_S1!E4*Weighting!D5+Indicator_db1_S1!F4*Weighting!D6+Indicator_db1_S1!G4*Weighting!D7+Indicator_db1_S1!H4*Weighting!D8+Indicator_db1_S1!I4*Weighting!D9+Indicator_db1_S1!J4*Weighting!D10+Indicator_db1_S1!K4*Weighting!D11+Indicator_db1_S1!L4*Weighting!D12+Indicator_db1_S1!M4*Weighting!D13+Indicator_db1_S1!N4*Weighting!D14+Indicator_db1_S1!O4*Weighting!D15+Indicator_db1_S1!P4*Weighting!D16+Indicator_db1_S1!Q4*Weighting!D17</f>
        <v>-0.35297212960244073</v>
      </c>
      <c r="E4" s="8">
        <f ca="1">+Indicator_db1_S1!B4*Weighting!E2+Indicator_db1_S1!C4*Weighting!E3+Indicator_db1_S1!D4*Weighting!E4+Indicator_db1_S1!E4*Weighting!E5+Indicator_db1_S1!F4*Weighting!E6+Indicator_db1_S1!G4*Weighting!E7+Indicator_db1_S1!H4*Weighting!E8+Indicator_db1_S1!I4*Weighting!E9+Indicator_db1_S1!J4*Weighting!E10+Indicator_db1_S1!K4*Weighting!E11+Indicator_db1_S1!L4*Weighting!E12+Indicator_db1_S1!M4*Weighting!E13+Indicator_db1_S1!N4*Weighting!E14+Indicator_db1_S1!O4*Weighting!E15+Indicator_db1_S1!P4*Weighting!E16+Indicator_db1_S1!Q4*Weighting!E17</f>
        <v>-0.43148277485558445</v>
      </c>
      <c r="F4" s="8">
        <f ca="1">+Indicator_db1_S1!B4*Weighting!F2+Indicator_db1_S1!C4*Weighting!F3+Indicator_db1_S1!D4*Weighting!F4+Indicator_db1_S1!E4*Weighting!F5+Indicator_db1_S1!F4*Weighting!F6+Indicator_db1_S1!G4*Weighting!F7+Indicator_db1_S1!H4*Weighting!F8+Indicator_db1_S1!I4*Weighting!F9+Indicator_db1_S1!J4*Weighting!F10+Indicator_db1_S1!K4*Weighting!F11+Indicator_db1_S1!L4*Weighting!F12+Indicator_db1_S1!M4*Weighting!F13+Indicator_db1_S1!N4*Weighting!F14+Indicator_db1_S1!O4*Weighting!F15+Indicator_db1_S1!P4*Weighting!F16+Indicator_db1_S1!Q4*Weighting!F17</f>
        <v>-0.37371627272437907</v>
      </c>
      <c r="G4" s="8">
        <f>+Indicator_db1_S1!B4*Weighting!G2+Indicator_db1_S1!C4*Weighting!G3+Indicator_db1_S1!D4*Weighting!G4+Indicator_db1_S1!E4*Weighting!G5+Indicator_db1_S1!F4*Weighting!G6+Indicator_db1_S1!G4*Weighting!G7+Indicator_db1_S1!H4*Weighting!G8+Indicator_db1_S1!I4*Weighting!G9+Indicator_db1_S1!J4*Weighting!G10+Indicator_db1_S1!K4*Weighting!G11+Indicator_db1_S1!L4*Weighting!G12+Indicator_db1_S1!M4*Weighting!G13+Indicator_db1_S1!N4*Weighting!G14+Indicator_db1_S1!O4*Weighting!G15+Indicator_db1_S1!P4*Weighting!G16+Indicator_db1_S1!Q4*Weighting!G17</f>
        <v>-0.29954427194820016</v>
      </c>
      <c r="H4" s="8">
        <f>+Indicator_db1_S1!B4*Weighting!H2+Indicator_db1_S1!C4*Weighting!H3+Indicator_db1_S1!D4*Weighting!H4+Indicator_db1_S1!E4*Weighting!H5+Indicator_db1_S1!F4*Weighting!H6+Indicator_db1_S1!G4*Weighting!H7+Indicator_db1_S1!H4*Weighting!H8+Indicator_db1_S1!I4*Weighting!H9+Indicator_db1_S1!J4*Weighting!H10+Indicator_db1_S1!K4*Weighting!H11+Indicator_db1_S1!L4*Weighting!H12+Indicator_db1_S1!M4*Weighting!H13+Indicator_db1_S1!N4*Weighting!H14+Indicator_db1_S1!O4*Weighting!H15+Indicator_db1_S1!P4*Weighting!H16+Indicator_db1_S1!Q4*Weighting!H17</f>
        <v>-0.30680324880513993</v>
      </c>
      <c r="I4" s="8">
        <f>+Indicator_db1_S1!B4*Weighting!I2+Indicator_db1_S1!C4*Weighting!I3+Indicator_db1_S1!D4*Weighting!I4+Indicator_db1_S1!E4*Weighting!I5+Indicator_db1_S1!F4*Weighting!I6+Indicator_db1_S1!G4*Weighting!I7+Indicator_db1_S1!H4*Weighting!I8+Indicator_db1_S1!I4*Weighting!I9+Indicator_db1_S1!J4*Weighting!I10+Indicator_db1_S1!K4*Weighting!I11+Indicator_db1_S1!L4*Weighting!I12+Indicator_db1_S1!M4*Weighting!I13+Indicator_db1_S1!N4*Weighting!I14+Indicator_db1_S1!O4*Weighting!I15+Indicator_db1_S1!P4*Weighting!I16+Indicator_db1_S1!Q4*Weighting!I17</f>
        <v>-0.30356162519931629</v>
      </c>
      <c r="J4" s="8">
        <f>+Indicator_db1_S1!B4*Weighting!J2+Indicator_db1_S1!C4*Weighting!J3+Indicator_db1_S1!D4*Weighting!J4+Indicator_db1_S1!E4*Weighting!J5+Indicator_db1_S1!F4*Weighting!J6+Indicator_db1_S1!G4*Weighting!J7+Indicator_db1_S1!H4*Weighting!J8+Indicator_db1_S1!I4*Weighting!J9+Indicator_db1_S1!J4*Weighting!J10+Indicator_db1_S1!K4*Weighting!J11+Indicator_db1_S1!L4*Weighting!J12+Indicator_db1_S1!M4*Weighting!J13+Indicator_db1_S1!N4*Weighting!J14+Indicator_db1_S1!O4*Weighting!J15+Indicator_db1_S1!P4*Weighting!J16+Indicator_db1_S1!Q4*Weighting!J17</f>
        <v>-0.39188095751142232</v>
      </c>
      <c r="K4" s="8">
        <f>+Indicator_db1_S1!B4*Weighting!K2+Indicator_db1_S1!C4*Weighting!K3+Indicator_db1_S1!D4*Weighting!K4+Indicator_db1_S1!E4*Weighting!K5+Indicator_db1_S1!F4*Weighting!K6+Indicator_db1_S1!G4*Weighting!K7+Indicator_db1_S1!H4*Weighting!K8+Indicator_db1_S1!I4*Weighting!K9+Indicator_db1_S1!J4*Weighting!K10+Indicator_db1_S1!K4*Weighting!K11+Indicator_db1_S1!L4*Weighting!K12+Indicator_db1_S1!M4*Weighting!K13+Indicator_db1_S1!N4*Weighting!K14+Indicator_db1_S1!O4*Weighting!K15+Indicator_db1_S1!P4*Weighting!K16+Indicator_db1_S1!Q4*Weighting!K17</f>
        <v>-0.30167271969364767</v>
      </c>
      <c r="L4" s="8">
        <f>+Indicator_db1_S1!B4*Weighting!L2+Indicator_db1_S1!C4*Weighting!L3+Indicator_db1_S1!D4*Weighting!L4+Indicator_db1_S1!E4*Weighting!L5+Indicator_db1_S1!F4*Weighting!L6+Indicator_db1_S1!G4*Weighting!L7+Indicator_db1_S1!H4*Weighting!L8+Indicator_db1_S1!I4*Weighting!L9+Indicator_db1_S1!J4*Weighting!L10+Indicator_db1_S1!K4*Weighting!L11+Indicator_db1_S1!L4*Weighting!L12+Indicator_db1_S1!M4*Weighting!L13+Indicator_db1_S1!N4*Weighting!L14+Indicator_db1_S1!O4*Weighting!L15+Indicator_db1_S1!P4*Weighting!L16+Indicator_db1_S1!Q4*Weighting!L17</f>
        <v>-0.42787948449689772</v>
      </c>
      <c r="M4" s="8">
        <f>+Indicator_db1_S1!B4*Weighting!M2+Indicator_db1_S1!C4*Weighting!M3+Indicator_db1_S1!D4*Weighting!M4+Indicator_db1_S1!E4*Weighting!M5+Indicator_db1_S1!F4*Weighting!M6+Indicator_db1_S1!G4*Weighting!M7+Indicator_db1_S1!H4*Weighting!M8+Indicator_db1_S1!I4*Weighting!M9+Indicator_db1_S1!J4*Weighting!M10+Indicator_db1_S1!K4*Weighting!M11+Indicator_db1_S1!L4*Weighting!M12+Indicator_db1_S1!M4*Weighting!M13+Indicator_db1_S1!N4*Weighting!M14+Indicator_db1_S1!O4*Weighting!M15+Indicator_db1_S1!P4*Weighting!M16+Indicator_db1_S1!Q4*Weighting!M17</f>
        <v>-5.8103246359661985E-2</v>
      </c>
      <c r="N4" s="8">
        <f>+Indicator_db1_S1!B4*Weighting!N2+Indicator_db1_S1!C4*Weighting!N3+Indicator_db1_S1!D4*Weighting!N4+Indicator_db1_S1!E4*Weighting!N5+Indicator_db1_S1!F4*Weighting!N6+Indicator_db1_S1!G4*Weighting!N7+Indicator_db1_S1!H4*Weighting!N8+Indicator_db1_S1!I4*Weighting!N9+Indicator_db1_S1!J4*Weighting!N10+Indicator_db1_S1!K4*Weighting!N11+Indicator_db1_S1!L4*Weighting!N12+Indicator_db1_S1!M4*Weighting!N13+Indicator_db1_S1!N4*Weighting!N14+Indicator_db1_S1!O4*Weighting!N15+Indicator_db1_S1!P4*Weighting!N16+Indicator_db1_S1!Q4*Weighting!N17</f>
        <v>-0.28498517477140939</v>
      </c>
      <c r="O4" s="8">
        <f>+Indicator_db1_S1!B4*Weighting!O2+Indicator_db1_S1!C4*Weighting!O3+Indicator_db1_S1!D4*Weighting!O4+Indicator_db1_S1!E4*Weighting!O5+Indicator_db1_S1!F4*Weighting!O6+Indicator_db1_S1!G4*Weighting!O7+Indicator_db1_S1!H4*Weighting!O8+Indicator_db1_S1!I4*Weighting!O9+Indicator_db1_S1!J4*Weighting!O10+Indicator_db1_S1!K4*Weighting!O11+Indicator_db1_S1!L4*Weighting!O12+Indicator_db1_S1!M4*Weighting!O13+Indicator_db1_S1!N4*Weighting!O14+Indicator_db1_S1!O4*Weighting!O15+Indicator_db1_S1!P4*Weighting!O16+Indicator_db1_S1!Q4*Weighting!O17</f>
        <v>-0.46445248335118239</v>
      </c>
      <c r="P4" s="8">
        <f>+Indicator_db1_S1!B4*Weighting!P2+Indicator_db1_S1!C4*Weighting!P3+Indicator_db1_S1!D4*Weighting!P4+Indicator_db1_S1!E4*Weighting!P5+Indicator_db1_S1!F4*Weighting!P6+Indicator_db1_S1!G4*Weighting!P7+Indicator_db1_S1!H4*Weighting!P8+Indicator_db1_S1!I4*Weighting!P9+Indicator_db1_S1!J4*Weighting!P10+Indicator_db1_S1!K4*Weighting!P11+Indicator_db1_S1!L4*Weighting!P12+Indicator_db1_S1!M4*Weighting!P13+Indicator_db1_S1!N4*Weighting!P14+Indicator_db1_S1!O4*Weighting!P15+Indicator_db1_S1!P4*Weighting!P16+Indicator_db1_S1!Q4*Weighting!P17</f>
        <v>-0.56246713526696734</v>
      </c>
      <c r="Q4" s="8">
        <f>+Indicator_db1_S1!B4*Weighting!Q2+Indicator_db1_S1!C4*Weighting!Q3+Indicator_db1_S1!D4*Weighting!Q4+Indicator_db1_S1!E4*Weighting!Q5+Indicator_db1_S1!F4*Weighting!Q6+Indicator_db1_S1!G4*Weighting!Q7+Indicator_db1_S1!H4*Weighting!Q8+Indicator_db1_S1!I4*Weighting!Q9+Indicator_db1_S1!J4*Weighting!Q10+Indicator_db1_S1!K4*Weighting!Q11+Indicator_db1_S1!L4*Weighting!Q12+Indicator_db1_S1!M4*Weighting!Q13+Indicator_db1_S1!N4*Weighting!Q14+Indicator_db1_S1!O4*Weighting!Q15+Indicator_db1_S1!P4*Weighting!Q16+Indicator_db1_S1!Q4*Weighting!Q17</f>
        <v>-6.2198301891450584E-2</v>
      </c>
      <c r="R4" s="8">
        <f>+Indicator_db1_S1!B4*Weighting!R2+Indicator_db1_S1!C4*Weighting!R3+Indicator_db1_S1!D4*Weighting!R4+Indicator_db1_S1!E4*Weighting!R5+Indicator_db1_S1!F4*Weighting!R6+Indicator_db1_S1!G4*Weighting!R7+Indicator_db1_S1!H4*Weighting!R8+Indicator_db1_S1!I4*Weighting!R9+Indicator_db1_S1!J4*Weighting!R10+Indicator_db1_S1!K4*Weighting!R11+Indicator_db1_S1!L4*Weighting!R12+Indicator_db1_S1!M4*Weighting!R13+Indicator_db1_S1!N4*Weighting!R14+Indicator_db1_S1!O4*Weighting!R15+Indicator_db1_S1!P4*Weighting!R16+Indicator_db1_S1!Q4*Weighting!R17</f>
        <v>-0.28737928367850973</v>
      </c>
      <c r="S4" s="8">
        <f>+Indicator_db1_S1!B4*Weighting!S2+Indicator_db1_S1!C4*Weighting!S3+Indicator_db1_S1!D4*Weighting!S4+Indicator_db1_S1!E4*Weighting!S5+Indicator_db1_S1!F4*Weighting!S6+Indicator_db1_S1!G4*Weighting!S7+Indicator_db1_S1!H4*Weighting!S8+Indicator_db1_S1!I4*Weighting!S9+Indicator_db1_S1!J4*Weighting!S10+Indicator_db1_S1!K4*Weighting!S11+Indicator_db1_S1!L4*Weighting!S12+Indicator_db1_S1!M4*Weighting!S13+Indicator_db1_S1!N4*Weighting!S14+Indicator_db1_S1!O4*Weighting!S15+Indicator_db1_S1!P4*Weighting!S16+Indicator_db1_S1!Q4*Weighting!S17</f>
        <v>-0.16230991562276784</v>
      </c>
      <c r="T4" s="8">
        <f>+Indicator_db1_S1!B4*Weighting!T2+Indicator_db1_S1!C4*Weighting!T3+Indicator_db1_S1!D4*Weighting!T4+Indicator_db1_S1!E4*Weighting!T5+Indicator_db1_S1!F4*Weighting!T6+Indicator_db1_S1!G4*Weighting!T7+Indicator_db1_S1!H4*Weighting!T8+Indicator_db1_S1!I4*Weighting!T9+Indicator_db1_S1!J4*Weighting!T10+Indicator_db1_S1!K4*Weighting!T11+Indicator_db1_S1!L4*Weighting!T12+Indicator_db1_S1!M4*Weighting!T13+Indicator_db1_S1!N4*Weighting!T14+Indicator_db1_S1!O4*Weighting!T15+Indicator_db1_S1!P4*Weighting!T16+Indicator_db1_S1!Q4*Weighting!T17</f>
        <v>-0.32780882324764099</v>
      </c>
      <c r="U4" s="8">
        <f>+Indicator_db1_S1!B4*Weighting!U2+Indicator_db1_S1!C4*Weighting!U3+Indicator_db1_S1!D4*Weighting!U4+Indicator_db1_S1!E4*Weighting!U5+Indicator_db1_S1!F4*Weighting!U6+Indicator_db1_S1!G4*Weighting!U7+Indicator_db1_S1!H4*Weighting!U8+Indicator_db1_S1!I4*Weighting!U9+Indicator_db1_S1!J4*Weighting!U10+Indicator_db1_S1!K4*Weighting!U11+Indicator_db1_S1!L4*Weighting!U12+Indicator_db1_S1!M4*Weighting!U13+Indicator_db1_S1!N4*Weighting!U14+Indicator_db1_S1!O4*Weighting!U15+Indicator_db1_S1!P4*Weighting!U16+Indicator_db1_S1!Q4*Weighting!U17</f>
        <v>-0.14551851035153579</v>
      </c>
      <c r="V4" s="8">
        <f>+Indicator_db1_S1!B4*Weighting!V2+Indicator_db1_S1!C4*Weighting!V3+Indicator_db1_S1!D4*Weighting!V4+Indicator_db1_S1!E4*Weighting!V5+Indicator_db1_S1!F4*Weighting!V6+Indicator_db1_S1!G4*Weighting!V7+Indicator_db1_S1!H4*Weighting!V8+Indicator_db1_S1!I4*Weighting!V9+Indicator_db1_S1!J4*Weighting!V10+Indicator_db1_S1!K4*Weighting!V11+Indicator_db1_S1!L4*Weighting!V12+Indicator_db1_S1!M4*Weighting!V13+Indicator_db1_S1!N4*Weighting!V14+Indicator_db1_S1!O4*Weighting!V15+Indicator_db1_S1!P4*Weighting!V16+Indicator_db1_S1!Q4*Weighting!V17</f>
        <v>-0.38934656848512872</v>
      </c>
      <c r="W4" s="8">
        <f>+Indicator_db1_S1!B4*Weighting!W2+Indicator_db1_S1!C4*Weighting!W3+Indicator_db1_S1!D4*Weighting!W4+Indicator_db1_S1!E4*Weighting!W5+Indicator_db1_S1!F4*Weighting!W6+Indicator_db1_S1!G4*Weighting!W7+Indicator_db1_S1!H4*Weighting!W8+Indicator_db1_S1!I4*Weighting!W9+Indicator_db1_S1!J4*Weighting!W10+Indicator_db1_S1!K4*Weighting!W11+Indicator_db1_S1!L4*Weighting!W12+Indicator_db1_S1!M4*Weighting!W13+Indicator_db1_S1!N4*Weighting!W14+Indicator_db1_S1!O4*Weighting!W15+Indicator_db1_S1!P4*Weighting!W16+Indicator_db1_S1!Q4*Weighting!W17</f>
        <v>-0.60934710804741865</v>
      </c>
      <c r="X4" s="8">
        <f>+Indicator_db1_S1!B4*Weighting!X2+Indicator_db1_S1!C4*Weighting!X3+Indicator_db1_S1!D4*Weighting!X4+Indicator_db1_S1!E4*Weighting!X5+Indicator_db1_S1!F4*Weighting!X6+Indicator_db1_S1!G4*Weighting!X7+Indicator_db1_S1!H4*Weighting!X8+Indicator_db1_S1!I4*Weighting!X9+Indicator_db1_S1!J4*Weighting!X10+Indicator_db1_S1!K4*Weighting!X11+Indicator_db1_S1!L4*Weighting!X12+Indicator_db1_S1!M4*Weighting!X13+Indicator_db1_S1!N4*Weighting!X14+Indicator_db1_S1!O4*Weighting!X15+Indicator_db1_S1!P4*Weighting!X16+Indicator_db1_S1!Q4*Weighting!X17</f>
        <v>-0.58008504110585035</v>
      </c>
      <c r="Y4" s="8">
        <f>+Indicator_db1_S1!B4*Weighting!Y2+Indicator_db1_S1!C4*Weighting!Y3+Indicator_db1_S1!D4*Weighting!Y4+Indicator_db1_S1!E4*Weighting!Y5+Indicator_db1_S1!F4*Weighting!Y6+Indicator_db1_S1!G4*Weighting!Y7+Indicator_db1_S1!H4*Weighting!Y8+Indicator_db1_S1!I4*Weighting!Y9+Indicator_db1_S1!J4*Weighting!Y10+Indicator_db1_S1!K4*Weighting!Y11+Indicator_db1_S1!L4*Weighting!Y12+Indicator_db1_S1!M4*Weighting!Y13+Indicator_db1_S1!N4*Weighting!Y14+Indicator_db1_S1!O4*Weighting!Y15+Indicator_db1_S1!P4*Weighting!Y16+Indicator_db1_S1!Q4*Weighting!Y17</f>
        <v>-7.9130063374269033E-2</v>
      </c>
      <c r="Z4" s="8">
        <f>+Indicator_db1_S1!B4*Weighting!Z2+Indicator_db1_S1!C4*Weighting!Z3+Indicator_db1_S1!D4*Weighting!Z4+Indicator_db1_S1!E4*Weighting!Z5+Indicator_db1_S1!F4*Weighting!Z6+Indicator_db1_S1!G4*Weighting!Z7+Indicator_db1_S1!H4*Weighting!Z8+Indicator_db1_S1!I4*Weighting!Z9+Indicator_db1_S1!J4*Weighting!Z10+Indicator_db1_S1!K4*Weighting!Z11+Indicator_db1_S1!L4*Weighting!Z12+Indicator_db1_S1!M4*Weighting!Z13+Indicator_db1_S1!N4*Weighting!Z14+Indicator_db1_S1!O4*Weighting!Z15+Indicator_db1_S1!P4*Weighting!Z16+Indicator_db1_S1!Q4*Weighting!Z17</f>
        <v>-0.28306282476429184</v>
      </c>
      <c r="AA4" s="8">
        <f>+Indicator_db1_S1!B4*Weighting!AA2+Indicator_db1_S1!C4*Weighting!AA3+Indicator_db1_S1!D4*Weighting!AA4+Indicator_db1_S1!E4*Weighting!AA5+Indicator_db1_S1!F4*Weighting!AA6+Indicator_db1_S1!G4*Weighting!AA7+Indicator_db1_S1!H4*Weighting!AA8+Indicator_db1_S1!I4*Weighting!AA9+Indicator_db1_S1!J4*Weighting!AA10+Indicator_db1_S1!K4*Weighting!AA11+Indicator_db1_S1!L4*Weighting!AA12+Indicator_db1_S1!M4*Weighting!AA13+Indicator_db1_S1!N4*Weighting!AA14+Indicator_db1_S1!O4*Weighting!AA15+Indicator_db1_S1!P4*Weighting!AA16+Indicator_db1_S1!Q4*Weighting!AA17</f>
        <v>-6.8634386356220753E-2</v>
      </c>
    </row>
    <row r="5" spans="1:27" x14ac:dyDescent="0.35">
      <c r="A5" s="5" t="s">
        <v>4</v>
      </c>
      <c r="B5" s="8">
        <f ca="1">+Indicator_db1_S1!B5*Weighting!B2+Indicator_db1_S1!C5*Weighting!B3+Indicator_db1_S1!D5*Weighting!B4+Indicator_db1_S1!E5*Weighting!B5+Indicator_db1_S1!F5*Weighting!B6+Indicator_db1_S1!G5*Weighting!B7+Indicator_db1_S1!H5*Weighting!B8+Indicator_db1_S1!I5*Weighting!B9+Indicator_db1_S1!J5*Weighting!B10+Indicator_db1_S1!K5*Weighting!B11+Indicator_db1_S1!L5*Weighting!B12+Indicator_db1_S1!M5*Weighting!B13+Indicator_db1_S1!N5*Weighting!B14+Indicator_db1_S1!O5*Weighting!B15+Indicator_db1_S1!P5*Weighting!B16+Indicator_db1_S1!Q5*Weighting!B17</f>
        <v>-0.3647196260289895</v>
      </c>
      <c r="C5" s="8">
        <f ca="1">+Indicator_db1_S1!B5*Weighting!C2+Indicator_db1_S1!C5*Weighting!C3+Indicator_db1_S1!D5*Weighting!C4+Indicator_db1_S1!E5*Weighting!C5+Indicator_db1_S1!F5*Weighting!C6+Indicator_db1_S1!G5*Weighting!C7+Indicator_db1_S1!H5*Weighting!C8+Indicator_db1_S1!I5*Weighting!C9+Indicator_db1_S1!J5*Weighting!C10+Indicator_db1_S1!K5*Weighting!C11+Indicator_db1_S1!L5*Weighting!C12+Indicator_db1_S1!M5*Weighting!C13+Indicator_db1_S1!N5*Weighting!C14+Indicator_db1_S1!O5*Weighting!C15+Indicator_db1_S1!P5*Weighting!C16+Indicator_db1_S1!Q5*Weighting!C17</f>
        <v>-0.37592496144530863</v>
      </c>
      <c r="D5" s="8">
        <f ca="1">+Indicator_db1_S1!B5*Weighting!D2+Indicator_db1_S1!C5*Weighting!D3+Indicator_db1_S1!D5*Weighting!D4+Indicator_db1_S1!E5*Weighting!D5+Indicator_db1_S1!F5*Weighting!D6+Indicator_db1_S1!G5*Weighting!D7+Indicator_db1_S1!H5*Weighting!D8+Indicator_db1_S1!I5*Weighting!D9+Indicator_db1_S1!J5*Weighting!D10+Indicator_db1_S1!K5*Weighting!D11+Indicator_db1_S1!L5*Weighting!D12+Indicator_db1_S1!M5*Weighting!D13+Indicator_db1_S1!N5*Weighting!D14+Indicator_db1_S1!O5*Weighting!D15+Indicator_db1_S1!P5*Weighting!D16+Indicator_db1_S1!Q5*Weighting!D17</f>
        <v>-0.36790045747397687</v>
      </c>
      <c r="E5" s="8">
        <f ca="1">+Indicator_db1_S1!B5*Weighting!E2+Indicator_db1_S1!C5*Weighting!E3+Indicator_db1_S1!D5*Weighting!E4+Indicator_db1_S1!E5*Weighting!E5+Indicator_db1_S1!F5*Weighting!E6+Indicator_db1_S1!G5*Weighting!E7+Indicator_db1_S1!H5*Weighting!E8+Indicator_db1_S1!I5*Weighting!E9+Indicator_db1_S1!J5*Weighting!E10+Indicator_db1_S1!K5*Weighting!E11+Indicator_db1_S1!L5*Weighting!E12+Indicator_db1_S1!M5*Weighting!E13+Indicator_db1_S1!N5*Weighting!E14+Indicator_db1_S1!O5*Weighting!E15+Indicator_db1_S1!P5*Weighting!E16+Indicator_db1_S1!Q5*Weighting!E17</f>
        <v>-0.38302557504699963</v>
      </c>
      <c r="F5" s="8">
        <f ca="1">+Indicator_db1_S1!B5*Weighting!F2+Indicator_db1_S1!C5*Weighting!F3+Indicator_db1_S1!D5*Weighting!F4+Indicator_db1_S1!E5*Weighting!F5+Indicator_db1_S1!F5*Weighting!F6+Indicator_db1_S1!G5*Weighting!F7+Indicator_db1_S1!H5*Weighting!F8+Indicator_db1_S1!I5*Weighting!F9+Indicator_db1_S1!J5*Weighting!F10+Indicator_db1_S1!K5*Weighting!F11+Indicator_db1_S1!L5*Weighting!F12+Indicator_db1_S1!M5*Weighting!F13+Indicator_db1_S1!N5*Weighting!F14+Indicator_db1_S1!O5*Weighting!F15+Indicator_db1_S1!P5*Weighting!F16+Indicator_db1_S1!Q5*Weighting!F17</f>
        <v>-0.38076230892667284</v>
      </c>
      <c r="G5" s="8">
        <f>+Indicator_db1_S1!B5*Weighting!G2+Indicator_db1_S1!C5*Weighting!G3+Indicator_db1_S1!D5*Weighting!G4+Indicator_db1_S1!E5*Weighting!G5+Indicator_db1_S1!F5*Weighting!G6+Indicator_db1_S1!G5*Weighting!G7+Indicator_db1_S1!H5*Weighting!G8+Indicator_db1_S1!I5*Weighting!G9+Indicator_db1_S1!J5*Weighting!G10+Indicator_db1_S1!K5*Weighting!G11+Indicator_db1_S1!L5*Weighting!G12+Indicator_db1_S1!M5*Weighting!G13+Indicator_db1_S1!N5*Weighting!G14+Indicator_db1_S1!O5*Weighting!G15+Indicator_db1_S1!P5*Weighting!G16+Indicator_db1_S1!Q5*Weighting!G17</f>
        <v>-0.30243007720369669</v>
      </c>
      <c r="H5" s="8">
        <f>+Indicator_db1_S1!B5*Weighting!H2+Indicator_db1_S1!C5*Weighting!H3+Indicator_db1_S1!D5*Weighting!H4+Indicator_db1_S1!E5*Weighting!H5+Indicator_db1_S1!F5*Weighting!H6+Indicator_db1_S1!G5*Weighting!H7+Indicator_db1_S1!H5*Weighting!H8+Indicator_db1_S1!I5*Weighting!H9+Indicator_db1_S1!J5*Weighting!H10+Indicator_db1_S1!K5*Weighting!H11+Indicator_db1_S1!L5*Weighting!H12+Indicator_db1_S1!M5*Weighting!H13+Indicator_db1_S1!N5*Weighting!H14+Indicator_db1_S1!O5*Weighting!H15+Indicator_db1_S1!P5*Weighting!H16+Indicator_db1_S1!Q5*Weighting!H17</f>
        <v>-0.30350434033038448</v>
      </c>
      <c r="I5" s="8">
        <f>+Indicator_db1_S1!B5*Weighting!I2+Indicator_db1_S1!C5*Weighting!I3+Indicator_db1_S1!D5*Weighting!I4+Indicator_db1_S1!E5*Weighting!I5+Indicator_db1_S1!F5*Weighting!I6+Indicator_db1_S1!G5*Weighting!I7+Indicator_db1_S1!H5*Weighting!I8+Indicator_db1_S1!I5*Weighting!I9+Indicator_db1_S1!J5*Weighting!I10+Indicator_db1_S1!K5*Weighting!I11+Indicator_db1_S1!L5*Weighting!I12+Indicator_db1_S1!M5*Weighting!I13+Indicator_db1_S1!N5*Weighting!I14+Indicator_db1_S1!O5*Weighting!I15+Indicator_db1_S1!P5*Weighting!I16+Indicator_db1_S1!Q5*Weighting!I17</f>
        <v>-0.30795845104662861</v>
      </c>
      <c r="J5" s="8">
        <f>+Indicator_db1_S1!B5*Weighting!J2+Indicator_db1_S1!C5*Weighting!J3+Indicator_db1_S1!D5*Weighting!J4+Indicator_db1_S1!E5*Weighting!J5+Indicator_db1_S1!F5*Weighting!J6+Indicator_db1_S1!G5*Weighting!J7+Indicator_db1_S1!H5*Weighting!J8+Indicator_db1_S1!I5*Weighting!J9+Indicator_db1_S1!J5*Weighting!J10+Indicator_db1_S1!K5*Weighting!J11+Indicator_db1_S1!L5*Weighting!J12+Indicator_db1_S1!M5*Weighting!J13+Indicator_db1_S1!N5*Weighting!J14+Indicator_db1_S1!O5*Weighting!J15+Indicator_db1_S1!P5*Weighting!J16+Indicator_db1_S1!Q5*Weighting!J17</f>
        <v>-0.35067990619859191</v>
      </c>
      <c r="K5" s="8">
        <f>+Indicator_db1_S1!B5*Weighting!K2+Indicator_db1_S1!C5*Weighting!K3+Indicator_db1_S1!D5*Weighting!K4+Indicator_db1_S1!E5*Weighting!K5+Indicator_db1_S1!F5*Weighting!K6+Indicator_db1_S1!G5*Weighting!K7+Indicator_db1_S1!H5*Weighting!K8+Indicator_db1_S1!I5*Weighting!K9+Indicator_db1_S1!J5*Weighting!K10+Indicator_db1_S1!K5*Weighting!K11+Indicator_db1_S1!L5*Weighting!K12+Indicator_db1_S1!M5*Weighting!K13+Indicator_db1_S1!N5*Weighting!K14+Indicator_db1_S1!O5*Weighting!K15+Indicator_db1_S1!P5*Weighting!K16+Indicator_db1_S1!Q5*Weighting!K17</f>
        <v>-0.30627788044294513</v>
      </c>
      <c r="L5" s="8">
        <f>+Indicator_db1_S1!B5*Weighting!L2+Indicator_db1_S1!C5*Weighting!L3+Indicator_db1_S1!D5*Weighting!L4+Indicator_db1_S1!E5*Weighting!L5+Indicator_db1_S1!F5*Weighting!L6+Indicator_db1_S1!G5*Weighting!L7+Indicator_db1_S1!H5*Weighting!L8+Indicator_db1_S1!I5*Weighting!L9+Indicator_db1_S1!J5*Weighting!L10+Indicator_db1_S1!K5*Weighting!L11+Indicator_db1_S1!L5*Weighting!L12+Indicator_db1_S1!M5*Weighting!L13+Indicator_db1_S1!N5*Weighting!L14+Indicator_db1_S1!O5*Weighting!L15+Indicator_db1_S1!P5*Weighting!L16+Indicator_db1_S1!Q5*Weighting!L17</f>
        <v>-0.40677574080136752</v>
      </c>
      <c r="M5" s="8">
        <f>+Indicator_db1_S1!B5*Weighting!M2+Indicator_db1_S1!C5*Weighting!M3+Indicator_db1_S1!D5*Weighting!M4+Indicator_db1_S1!E5*Weighting!M5+Indicator_db1_S1!F5*Weighting!M6+Indicator_db1_S1!G5*Weighting!M7+Indicator_db1_S1!H5*Weighting!M8+Indicator_db1_S1!I5*Weighting!M9+Indicator_db1_S1!J5*Weighting!M10+Indicator_db1_S1!K5*Weighting!M11+Indicator_db1_S1!L5*Weighting!M12+Indicator_db1_S1!M5*Weighting!M13+Indicator_db1_S1!N5*Weighting!M14+Indicator_db1_S1!O5*Weighting!M15+Indicator_db1_S1!P5*Weighting!M16+Indicator_db1_S1!Q5*Weighting!M17</f>
        <v>-5.7364219710895552E-2</v>
      </c>
      <c r="N5" s="8">
        <f>+Indicator_db1_S1!B5*Weighting!N2+Indicator_db1_S1!C5*Weighting!N3+Indicator_db1_S1!D5*Weighting!N4+Indicator_db1_S1!E5*Weighting!N5+Indicator_db1_S1!F5*Weighting!N6+Indicator_db1_S1!G5*Weighting!N7+Indicator_db1_S1!H5*Weighting!N8+Indicator_db1_S1!I5*Weighting!N9+Indicator_db1_S1!J5*Weighting!N10+Indicator_db1_S1!K5*Weighting!N11+Indicator_db1_S1!L5*Weighting!N12+Indicator_db1_S1!M5*Weighting!N13+Indicator_db1_S1!N5*Weighting!N14+Indicator_db1_S1!O5*Weighting!N15+Indicator_db1_S1!P5*Weighting!N16+Indicator_db1_S1!Q5*Weighting!N17</f>
        <v>-0.38516481500708322</v>
      </c>
      <c r="O5" s="8">
        <f>+Indicator_db1_S1!B5*Weighting!O2+Indicator_db1_S1!C5*Weighting!O3+Indicator_db1_S1!D5*Weighting!O4+Indicator_db1_S1!E5*Weighting!O5+Indicator_db1_S1!F5*Weighting!O6+Indicator_db1_S1!G5*Weighting!O7+Indicator_db1_S1!H5*Weighting!O8+Indicator_db1_S1!I5*Weighting!O9+Indicator_db1_S1!J5*Weighting!O10+Indicator_db1_S1!K5*Weighting!O11+Indicator_db1_S1!L5*Weighting!O12+Indicator_db1_S1!M5*Weighting!O13+Indicator_db1_S1!N5*Weighting!O14+Indicator_db1_S1!O5*Weighting!O15+Indicator_db1_S1!P5*Weighting!O16+Indicator_db1_S1!Q5*Weighting!O17</f>
        <v>-0.33160706875521534</v>
      </c>
      <c r="P5" s="8">
        <f>+Indicator_db1_S1!B5*Weighting!P2+Indicator_db1_S1!C5*Weighting!P3+Indicator_db1_S1!D5*Weighting!P4+Indicator_db1_S1!E5*Weighting!P5+Indicator_db1_S1!F5*Weighting!P6+Indicator_db1_S1!G5*Weighting!P7+Indicator_db1_S1!H5*Weighting!P8+Indicator_db1_S1!I5*Weighting!P9+Indicator_db1_S1!J5*Weighting!P10+Indicator_db1_S1!K5*Weighting!P11+Indicator_db1_S1!L5*Weighting!P12+Indicator_db1_S1!M5*Weighting!P13+Indicator_db1_S1!N5*Weighting!P14+Indicator_db1_S1!O5*Weighting!P15+Indicator_db1_S1!P5*Weighting!P16+Indicator_db1_S1!Q5*Weighting!P17</f>
        <v>-0.56873568663297047</v>
      </c>
      <c r="Q5" s="8">
        <f>+Indicator_db1_S1!B5*Weighting!Q2+Indicator_db1_S1!C5*Weighting!Q3+Indicator_db1_S1!D5*Weighting!Q4+Indicator_db1_S1!E5*Weighting!Q5+Indicator_db1_S1!F5*Weighting!Q6+Indicator_db1_S1!G5*Weighting!Q7+Indicator_db1_S1!H5*Weighting!Q8+Indicator_db1_S1!I5*Weighting!Q9+Indicator_db1_S1!J5*Weighting!Q10+Indicator_db1_S1!K5*Weighting!Q11+Indicator_db1_S1!L5*Weighting!Q12+Indicator_db1_S1!M5*Weighting!Q13+Indicator_db1_S1!N5*Weighting!Q14+Indicator_db1_S1!O5*Weighting!Q15+Indicator_db1_S1!P5*Weighting!Q16+Indicator_db1_S1!Q5*Weighting!Q17</f>
        <v>-6.1681844278914544E-2</v>
      </c>
      <c r="R5" s="8">
        <f>+Indicator_db1_S1!B5*Weighting!R2+Indicator_db1_S1!C5*Weighting!R3+Indicator_db1_S1!D5*Weighting!R4+Indicator_db1_S1!E5*Weighting!R5+Indicator_db1_S1!F5*Weighting!R6+Indicator_db1_S1!G5*Weighting!R7+Indicator_db1_S1!H5*Weighting!R8+Indicator_db1_S1!I5*Weighting!R9+Indicator_db1_S1!J5*Weighting!R10+Indicator_db1_S1!K5*Weighting!R11+Indicator_db1_S1!L5*Weighting!R12+Indicator_db1_S1!M5*Weighting!R13+Indicator_db1_S1!N5*Weighting!R14+Indicator_db1_S1!O5*Weighting!R15+Indicator_db1_S1!P5*Weighting!R16+Indicator_db1_S1!Q5*Weighting!R17</f>
        <v>-0.31348752458168488</v>
      </c>
      <c r="S5" s="8">
        <f>+Indicator_db1_S1!B5*Weighting!S2+Indicator_db1_S1!C5*Weighting!S3+Indicator_db1_S1!D5*Weighting!S4+Indicator_db1_S1!E5*Weighting!S5+Indicator_db1_S1!F5*Weighting!S6+Indicator_db1_S1!G5*Weighting!S7+Indicator_db1_S1!H5*Weighting!S8+Indicator_db1_S1!I5*Weighting!S9+Indicator_db1_S1!J5*Weighting!S10+Indicator_db1_S1!K5*Weighting!S11+Indicator_db1_S1!L5*Weighting!S12+Indicator_db1_S1!M5*Weighting!S13+Indicator_db1_S1!N5*Weighting!S14+Indicator_db1_S1!O5*Weighting!S15+Indicator_db1_S1!P5*Weighting!S16+Indicator_db1_S1!Q5*Weighting!S17</f>
        <v>-0.18349466113021157</v>
      </c>
      <c r="T5" s="8">
        <f>+Indicator_db1_S1!B5*Weighting!T2+Indicator_db1_S1!C5*Weighting!T3+Indicator_db1_S1!D5*Weighting!T4+Indicator_db1_S1!E5*Weighting!T5+Indicator_db1_S1!F5*Weighting!T6+Indicator_db1_S1!G5*Weighting!T7+Indicator_db1_S1!H5*Weighting!T8+Indicator_db1_S1!I5*Weighting!T9+Indicator_db1_S1!J5*Weighting!T10+Indicator_db1_S1!K5*Weighting!T11+Indicator_db1_S1!L5*Weighting!T12+Indicator_db1_S1!M5*Weighting!T13+Indicator_db1_S1!N5*Weighting!T14+Indicator_db1_S1!O5*Weighting!T15+Indicator_db1_S1!P5*Weighting!T16+Indicator_db1_S1!Q5*Weighting!T17</f>
        <v>-0.37301531923416514</v>
      </c>
      <c r="U5" s="8">
        <f>+Indicator_db1_S1!B5*Weighting!U2+Indicator_db1_S1!C5*Weighting!U3+Indicator_db1_S1!D5*Weighting!U4+Indicator_db1_S1!E5*Weighting!U5+Indicator_db1_S1!F5*Weighting!U6+Indicator_db1_S1!G5*Weighting!U7+Indicator_db1_S1!H5*Weighting!U8+Indicator_db1_S1!I5*Weighting!U9+Indicator_db1_S1!J5*Weighting!U10+Indicator_db1_S1!K5*Weighting!U11+Indicator_db1_S1!L5*Weighting!U12+Indicator_db1_S1!M5*Weighting!U13+Indicator_db1_S1!N5*Weighting!U14+Indicator_db1_S1!O5*Weighting!U15+Indicator_db1_S1!P5*Weighting!U16+Indicator_db1_S1!Q5*Weighting!U17</f>
        <v>-0.19029771288851932</v>
      </c>
      <c r="V5" s="8">
        <f>+Indicator_db1_S1!B5*Weighting!V2+Indicator_db1_S1!C5*Weighting!V3+Indicator_db1_S1!D5*Weighting!V4+Indicator_db1_S1!E5*Weighting!V5+Indicator_db1_S1!F5*Weighting!V6+Indicator_db1_S1!G5*Weighting!V7+Indicator_db1_S1!H5*Weighting!V8+Indicator_db1_S1!I5*Weighting!V9+Indicator_db1_S1!J5*Weighting!V10+Indicator_db1_S1!K5*Weighting!V11+Indicator_db1_S1!L5*Weighting!V12+Indicator_db1_S1!M5*Weighting!V13+Indicator_db1_S1!N5*Weighting!V14+Indicator_db1_S1!O5*Weighting!V15+Indicator_db1_S1!P5*Weighting!V16+Indicator_db1_S1!Q5*Weighting!V17</f>
        <v>-0.43137702968860925</v>
      </c>
      <c r="W5" s="8">
        <f>+Indicator_db1_S1!B5*Weighting!W2+Indicator_db1_S1!C5*Weighting!W3+Indicator_db1_S1!D5*Weighting!W4+Indicator_db1_S1!E5*Weighting!W5+Indicator_db1_S1!F5*Weighting!W6+Indicator_db1_S1!G5*Weighting!W7+Indicator_db1_S1!H5*Weighting!W8+Indicator_db1_S1!I5*Weighting!W9+Indicator_db1_S1!J5*Weighting!W10+Indicator_db1_S1!K5*Weighting!W11+Indicator_db1_S1!L5*Weighting!W12+Indicator_db1_S1!M5*Weighting!W13+Indicator_db1_S1!N5*Weighting!W14+Indicator_db1_S1!O5*Weighting!W15+Indicator_db1_S1!P5*Weighting!W16+Indicator_db1_S1!Q5*Weighting!W17</f>
        <v>-0.41120768258420659</v>
      </c>
      <c r="X5" s="8">
        <f>+Indicator_db1_S1!B5*Weighting!X2+Indicator_db1_S1!C5*Weighting!X3+Indicator_db1_S1!D5*Weighting!X4+Indicator_db1_S1!E5*Weighting!X5+Indicator_db1_S1!F5*Weighting!X6+Indicator_db1_S1!G5*Weighting!X7+Indicator_db1_S1!H5*Weighting!X8+Indicator_db1_S1!I5*Weighting!X9+Indicator_db1_S1!J5*Weighting!X10+Indicator_db1_S1!K5*Weighting!X11+Indicator_db1_S1!L5*Weighting!X12+Indicator_db1_S1!M5*Weighting!X13+Indicator_db1_S1!N5*Weighting!X14+Indicator_db1_S1!O5*Weighting!X15+Indicator_db1_S1!P5*Weighting!X16+Indicator_db1_S1!Q5*Weighting!X17</f>
        <v>-0.55739888584144492</v>
      </c>
      <c r="Y5" s="8">
        <f>+Indicator_db1_S1!B5*Weighting!Y2+Indicator_db1_S1!C5*Weighting!Y3+Indicator_db1_S1!D5*Weighting!Y4+Indicator_db1_S1!E5*Weighting!Y5+Indicator_db1_S1!F5*Weighting!Y6+Indicator_db1_S1!G5*Weighting!Y7+Indicator_db1_S1!H5*Weighting!Y8+Indicator_db1_S1!I5*Weighting!Y9+Indicator_db1_S1!J5*Weighting!Y10+Indicator_db1_S1!K5*Weighting!Y11+Indicator_db1_S1!L5*Weighting!Y12+Indicator_db1_S1!M5*Weighting!Y13+Indicator_db1_S1!N5*Weighting!Y14+Indicator_db1_S1!O5*Weighting!Y15+Indicator_db1_S1!P5*Weighting!Y16+Indicator_db1_S1!Q5*Weighting!Y17</f>
        <v>-8.7100781999106328E-2</v>
      </c>
      <c r="Z5" s="8">
        <f>+Indicator_db1_S1!B5*Weighting!Z2+Indicator_db1_S1!C5*Weighting!Z3+Indicator_db1_S1!D5*Weighting!Z4+Indicator_db1_S1!E5*Weighting!Z5+Indicator_db1_S1!F5*Weighting!Z6+Indicator_db1_S1!G5*Weighting!Z7+Indicator_db1_S1!H5*Weighting!Z8+Indicator_db1_S1!I5*Weighting!Z9+Indicator_db1_S1!J5*Weighting!Z10+Indicator_db1_S1!K5*Weighting!Z11+Indicator_db1_S1!L5*Weighting!Z12+Indicator_db1_S1!M5*Weighting!Z13+Indicator_db1_S1!N5*Weighting!Z14+Indicator_db1_S1!O5*Weighting!Z15+Indicator_db1_S1!P5*Weighting!Z16+Indicator_db1_S1!Q5*Weighting!Z17</f>
        <v>-0.40893063664249085</v>
      </c>
      <c r="AA5" s="8">
        <f>+Indicator_db1_S1!B5*Weighting!AA2+Indicator_db1_S1!C5*Weighting!AA3+Indicator_db1_S1!D5*Weighting!AA4+Indicator_db1_S1!E5*Weighting!AA5+Indicator_db1_S1!F5*Weighting!AA6+Indicator_db1_S1!G5*Weighting!AA7+Indicator_db1_S1!H5*Weighting!AA8+Indicator_db1_S1!I5*Weighting!AA9+Indicator_db1_S1!J5*Weighting!AA10+Indicator_db1_S1!K5*Weighting!AA11+Indicator_db1_S1!L5*Weighting!AA12+Indicator_db1_S1!M5*Weighting!AA13+Indicator_db1_S1!N5*Weighting!AA14+Indicator_db1_S1!O5*Weighting!AA15+Indicator_db1_S1!P5*Weighting!AA16+Indicator_db1_S1!Q5*Weighting!AA17</f>
        <v>-7.1241625482260915E-2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2!B2*Weighting!B2+Indicator_db1_S2!C2*Weighting!B3+Indicator_db1_S2!D2*Weighting!B4+Indicator_db1_S2!E2*Weighting!B5+Indicator_db1_S2!F2*Weighting!B6+Indicator_db1_S2!G2*Weighting!B7+Indicator_db1_S2!H2*Weighting!B8+Indicator_db1_S2!I2*Weighting!B9+Indicator_db1_S2!J2*Weighting!B10+Indicator_db1_S2!K2*Weighting!B11+Indicator_db1_S2!L2*Weighting!B12+Indicator_db1_S2!M2*Weighting!B13+Indicator_db1_S2!N2*Weighting!B14+Indicator_db1_S2!O2*Weighting!B15+Indicator_db1_S2!P2*Weighting!B16+Indicator_db1_S2!Q2*Weighting!B17</f>
        <v>-0.34194679527547556</v>
      </c>
      <c r="C2" s="8">
        <f ca="1">+Indicator_db1_S2!B2*Weighting!C2+Indicator_db1_S2!C2*Weighting!C3+Indicator_db1_S2!D2*Weighting!C4+Indicator_db1_S2!E2*Weighting!C5+Indicator_db1_S2!F2*Weighting!C6+Indicator_db1_S2!G2*Weighting!C7+Indicator_db1_S2!H2*Weighting!C8+Indicator_db1_S2!I2*Weighting!C9+Indicator_db1_S2!J2*Weighting!C10+Indicator_db1_S2!K2*Weighting!C11+Indicator_db1_S2!L2*Weighting!C12+Indicator_db1_S2!M2*Weighting!C13+Indicator_db1_S2!N2*Weighting!C14+Indicator_db1_S2!O2*Weighting!C15+Indicator_db1_S2!P2*Weighting!C16+Indicator_db1_S2!Q2*Weighting!C17</f>
        <v>-0.49326521145435204</v>
      </c>
      <c r="D2" s="8">
        <f ca="1">+Indicator_db1_S2!B2*Weighting!D2+Indicator_db1_S2!C2*Weighting!D3+Indicator_db1_S2!D2*Weighting!D4+Indicator_db1_S2!E2*Weighting!D5+Indicator_db1_S2!F2*Weighting!D6+Indicator_db1_S2!G2*Weighting!D7+Indicator_db1_S2!H2*Weighting!D8+Indicator_db1_S2!I2*Weighting!D9+Indicator_db1_S2!J2*Weighting!D10+Indicator_db1_S2!K2*Weighting!D11+Indicator_db1_S2!L2*Weighting!D12+Indicator_db1_S2!M2*Weighting!D13+Indicator_db1_S2!N2*Weighting!D14+Indicator_db1_S2!O2*Weighting!D15+Indicator_db1_S2!P2*Weighting!D16+Indicator_db1_S2!Q2*Weighting!D17</f>
        <v>-0.34648016590272851</v>
      </c>
      <c r="E2" s="8">
        <f ca="1">+Indicator_db1_S2!B2*Weighting!E2+Indicator_db1_S2!C2*Weighting!E3+Indicator_db1_S2!D2*Weighting!E4+Indicator_db1_S2!E2*Weighting!E5+Indicator_db1_S2!F2*Weighting!E6+Indicator_db1_S2!G2*Weighting!E7+Indicator_db1_S2!H2*Weighting!E8+Indicator_db1_S2!I2*Weighting!E9+Indicator_db1_S2!J2*Weighting!E10+Indicator_db1_S2!K2*Weighting!E11+Indicator_db1_S2!L2*Weighting!E12+Indicator_db1_S2!M2*Weighting!E13+Indicator_db1_S2!N2*Weighting!E14+Indicator_db1_S2!O2*Weighting!E15+Indicator_db1_S2!P2*Weighting!E16+Indicator_db1_S2!Q2*Weighting!E17</f>
        <v>-0.51714069246083094</v>
      </c>
      <c r="F2" s="8">
        <f ca="1">+Indicator_db1_S2!B2*Weighting!F2+Indicator_db1_S2!C2*Weighting!F3+Indicator_db1_S2!D2*Weighting!F4+Indicator_db1_S2!E2*Weighting!F5+Indicator_db1_S2!F2*Weighting!F6+Indicator_db1_S2!G2*Weighting!F7+Indicator_db1_S2!H2*Weighting!F8+Indicator_db1_S2!I2*Weighting!F9+Indicator_db1_S2!J2*Weighting!F10+Indicator_db1_S2!K2*Weighting!F11+Indicator_db1_S2!L2*Weighting!F12+Indicator_db1_S2!M2*Weighting!F13+Indicator_db1_S2!N2*Weighting!F14+Indicator_db1_S2!O2*Weighting!F15+Indicator_db1_S2!P2*Weighting!F16+Indicator_db1_S2!Q2*Weighting!F17</f>
        <v>-0.40704408933359615</v>
      </c>
      <c r="G2" s="8">
        <f>+Indicator_db1_S2!B2*Weighting!G2+Indicator_db1_S2!C2*Weighting!G3+Indicator_db1_S2!D2*Weighting!G4+Indicator_db1_S2!E2*Weighting!G5+Indicator_db1_S2!F2*Weighting!G6+Indicator_db1_S2!G2*Weighting!G7+Indicator_db1_S2!H2*Weighting!G8+Indicator_db1_S2!I2*Weighting!G9+Indicator_db1_S2!J2*Weighting!G10+Indicator_db1_S2!K2*Weighting!G11+Indicator_db1_S2!L2*Weighting!G12+Indicator_db1_S2!M2*Weighting!G13+Indicator_db1_S2!N2*Weighting!G14+Indicator_db1_S2!O2*Weighting!G15+Indicator_db1_S2!P2*Weighting!G16+Indicator_db1_S2!Q2*Weighting!G17</f>
        <v>-0.24205397991972846</v>
      </c>
      <c r="H2" s="8">
        <f>+Indicator_db1_S2!B2*Weighting!H2+Indicator_db1_S2!C2*Weighting!H3+Indicator_db1_S2!D2*Weighting!H4+Indicator_db1_S2!E2*Weighting!H5+Indicator_db1_S2!F2*Weighting!H6+Indicator_db1_S2!G2*Weighting!H7+Indicator_db1_S2!H2*Weighting!H8+Indicator_db1_S2!I2*Weighting!H9+Indicator_db1_S2!J2*Weighting!H10+Indicator_db1_S2!K2*Weighting!H11+Indicator_db1_S2!L2*Weighting!H12+Indicator_db1_S2!M2*Weighting!H13+Indicator_db1_S2!N2*Weighting!H14+Indicator_db1_S2!O2*Weighting!H15+Indicator_db1_S2!P2*Weighting!H16+Indicator_db1_S2!Q2*Weighting!H17</f>
        <v>-0.30755337862793597</v>
      </c>
      <c r="I2" s="8">
        <f>+Indicator_db1_S2!B2*Weighting!I2+Indicator_db1_S2!C2*Weighting!I3+Indicator_db1_S2!D2*Weighting!I4+Indicator_db1_S2!E2*Weighting!I5+Indicator_db1_S2!F2*Weighting!I6+Indicator_db1_S2!G2*Weighting!I7+Indicator_db1_S2!H2*Weighting!I8+Indicator_db1_S2!I2*Weighting!I9+Indicator_db1_S2!J2*Weighting!I10+Indicator_db1_S2!K2*Weighting!I11+Indicator_db1_S2!L2*Weighting!I12+Indicator_db1_S2!M2*Weighting!I13+Indicator_db1_S2!N2*Weighting!I14+Indicator_db1_S2!O2*Weighting!I15+Indicator_db1_S2!P2*Weighting!I16+Indicator_db1_S2!Q2*Weighting!I17</f>
        <v>-0.24711497607571792</v>
      </c>
      <c r="J2" s="8">
        <f>+Indicator_db1_S2!B2*Weighting!J2+Indicator_db1_S2!C2*Weighting!J3+Indicator_db1_S2!D2*Weighting!J4+Indicator_db1_S2!E2*Weighting!J5+Indicator_db1_S2!F2*Weighting!J6+Indicator_db1_S2!G2*Weighting!J7+Indicator_db1_S2!H2*Weighting!J8+Indicator_db1_S2!I2*Weighting!J9+Indicator_db1_S2!J2*Weighting!J10+Indicator_db1_S2!K2*Weighting!J11+Indicator_db1_S2!L2*Weighting!J12+Indicator_db1_S2!M2*Weighting!J13+Indicator_db1_S2!N2*Weighting!J14+Indicator_db1_S2!O2*Weighting!J15+Indicator_db1_S2!P2*Weighting!J16+Indicator_db1_S2!Q2*Weighting!J17</f>
        <v>-0.37645441454590767</v>
      </c>
      <c r="K2" s="8">
        <f>+Indicator_db1_S2!B2*Weighting!K2+Indicator_db1_S2!C2*Weighting!K3+Indicator_db1_S2!D2*Weighting!K4+Indicator_db1_S2!E2*Weighting!K5+Indicator_db1_S2!F2*Weighting!K6+Indicator_db1_S2!G2*Weighting!K7+Indicator_db1_S2!H2*Weighting!K8+Indicator_db1_S2!I2*Weighting!K9+Indicator_db1_S2!J2*Weighting!K10+Indicator_db1_S2!K2*Weighting!K11+Indicator_db1_S2!L2*Weighting!K12+Indicator_db1_S2!M2*Weighting!K13+Indicator_db1_S2!N2*Weighting!K14+Indicator_db1_S2!O2*Weighting!K15+Indicator_db1_S2!P2*Weighting!K16+Indicator_db1_S2!Q2*Weighting!K17</f>
        <v>-0.2683241057127308</v>
      </c>
      <c r="L2" s="8">
        <f>+Indicator_db1_S2!B2*Weighting!L2+Indicator_db1_S2!C2*Weighting!L3+Indicator_db1_S2!D2*Weighting!L4+Indicator_db1_S2!E2*Weighting!L5+Indicator_db1_S2!F2*Weighting!L6+Indicator_db1_S2!G2*Weighting!L7+Indicator_db1_S2!H2*Weighting!L8+Indicator_db1_S2!I2*Weighting!L9+Indicator_db1_S2!J2*Weighting!L10+Indicator_db1_S2!K2*Weighting!L11+Indicator_db1_S2!L2*Weighting!L12+Indicator_db1_S2!M2*Weighting!L13+Indicator_db1_S2!N2*Weighting!L14+Indicator_db1_S2!O2*Weighting!L15+Indicator_db1_S2!P2*Weighting!L16+Indicator_db1_S2!Q2*Weighting!L17</f>
        <v>-0.74633305605372624</v>
      </c>
      <c r="M2" s="8">
        <f>+Indicator_db1_S2!B2*Weighting!M2+Indicator_db1_S2!C2*Weighting!M3+Indicator_db1_S2!D2*Weighting!M4+Indicator_db1_S2!E2*Weighting!M5+Indicator_db1_S2!F2*Weighting!M6+Indicator_db1_S2!G2*Weighting!M7+Indicator_db1_S2!H2*Weighting!M8+Indicator_db1_S2!I2*Weighting!M9+Indicator_db1_S2!J2*Weighting!M10+Indicator_db1_S2!K2*Weighting!M11+Indicator_db1_S2!L2*Weighting!M12+Indicator_db1_S2!M2*Weighting!M13+Indicator_db1_S2!N2*Weighting!M14+Indicator_db1_S2!O2*Weighting!M15+Indicator_db1_S2!P2*Weighting!M16+Indicator_db1_S2!Q2*Weighting!M17</f>
        <v>-3.2212107149563164E-2</v>
      </c>
      <c r="N2" s="8">
        <f>+Indicator_db1_S2!B2*Weighting!N2+Indicator_db1_S2!C2*Weighting!N3+Indicator_db1_S2!D2*Weighting!N4+Indicator_db1_S2!E2*Weighting!N5+Indicator_db1_S2!F2*Weighting!N6+Indicator_db1_S2!G2*Weighting!N7+Indicator_db1_S2!H2*Weighting!N8+Indicator_db1_S2!I2*Weighting!N9+Indicator_db1_S2!J2*Weighting!N10+Indicator_db1_S2!K2*Weighting!N11+Indicator_db1_S2!L2*Weighting!N12+Indicator_db1_S2!M2*Weighting!N13+Indicator_db1_S2!N2*Weighting!N14+Indicator_db1_S2!O2*Weighting!N15+Indicator_db1_S2!P2*Weighting!N16+Indicator_db1_S2!Q2*Weighting!N17</f>
        <v>-0.29051686876087673</v>
      </c>
      <c r="O2" s="8">
        <f>+Indicator_db1_S2!B2*Weighting!O2+Indicator_db1_S2!C2*Weighting!O3+Indicator_db1_S2!D2*Weighting!O4+Indicator_db1_S2!E2*Weighting!O5+Indicator_db1_S2!F2*Weighting!O6+Indicator_db1_S2!G2*Weighting!O7+Indicator_db1_S2!H2*Weighting!O8+Indicator_db1_S2!I2*Weighting!O9+Indicator_db1_S2!J2*Weighting!O10+Indicator_db1_S2!K2*Weighting!O11+Indicator_db1_S2!L2*Weighting!O12+Indicator_db1_S2!M2*Weighting!O13+Indicator_db1_S2!N2*Weighting!O14+Indicator_db1_S2!O2*Weighting!O15+Indicator_db1_S2!P2*Weighting!O16+Indicator_db1_S2!Q2*Weighting!O17</f>
        <v>-0.27686009596139105</v>
      </c>
      <c r="P2" s="8">
        <f>+Indicator_db1_S2!B2*Weighting!P2+Indicator_db1_S2!C2*Weighting!P3+Indicator_db1_S2!D2*Weighting!P4+Indicator_db1_S2!E2*Weighting!P5+Indicator_db1_S2!F2*Weighting!P6+Indicator_db1_S2!G2*Weighting!P7+Indicator_db1_S2!H2*Weighting!P8+Indicator_db1_S2!I2*Weighting!P9+Indicator_db1_S2!J2*Weighting!P10+Indicator_db1_S2!K2*Weighting!P11+Indicator_db1_S2!L2*Weighting!P12+Indicator_db1_S2!M2*Weighting!P13+Indicator_db1_S2!N2*Weighting!P14+Indicator_db1_S2!O2*Weighting!P15+Indicator_db1_S2!P2*Weighting!P16+Indicator_db1_S2!Q2*Weighting!P17</f>
        <v>-0.44529406409619643</v>
      </c>
      <c r="Q2" s="8">
        <f>+Indicator_db1_S2!B2*Weighting!Q2+Indicator_db1_S2!C2*Weighting!Q3+Indicator_db1_S2!D2*Weighting!Q4+Indicator_db1_S2!E2*Weighting!Q5+Indicator_db1_S2!F2*Weighting!Q6+Indicator_db1_S2!G2*Weighting!Q7+Indicator_db1_S2!H2*Weighting!Q8+Indicator_db1_S2!I2*Weighting!Q9+Indicator_db1_S2!J2*Weighting!Q10+Indicator_db1_S2!K2*Weighting!Q11+Indicator_db1_S2!L2*Weighting!Q12+Indicator_db1_S2!M2*Weighting!Q13+Indicator_db1_S2!N2*Weighting!Q14+Indicator_db1_S2!O2*Weighting!Q15+Indicator_db1_S2!P2*Weighting!Q16+Indicator_db1_S2!Q2*Weighting!Q17</f>
        <v>-4.608235279953446E-2</v>
      </c>
      <c r="R2" s="8">
        <f>+Indicator_db1_S2!B2*Weighting!R2+Indicator_db1_S2!C2*Weighting!R3+Indicator_db1_S2!D2*Weighting!R4+Indicator_db1_S2!E2*Weighting!R5+Indicator_db1_S2!F2*Weighting!R6+Indicator_db1_S2!G2*Weighting!R7+Indicator_db1_S2!H2*Weighting!R8+Indicator_db1_S2!I2*Weighting!R9+Indicator_db1_S2!J2*Weighting!R10+Indicator_db1_S2!K2*Weighting!R11+Indicator_db1_S2!L2*Weighting!R12+Indicator_db1_S2!M2*Weighting!R13+Indicator_db1_S2!N2*Weighting!R14+Indicator_db1_S2!O2*Weighting!R15+Indicator_db1_S2!P2*Weighting!R16+Indicator_db1_S2!Q2*Weighting!R17</f>
        <v>-0.1788602817557397</v>
      </c>
      <c r="S2" s="8">
        <f>+Indicator_db1_S2!B2*Weighting!S2+Indicator_db1_S2!C2*Weighting!S3+Indicator_db1_S2!D2*Weighting!S4+Indicator_db1_S2!E2*Weighting!S5+Indicator_db1_S2!F2*Weighting!S6+Indicator_db1_S2!G2*Weighting!S7+Indicator_db1_S2!H2*Weighting!S8+Indicator_db1_S2!I2*Weighting!S9+Indicator_db1_S2!J2*Weighting!S10+Indicator_db1_S2!K2*Weighting!S11+Indicator_db1_S2!L2*Weighting!S12+Indicator_db1_S2!M2*Weighting!S13+Indicator_db1_S2!N2*Weighting!S14+Indicator_db1_S2!O2*Weighting!S15+Indicator_db1_S2!P2*Weighting!S16+Indicator_db1_S2!Q2*Weighting!S17</f>
        <v>-0.10614851942917289</v>
      </c>
      <c r="T2" s="8">
        <f>+Indicator_db1_S2!B2*Weighting!T2+Indicator_db1_S2!C2*Weighting!T3+Indicator_db1_S2!D2*Weighting!T4+Indicator_db1_S2!E2*Weighting!T5+Indicator_db1_S2!F2*Weighting!T6+Indicator_db1_S2!G2*Weighting!T7+Indicator_db1_S2!H2*Weighting!T8+Indicator_db1_S2!I2*Weighting!T9+Indicator_db1_S2!J2*Weighting!T10+Indicator_db1_S2!K2*Weighting!T11+Indicator_db1_S2!L2*Weighting!T12+Indicator_db1_S2!M2*Weighting!T13+Indicator_db1_S2!N2*Weighting!T14+Indicator_db1_S2!O2*Weighting!T15+Indicator_db1_S2!P2*Weighting!T16+Indicator_db1_S2!Q2*Weighting!T17</f>
        <v>-0.19591301061359798</v>
      </c>
      <c r="U2" s="8">
        <f>+Indicator_db1_S2!B2*Weighting!U2+Indicator_db1_S2!C2*Weighting!U3+Indicator_db1_S2!D2*Weighting!U4+Indicator_db1_S2!E2*Weighting!U5+Indicator_db1_S2!F2*Weighting!U6+Indicator_db1_S2!G2*Weighting!U7+Indicator_db1_S2!H2*Weighting!U8+Indicator_db1_S2!I2*Weighting!U9+Indicator_db1_S2!J2*Weighting!U10+Indicator_db1_S2!K2*Weighting!U11+Indicator_db1_S2!L2*Weighting!U12+Indicator_db1_S2!M2*Weighting!U13+Indicator_db1_S2!N2*Weighting!U14+Indicator_db1_S2!O2*Weighting!U15+Indicator_db1_S2!P2*Weighting!U16+Indicator_db1_S2!Q2*Weighting!U17</f>
        <v>-0.20443244153713397</v>
      </c>
      <c r="V2" s="8">
        <f>+Indicator_db1_S2!B2*Weighting!V2+Indicator_db1_S2!C2*Weighting!V3+Indicator_db1_S2!D2*Weighting!V4+Indicator_db1_S2!E2*Weighting!V5+Indicator_db1_S2!F2*Weighting!V6+Indicator_db1_S2!G2*Weighting!V7+Indicator_db1_S2!H2*Weighting!V8+Indicator_db1_S2!I2*Weighting!V9+Indicator_db1_S2!J2*Weighting!V10+Indicator_db1_S2!K2*Weighting!V11+Indicator_db1_S2!L2*Weighting!V12+Indicator_db1_S2!M2*Weighting!V13+Indicator_db1_S2!N2*Weighting!V14+Indicator_db1_S2!O2*Weighting!V15+Indicator_db1_S2!P2*Weighting!V16+Indicator_db1_S2!Q2*Weighting!V17</f>
        <v>-0.24774059204494819</v>
      </c>
      <c r="W2" s="8">
        <f>+Indicator_db1_S2!B2*Weighting!W2+Indicator_db1_S2!C2*Weighting!W3+Indicator_db1_S2!D2*Weighting!W4+Indicator_db1_S2!E2*Weighting!W5+Indicator_db1_S2!F2*Weighting!W6+Indicator_db1_S2!G2*Weighting!W7+Indicator_db1_S2!H2*Weighting!W8+Indicator_db1_S2!I2*Weighting!W9+Indicator_db1_S2!J2*Weighting!W10+Indicator_db1_S2!K2*Weighting!W11+Indicator_db1_S2!L2*Weighting!W12+Indicator_db1_S2!M2*Weighting!W13+Indicator_db1_S2!N2*Weighting!W14+Indicator_db1_S2!O2*Weighting!W15+Indicator_db1_S2!P2*Weighting!W16+Indicator_db1_S2!Q2*Weighting!W17</f>
        <v>-0.38348932114102141</v>
      </c>
      <c r="X2" s="8">
        <f>+Indicator_db1_S2!B2*Weighting!X2+Indicator_db1_S2!C2*Weighting!X3+Indicator_db1_S2!D2*Weighting!X4+Indicator_db1_S2!E2*Weighting!X5+Indicator_db1_S2!F2*Weighting!X6+Indicator_db1_S2!G2*Weighting!X7+Indicator_db1_S2!H2*Weighting!X8+Indicator_db1_S2!I2*Weighting!X9+Indicator_db1_S2!J2*Weighting!X10+Indicator_db1_S2!K2*Weighting!X11+Indicator_db1_S2!L2*Weighting!X12+Indicator_db1_S2!M2*Weighting!X13+Indicator_db1_S2!N2*Weighting!X14+Indicator_db1_S2!O2*Weighting!X15+Indicator_db1_S2!P2*Weighting!X16+Indicator_db1_S2!Q2*Weighting!X17</f>
        <v>-0.45197971934526693</v>
      </c>
      <c r="Y2" s="8">
        <f>+Indicator_db1_S2!B2*Weighting!Y2+Indicator_db1_S2!C2*Weighting!Y3+Indicator_db1_S2!D2*Weighting!Y4+Indicator_db1_S2!E2*Weighting!Y5+Indicator_db1_S2!F2*Weighting!Y6+Indicator_db1_S2!G2*Weighting!Y7+Indicator_db1_S2!H2*Weighting!Y8+Indicator_db1_S2!I2*Weighting!Y9+Indicator_db1_S2!J2*Weighting!Y10+Indicator_db1_S2!K2*Weighting!Y11+Indicator_db1_S2!L2*Weighting!Y12+Indicator_db1_S2!M2*Weighting!Y13+Indicator_db1_S2!N2*Weighting!Y14+Indicator_db1_S2!O2*Weighting!Y15+Indicator_db1_S2!P2*Weighting!Y16+Indicator_db1_S2!Q2*Weighting!Y17</f>
        <v>7.2331967350937505E-3</v>
      </c>
      <c r="Z2" s="8">
        <f>+Indicator_db1_S2!B2*Weighting!Z2+Indicator_db1_S2!C2*Weighting!Z3+Indicator_db1_S2!D2*Weighting!Z4+Indicator_db1_S2!E2*Weighting!Z5+Indicator_db1_S2!F2*Weighting!Z6+Indicator_db1_S2!G2*Weighting!Z7+Indicator_db1_S2!H2*Weighting!Z8+Indicator_db1_S2!I2*Weighting!Z9+Indicator_db1_S2!J2*Weighting!Z10+Indicator_db1_S2!K2*Weighting!Z11+Indicator_db1_S2!L2*Weighting!Z12+Indicator_db1_S2!M2*Weighting!Z13+Indicator_db1_S2!N2*Weighting!Z14+Indicator_db1_S2!O2*Weighting!Z15+Indicator_db1_S2!P2*Weighting!Z16+Indicator_db1_S2!Q2*Weighting!Z17</f>
        <v>-0.25070282502241437</v>
      </c>
      <c r="AA2" s="8">
        <f>+Indicator_db1_S2!B2*Weighting!AA2+Indicator_db1_S2!C2*Weighting!AA3+Indicator_db1_S2!D2*Weighting!AA4+Indicator_db1_S2!E2*Weighting!AA5+Indicator_db1_S2!F2*Weighting!AA6+Indicator_db1_S2!G2*Weighting!AA7+Indicator_db1_S2!H2*Weighting!AA8+Indicator_db1_S2!I2*Weighting!AA9+Indicator_db1_S2!J2*Weighting!AA10+Indicator_db1_S2!K2*Weighting!AA11+Indicator_db1_S2!L2*Weighting!AA12+Indicator_db1_S2!M2*Weighting!AA13+Indicator_db1_S2!N2*Weighting!AA14+Indicator_db1_S2!O2*Weighting!AA15+Indicator_db1_S2!P2*Weighting!AA16+Indicator_db1_S2!Q2*Weighting!AA17</f>
        <v>-2.3531619740166057E-2</v>
      </c>
    </row>
    <row r="3" spans="1:27" x14ac:dyDescent="0.35">
      <c r="A3" s="5" t="s">
        <v>2</v>
      </c>
      <c r="B3" s="8">
        <f ca="1">+Indicator_db1_S2!B3*Weighting!B2+Indicator_db1_S2!C3*Weighting!B3+Indicator_db1_S2!D3*Weighting!B4+Indicator_db1_S2!E3*Weighting!B5+Indicator_db1_S2!F3*Weighting!B6+Indicator_db1_S2!G3*Weighting!B7+Indicator_db1_S2!H3*Weighting!B8+Indicator_db1_S2!I3*Weighting!B9+Indicator_db1_S2!J3*Weighting!B10+Indicator_db1_S2!K3*Weighting!B11+Indicator_db1_S2!L3*Weighting!B12+Indicator_db1_S2!M3*Weighting!B13+Indicator_db1_S2!N3*Weighting!B14+Indicator_db1_S2!O3*Weighting!B15+Indicator_db1_S2!P3*Weighting!B16+Indicator_db1_S2!Q3*Weighting!B17</f>
        <v>-0.25283485477635315</v>
      </c>
      <c r="C3" s="8">
        <f ca="1">+Indicator_db1_S2!B3*Weighting!C2+Indicator_db1_S2!C3*Weighting!C3+Indicator_db1_S2!D3*Weighting!C4+Indicator_db1_S2!E3*Weighting!C5+Indicator_db1_S2!F3*Weighting!C6+Indicator_db1_S2!G3*Weighting!C7+Indicator_db1_S2!H3*Weighting!C8+Indicator_db1_S2!I3*Weighting!C9+Indicator_db1_S2!J3*Weighting!C10+Indicator_db1_S2!K3*Weighting!C11+Indicator_db1_S2!L3*Weighting!C12+Indicator_db1_S2!M3*Weighting!C13+Indicator_db1_S2!N3*Weighting!C14+Indicator_db1_S2!O3*Weighting!C15+Indicator_db1_S2!P3*Weighting!C16+Indicator_db1_S2!Q3*Weighting!C17</f>
        <v>-1.0544939048644999</v>
      </c>
      <c r="D3" s="8">
        <f ca="1">+Indicator_db1_S2!B3*Weighting!D2+Indicator_db1_S2!C3*Weighting!D3+Indicator_db1_S2!D3*Weighting!D4+Indicator_db1_S2!E3*Weighting!D5+Indicator_db1_S2!F3*Weighting!D6+Indicator_db1_S2!G3*Weighting!D7+Indicator_db1_S2!H3*Weighting!D8+Indicator_db1_S2!I3*Weighting!D9+Indicator_db1_S2!J3*Weighting!D10+Indicator_db1_S2!K3*Weighting!D11+Indicator_db1_S2!L3*Weighting!D12+Indicator_db1_S2!M3*Weighting!D13+Indicator_db1_S2!N3*Weighting!D14+Indicator_db1_S2!O3*Weighting!D15+Indicator_db1_S2!P3*Weighting!D16+Indicator_db1_S2!Q3*Weighting!D17</f>
        <v>-0.26923536378955926</v>
      </c>
      <c r="E3" s="8">
        <f ca="1">+Indicator_db1_S2!B3*Weighting!E2+Indicator_db1_S2!C3*Weighting!E3+Indicator_db1_S2!D3*Weighting!E4+Indicator_db1_S2!E3*Weighting!E5+Indicator_db1_S2!F3*Weighting!E6+Indicator_db1_S2!G3*Weighting!E7+Indicator_db1_S2!H3*Weighting!E8+Indicator_db1_S2!I3*Weighting!E9+Indicator_db1_S2!J3*Weighting!E10+Indicator_db1_S2!K3*Weighting!E11+Indicator_db1_S2!L3*Weighting!E12+Indicator_db1_S2!M3*Weighting!E13+Indicator_db1_S2!N3*Weighting!E14+Indicator_db1_S2!O3*Weighting!E15+Indicator_db1_S2!P3*Weighting!E16+Indicator_db1_S2!Q3*Weighting!E17</f>
        <v>-1.0908018799128167</v>
      </c>
      <c r="F3" s="8">
        <f ca="1">+Indicator_db1_S2!B3*Weighting!F2+Indicator_db1_S2!C3*Weighting!F3+Indicator_db1_S2!D3*Weighting!F4+Indicator_db1_S2!E3*Weighting!F5+Indicator_db1_S2!F3*Weighting!F6+Indicator_db1_S2!G3*Weighting!F7+Indicator_db1_S2!H3*Weighting!F8+Indicator_db1_S2!I3*Weighting!F9+Indicator_db1_S2!J3*Weighting!F10+Indicator_db1_S2!K3*Weighting!F11+Indicator_db1_S2!L3*Weighting!F12+Indicator_db1_S2!M3*Weighting!F13+Indicator_db1_S2!N3*Weighting!F14+Indicator_db1_S2!O3*Weighting!F15+Indicator_db1_S2!P3*Weighting!F16+Indicator_db1_S2!Q3*Weighting!F17</f>
        <v>-0.55254506377280044</v>
      </c>
      <c r="G3" s="8">
        <f>+Indicator_db1_S2!B3*Weighting!G2+Indicator_db1_S2!C3*Weighting!G3+Indicator_db1_S2!D3*Weighting!G4+Indicator_db1_S2!E3*Weighting!G5+Indicator_db1_S2!F3*Weighting!G6+Indicator_db1_S2!G3*Weighting!G7+Indicator_db1_S2!H3*Weighting!G8+Indicator_db1_S2!I3*Weighting!G9+Indicator_db1_S2!J3*Weighting!G10+Indicator_db1_S2!K3*Weighting!G11+Indicator_db1_S2!L3*Weighting!G12+Indicator_db1_S2!M3*Weighting!G13+Indicator_db1_S2!N3*Weighting!G14+Indicator_db1_S2!O3*Weighting!G15+Indicator_db1_S2!P3*Weighting!G16+Indicator_db1_S2!Q3*Weighting!G17</f>
        <v>5.4054895989119341E-2</v>
      </c>
      <c r="H3" s="8">
        <f>+Indicator_db1_S2!B3*Weighting!H2+Indicator_db1_S2!C3*Weighting!H3+Indicator_db1_S2!D3*Weighting!H4+Indicator_db1_S2!E3*Weighting!H5+Indicator_db1_S2!F3*Weighting!H6+Indicator_db1_S2!G3*Weighting!H7+Indicator_db1_S2!H3*Weighting!H8+Indicator_db1_S2!I3*Weighting!H9+Indicator_db1_S2!J3*Weighting!H10+Indicator_db1_S2!K3*Weighting!H11+Indicator_db1_S2!L3*Weighting!H12+Indicator_db1_S2!M3*Weighting!H13+Indicator_db1_S2!N3*Weighting!H14+Indicator_db1_S2!O3*Weighting!H15+Indicator_db1_S2!P3*Weighting!H16+Indicator_db1_S2!Q3*Weighting!H17</f>
        <v>-0.32120075316618196</v>
      </c>
      <c r="I3" s="8">
        <f>+Indicator_db1_S2!B3*Weighting!I2+Indicator_db1_S2!C3*Weighting!I3+Indicator_db1_S2!D3*Weighting!I4+Indicator_db1_S2!E3*Weighting!I5+Indicator_db1_S2!F3*Weighting!I6+Indicator_db1_S2!G3*Weighting!I7+Indicator_db1_S2!H3*Weighting!I8+Indicator_db1_S2!I3*Weighting!I9+Indicator_db1_S2!J3*Weighting!I10+Indicator_db1_S2!K3*Weighting!I11+Indicator_db1_S2!L3*Weighting!I12+Indicator_db1_S2!M3*Weighting!I13+Indicator_db1_S2!N3*Weighting!I14+Indicator_db1_S2!O3*Weighting!I15+Indicator_db1_S2!P3*Weighting!I16+Indicator_db1_S2!Q3*Weighting!I17</f>
        <v>4.8308747084211026E-2</v>
      </c>
      <c r="J3" s="8">
        <f>+Indicator_db1_S2!B3*Weighting!J2+Indicator_db1_S2!C3*Weighting!J3+Indicator_db1_S2!D3*Weighting!J4+Indicator_db1_S2!E3*Weighting!J5+Indicator_db1_S2!F3*Weighting!J6+Indicator_db1_S2!G3*Weighting!J7+Indicator_db1_S2!H3*Weighting!J8+Indicator_db1_S2!I3*Weighting!J9+Indicator_db1_S2!J3*Weighting!J10+Indicator_db1_S2!K3*Weighting!J11+Indicator_db1_S2!L3*Weighting!J12+Indicator_db1_S2!M3*Weighting!J13+Indicator_db1_S2!N3*Weighting!J14+Indicator_db1_S2!O3*Weighting!J15+Indicator_db1_S2!P3*Weighting!J16+Indicator_db1_S2!Q3*Weighting!J17</f>
        <v>-0.42292485365682558</v>
      </c>
      <c r="K3" s="8">
        <f>+Indicator_db1_S2!B3*Weighting!K2+Indicator_db1_S2!C3*Weighting!K3+Indicator_db1_S2!D3*Weighting!K4+Indicator_db1_S2!E3*Weighting!K5+Indicator_db1_S2!F3*Weighting!K6+Indicator_db1_S2!G3*Weighting!K7+Indicator_db1_S2!H3*Weighting!K8+Indicator_db1_S2!I3*Weighting!K9+Indicator_db1_S2!J3*Weighting!K10+Indicator_db1_S2!K3*Weighting!K11+Indicator_db1_S2!L3*Weighting!K12+Indicator_db1_S2!M3*Weighting!K13+Indicator_db1_S2!N3*Weighting!K14+Indicator_db1_S2!O3*Weighting!K15+Indicator_db1_S2!P3*Weighting!K16+Indicator_db1_S2!Q3*Weighting!K17</f>
        <v>-8.7765553560253298E-2</v>
      </c>
      <c r="L3" s="8">
        <f>+Indicator_db1_S2!B3*Weighting!L2+Indicator_db1_S2!C3*Weighting!L3+Indicator_db1_S2!D3*Weighting!L4+Indicator_db1_S2!E3*Weighting!L5+Indicator_db1_S2!F3*Weighting!L6+Indicator_db1_S2!G3*Weighting!L7+Indicator_db1_S2!H3*Weighting!L8+Indicator_db1_S2!I3*Weighting!L9+Indicator_db1_S2!J3*Weighting!L10+Indicator_db1_S2!K3*Weighting!L11+Indicator_db1_S2!L3*Weighting!L12+Indicator_db1_S2!M3*Weighting!L13+Indicator_db1_S2!N3*Weighting!L14+Indicator_db1_S2!O3*Weighting!L15+Indicator_db1_S2!P3*Weighting!L16+Indicator_db1_S2!Q3*Weighting!L17</f>
        <v>-2.401912144924458</v>
      </c>
      <c r="M3" s="8">
        <f>+Indicator_db1_S2!B3*Weighting!M2+Indicator_db1_S2!C3*Weighting!M3+Indicator_db1_S2!D3*Weighting!M4+Indicator_db1_S2!E3*Weighting!M5+Indicator_db1_S2!F3*Weighting!M6+Indicator_db1_S2!G3*Weighting!M7+Indicator_db1_S2!H3*Weighting!M8+Indicator_db1_S2!I3*Weighting!M9+Indicator_db1_S2!J3*Weighting!M10+Indicator_db1_S2!K3*Weighting!M11+Indicator_db1_S2!L3*Weighting!M12+Indicator_db1_S2!M3*Weighting!M13+Indicator_db1_S2!N3*Weighting!M14+Indicator_db1_S2!O3*Weighting!M15+Indicator_db1_S2!P3*Weighting!M16+Indicator_db1_S2!Q3*Weighting!M17</f>
        <v>9.5026508954631578E-2</v>
      </c>
      <c r="N3" s="8">
        <f>+Indicator_db1_S2!B3*Weighting!N2+Indicator_db1_S2!C3*Weighting!N3+Indicator_db1_S2!D3*Weighting!N4+Indicator_db1_S2!E3*Weighting!N5+Indicator_db1_S2!F3*Weighting!N6+Indicator_db1_S2!G3*Weighting!N7+Indicator_db1_S2!H3*Weighting!N8+Indicator_db1_S2!I3*Weighting!N9+Indicator_db1_S2!J3*Weighting!N10+Indicator_db1_S2!K3*Weighting!N11+Indicator_db1_S2!L3*Weighting!N12+Indicator_db1_S2!M3*Weighting!N13+Indicator_db1_S2!N3*Weighting!N14+Indicator_db1_S2!O3*Weighting!N15+Indicator_db1_S2!P3*Weighting!N16+Indicator_db1_S2!Q3*Weighting!N17</f>
        <v>-1.7636418001192325E-2</v>
      </c>
      <c r="O3" s="8">
        <f>+Indicator_db1_S2!B3*Weighting!O2+Indicator_db1_S2!C3*Weighting!O3+Indicator_db1_S2!D3*Weighting!O4+Indicator_db1_S2!E3*Weighting!O5+Indicator_db1_S2!F3*Weighting!O6+Indicator_db1_S2!G3*Weighting!O7+Indicator_db1_S2!H3*Weighting!O8+Indicator_db1_S2!I3*Weighting!O9+Indicator_db1_S2!J3*Weighting!O10+Indicator_db1_S2!K3*Weighting!O11+Indicator_db1_S2!L3*Weighting!O12+Indicator_db1_S2!M3*Weighting!O13+Indicator_db1_S2!N3*Weighting!O14+Indicator_db1_S2!O3*Weighting!O15+Indicator_db1_S2!P3*Weighting!O16+Indicator_db1_S2!Q3*Weighting!O17</f>
        <v>0.26256559719966432</v>
      </c>
      <c r="P3" s="8">
        <f>+Indicator_db1_S2!B3*Weighting!P2+Indicator_db1_S2!C3*Weighting!P3+Indicator_db1_S2!D3*Weighting!P4+Indicator_db1_S2!E3*Weighting!P5+Indicator_db1_S2!F3*Weighting!P6+Indicator_db1_S2!G3*Weighting!P7+Indicator_db1_S2!H3*Weighting!P8+Indicator_db1_S2!I3*Weighting!P9+Indicator_db1_S2!J3*Weighting!P10+Indicator_db1_S2!K3*Weighting!P11+Indicator_db1_S2!L3*Weighting!P12+Indicator_db1_S2!M3*Weighting!P13+Indicator_db1_S2!N3*Weighting!P14+Indicator_db1_S2!O3*Weighting!P15+Indicator_db1_S2!P3*Weighting!P16+Indicator_db1_S2!Q3*Weighting!P17</f>
        <v>0.15937694585566783</v>
      </c>
      <c r="Q3" s="8">
        <f>+Indicator_db1_S2!B3*Weighting!Q2+Indicator_db1_S2!C3*Weighting!Q3+Indicator_db1_S2!D3*Weighting!Q4+Indicator_db1_S2!E3*Weighting!Q5+Indicator_db1_S2!F3*Weighting!Q6+Indicator_db1_S2!G3*Weighting!Q7+Indicator_db1_S2!H3*Weighting!Q8+Indicator_db1_S2!I3*Weighting!Q9+Indicator_db1_S2!J3*Weighting!Q10+Indicator_db1_S2!K3*Weighting!Q11+Indicator_db1_S2!L3*Weighting!Q12+Indicator_db1_S2!M3*Weighting!Q13+Indicator_db1_S2!N3*Weighting!Q14+Indicator_db1_S2!O3*Weighting!Q15+Indicator_db1_S2!P3*Weighting!Q16+Indicator_db1_S2!Q3*Weighting!Q17</f>
        <v>3.2948019822438022E-2</v>
      </c>
      <c r="R3" s="8">
        <f>+Indicator_db1_S2!B3*Weighting!R2+Indicator_db1_S2!C3*Weighting!R3+Indicator_db1_S2!D3*Weighting!R4+Indicator_db1_S2!E3*Weighting!R5+Indicator_db1_S2!F3*Weighting!R6+Indicator_db1_S2!G3*Weighting!R7+Indicator_db1_S2!H3*Weighting!R8+Indicator_db1_S2!I3*Weighting!R9+Indicator_db1_S2!J3*Weighting!R10+Indicator_db1_S2!K3*Weighting!R11+Indicator_db1_S2!L3*Weighting!R12+Indicator_db1_S2!M3*Weighting!R13+Indicator_db1_S2!N3*Weighting!R14+Indicator_db1_S2!O3*Weighting!R15+Indicator_db1_S2!P3*Weighting!R16+Indicator_db1_S2!Q3*Weighting!R17</f>
        <v>0.44205945056763563</v>
      </c>
      <c r="S3" s="8">
        <f>+Indicator_db1_S2!B3*Weighting!S2+Indicator_db1_S2!C3*Weighting!S3+Indicator_db1_S2!D3*Weighting!S4+Indicator_db1_S2!E3*Weighting!S5+Indicator_db1_S2!F3*Weighting!S6+Indicator_db1_S2!G3*Weighting!S7+Indicator_db1_S2!H3*Weighting!S8+Indicator_db1_S2!I3*Weighting!S9+Indicator_db1_S2!J3*Weighting!S10+Indicator_db1_S2!K3*Weighting!S11+Indicator_db1_S2!L3*Weighting!S12+Indicator_db1_S2!M3*Weighting!S13+Indicator_db1_S2!N3*Weighting!S14+Indicator_db1_S2!O3*Weighting!S15+Indicator_db1_S2!P3*Weighting!S16+Indicator_db1_S2!Q3*Weighting!S17</f>
        <v>0.23821269806113299</v>
      </c>
      <c r="T3" s="8">
        <f>+Indicator_db1_S2!B3*Weighting!T2+Indicator_db1_S2!C3*Weighting!T3+Indicator_db1_S2!D3*Weighting!T4+Indicator_db1_S2!E3*Weighting!T5+Indicator_db1_S2!F3*Weighting!T6+Indicator_db1_S2!G3*Weighting!T7+Indicator_db1_S2!H3*Weighting!T8+Indicator_db1_S2!I3*Weighting!T9+Indicator_db1_S2!J3*Weighting!T10+Indicator_db1_S2!K3*Weighting!T11+Indicator_db1_S2!L3*Weighting!T12+Indicator_db1_S2!M3*Weighting!T13+Indicator_db1_S2!N3*Weighting!T14+Indicator_db1_S2!O3*Weighting!T15+Indicator_db1_S2!P3*Weighting!T16+Indicator_db1_S2!Q3*Weighting!T17</f>
        <v>0.59918554051618933</v>
      </c>
      <c r="U3" s="8">
        <f>+Indicator_db1_S2!B3*Weighting!U2+Indicator_db1_S2!C3*Weighting!U3+Indicator_db1_S2!D3*Weighting!U4+Indicator_db1_S2!E3*Weighting!U5+Indicator_db1_S2!F3*Weighting!U6+Indicator_db1_S2!G3*Weighting!U7+Indicator_db1_S2!H3*Weighting!U8+Indicator_db1_S2!I3*Weighting!U9+Indicator_db1_S2!J3*Weighting!U10+Indicator_db1_S2!K3*Weighting!U11+Indicator_db1_S2!L3*Weighting!U12+Indicator_db1_S2!M3*Weighting!U13+Indicator_db1_S2!N3*Weighting!U14+Indicator_db1_S2!O3*Weighting!U15+Indicator_db1_S2!P3*Weighting!U16+Indicator_db1_S2!Q3*Weighting!U17</f>
        <v>-0.36466448985417427</v>
      </c>
      <c r="V3" s="8">
        <f>+Indicator_db1_S2!B3*Weighting!V2+Indicator_db1_S2!C3*Weighting!V3+Indicator_db1_S2!D3*Weighting!V4+Indicator_db1_S2!E3*Weighting!V5+Indicator_db1_S2!F3*Weighting!V6+Indicator_db1_S2!G3*Weighting!V7+Indicator_db1_S2!H3*Weighting!V8+Indicator_db1_S2!I3*Weighting!V9+Indicator_db1_S2!J3*Weighting!V10+Indicator_db1_S2!K3*Weighting!V11+Indicator_db1_S2!L3*Weighting!V12+Indicator_db1_S2!M3*Weighting!V13+Indicator_db1_S2!N3*Weighting!V14+Indicator_db1_S2!O3*Weighting!V15+Indicator_db1_S2!P3*Weighting!V16+Indicator_db1_S2!Q3*Weighting!V17</f>
        <v>0.58638067376639558</v>
      </c>
      <c r="W3" s="8">
        <f>+Indicator_db1_S2!B3*Weighting!W2+Indicator_db1_S2!C3*Weighting!W3+Indicator_db1_S2!D3*Weighting!W4+Indicator_db1_S2!E3*Weighting!W5+Indicator_db1_S2!F3*Weighting!W6+Indicator_db1_S2!G3*Weighting!W7+Indicator_db1_S2!H3*Weighting!W8+Indicator_db1_S2!I3*Weighting!W9+Indicator_db1_S2!J3*Weighting!W10+Indicator_db1_S2!K3*Weighting!W11+Indicator_db1_S2!L3*Weighting!W12+Indicator_db1_S2!M3*Weighting!W13+Indicator_db1_S2!N3*Weighting!W14+Indicator_db1_S2!O3*Weighting!W15+Indicator_db1_S2!P3*Weighting!W16+Indicator_db1_S2!Q3*Weighting!W17</f>
        <v>0.15138133700132836</v>
      </c>
      <c r="X3" s="8">
        <f>+Indicator_db1_S2!B3*Weighting!X2+Indicator_db1_S2!C3*Weighting!X3+Indicator_db1_S2!D3*Weighting!X4+Indicator_db1_S2!E3*Weighting!X5+Indicator_db1_S2!F3*Weighting!X6+Indicator_db1_S2!G3*Weighting!X7+Indicator_db1_S2!H3*Weighting!X8+Indicator_db1_S2!I3*Weighting!X9+Indicator_db1_S2!J3*Weighting!X10+Indicator_db1_S2!K3*Weighting!X11+Indicator_db1_S2!L3*Weighting!X12+Indicator_db1_S2!M3*Weighting!X13+Indicator_db1_S2!N3*Weighting!X14+Indicator_db1_S2!O3*Weighting!X15+Indicator_db1_S2!P3*Weighting!X16+Indicator_db1_S2!Q3*Weighting!X17</f>
        <v>0.12048842366443339</v>
      </c>
      <c r="Y3" s="8">
        <f>+Indicator_db1_S2!B3*Weighting!Y2+Indicator_db1_S2!C3*Weighting!Y3+Indicator_db1_S2!D3*Weighting!Y4+Indicator_db1_S2!E3*Weighting!Y5+Indicator_db1_S2!F3*Weighting!Y6+Indicator_db1_S2!G3*Weighting!Y7+Indicator_db1_S2!H3*Weighting!Y8+Indicator_db1_S2!I3*Weighting!Y9+Indicator_db1_S2!J3*Weighting!Y10+Indicator_db1_S2!K3*Weighting!Y11+Indicator_db1_S2!L3*Weighting!Y12+Indicator_db1_S2!M3*Weighting!Y13+Indicator_db1_S2!N3*Weighting!Y14+Indicator_db1_S2!O3*Weighting!Y15+Indicator_db1_S2!P3*Weighting!Y16+Indicator_db1_S2!Q3*Weighting!Y17</f>
        <v>0.46296165315641946</v>
      </c>
      <c r="Z3" s="8">
        <f>+Indicator_db1_S2!B3*Weighting!Z2+Indicator_db1_S2!C3*Weighting!Z3+Indicator_db1_S2!D3*Weighting!Z4+Indicator_db1_S2!E3*Weighting!Z5+Indicator_db1_S2!F3*Weighting!Z6+Indicator_db1_S2!G3*Weighting!Z7+Indicator_db1_S2!H3*Weighting!Z8+Indicator_db1_S2!I3*Weighting!Z9+Indicator_db1_S2!J3*Weighting!Z10+Indicator_db1_S2!K3*Weighting!Z11+Indicator_db1_S2!L3*Weighting!Z12+Indicator_db1_S2!M3*Weighting!Z13+Indicator_db1_S2!N3*Weighting!Z14+Indicator_db1_S2!O3*Weighting!Z15+Indicator_db1_S2!P3*Weighting!Z16+Indicator_db1_S2!Q3*Weighting!Z17</f>
        <v>0.28870060932156971</v>
      </c>
      <c r="AA3" s="8">
        <f>+Indicator_db1_S2!B3*Weighting!AA2+Indicator_db1_S2!C3*Weighting!AA3+Indicator_db1_S2!D3*Weighting!AA4+Indicator_db1_S2!E3*Weighting!AA5+Indicator_db1_S2!F3*Weighting!AA6+Indicator_db1_S2!G3*Weighting!AA7+Indicator_db1_S2!H3*Weighting!AA8+Indicator_db1_S2!I3*Weighting!AA9+Indicator_db1_S2!J3*Weighting!AA10+Indicator_db1_S2!K3*Weighting!AA11+Indicator_db1_S2!L3*Weighting!AA12+Indicator_db1_S2!M3*Weighting!AA13+Indicator_db1_S2!N3*Weighting!AA14+Indicator_db1_S2!O3*Weighting!AA15+Indicator_db1_S2!P3*Weighting!AA16+Indicator_db1_S2!Q3*Weighting!AA17</f>
        <v>0.20980393071822787</v>
      </c>
    </row>
    <row r="4" spans="1:27" x14ac:dyDescent="0.35">
      <c r="A4" s="5" t="s">
        <v>3</v>
      </c>
      <c r="B4" s="8">
        <f ca="1">+Indicator_db1_S2!B4*Weighting!B2+Indicator_db1_S2!C4*Weighting!B3+Indicator_db1_S2!D4*Weighting!B4+Indicator_db1_S2!E4*Weighting!B5+Indicator_db1_S2!F4*Weighting!B6+Indicator_db1_S2!G4*Weighting!B7+Indicator_db1_S2!H4*Weighting!B8+Indicator_db1_S2!I4*Weighting!B9+Indicator_db1_S2!J4*Weighting!B10+Indicator_db1_S2!K4*Weighting!B11+Indicator_db1_S2!L4*Weighting!B12+Indicator_db1_S2!M4*Weighting!B13+Indicator_db1_S2!N4*Weighting!B14+Indicator_db1_S2!O4*Weighting!B15+Indicator_db1_S2!P4*Weighting!B16+Indicator_db1_S2!Q4*Weighting!B17</f>
        <v>-0.3523435193947656</v>
      </c>
      <c r="C4" s="8">
        <f ca="1">+Indicator_db1_S2!B4*Weighting!C2+Indicator_db1_S2!C4*Weighting!C3+Indicator_db1_S2!D4*Weighting!C4+Indicator_db1_S2!E4*Weighting!C5+Indicator_db1_S2!F4*Weighting!C6+Indicator_db1_S2!G4*Weighting!C7+Indicator_db1_S2!H4*Weighting!C8+Indicator_db1_S2!I4*Weighting!C9+Indicator_db1_S2!J4*Weighting!C10+Indicator_db1_S2!K4*Weighting!C11+Indicator_db1_S2!L4*Weighting!C12+Indicator_db1_S2!M4*Weighting!C13+Indicator_db1_S2!N4*Weighting!C14+Indicator_db1_S2!O4*Weighting!C15+Indicator_db1_S2!P4*Weighting!C16+Indicator_db1_S2!Q4*Weighting!C17</f>
        <v>-0.38866123976284339</v>
      </c>
      <c r="D4" s="8">
        <f ca="1">+Indicator_db1_S2!B4*Weighting!D2+Indicator_db1_S2!C4*Weighting!D3+Indicator_db1_S2!D4*Weighting!D4+Indicator_db1_S2!E4*Weighting!D5+Indicator_db1_S2!F4*Weighting!D6+Indicator_db1_S2!G4*Weighting!D7+Indicator_db1_S2!H4*Weighting!D8+Indicator_db1_S2!I4*Weighting!D9+Indicator_db1_S2!J4*Weighting!D10+Indicator_db1_S2!K4*Weighting!D11+Indicator_db1_S2!L4*Weighting!D12+Indicator_db1_S2!M4*Weighting!D13+Indicator_db1_S2!N4*Weighting!D14+Indicator_db1_S2!O4*Weighting!D15+Indicator_db1_S2!P4*Weighting!D16+Indicator_db1_S2!Q4*Weighting!D17</f>
        <v>-0.35297212960244073</v>
      </c>
      <c r="E4" s="8">
        <f ca="1">+Indicator_db1_S2!B4*Weighting!E2+Indicator_db1_S2!C4*Weighting!E3+Indicator_db1_S2!D4*Weighting!E4+Indicator_db1_S2!E4*Weighting!E5+Indicator_db1_S2!F4*Weighting!E6+Indicator_db1_S2!G4*Weighting!E7+Indicator_db1_S2!H4*Weighting!E8+Indicator_db1_S2!I4*Weighting!E9+Indicator_db1_S2!J4*Weighting!E10+Indicator_db1_S2!K4*Weighting!E11+Indicator_db1_S2!L4*Weighting!E12+Indicator_db1_S2!M4*Weighting!E13+Indicator_db1_S2!N4*Weighting!E14+Indicator_db1_S2!O4*Weighting!E15+Indicator_db1_S2!P4*Weighting!E16+Indicator_db1_S2!Q4*Weighting!E17</f>
        <v>-0.43148277485558445</v>
      </c>
      <c r="F4" s="8">
        <f ca="1">+Indicator_db1_S2!B4*Weighting!F2+Indicator_db1_S2!C4*Weighting!F3+Indicator_db1_S2!D4*Weighting!F4+Indicator_db1_S2!E4*Weighting!F5+Indicator_db1_S2!F4*Weighting!F6+Indicator_db1_S2!G4*Weighting!F7+Indicator_db1_S2!H4*Weighting!F8+Indicator_db1_S2!I4*Weighting!F9+Indicator_db1_S2!J4*Weighting!F10+Indicator_db1_S2!K4*Weighting!F11+Indicator_db1_S2!L4*Weighting!F12+Indicator_db1_S2!M4*Weighting!F13+Indicator_db1_S2!N4*Weighting!F14+Indicator_db1_S2!O4*Weighting!F15+Indicator_db1_S2!P4*Weighting!F16+Indicator_db1_S2!Q4*Weighting!F17</f>
        <v>-0.37371627272437907</v>
      </c>
      <c r="G4" s="8">
        <f>+Indicator_db1_S2!B4*Weighting!G2+Indicator_db1_S2!C4*Weighting!G3+Indicator_db1_S2!D4*Weighting!G4+Indicator_db1_S2!E4*Weighting!G5+Indicator_db1_S2!F4*Weighting!G6+Indicator_db1_S2!G4*Weighting!G7+Indicator_db1_S2!H4*Weighting!G8+Indicator_db1_S2!I4*Weighting!G9+Indicator_db1_S2!J4*Weighting!G10+Indicator_db1_S2!K4*Weighting!G11+Indicator_db1_S2!L4*Weighting!G12+Indicator_db1_S2!M4*Weighting!G13+Indicator_db1_S2!N4*Weighting!G14+Indicator_db1_S2!O4*Weighting!G15+Indicator_db1_S2!P4*Weighting!G16+Indicator_db1_S2!Q4*Weighting!G17</f>
        <v>-0.29954427194820016</v>
      </c>
      <c r="H4" s="8">
        <f>+Indicator_db1_S2!B4*Weighting!H2+Indicator_db1_S2!C4*Weighting!H3+Indicator_db1_S2!D4*Weighting!H4+Indicator_db1_S2!E4*Weighting!H5+Indicator_db1_S2!F4*Weighting!H6+Indicator_db1_S2!G4*Weighting!H7+Indicator_db1_S2!H4*Weighting!H8+Indicator_db1_S2!I4*Weighting!H9+Indicator_db1_S2!J4*Weighting!H10+Indicator_db1_S2!K4*Weighting!H11+Indicator_db1_S2!L4*Weighting!H12+Indicator_db1_S2!M4*Weighting!H13+Indicator_db1_S2!N4*Weighting!H14+Indicator_db1_S2!O4*Weighting!H15+Indicator_db1_S2!P4*Weighting!H16+Indicator_db1_S2!Q4*Weighting!H17</f>
        <v>-0.30680324880513993</v>
      </c>
      <c r="I4" s="8">
        <f>+Indicator_db1_S2!B4*Weighting!I2+Indicator_db1_S2!C4*Weighting!I3+Indicator_db1_S2!D4*Weighting!I4+Indicator_db1_S2!E4*Weighting!I5+Indicator_db1_S2!F4*Weighting!I6+Indicator_db1_S2!G4*Weighting!I7+Indicator_db1_S2!H4*Weighting!I8+Indicator_db1_S2!I4*Weighting!I9+Indicator_db1_S2!J4*Weighting!I10+Indicator_db1_S2!K4*Weighting!I11+Indicator_db1_S2!L4*Weighting!I12+Indicator_db1_S2!M4*Weighting!I13+Indicator_db1_S2!N4*Weighting!I14+Indicator_db1_S2!O4*Weighting!I15+Indicator_db1_S2!P4*Weighting!I16+Indicator_db1_S2!Q4*Weighting!I17</f>
        <v>-0.30356162519931629</v>
      </c>
      <c r="J4" s="8">
        <f>+Indicator_db1_S2!B4*Weighting!J2+Indicator_db1_S2!C4*Weighting!J3+Indicator_db1_S2!D4*Weighting!J4+Indicator_db1_S2!E4*Weighting!J5+Indicator_db1_S2!F4*Weighting!J6+Indicator_db1_S2!G4*Weighting!J7+Indicator_db1_S2!H4*Weighting!J8+Indicator_db1_S2!I4*Weighting!J9+Indicator_db1_S2!J4*Weighting!J10+Indicator_db1_S2!K4*Weighting!J11+Indicator_db1_S2!L4*Weighting!J12+Indicator_db1_S2!M4*Weighting!J13+Indicator_db1_S2!N4*Weighting!J14+Indicator_db1_S2!O4*Weighting!J15+Indicator_db1_S2!P4*Weighting!J16+Indicator_db1_S2!Q4*Weighting!J17</f>
        <v>-0.39188095751142232</v>
      </c>
      <c r="K4" s="8">
        <f>+Indicator_db1_S2!B4*Weighting!K2+Indicator_db1_S2!C4*Weighting!K3+Indicator_db1_S2!D4*Weighting!K4+Indicator_db1_S2!E4*Weighting!K5+Indicator_db1_S2!F4*Weighting!K6+Indicator_db1_S2!G4*Weighting!K7+Indicator_db1_S2!H4*Weighting!K8+Indicator_db1_S2!I4*Weighting!K9+Indicator_db1_S2!J4*Weighting!K10+Indicator_db1_S2!K4*Weighting!K11+Indicator_db1_S2!L4*Weighting!K12+Indicator_db1_S2!M4*Weighting!K13+Indicator_db1_S2!N4*Weighting!K14+Indicator_db1_S2!O4*Weighting!K15+Indicator_db1_S2!P4*Weighting!K16+Indicator_db1_S2!Q4*Weighting!K17</f>
        <v>-0.30167271969364767</v>
      </c>
      <c r="L4" s="8">
        <f>+Indicator_db1_S2!B4*Weighting!L2+Indicator_db1_S2!C4*Weighting!L3+Indicator_db1_S2!D4*Weighting!L4+Indicator_db1_S2!E4*Weighting!L5+Indicator_db1_S2!F4*Weighting!L6+Indicator_db1_S2!G4*Weighting!L7+Indicator_db1_S2!H4*Weighting!L8+Indicator_db1_S2!I4*Weighting!L9+Indicator_db1_S2!J4*Weighting!L10+Indicator_db1_S2!K4*Weighting!L11+Indicator_db1_S2!L4*Weighting!L12+Indicator_db1_S2!M4*Weighting!L13+Indicator_db1_S2!N4*Weighting!L14+Indicator_db1_S2!O4*Weighting!L15+Indicator_db1_S2!P4*Weighting!L16+Indicator_db1_S2!Q4*Weighting!L17</f>
        <v>-0.42787948449689772</v>
      </c>
      <c r="M4" s="8">
        <f>+Indicator_db1_S2!B4*Weighting!M2+Indicator_db1_S2!C4*Weighting!M3+Indicator_db1_S2!D4*Weighting!M4+Indicator_db1_S2!E4*Weighting!M5+Indicator_db1_S2!F4*Weighting!M6+Indicator_db1_S2!G4*Weighting!M7+Indicator_db1_S2!H4*Weighting!M8+Indicator_db1_S2!I4*Weighting!M9+Indicator_db1_S2!J4*Weighting!M10+Indicator_db1_S2!K4*Weighting!M11+Indicator_db1_S2!L4*Weighting!M12+Indicator_db1_S2!M4*Weighting!M13+Indicator_db1_S2!N4*Weighting!M14+Indicator_db1_S2!O4*Weighting!M15+Indicator_db1_S2!P4*Weighting!M16+Indicator_db1_S2!Q4*Weighting!M17</f>
        <v>-5.8103246359661985E-2</v>
      </c>
      <c r="N4" s="8">
        <f>+Indicator_db1_S2!B4*Weighting!N2+Indicator_db1_S2!C4*Weighting!N3+Indicator_db1_S2!D4*Weighting!N4+Indicator_db1_S2!E4*Weighting!N5+Indicator_db1_S2!F4*Weighting!N6+Indicator_db1_S2!G4*Weighting!N7+Indicator_db1_S2!H4*Weighting!N8+Indicator_db1_S2!I4*Weighting!N9+Indicator_db1_S2!J4*Weighting!N10+Indicator_db1_S2!K4*Weighting!N11+Indicator_db1_S2!L4*Weighting!N12+Indicator_db1_S2!M4*Weighting!N13+Indicator_db1_S2!N4*Weighting!N14+Indicator_db1_S2!O4*Weighting!N15+Indicator_db1_S2!P4*Weighting!N16+Indicator_db1_S2!Q4*Weighting!N17</f>
        <v>-0.28498517477140939</v>
      </c>
      <c r="O4" s="8">
        <f>+Indicator_db1_S2!B4*Weighting!O2+Indicator_db1_S2!C4*Weighting!O3+Indicator_db1_S2!D4*Weighting!O4+Indicator_db1_S2!E4*Weighting!O5+Indicator_db1_S2!F4*Weighting!O6+Indicator_db1_S2!G4*Weighting!O7+Indicator_db1_S2!H4*Weighting!O8+Indicator_db1_S2!I4*Weighting!O9+Indicator_db1_S2!J4*Weighting!O10+Indicator_db1_S2!K4*Weighting!O11+Indicator_db1_S2!L4*Weighting!O12+Indicator_db1_S2!M4*Weighting!O13+Indicator_db1_S2!N4*Weighting!O14+Indicator_db1_S2!O4*Weighting!O15+Indicator_db1_S2!P4*Weighting!O16+Indicator_db1_S2!Q4*Weighting!O17</f>
        <v>-0.46445248335118239</v>
      </c>
      <c r="P4" s="8">
        <f>+Indicator_db1_S2!B4*Weighting!P2+Indicator_db1_S2!C4*Weighting!P3+Indicator_db1_S2!D4*Weighting!P4+Indicator_db1_S2!E4*Weighting!P5+Indicator_db1_S2!F4*Weighting!P6+Indicator_db1_S2!G4*Weighting!P7+Indicator_db1_S2!H4*Weighting!P8+Indicator_db1_S2!I4*Weighting!P9+Indicator_db1_S2!J4*Weighting!P10+Indicator_db1_S2!K4*Weighting!P11+Indicator_db1_S2!L4*Weighting!P12+Indicator_db1_S2!M4*Weighting!P13+Indicator_db1_S2!N4*Weighting!P14+Indicator_db1_S2!O4*Weighting!P15+Indicator_db1_S2!P4*Weighting!P16+Indicator_db1_S2!Q4*Weighting!P17</f>
        <v>-0.56246713526696734</v>
      </c>
      <c r="Q4" s="8">
        <f>+Indicator_db1_S2!B4*Weighting!Q2+Indicator_db1_S2!C4*Weighting!Q3+Indicator_db1_S2!D4*Weighting!Q4+Indicator_db1_S2!E4*Weighting!Q5+Indicator_db1_S2!F4*Weighting!Q6+Indicator_db1_S2!G4*Weighting!Q7+Indicator_db1_S2!H4*Weighting!Q8+Indicator_db1_S2!I4*Weighting!Q9+Indicator_db1_S2!J4*Weighting!Q10+Indicator_db1_S2!K4*Weighting!Q11+Indicator_db1_S2!L4*Weighting!Q12+Indicator_db1_S2!M4*Weighting!Q13+Indicator_db1_S2!N4*Weighting!Q14+Indicator_db1_S2!O4*Weighting!Q15+Indicator_db1_S2!P4*Weighting!Q16+Indicator_db1_S2!Q4*Weighting!Q17</f>
        <v>-6.2198301891450584E-2</v>
      </c>
      <c r="R4" s="8">
        <f>+Indicator_db1_S2!B4*Weighting!R2+Indicator_db1_S2!C4*Weighting!R3+Indicator_db1_S2!D4*Weighting!R4+Indicator_db1_S2!E4*Weighting!R5+Indicator_db1_S2!F4*Weighting!R6+Indicator_db1_S2!G4*Weighting!R7+Indicator_db1_S2!H4*Weighting!R8+Indicator_db1_S2!I4*Weighting!R9+Indicator_db1_S2!J4*Weighting!R10+Indicator_db1_S2!K4*Weighting!R11+Indicator_db1_S2!L4*Weighting!R12+Indicator_db1_S2!M4*Weighting!R13+Indicator_db1_S2!N4*Weighting!R14+Indicator_db1_S2!O4*Weighting!R15+Indicator_db1_S2!P4*Weighting!R16+Indicator_db1_S2!Q4*Weighting!R17</f>
        <v>-0.28737928367850973</v>
      </c>
      <c r="S4" s="8">
        <f>+Indicator_db1_S2!B4*Weighting!S2+Indicator_db1_S2!C4*Weighting!S3+Indicator_db1_S2!D4*Weighting!S4+Indicator_db1_S2!E4*Weighting!S5+Indicator_db1_S2!F4*Weighting!S6+Indicator_db1_S2!G4*Weighting!S7+Indicator_db1_S2!H4*Weighting!S8+Indicator_db1_S2!I4*Weighting!S9+Indicator_db1_S2!J4*Weighting!S10+Indicator_db1_S2!K4*Weighting!S11+Indicator_db1_S2!L4*Weighting!S12+Indicator_db1_S2!M4*Weighting!S13+Indicator_db1_S2!N4*Weighting!S14+Indicator_db1_S2!O4*Weighting!S15+Indicator_db1_S2!P4*Weighting!S16+Indicator_db1_S2!Q4*Weighting!S17</f>
        <v>-0.16230991562276784</v>
      </c>
      <c r="T4" s="8">
        <f>+Indicator_db1_S2!B4*Weighting!T2+Indicator_db1_S2!C4*Weighting!T3+Indicator_db1_S2!D4*Weighting!T4+Indicator_db1_S2!E4*Weighting!T5+Indicator_db1_S2!F4*Weighting!T6+Indicator_db1_S2!G4*Weighting!T7+Indicator_db1_S2!H4*Weighting!T8+Indicator_db1_S2!I4*Weighting!T9+Indicator_db1_S2!J4*Weighting!T10+Indicator_db1_S2!K4*Weighting!T11+Indicator_db1_S2!L4*Weighting!T12+Indicator_db1_S2!M4*Weighting!T13+Indicator_db1_S2!N4*Weighting!T14+Indicator_db1_S2!O4*Weighting!T15+Indicator_db1_S2!P4*Weighting!T16+Indicator_db1_S2!Q4*Weighting!T17</f>
        <v>-0.32780882324764099</v>
      </c>
      <c r="U4" s="8">
        <f>+Indicator_db1_S2!B4*Weighting!U2+Indicator_db1_S2!C4*Weighting!U3+Indicator_db1_S2!D4*Weighting!U4+Indicator_db1_S2!E4*Weighting!U5+Indicator_db1_S2!F4*Weighting!U6+Indicator_db1_S2!G4*Weighting!U7+Indicator_db1_S2!H4*Weighting!U8+Indicator_db1_S2!I4*Weighting!U9+Indicator_db1_S2!J4*Weighting!U10+Indicator_db1_S2!K4*Weighting!U11+Indicator_db1_S2!L4*Weighting!U12+Indicator_db1_S2!M4*Weighting!U13+Indicator_db1_S2!N4*Weighting!U14+Indicator_db1_S2!O4*Weighting!U15+Indicator_db1_S2!P4*Weighting!U16+Indicator_db1_S2!Q4*Weighting!U17</f>
        <v>-0.14551851035153579</v>
      </c>
      <c r="V4" s="8">
        <f>+Indicator_db1_S2!B4*Weighting!V2+Indicator_db1_S2!C4*Weighting!V3+Indicator_db1_S2!D4*Weighting!V4+Indicator_db1_S2!E4*Weighting!V5+Indicator_db1_S2!F4*Weighting!V6+Indicator_db1_S2!G4*Weighting!V7+Indicator_db1_S2!H4*Weighting!V8+Indicator_db1_S2!I4*Weighting!V9+Indicator_db1_S2!J4*Weighting!V10+Indicator_db1_S2!K4*Weighting!V11+Indicator_db1_S2!L4*Weighting!V12+Indicator_db1_S2!M4*Weighting!V13+Indicator_db1_S2!N4*Weighting!V14+Indicator_db1_S2!O4*Weighting!V15+Indicator_db1_S2!P4*Weighting!V16+Indicator_db1_S2!Q4*Weighting!V17</f>
        <v>-0.38934656848512872</v>
      </c>
      <c r="W4" s="8">
        <f>+Indicator_db1_S2!B4*Weighting!W2+Indicator_db1_S2!C4*Weighting!W3+Indicator_db1_S2!D4*Weighting!W4+Indicator_db1_S2!E4*Weighting!W5+Indicator_db1_S2!F4*Weighting!W6+Indicator_db1_S2!G4*Weighting!W7+Indicator_db1_S2!H4*Weighting!W8+Indicator_db1_S2!I4*Weighting!W9+Indicator_db1_S2!J4*Weighting!W10+Indicator_db1_S2!K4*Weighting!W11+Indicator_db1_S2!L4*Weighting!W12+Indicator_db1_S2!M4*Weighting!W13+Indicator_db1_S2!N4*Weighting!W14+Indicator_db1_S2!O4*Weighting!W15+Indicator_db1_S2!P4*Weighting!W16+Indicator_db1_S2!Q4*Weighting!W17</f>
        <v>-0.60934710804741865</v>
      </c>
      <c r="X4" s="8">
        <f>+Indicator_db1_S2!B4*Weighting!X2+Indicator_db1_S2!C4*Weighting!X3+Indicator_db1_S2!D4*Weighting!X4+Indicator_db1_S2!E4*Weighting!X5+Indicator_db1_S2!F4*Weighting!X6+Indicator_db1_S2!G4*Weighting!X7+Indicator_db1_S2!H4*Weighting!X8+Indicator_db1_S2!I4*Weighting!X9+Indicator_db1_S2!J4*Weighting!X10+Indicator_db1_S2!K4*Weighting!X11+Indicator_db1_S2!L4*Weighting!X12+Indicator_db1_S2!M4*Weighting!X13+Indicator_db1_S2!N4*Weighting!X14+Indicator_db1_S2!O4*Weighting!X15+Indicator_db1_S2!P4*Weighting!X16+Indicator_db1_S2!Q4*Weighting!X17</f>
        <v>-0.58008504110585035</v>
      </c>
      <c r="Y4" s="8">
        <f>+Indicator_db1_S2!B4*Weighting!Y2+Indicator_db1_S2!C4*Weighting!Y3+Indicator_db1_S2!D4*Weighting!Y4+Indicator_db1_S2!E4*Weighting!Y5+Indicator_db1_S2!F4*Weighting!Y6+Indicator_db1_S2!G4*Weighting!Y7+Indicator_db1_S2!H4*Weighting!Y8+Indicator_db1_S2!I4*Weighting!Y9+Indicator_db1_S2!J4*Weighting!Y10+Indicator_db1_S2!K4*Weighting!Y11+Indicator_db1_S2!L4*Weighting!Y12+Indicator_db1_S2!M4*Weighting!Y13+Indicator_db1_S2!N4*Weighting!Y14+Indicator_db1_S2!O4*Weighting!Y15+Indicator_db1_S2!P4*Weighting!Y16+Indicator_db1_S2!Q4*Weighting!Y17</f>
        <v>-7.9130063374269033E-2</v>
      </c>
      <c r="Z4" s="8">
        <f>+Indicator_db1_S2!B4*Weighting!Z2+Indicator_db1_S2!C4*Weighting!Z3+Indicator_db1_S2!D4*Weighting!Z4+Indicator_db1_S2!E4*Weighting!Z5+Indicator_db1_S2!F4*Weighting!Z6+Indicator_db1_S2!G4*Weighting!Z7+Indicator_db1_S2!H4*Weighting!Z8+Indicator_db1_S2!I4*Weighting!Z9+Indicator_db1_S2!J4*Weighting!Z10+Indicator_db1_S2!K4*Weighting!Z11+Indicator_db1_S2!L4*Weighting!Z12+Indicator_db1_S2!M4*Weighting!Z13+Indicator_db1_S2!N4*Weighting!Z14+Indicator_db1_S2!O4*Weighting!Z15+Indicator_db1_S2!P4*Weighting!Z16+Indicator_db1_S2!Q4*Weighting!Z17</f>
        <v>-0.28306282476429184</v>
      </c>
      <c r="AA4" s="8">
        <f>+Indicator_db1_S2!B4*Weighting!AA2+Indicator_db1_S2!C4*Weighting!AA3+Indicator_db1_S2!D4*Weighting!AA4+Indicator_db1_S2!E4*Weighting!AA5+Indicator_db1_S2!F4*Weighting!AA6+Indicator_db1_S2!G4*Weighting!AA7+Indicator_db1_S2!H4*Weighting!AA8+Indicator_db1_S2!I4*Weighting!AA9+Indicator_db1_S2!J4*Weighting!AA10+Indicator_db1_S2!K4*Weighting!AA11+Indicator_db1_S2!L4*Weighting!AA12+Indicator_db1_S2!M4*Weighting!AA13+Indicator_db1_S2!N4*Weighting!AA14+Indicator_db1_S2!O4*Weighting!AA15+Indicator_db1_S2!P4*Weighting!AA16+Indicator_db1_S2!Q4*Weighting!AA17</f>
        <v>-6.8634386356220753E-2</v>
      </c>
    </row>
    <row r="5" spans="1:27" x14ac:dyDescent="0.35">
      <c r="A5" s="5" t="s">
        <v>4</v>
      </c>
      <c r="B5" s="8">
        <f ca="1">+Indicator_db1_S2!B5*Weighting!B2+Indicator_db1_S2!C5*Weighting!B3+Indicator_db1_S2!D5*Weighting!B4+Indicator_db1_S2!E5*Weighting!B5+Indicator_db1_S2!F5*Weighting!B6+Indicator_db1_S2!G5*Weighting!B7+Indicator_db1_S2!H5*Weighting!B8+Indicator_db1_S2!I5*Weighting!B9+Indicator_db1_S2!J5*Weighting!B10+Indicator_db1_S2!K5*Weighting!B11+Indicator_db1_S2!L5*Weighting!B12+Indicator_db1_S2!M5*Weighting!B13+Indicator_db1_S2!N5*Weighting!B14+Indicator_db1_S2!O5*Weighting!B15+Indicator_db1_S2!P5*Weighting!B16+Indicator_db1_S2!Q5*Weighting!B17</f>
        <v>-0.3647196260289895</v>
      </c>
      <c r="C5" s="8">
        <f ca="1">+Indicator_db1_S2!B5*Weighting!C2+Indicator_db1_S2!C5*Weighting!C3+Indicator_db1_S2!D5*Weighting!C4+Indicator_db1_S2!E5*Weighting!C5+Indicator_db1_S2!F5*Weighting!C6+Indicator_db1_S2!G5*Weighting!C7+Indicator_db1_S2!H5*Weighting!C8+Indicator_db1_S2!I5*Weighting!C9+Indicator_db1_S2!J5*Weighting!C10+Indicator_db1_S2!K5*Weighting!C11+Indicator_db1_S2!L5*Weighting!C12+Indicator_db1_S2!M5*Weighting!C13+Indicator_db1_S2!N5*Weighting!C14+Indicator_db1_S2!O5*Weighting!C15+Indicator_db1_S2!P5*Weighting!C16+Indicator_db1_S2!Q5*Weighting!C17</f>
        <v>-0.37592496144530863</v>
      </c>
      <c r="D5" s="8">
        <f ca="1">+Indicator_db1_S2!B5*Weighting!D2+Indicator_db1_S2!C5*Weighting!D3+Indicator_db1_S2!D5*Weighting!D4+Indicator_db1_S2!E5*Weighting!D5+Indicator_db1_S2!F5*Weighting!D6+Indicator_db1_S2!G5*Weighting!D7+Indicator_db1_S2!H5*Weighting!D8+Indicator_db1_S2!I5*Weighting!D9+Indicator_db1_S2!J5*Weighting!D10+Indicator_db1_S2!K5*Weighting!D11+Indicator_db1_S2!L5*Weighting!D12+Indicator_db1_S2!M5*Weighting!D13+Indicator_db1_S2!N5*Weighting!D14+Indicator_db1_S2!O5*Weighting!D15+Indicator_db1_S2!P5*Weighting!D16+Indicator_db1_S2!Q5*Weighting!D17</f>
        <v>-0.36790045747397687</v>
      </c>
      <c r="E5" s="8">
        <f ca="1">+Indicator_db1_S2!B5*Weighting!E2+Indicator_db1_S2!C5*Weighting!E3+Indicator_db1_S2!D5*Weighting!E4+Indicator_db1_S2!E5*Weighting!E5+Indicator_db1_S2!F5*Weighting!E6+Indicator_db1_S2!G5*Weighting!E7+Indicator_db1_S2!H5*Weighting!E8+Indicator_db1_S2!I5*Weighting!E9+Indicator_db1_S2!J5*Weighting!E10+Indicator_db1_S2!K5*Weighting!E11+Indicator_db1_S2!L5*Weighting!E12+Indicator_db1_S2!M5*Weighting!E13+Indicator_db1_S2!N5*Weighting!E14+Indicator_db1_S2!O5*Weighting!E15+Indicator_db1_S2!P5*Weighting!E16+Indicator_db1_S2!Q5*Weighting!E17</f>
        <v>-0.38302557504699963</v>
      </c>
      <c r="F5" s="8">
        <f ca="1">+Indicator_db1_S2!B5*Weighting!F2+Indicator_db1_S2!C5*Weighting!F3+Indicator_db1_S2!D5*Weighting!F4+Indicator_db1_S2!E5*Weighting!F5+Indicator_db1_S2!F5*Weighting!F6+Indicator_db1_S2!G5*Weighting!F7+Indicator_db1_S2!H5*Weighting!F8+Indicator_db1_S2!I5*Weighting!F9+Indicator_db1_S2!J5*Weighting!F10+Indicator_db1_S2!K5*Weighting!F11+Indicator_db1_S2!L5*Weighting!F12+Indicator_db1_S2!M5*Weighting!F13+Indicator_db1_S2!N5*Weighting!F14+Indicator_db1_S2!O5*Weighting!F15+Indicator_db1_S2!P5*Weighting!F16+Indicator_db1_S2!Q5*Weighting!F17</f>
        <v>-0.38076230892667284</v>
      </c>
      <c r="G5" s="8">
        <f>+Indicator_db1_S2!B5*Weighting!G2+Indicator_db1_S2!C5*Weighting!G3+Indicator_db1_S2!D5*Weighting!G4+Indicator_db1_S2!E5*Weighting!G5+Indicator_db1_S2!F5*Weighting!G6+Indicator_db1_S2!G5*Weighting!G7+Indicator_db1_S2!H5*Weighting!G8+Indicator_db1_S2!I5*Weighting!G9+Indicator_db1_S2!J5*Weighting!G10+Indicator_db1_S2!K5*Weighting!G11+Indicator_db1_S2!L5*Weighting!G12+Indicator_db1_S2!M5*Weighting!G13+Indicator_db1_S2!N5*Weighting!G14+Indicator_db1_S2!O5*Weighting!G15+Indicator_db1_S2!P5*Weighting!G16+Indicator_db1_S2!Q5*Weighting!G17</f>
        <v>-0.30243007720369669</v>
      </c>
      <c r="H5" s="8">
        <f>+Indicator_db1_S2!B5*Weighting!H2+Indicator_db1_S2!C5*Weighting!H3+Indicator_db1_S2!D5*Weighting!H4+Indicator_db1_S2!E5*Weighting!H5+Indicator_db1_S2!F5*Weighting!H6+Indicator_db1_S2!G5*Weighting!H7+Indicator_db1_S2!H5*Weighting!H8+Indicator_db1_S2!I5*Weighting!H9+Indicator_db1_S2!J5*Weighting!H10+Indicator_db1_S2!K5*Weighting!H11+Indicator_db1_S2!L5*Weighting!H12+Indicator_db1_S2!M5*Weighting!H13+Indicator_db1_S2!N5*Weighting!H14+Indicator_db1_S2!O5*Weighting!H15+Indicator_db1_S2!P5*Weighting!H16+Indicator_db1_S2!Q5*Weighting!H17</f>
        <v>-0.30350434033038448</v>
      </c>
      <c r="I5" s="8">
        <f>+Indicator_db1_S2!B5*Weighting!I2+Indicator_db1_S2!C5*Weighting!I3+Indicator_db1_S2!D5*Weighting!I4+Indicator_db1_S2!E5*Weighting!I5+Indicator_db1_S2!F5*Weighting!I6+Indicator_db1_S2!G5*Weighting!I7+Indicator_db1_S2!H5*Weighting!I8+Indicator_db1_S2!I5*Weighting!I9+Indicator_db1_S2!J5*Weighting!I10+Indicator_db1_S2!K5*Weighting!I11+Indicator_db1_S2!L5*Weighting!I12+Indicator_db1_S2!M5*Weighting!I13+Indicator_db1_S2!N5*Weighting!I14+Indicator_db1_S2!O5*Weighting!I15+Indicator_db1_S2!P5*Weighting!I16+Indicator_db1_S2!Q5*Weighting!I17</f>
        <v>-0.30795845104662861</v>
      </c>
      <c r="J5" s="8">
        <f>+Indicator_db1_S2!B5*Weighting!J2+Indicator_db1_S2!C5*Weighting!J3+Indicator_db1_S2!D5*Weighting!J4+Indicator_db1_S2!E5*Weighting!J5+Indicator_db1_S2!F5*Weighting!J6+Indicator_db1_S2!G5*Weighting!J7+Indicator_db1_S2!H5*Weighting!J8+Indicator_db1_S2!I5*Weighting!J9+Indicator_db1_S2!J5*Weighting!J10+Indicator_db1_S2!K5*Weighting!J11+Indicator_db1_S2!L5*Weighting!J12+Indicator_db1_S2!M5*Weighting!J13+Indicator_db1_S2!N5*Weighting!J14+Indicator_db1_S2!O5*Weighting!J15+Indicator_db1_S2!P5*Weighting!J16+Indicator_db1_S2!Q5*Weighting!J17</f>
        <v>-0.35067990619859191</v>
      </c>
      <c r="K5" s="8">
        <f>+Indicator_db1_S2!B5*Weighting!K2+Indicator_db1_S2!C5*Weighting!K3+Indicator_db1_S2!D5*Weighting!K4+Indicator_db1_S2!E5*Weighting!K5+Indicator_db1_S2!F5*Weighting!K6+Indicator_db1_S2!G5*Weighting!K7+Indicator_db1_S2!H5*Weighting!K8+Indicator_db1_S2!I5*Weighting!K9+Indicator_db1_S2!J5*Weighting!K10+Indicator_db1_S2!K5*Weighting!K11+Indicator_db1_S2!L5*Weighting!K12+Indicator_db1_S2!M5*Weighting!K13+Indicator_db1_S2!N5*Weighting!K14+Indicator_db1_S2!O5*Weighting!K15+Indicator_db1_S2!P5*Weighting!K16+Indicator_db1_S2!Q5*Weighting!K17</f>
        <v>-0.30627788044294513</v>
      </c>
      <c r="L5" s="8">
        <f>+Indicator_db1_S2!B5*Weighting!L2+Indicator_db1_S2!C5*Weighting!L3+Indicator_db1_S2!D5*Weighting!L4+Indicator_db1_S2!E5*Weighting!L5+Indicator_db1_S2!F5*Weighting!L6+Indicator_db1_S2!G5*Weighting!L7+Indicator_db1_S2!H5*Weighting!L8+Indicator_db1_S2!I5*Weighting!L9+Indicator_db1_S2!J5*Weighting!L10+Indicator_db1_S2!K5*Weighting!L11+Indicator_db1_S2!L5*Weighting!L12+Indicator_db1_S2!M5*Weighting!L13+Indicator_db1_S2!N5*Weighting!L14+Indicator_db1_S2!O5*Weighting!L15+Indicator_db1_S2!P5*Weighting!L16+Indicator_db1_S2!Q5*Weighting!L17</f>
        <v>-0.40677574080136752</v>
      </c>
      <c r="M5" s="8">
        <f>+Indicator_db1_S2!B5*Weighting!M2+Indicator_db1_S2!C5*Weighting!M3+Indicator_db1_S2!D5*Weighting!M4+Indicator_db1_S2!E5*Weighting!M5+Indicator_db1_S2!F5*Weighting!M6+Indicator_db1_S2!G5*Weighting!M7+Indicator_db1_S2!H5*Weighting!M8+Indicator_db1_S2!I5*Weighting!M9+Indicator_db1_S2!J5*Weighting!M10+Indicator_db1_S2!K5*Weighting!M11+Indicator_db1_S2!L5*Weighting!M12+Indicator_db1_S2!M5*Weighting!M13+Indicator_db1_S2!N5*Weighting!M14+Indicator_db1_S2!O5*Weighting!M15+Indicator_db1_S2!P5*Weighting!M16+Indicator_db1_S2!Q5*Weighting!M17</f>
        <v>-5.7364219710895552E-2</v>
      </c>
      <c r="N5" s="8">
        <f>+Indicator_db1_S2!B5*Weighting!N2+Indicator_db1_S2!C5*Weighting!N3+Indicator_db1_S2!D5*Weighting!N4+Indicator_db1_S2!E5*Weighting!N5+Indicator_db1_S2!F5*Weighting!N6+Indicator_db1_S2!G5*Weighting!N7+Indicator_db1_S2!H5*Weighting!N8+Indicator_db1_S2!I5*Weighting!N9+Indicator_db1_S2!J5*Weighting!N10+Indicator_db1_S2!K5*Weighting!N11+Indicator_db1_S2!L5*Weighting!N12+Indicator_db1_S2!M5*Weighting!N13+Indicator_db1_S2!N5*Weighting!N14+Indicator_db1_S2!O5*Weighting!N15+Indicator_db1_S2!P5*Weighting!N16+Indicator_db1_S2!Q5*Weighting!N17</f>
        <v>-0.38516481500708322</v>
      </c>
      <c r="O5" s="8">
        <f>+Indicator_db1_S2!B5*Weighting!O2+Indicator_db1_S2!C5*Weighting!O3+Indicator_db1_S2!D5*Weighting!O4+Indicator_db1_S2!E5*Weighting!O5+Indicator_db1_S2!F5*Weighting!O6+Indicator_db1_S2!G5*Weighting!O7+Indicator_db1_S2!H5*Weighting!O8+Indicator_db1_S2!I5*Weighting!O9+Indicator_db1_S2!J5*Weighting!O10+Indicator_db1_S2!K5*Weighting!O11+Indicator_db1_S2!L5*Weighting!O12+Indicator_db1_S2!M5*Weighting!O13+Indicator_db1_S2!N5*Weighting!O14+Indicator_db1_S2!O5*Weighting!O15+Indicator_db1_S2!P5*Weighting!O16+Indicator_db1_S2!Q5*Weighting!O17</f>
        <v>-0.33160706875521534</v>
      </c>
      <c r="P5" s="8">
        <f>+Indicator_db1_S2!B5*Weighting!P2+Indicator_db1_S2!C5*Weighting!P3+Indicator_db1_S2!D5*Weighting!P4+Indicator_db1_S2!E5*Weighting!P5+Indicator_db1_S2!F5*Weighting!P6+Indicator_db1_S2!G5*Weighting!P7+Indicator_db1_S2!H5*Weighting!P8+Indicator_db1_S2!I5*Weighting!P9+Indicator_db1_S2!J5*Weighting!P10+Indicator_db1_S2!K5*Weighting!P11+Indicator_db1_S2!L5*Weighting!P12+Indicator_db1_S2!M5*Weighting!P13+Indicator_db1_S2!N5*Weighting!P14+Indicator_db1_S2!O5*Weighting!P15+Indicator_db1_S2!P5*Weighting!P16+Indicator_db1_S2!Q5*Weighting!P17</f>
        <v>-0.56873568663297047</v>
      </c>
      <c r="Q5" s="8">
        <f>+Indicator_db1_S2!B5*Weighting!Q2+Indicator_db1_S2!C5*Weighting!Q3+Indicator_db1_S2!D5*Weighting!Q4+Indicator_db1_S2!E5*Weighting!Q5+Indicator_db1_S2!F5*Weighting!Q6+Indicator_db1_S2!G5*Weighting!Q7+Indicator_db1_S2!H5*Weighting!Q8+Indicator_db1_S2!I5*Weighting!Q9+Indicator_db1_S2!J5*Weighting!Q10+Indicator_db1_S2!K5*Weighting!Q11+Indicator_db1_S2!L5*Weighting!Q12+Indicator_db1_S2!M5*Weighting!Q13+Indicator_db1_S2!N5*Weighting!Q14+Indicator_db1_S2!O5*Weighting!Q15+Indicator_db1_S2!P5*Weighting!Q16+Indicator_db1_S2!Q5*Weighting!Q17</f>
        <v>-6.1681844278914544E-2</v>
      </c>
      <c r="R5" s="8">
        <f>+Indicator_db1_S2!B5*Weighting!R2+Indicator_db1_S2!C5*Weighting!R3+Indicator_db1_S2!D5*Weighting!R4+Indicator_db1_S2!E5*Weighting!R5+Indicator_db1_S2!F5*Weighting!R6+Indicator_db1_S2!G5*Weighting!R7+Indicator_db1_S2!H5*Weighting!R8+Indicator_db1_S2!I5*Weighting!R9+Indicator_db1_S2!J5*Weighting!R10+Indicator_db1_S2!K5*Weighting!R11+Indicator_db1_S2!L5*Weighting!R12+Indicator_db1_S2!M5*Weighting!R13+Indicator_db1_S2!N5*Weighting!R14+Indicator_db1_S2!O5*Weighting!R15+Indicator_db1_S2!P5*Weighting!R16+Indicator_db1_S2!Q5*Weighting!R17</f>
        <v>-0.31348752458168488</v>
      </c>
      <c r="S5" s="8">
        <f>+Indicator_db1_S2!B5*Weighting!S2+Indicator_db1_S2!C5*Weighting!S3+Indicator_db1_S2!D5*Weighting!S4+Indicator_db1_S2!E5*Weighting!S5+Indicator_db1_S2!F5*Weighting!S6+Indicator_db1_S2!G5*Weighting!S7+Indicator_db1_S2!H5*Weighting!S8+Indicator_db1_S2!I5*Weighting!S9+Indicator_db1_S2!J5*Weighting!S10+Indicator_db1_S2!K5*Weighting!S11+Indicator_db1_S2!L5*Weighting!S12+Indicator_db1_S2!M5*Weighting!S13+Indicator_db1_S2!N5*Weighting!S14+Indicator_db1_S2!O5*Weighting!S15+Indicator_db1_S2!P5*Weighting!S16+Indicator_db1_S2!Q5*Weighting!S17</f>
        <v>-0.18349466113021157</v>
      </c>
      <c r="T5" s="8">
        <f>+Indicator_db1_S2!B5*Weighting!T2+Indicator_db1_S2!C5*Weighting!T3+Indicator_db1_S2!D5*Weighting!T4+Indicator_db1_S2!E5*Weighting!T5+Indicator_db1_S2!F5*Weighting!T6+Indicator_db1_S2!G5*Weighting!T7+Indicator_db1_S2!H5*Weighting!T8+Indicator_db1_S2!I5*Weighting!T9+Indicator_db1_S2!J5*Weighting!T10+Indicator_db1_S2!K5*Weighting!T11+Indicator_db1_S2!L5*Weighting!T12+Indicator_db1_S2!M5*Weighting!T13+Indicator_db1_S2!N5*Weighting!T14+Indicator_db1_S2!O5*Weighting!T15+Indicator_db1_S2!P5*Weighting!T16+Indicator_db1_S2!Q5*Weighting!T17</f>
        <v>-0.37301531923416514</v>
      </c>
      <c r="U5" s="8">
        <f>+Indicator_db1_S2!B5*Weighting!U2+Indicator_db1_S2!C5*Weighting!U3+Indicator_db1_S2!D5*Weighting!U4+Indicator_db1_S2!E5*Weighting!U5+Indicator_db1_S2!F5*Weighting!U6+Indicator_db1_S2!G5*Weighting!U7+Indicator_db1_S2!H5*Weighting!U8+Indicator_db1_S2!I5*Weighting!U9+Indicator_db1_S2!J5*Weighting!U10+Indicator_db1_S2!K5*Weighting!U11+Indicator_db1_S2!L5*Weighting!U12+Indicator_db1_S2!M5*Weighting!U13+Indicator_db1_S2!N5*Weighting!U14+Indicator_db1_S2!O5*Weighting!U15+Indicator_db1_S2!P5*Weighting!U16+Indicator_db1_S2!Q5*Weighting!U17</f>
        <v>-0.19029771288851932</v>
      </c>
      <c r="V5" s="8">
        <f>+Indicator_db1_S2!B5*Weighting!V2+Indicator_db1_S2!C5*Weighting!V3+Indicator_db1_S2!D5*Weighting!V4+Indicator_db1_S2!E5*Weighting!V5+Indicator_db1_S2!F5*Weighting!V6+Indicator_db1_S2!G5*Weighting!V7+Indicator_db1_S2!H5*Weighting!V8+Indicator_db1_S2!I5*Weighting!V9+Indicator_db1_S2!J5*Weighting!V10+Indicator_db1_S2!K5*Weighting!V11+Indicator_db1_S2!L5*Weighting!V12+Indicator_db1_S2!M5*Weighting!V13+Indicator_db1_S2!N5*Weighting!V14+Indicator_db1_S2!O5*Weighting!V15+Indicator_db1_S2!P5*Weighting!V16+Indicator_db1_S2!Q5*Weighting!V17</f>
        <v>-0.43137702968860925</v>
      </c>
      <c r="W5" s="8">
        <f>+Indicator_db1_S2!B5*Weighting!W2+Indicator_db1_S2!C5*Weighting!W3+Indicator_db1_S2!D5*Weighting!W4+Indicator_db1_S2!E5*Weighting!W5+Indicator_db1_S2!F5*Weighting!W6+Indicator_db1_S2!G5*Weighting!W7+Indicator_db1_S2!H5*Weighting!W8+Indicator_db1_S2!I5*Weighting!W9+Indicator_db1_S2!J5*Weighting!W10+Indicator_db1_S2!K5*Weighting!W11+Indicator_db1_S2!L5*Weighting!W12+Indicator_db1_S2!M5*Weighting!W13+Indicator_db1_S2!N5*Weighting!W14+Indicator_db1_S2!O5*Weighting!W15+Indicator_db1_S2!P5*Weighting!W16+Indicator_db1_S2!Q5*Weighting!W17</f>
        <v>-0.41120768258420659</v>
      </c>
      <c r="X5" s="8">
        <f>+Indicator_db1_S2!B5*Weighting!X2+Indicator_db1_S2!C5*Weighting!X3+Indicator_db1_S2!D5*Weighting!X4+Indicator_db1_S2!E5*Weighting!X5+Indicator_db1_S2!F5*Weighting!X6+Indicator_db1_S2!G5*Weighting!X7+Indicator_db1_S2!H5*Weighting!X8+Indicator_db1_S2!I5*Weighting!X9+Indicator_db1_S2!J5*Weighting!X10+Indicator_db1_S2!K5*Weighting!X11+Indicator_db1_S2!L5*Weighting!X12+Indicator_db1_S2!M5*Weighting!X13+Indicator_db1_S2!N5*Weighting!X14+Indicator_db1_S2!O5*Weighting!X15+Indicator_db1_S2!P5*Weighting!X16+Indicator_db1_S2!Q5*Weighting!X17</f>
        <v>-0.55739888584144492</v>
      </c>
      <c r="Y5" s="8">
        <f>+Indicator_db1_S2!B5*Weighting!Y2+Indicator_db1_S2!C5*Weighting!Y3+Indicator_db1_S2!D5*Weighting!Y4+Indicator_db1_S2!E5*Weighting!Y5+Indicator_db1_S2!F5*Weighting!Y6+Indicator_db1_S2!G5*Weighting!Y7+Indicator_db1_S2!H5*Weighting!Y8+Indicator_db1_S2!I5*Weighting!Y9+Indicator_db1_S2!J5*Weighting!Y10+Indicator_db1_S2!K5*Weighting!Y11+Indicator_db1_S2!L5*Weighting!Y12+Indicator_db1_S2!M5*Weighting!Y13+Indicator_db1_S2!N5*Weighting!Y14+Indicator_db1_S2!O5*Weighting!Y15+Indicator_db1_S2!P5*Weighting!Y16+Indicator_db1_S2!Q5*Weighting!Y17</f>
        <v>-8.7100781999106328E-2</v>
      </c>
      <c r="Z5" s="8">
        <f>+Indicator_db1_S2!B5*Weighting!Z2+Indicator_db1_S2!C5*Weighting!Z3+Indicator_db1_S2!D5*Weighting!Z4+Indicator_db1_S2!E5*Weighting!Z5+Indicator_db1_S2!F5*Weighting!Z6+Indicator_db1_S2!G5*Weighting!Z7+Indicator_db1_S2!H5*Weighting!Z8+Indicator_db1_S2!I5*Weighting!Z9+Indicator_db1_S2!J5*Weighting!Z10+Indicator_db1_S2!K5*Weighting!Z11+Indicator_db1_S2!L5*Weighting!Z12+Indicator_db1_S2!M5*Weighting!Z13+Indicator_db1_S2!N5*Weighting!Z14+Indicator_db1_S2!O5*Weighting!Z15+Indicator_db1_S2!P5*Weighting!Z16+Indicator_db1_S2!Q5*Weighting!Z17</f>
        <v>-0.40893063664249085</v>
      </c>
      <c r="AA5" s="8">
        <f>+Indicator_db1_S2!B5*Weighting!AA2+Indicator_db1_S2!C5*Weighting!AA3+Indicator_db1_S2!D5*Weighting!AA4+Indicator_db1_S2!E5*Weighting!AA5+Indicator_db1_S2!F5*Weighting!AA6+Indicator_db1_S2!G5*Weighting!AA7+Indicator_db1_S2!H5*Weighting!AA8+Indicator_db1_S2!I5*Weighting!AA9+Indicator_db1_S2!J5*Weighting!AA10+Indicator_db1_S2!K5*Weighting!AA11+Indicator_db1_S2!L5*Weighting!AA12+Indicator_db1_S2!M5*Weighting!AA13+Indicator_db1_S2!N5*Weighting!AA14+Indicator_db1_S2!O5*Weighting!AA15+Indicator_db1_S2!P5*Weighting!AA16+Indicator_db1_S2!Q5*Weighting!AA17</f>
        <v>-7.1241625482260915E-2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3!B2*Weighting!B2+Indicator_db1_S3!C2*Weighting!B3+Indicator_db1_S3!D2*Weighting!B4+Indicator_db1_S3!E2*Weighting!B5+Indicator_db1_S3!F2*Weighting!B6+Indicator_db1_S3!G2*Weighting!B7+Indicator_db1_S3!H2*Weighting!B8+Indicator_db1_S3!I2*Weighting!B9+Indicator_db1_S3!J2*Weighting!B10+Indicator_db1_S3!K2*Weighting!B11+Indicator_db1_S3!L2*Weighting!B12+Indicator_db1_S3!M2*Weighting!B13+Indicator_db1_S3!N2*Weighting!B14+Indicator_db1_S3!O2*Weighting!B15+Indicator_db1_S3!P2*Weighting!B16+Indicator_db1_S3!Q2*Weighting!B17</f>
        <v>-0.4480301676552273</v>
      </c>
      <c r="C2" s="8">
        <f ca="1">+Indicator_db1_S3!B2*Weighting!C2+Indicator_db1_S3!C2*Weighting!C3+Indicator_db1_S3!D2*Weighting!C4+Indicator_db1_S3!E2*Weighting!C5+Indicator_db1_S3!F2*Weighting!C6+Indicator_db1_S3!G2*Weighting!C7+Indicator_db1_S3!H2*Weighting!C8+Indicator_db1_S3!I2*Weighting!C9+Indicator_db1_S3!J2*Weighting!C10+Indicator_db1_S3!K2*Weighting!C11+Indicator_db1_S3!L2*Weighting!C12+Indicator_db1_S3!M2*Weighting!C13+Indicator_db1_S3!N2*Weighting!C14+Indicator_db1_S3!O2*Weighting!C15+Indicator_db1_S3!P2*Weighting!C16+Indicator_db1_S3!Q2*Weighting!C17</f>
        <v>-0.56460398079093443</v>
      </c>
      <c r="D2" s="8">
        <f ca="1">+Indicator_db1_S3!B2*Weighting!D2+Indicator_db1_S3!C2*Weighting!D3+Indicator_db1_S3!D2*Weighting!D4+Indicator_db1_S3!E2*Weighting!D5+Indicator_db1_S3!F2*Weighting!D6+Indicator_db1_S3!G2*Weighting!D7+Indicator_db1_S3!H2*Weighting!D8+Indicator_db1_S3!I2*Weighting!D9+Indicator_db1_S3!J2*Weighting!D10+Indicator_db1_S3!K2*Weighting!D11+Indicator_db1_S3!L2*Weighting!D12+Indicator_db1_S3!M2*Weighting!D13+Indicator_db1_S3!N2*Weighting!D14+Indicator_db1_S3!O2*Weighting!D15+Indicator_db1_S3!P2*Weighting!D16+Indicator_db1_S3!Q2*Weighting!D17</f>
        <v>-0.45244872215867804</v>
      </c>
      <c r="E2" s="8">
        <f ca="1">+Indicator_db1_S3!B2*Weighting!E2+Indicator_db1_S3!C2*Weighting!E3+Indicator_db1_S3!D2*Weighting!E4+Indicator_db1_S3!E2*Weighting!E5+Indicator_db1_S3!F2*Weighting!E6+Indicator_db1_S3!G2*Weighting!E7+Indicator_db1_S3!H2*Weighting!E8+Indicator_db1_S3!I2*Weighting!E9+Indicator_db1_S3!J2*Weighting!E10+Indicator_db1_S3!K2*Weighting!E11+Indicator_db1_S3!L2*Weighting!E12+Indicator_db1_S3!M2*Weighting!E13+Indicator_db1_S3!N2*Weighting!E14+Indicator_db1_S3!O2*Weighting!E15+Indicator_db1_S3!P2*Weighting!E16+Indicator_db1_S3!Q2*Weighting!E17</f>
        <v>-0.57862810714401658</v>
      </c>
      <c r="F2" s="8">
        <f ca="1">+Indicator_db1_S3!B2*Weighting!F2+Indicator_db1_S3!C2*Weighting!F3+Indicator_db1_S3!D2*Weighting!F4+Indicator_db1_S3!E2*Weighting!F5+Indicator_db1_S3!F2*Weighting!F6+Indicator_db1_S3!G2*Weighting!F7+Indicator_db1_S3!H2*Weighting!F8+Indicator_db1_S3!I2*Weighting!F9+Indicator_db1_S3!J2*Weighting!F10+Indicator_db1_S3!K2*Weighting!F11+Indicator_db1_S3!L2*Weighting!F12+Indicator_db1_S3!M2*Weighting!F13+Indicator_db1_S3!N2*Weighting!F14+Indicator_db1_S3!O2*Weighting!F15+Indicator_db1_S3!P2*Weighting!F16+Indicator_db1_S3!Q2*Weighting!F17</f>
        <v>-0.49796446924105769</v>
      </c>
      <c r="G2" s="8">
        <f>+Indicator_db1_S3!B2*Weighting!G2+Indicator_db1_S3!C2*Weighting!G3+Indicator_db1_S3!D2*Weighting!G4+Indicator_db1_S3!E2*Weighting!G5+Indicator_db1_S3!F2*Weighting!G6+Indicator_db1_S3!G2*Weighting!G7+Indicator_db1_S3!H2*Weighting!G8+Indicator_db1_S3!I2*Weighting!G9+Indicator_db1_S3!J2*Weighting!G10+Indicator_db1_S3!K2*Weighting!G11+Indicator_db1_S3!L2*Weighting!G12+Indicator_db1_S3!M2*Weighting!G13+Indicator_db1_S3!N2*Weighting!G14+Indicator_db1_S3!O2*Weighting!G15+Indicator_db1_S3!P2*Weighting!G16+Indicator_db1_S3!Q2*Weighting!G17</f>
        <v>-0.3162529690260234</v>
      </c>
      <c r="H2" s="8">
        <f>+Indicator_db1_S3!B2*Weighting!H2+Indicator_db1_S3!C2*Weighting!H3+Indicator_db1_S3!D2*Weighting!H4+Indicator_db1_S3!E2*Weighting!H5+Indicator_db1_S3!F2*Weighting!H6+Indicator_db1_S3!G2*Weighting!H7+Indicator_db1_S3!H2*Weighting!H8+Indicator_db1_S3!I2*Weighting!H9+Indicator_db1_S3!J2*Weighting!H10+Indicator_db1_S3!K2*Weighting!H11+Indicator_db1_S3!L2*Weighting!H12+Indicator_db1_S3!M2*Weighting!H13+Indicator_db1_S3!N2*Weighting!H14+Indicator_db1_S3!O2*Weighting!H15+Indicator_db1_S3!P2*Weighting!H16+Indicator_db1_S3!Q2*Weighting!H17</f>
        <v>-0.36709701184790755</v>
      </c>
      <c r="I2" s="8">
        <f>+Indicator_db1_S3!B2*Weighting!I2+Indicator_db1_S3!C2*Weighting!I3+Indicator_db1_S3!D2*Weighting!I4+Indicator_db1_S3!E2*Weighting!I5+Indicator_db1_S3!F2*Weighting!I6+Indicator_db1_S3!G2*Weighting!I7+Indicator_db1_S3!H2*Weighting!I8+Indicator_db1_S3!I2*Weighting!I9+Indicator_db1_S3!J2*Weighting!I10+Indicator_db1_S3!K2*Weighting!I11+Indicator_db1_S3!L2*Weighting!I12+Indicator_db1_S3!M2*Weighting!I13+Indicator_db1_S3!N2*Weighting!I14+Indicator_db1_S3!O2*Weighting!I15+Indicator_db1_S3!P2*Weighting!I16+Indicator_db1_S3!Q2*Weighting!I17</f>
        <v>-0.32024536375960844</v>
      </c>
      <c r="J2" s="8">
        <f>+Indicator_db1_S3!B2*Weighting!J2+Indicator_db1_S3!C2*Weighting!J3+Indicator_db1_S3!D2*Weighting!J4+Indicator_db1_S3!E2*Weighting!J5+Indicator_db1_S3!F2*Weighting!J6+Indicator_db1_S3!G2*Weighting!J7+Indicator_db1_S3!H2*Weighting!J8+Indicator_db1_S3!I2*Weighting!J9+Indicator_db1_S3!J2*Weighting!J10+Indicator_db1_S3!K2*Weighting!J11+Indicator_db1_S3!L2*Weighting!J12+Indicator_db1_S3!M2*Weighting!J13+Indicator_db1_S3!N2*Weighting!J14+Indicator_db1_S3!O2*Weighting!J15+Indicator_db1_S3!P2*Weighting!J16+Indicator_db1_S3!Q2*Weighting!J17</f>
        <v>-0.45637009925753541</v>
      </c>
      <c r="K2" s="8">
        <f>+Indicator_db1_S3!B2*Weighting!K2+Indicator_db1_S3!C2*Weighting!K3+Indicator_db1_S3!D2*Weighting!K4+Indicator_db1_S3!E2*Weighting!K5+Indicator_db1_S3!F2*Weighting!K6+Indicator_db1_S3!G2*Weighting!K7+Indicator_db1_S3!H2*Weighting!K8+Indicator_db1_S3!I2*Weighting!K9+Indicator_db1_S3!J2*Weighting!K10+Indicator_db1_S3!K2*Weighting!K11+Indicator_db1_S3!L2*Weighting!K12+Indicator_db1_S3!M2*Weighting!K13+Indicator_db1_S3!N2*Weighting!K14+Indicator_db1_S3!O2*Weighting!K15+Indicator_db1_S3!P2*Weighting!K16+Indicator_db1_S3!Q2*Weighting!K17</f>
        <v>-0.33628551702338433</v>
      </c>
      <c r="L2" s="8">
        <f>+Indicator_db1_S3!B2*Weighting!L2+Indicator_db1_S3!C2*Weighting!L3+Indicator_db1_S3!D2*Weighting!L4+Indicator_db1_S3!E2*Weighting!L5+Indicator_db1_S3!F2*Weighting!L6+Indicator_db1_S3!G2*Weighting!L7+Indicator_db1_S3!H2*Weighting!L8+Indicator_db1_S3!I2*Weighting!L9+Indicator_db1_S3!J2*Weighting!L10+Indicator_db1_S3!K2*Weighting!L11+Indicator_db1_S3!L2*Weighting!L12+Indicator_db1_S3!M2*Weighting!L13+Indicator_db1_S3!N2*Weighting!L14+Indicator_db1_S3!O2*Weighting!L15+Indicator_db1_S3!P2*Weighting!L16+Indicator_db1_S3!Q2*Weighting!L17</f>
        <v>-0.81191596712448988</v>
      </c>
      <c r="M2" s="8">
        <f>+Indicator_db1_S3!B2*Weighting!M2+Indicator_db1_S3!C2*Weighting!M3+Indicator_db1_S3!D2*Weighting!M4+Indicator_db1_S3!E2*Weighting!M5+Indicator_db1_S3!F2*Weighting!M6+Indicator_db1_S3!G2*Weighting!M7+Indicator_db1_S3!H2*Weighting!M8+Indicator_db1_S3!I2*Weighting!M9+Indicator_db1_S3!J2*Weighting!M10+Indicator_db1_S3!K2*Weighting!M11+Indicator_db1_S3!L2*Weighting!M12+Indicator_db1_S3!M2*Weighting!M13+Indicator_db1_S3!N2*Weighting!M14+Indicator_db1_S3!O2*Weighting!M15+Indicator_db1_S3!P2*Weighting!M16+Indicator_db1_S3!Q2*Weighting!M17</f>
        <v>-3.5840297049920276E-2</v>
      </c>
      <c r="N2" s="8">
        <f>+Indicator_db1_S3!B2*Weighting!N2+Indicator_db1_S3!C2*Weighting!N3+Indicator_db1_S3!D2*Weighting!N4+Indicator_db1_S3!E2*Weighting!N5+Indicator_db1_S3!F2*Weighting!N6+Indicator_db1_S3!G2*Weighting!N7+Indicator_db1_S3!H2*Weighting!N8+Indicator_db1_S3!I2*Weighting!N9+Indicator_db1_S3!J2*Weighting!N10+Indicator_db1_S3!K2*Weighting!N11+Indicator_db1_S3!L2*Weighting!N12+Indicator_db1_S3!M2*Weighting!N13+Indicator_db1_S3!N2*Weighting!N14+Indicator_db1_S3!O2*Weighting!N15+Indicator_db1_S3!P2*Weighting!N16+Indicator_db1_S3!Q2*Weighting!N17</f>
        <v>-0.49936723329714328</v>
      </c>
      <c r="O2" s="8">
        <f>+Indicator_db1_S3!B2*Weighting!O2+Indicator_db1_S3!C2*Weighting!O3+Indicator_db1_S3!D2*Weighting!O4+Indicator_db1_S3!E2*Weighting!O5+Indicator_db1_S3!F2*Weighting!O6+Indicator_db1_S3!G2*Weighting!O7+Indicator_db1_S3!H2*Weighting!O8+Indicator_db1_S3!I2*Weighting!O9+Indicator_db1_S3!J2*Weighting!O10+Indicator_db1_S3!K2*Weighting!O11+Indicator_db1_S3!L2*Weighting!O12+Indicator_db1_S3!M2*Weighting!O13+Indicator_db1_S3!N2*Weighting!O14+Indicator_db1_S3!O2*Weighting!O15+Indicator_db1_S3!P2*Weighting!O16+Indicator_db1_S3!Q2*Weighting!O17</f>
        <v>-0.34813000882780476</v>
      </c>
      <c r="P2" s="8">
        <f>+Indicator_db1_S3!B2*Weighting!P2+Indicator_db1_S3!C2*Weighting!P3+Indicator_db1_S3!D2*Weighting!P4+Indicator_db1_S3!E2*Weighting!P5+Indicator_db1_S3!F2*Weighting!P6+Indicator_db1_S3!G2*Weighting!P7+Indicator_db1_S3!H2*Weighting!P8+Indicator_db1_S3!I2*Weighting!P9+Indicator_db1_S3!J2*Weighting!P10+Indicator_db1_S3!K2*Weighting!P11+Indicator_db1_S3!L2*Weighting!P12+Indicator_db1_S3!M2*Weighting!P13+Indicator_db1_S3!N2*Weighting!P14+Indicator_db1_S3!O2*Weighting!P15+Indicator_db1_S3!P2*Weighting!P16+Indicator_db1_S3!Q2*Weighting!P17</f>
        <v>-0.48092163436439728</v>
      </c>
      <c r="Q2" s="8">
        <f>+Indicator_db1_S3!B2*Weighting!Q2+Indicator_db1_S3!C2*Weighting!Q3+Indicator_db1_S3!D2*Weighting!Q4+Indicator_db1_S3!E2*Weighting!Q5+Indicator_db1_S3!F2*Weighting!Q6+Indicator_db1_S3!G2*Weighting!Q7+Indicator_db1_S3!H2*Weighting!Q8+Indicator_db1_S3!I2*Weighting!Q9+Indicator_db1_S3!J2*Weighting!Q10+Indicator_db1_S3!K2*Weighting!Q11+Indicator_db1_S3!L2*Weighting!Q12+Indicator_db1_S3!M2*Weighting!Q13+Indicator_db1_S3!N2*Weighting!Q14+Indicator_db1_S3!O2*Weighting!Q15+Indicator_db1_S3!P2*Weighting!Q16+Indicator_db1_S3!Q2*Weighting!Q17</f>
        <v>-5.4977767340545915E-2</v>
      </c>
      <c r="R2" s="8">
        <f>+Indicator_db1_S3!B2*Weighting!R2+Indicator_db1_S3!C2*Weighting!R3+Indicator_db1_S3!D2*Weighting!R4+Indicator_db1_S3!E2*Weighting!R5+Indicator_db1_S3!F2*Weighting!R6+Indicator_db1_S3!G2*Weighting!R7+Indicator_db1_S3!H2*Weighting!R8+Indicator_db1_S3!I2*Weighting!R9+Indicator_db1_S3!J2*Weighting!R10+Indicator_db1_S3!K2*Weighting!R11+Indicator_db1_S3!L2*Weighting!R12+Indicator_db1_S3!M2*Weighting!R13+Indicator_db1_S3!N2*Weighting!R14+Indicator_db1_S3!O2*Weighting!R15+Indicator_db1_S3!P2*Weighting!R16+Indicator_db1_S3!Q2*Weighting!R17</f>
        <v>-0.22078471575890452</v>
      </c>
      <c r="S2" s="8">
        <f>+Indicator_db1_S3!B2*Weighting!S2+Indicator_db1_S3!C2*Weighting!S3+Indicator_db1_S3!D2*Weighting!S4+Indicator_db1_S3!E2*Weighting!S5+Indicator_db1_S3!F2*Weighting!S6+Indicator_db1_S3!G2*Weighting!S7+Indicator_db1_S3!H2*Weighting!S8+Indicator_db1_S3!I2*Weighting!S9+Indicator_db1_S3!J2*Weighting!S10+Indicator_db1_S3!K2*Weighting!S11+Indicator_db1_S3!L2*Weighting!S12+Indicator_db1_S3!M2*Weighting!S13+Indicator_db1_S3!N2*Weighting!S14+Indicator_db1_S3!O2*Weighting!S15+Indicator_db1_S3!P2*Weighting!S16+Indicator_db1_S3!Q2*Weighting!S17</f>
        <v>-0.13459089434029178</v>
      </c>
      <c r="T2" s="8">
        <f>+Indicator_db1_S3!B2*Weighting!T2+Indicator_db1_S3!C2*Weighting!T3+Indicator_db1_S3!D2*Weighting!T4+Indicator_db1_S3!E2*Weighting!T5+Indicator_db1_S3!F2*Weighting!T6+Indicator_db1_S3!G2*Weighting!T7+Indicator_db1_S3!H2*Weighting!T8+Indicator_db1_S3!I2*Weighting!T9+Indicator_db1_S3!J2*Weighting!T10+Indicator_db1_S3!K2*Weighting!T11+Indicator_db1_S3!L2*Weighting!T12+Indicator_db1_S3!M2*Weighting!T13+Indicator_db1_S3!N2*Weighting!T14+Indicator_db1_S3!O2*Weighting!T15+Indicator_db1_S3!P2*Weighting!T16+Indicator_db1_S3!Q2*Weighting!T17</f>
        <v>-0.25114036051606625</v>
      </c>
      <c r="U2" s="8">
        <f>+Indicator_db1_S3!B2*Weighting!U2+Indicator_db1_S3!C2*Weighting!U3+Indicator_db1_S3!D2*Weighting!U4+Indicator_db1_S3!E2*Weighting!U5+Indicator_db1_S3!F2*Weighting!U6+Indicator_db1_S3!G2*Weighting!U7+Indicator_db1_S3!H2*Weighting!U8+Indicator_db1_S3!I2*Weighting!U9+Indicator_db1_S3!J2*Weighting!U10+Indicator_db1_S3!K2*Weighting!U11+Indicator_db1_S3!L2*Weighting!U12+Indicator_db1_S3!M2*Weighting!U13+Indicator_db1_S3!N2*Weighting!U14+Indicator_db1_S3!O2*Weighting!U15+Indicator_db1_S3!P2*Weighting!U16+Indicator_db1_S3!Q2*Weighting!U17</f>
        <v>-0.56136680582306886</v>
      </c>
      <c r="V2" s="8">
        <f>+Indicator_db1_S3!B2*Weighting!V2+Indicator_db1_S3!C2*Weighting!V3+Indicator_db1_S3!D2*Weighting!V4+Indicator_db1_S3!E2*Weighting!V5+Indicator_db1_S3!F2*Weighting!V6+Indicator_db1_S3!G2*Weighting!V7+Indicator_db1_S3!H2*Weighting!V8+Indicator_db1_S3!I2*Weighting!V9+Indicator_db1_S3!J2*Weighting!V10+Indicator_db1_S3!K2*Weighting!V11+Indicator_db1_S3!L2*Weighting!V12+Indicator_db1_S3!M2*Weighting!V13+Indicator_db1_S3!N2*Weighting!V14+Indicator_db1_S3!O2*Weighting!V15+Indicator_db1_S3!P2*Weighting!V16+Indicator_db1_S3!Q2*Weighting!V17</f>
        <v>-0.30190450657407192</v>
      </c>
      <c r="W2" s="8">
        <f>+Indicator_db1_S3!B2*Weighting!W2+Indicator_db1_S3!C2*Weighting!W3+Indicator_db1_S3!D2*Weighting!W4+Indicator_db1_S3!E2*Weighting!W5+Indicator_db1_S3!F2*Weighting!W6+Indicator_db1_S3!G2*Weighting!W7+Indicator_db1_S3!H2*Weighting!W8+Indicator_db1_S3!I2*Weighting!W9+Indicator_db1_S3!J2*Weighting!W10+Indicator_db1_S3!K2*Weighting!W11+Indicator_db1_S3!L2*Weighting!W12+Indicator_db1_S3!M2*Weighting!W13+Indicator_db1_S3!N2*Weighting!W14+Indicator_db1_S3!O2*Weighting!W15+Indicator_db1_S3!P2*Weighting!W16+Indicator_db1_S3!Q2*Weighting!W17</f>
        <v>-0.44318012318893657</v>
      </c>
      <c r="X2" s="8">
        <f>+Indicator_db1_S3!B2*Weighting!X2+Indicator_db1_S3!C2*Weighting!X3+Indicator_db1_S3!D2*Weighting!X4+Indicator_db1_S3!E2*Weighting!X5+Indicator_db1_S3!F2*Weighting!X6+Indicator_db1_S3!G2*Weighting!X7+Indicator_db1_S3!H2*Weighting!X8+Indicator_db1_S3!I2*Weighting!X9+Indicator_db1_S3!J2*Weighting!X10+Indicator_db1_S3!K2*Weighting!X11+Indicator_db1_S3!L2*Weighting!X12+Indicator_db1_S3!M2*Weighting!X13+Indicator_db1_S3!N2*Weighting!X14+Indicator_db1_S3!O2*Weighting!X15+Indicator_db1_S3!P2*Weighting!X16+Indicator_db1_S3!Q2*Weighting!X17</f>
        <v>-0.47576973719398341</v>
      </c>
      <c r="Y2" s="8">
        <f>+Indicator_db1_S3!B2*Weighting!Y2+Indicator_db1_S3!C2*Weighting!Y3+Indicator_db1_S3!D2*Weighting!Y4+Indicator_db1_S3!E2*Weighting!Y5+Indicator_db1_S3!F2*Weighting!Y6+Indicator_db1_S3!G2*Weighting!Y7+Indicator_db1_S3!H2*Weighting!Y8+Indicator_db1_S3!I2*Weighting!Y9+Indicator_db1_S3!J2*Weighting!Y10+Indicator_db1_S3!K2*Weighting!Y11+Indicator_db1_S3!L2*Weighting!Y12+Indicator_db1_S3!M2*Weighting!Y13+Indicator_db1_S3!N2*Weighting!Y14+Indicator_db1_S3!O2*Weighting!Y15+Indicator_db1_S3!P2*Weighting!Y16+Indicator_db1_S3!Q2*Weighting!Y17</f>
        <v>-2.5610546839183835E-2</v>
      </c>
      <c r="Z2" s="8">
        <f>+Indicator_db1_S3!B2*Weighting!Z2+Indicator_db1_S3!C2*Weighting!Z3+Indicator_db1_S3!D2*Weighting!Z4+Indicator_db1_S3!E2*Weighting!Z5+Indicator_db1_S3!F2*Weighting!Z6+Indicator_db1_S3!G2*Weighting!Z7+Indicator_db1_S3!H2*Weighting!Z8+Indicator_db1_S3!I2*Weighting!Z9+Indicator_db1_S3!J2*Weighting!Z10+Indicator_db1_S3!K2*Weighting!Z11+Indicator_db1_S3!L2*Weighting!Z12+Indicator_db1_S3!M2*Weighting!Z13+Indicator_db1_S3!N2*Weighting!Z14+Indicator_db1_S3!O2*Weighting!Z15+Indicator_db1_S3!P2*Weighting!Z16+Indicator_db1_S3!Q2*Weighting!Z17</f>
        <v>-0.37717265549408746</v>
      </c>
      <c r="AA2" s="8">
        <f>+Indicator_db1_S3!B2*Weighting!AA2+Indicator_db1_S3!C2*Weighting!AA3+Indicator_db1_S3!D2*Weighting!AA4+Indicator_db1_S3!E2*Weighting!AA5+Indicator_db1_S3!F2*Weighting!AA6+Indicator_db1_S3!G2*Weighting!AA7+Indicator_db1_S3!H2*Weighting!AA8+Indicator_db1_S3!I2*Weighting!AA9+Indicator_db1_S3!J2*Weighting!AA10+Indicator_db1_S3!K2*Weighting!AA11+Indicator_db1_S3!L2*Weighting!AA12+Indicator_db1_S3!M2*Weighting!AA13+Indicator_db1_S3!N2*Weighting!AA14+Indicator_db1_S3!O2*Weighting!AA15+Indicator_db1_S3!P2*Weighting!AA16+Indicator_db1_S3!Q2*Weighting!AA17</f>
        <v>-3.7374250683478515E-2</v>
      </c>
    </row>
    <row r="3" spans="1:27" x14ac:dyDescent="0.35">
      <c r="A3" s="5" t="s">
        <v>2</v>
      </c>
      <c r="B3" s="8">
        <f ca="1">+Indicator_db1_S3!B3*Weighting!B2+Indicator_db1_S3!C3*Weighting!B3+Indicator_db1_S3!D3*Weighting!B4+Indicator_db1_S3!E3*Weighting!B5+Indicator_db1_S3!F3*Weighting!B6+Indicator_db1_S3!G3*Weighting!B7+Indicator_db1_S3!H3*Weighting!B8+Indicator_db1_S3!I3*Weighting!B9+Indicator_db1_S3!J3*Weighting!B10+Indicator_db1_S3!K3*Weighting!B11+Indicator_db1_S3!L3*Weighting!B12+Indicator_db1_S3!M3*Weighting!B13+Indicator_db1_S3!N3*Weighting!B14+Indicator_db1_S3!O3*Weighting!B15+Indicator_db1_S3!P3*Weighting!B16+Indicator_db1_S3!Q3*Weighting!B17</f>
        <v>-0.8893350890548638</v>
      </c>
      <c r="C3" s="8">
        <f ca="1">+Indicator_db1_S3!B3*Weighting!C2+Indicator_db1_S3!C3*Weighting!C3+Indicator_db1_S3!D3*Weighting!C4+Indicator_db1_S3!E3*Weighting!C5+Indicator_db1_S3!F3*Weighting!C6+Indicator_db1_S3!G3*Weighting!C7+Indicator_db1_S3!H3*Weighting!C8+Indicator_db1_S3!I3*Weighting!C9+Indicator_db1_S3!J3*Weighting!C10+Indicator_db1_S3!K3*Weighting!C11+Indicator_db1_S3!L3*Weighting!C12+Indicator_db1_S3!M3*Weighting!C13+Indicator_db1_S3!N3*Weighting!C14+Indicator_db1_S3!O3*Weighting!C15+Indicator_db1_S3!P3*Weighting!C16+Indicator_db1_S3!Q3*Weighting!C17</f>
        <v>-1.4825265208839939</v>
      </c>
      <c r="D3" s="8">
        <f ca="1">+Indicator_db1_S3!B3*Weighting!D2+Indicator_db1_S3!C3*Weighting!D3+Indicator_db1_S3!D3*Weighting!D4+Indicator_db1_S3!E3*Weighting!D5+Indicator_db1_S3!F3*Weighting!D6+Indicator_db1_S3!G3*Weighting!D7+Indicator_db1_S3!H3*Weighting!D8+Indicator_db1_S3!I3*Weighting!D9+Indicator_db1_S3!J3*Weighting!D10+Indicator_db1_S3!K3*Weighting!D11+Indicator_db1_S3!L3*Weighting!D12+Indicator_db1_S3!M3*Weighting!D13+Indicator_db1_S3!N3*Weighting!D14+Indicator_db1_S3!O3*Weighting!D15+Indicator_db1_S3!P3*Weighting!D16+Indicator_db1_S3!Q3*Weighting!D17</f>
        <v>-0.90504670132525711</v>
      </c>
      <c r="E3" s="8">
        <f ca="1">+Indicator_db1_S3!B3*Weighting!E2+Indicator_db1_S3!C3*Weighting!E3+Indicator_db1_S3!D3*Weighting!E4+Indicator_db1_S3!E3*Weighting!E5+Indicator_db1_S3!F3*Weighting!E6+Indicator_db1_S3!G3*Weighting!E7+Indicator_db1_S3!H3*Weighting!E8+Indicator_db1_S3!I3*Weighting!E9+Indicator_db1_S3!J3*Weighting!E10+Indicator_db1_S3!K3*Weighting!E11+Indicator_db1_S3!L3*Weighting!E12+Indicator_db1_S3!M3*Weighting!E13+Indicator_db1_S3!N3*Weighting!E14+Indicator_db1_S3!O3*Weighting!E15+Indicator_db1_S3!P3*Weighting!E16+Indicator_db1_S3!Q3*Weighting!E17</f>
        <v>-1.4597263680119323</v>
      </c>
      <c r="F3" s="8">
        <f ca="1">+Indicator_db1_S3!B3*Weighting!F2+Indicator_db1_S3!C3*Weighting!F3+Indicator_db1_S3!D3*Weighting!F4+Indicator_db1_S3!E3*Weighting!F5+Indicator_db1_S3!F3*Weighting!F6+Indicator_db1_S3!G3*Weighting!F7+Indicator_db1_S3!H3*Weighting!F8+Indicator_db1_S3!I3*Weighting!F9+Indicator_db1_S3!J3*Weighting!F10+Indicator_db1_S3!K3*Weighting!F11+Indicator_db1_S3!L3*Weighting!F12+Indicator_db1_S3!M3*Weighting!F13+Indicator_db1_S3!N3*Weighting!F14+Indicator_db1_S3!O3*Weighting!F15+Indicator_db1_S3!P3*Weighting!F16+Indicator_db1_S3!Q3*Weighting!F17</f>
        <v>-1.0980673432175698</v>
      </c>
      <c r="G3" s="8">
        <f>+Indicator_db1_S3!B3*Weighting!G2+Indicator_db1_S3!C3*Weighting!G3+Indicator_db1_S3!D3*Weighting!G4+Indicator_db1_S3!E3*Weighting!G5+Indicator_db1_S3!F3*Weighting!G6+Indicator_db1_S3!G3*Weighting!G7+Indicator_db1_S3!H3*Weighting!G8+Indicator_db1_S3!I3*Weighting!G9+Indicator_db1_S3!J3*Weighting!G10+Indicator_db1_S3!K3*Weighting!G11+Indicator_db1_S3!L3*Weighting!G12+Indicator_db1_S3!M3*Weighting!G13+Indicator_db1_S3!N3*Weighting!G14+Indicator_db1_S3!O3*Weighting!G15+Indicator_db1_S3!P3*Weighting!G16+Indicator_db1_S3!Q3*Weighting!G17</f>
        <v>-0.39113903864865002</v>
      </c>
      <c r="H3" s="8">
        <f>+Indicator_db1_S3!B3*Weighting!H2+Indicator_db1_S3!C3*Weighting!H3+Indicator_db1_S3!D3*Weighting!H4+Indicator_db1_S3!E3*Weighting!H5+Indicator_db1_S3!F3*Weighting!H6+Indicator_db1_S3!G3*Weighting!H7+Indicator_db1_S3!H3*Weighting!H8+Indicator_db1_S3!I3*Weighting!H9+Indicator_db1_S3!J3*Weighting!H10+Indicator_db1_S3!K3*Weighting!H11+Indicator_db1_S3!L3*Weighting!H12+Indicator_db1_S3!M3*Weighting!H13+Indicator_db1_S3!N3*Weighting!H14+Indicator_db1_S3!O3*Weighting!H15+Indicator_db1_S3!P3*Weighting!H16+Indicator_db1_S3!Q3*Weighting!H17</f>
        <v>-0.67846255248601139</v>
      </c>
      <c r="I3" s="8">
        <f>+Indicator_db1_S3!B3*Weighting!I2+Indicator_db1_S3!C3*Weighting!I3+Indicator_db1_S3!D3*Weighting!I4+Indicator_db1_S3!E3*Weighting!I5+Indicator_db1_S3!F3*Weighting!I6+Indicator_db1_S3!G3*Weighting!I7+Indicator_db1_S3!H3*Weighting!I8+Indicator_db1_S3!I3*Weighting!I9+Indicator_db1_S3!J3*Weighting!I10+Indicator_db1_S3!K3*Weighting!I11+Indicator_db1_S3!L3*Weighting!I12+Indicator_db1_S3!M3*Weighting!I13+Indicator_db1_S3!N3*Weighting!I14+Indicator_db1_S3!O3*Weighting!I15+Indicator_db1_S3!P3*Weighting!I16+Indicator_db1_S3!Q3*Weighting!I17</f>
        <v>-0.39047357901913227</v>
      </c>
      <c r="J3" s="8">
        <f>+Indicator_db1_S3!B3*Weighting!J2+Indicator_db1_S3!C3*Weighting!J3+Indicator_db1_S3!D3*Weighting!J4+Indicator_db1_S3!E3*Weighting!J5+Indicator_db1_S3!F3*Weighting!J6+Indicator_db1_S3!G3*Weighting!J7+Indicator_db1_S3!H3*Weighting!J8+Indicator_db1_S3!I3*Weighting!J9+Indicator_db1_S3!J3*Weighting!J10+Indicator_db1_S3!K3*Weighting!J11+Indicator_db1_S3!L3*Weighting!J12+Indicator_db1_S3!M3*Weighting!J13+Indicator_db1_S3!N3*Weighting!J14+Indicator_db1_S3!O3*Weighting!J15+Indicator_db1_S3!P3*Weighting!J16+Indicator_db1_S3!Q3*Weighting!J17</f>
        <v>-0.90241896192659177</v>
      </c>
      <c r="K3" s="8">
        <f>+Indicator_db1_S3!B3*Weighting!K2+Indicator_db1_S3!C3*Weighting!K3+Indicator_db1_S3!D3*Weighting!K4+Indicator_db1_S3!E3*Weighting!K5+Indicator_db1_S3!F3*Weighting!K6+Indicator_db1_S3!G3*Weighting!K7+Indicator_db1_S3!H3*Weighting!K8+Indicator_db1_S3!I3*Weighting!K9+Indicator_db1_S3!J3*Weighting!K10+Indicator_db1_S3!K3*Weighting!K11+Indicator_db1_S3!L3*Weighting!K12+Indicator_db1_S3!M3*Weighting!K13+Indicator_db1_S3!N3*Weighting!K14+Indicator_db1_S3!O3*Weighting!K15+Indicator_db1_S3!P3*Weighting!K16+Indicator_db1_S3!Q3*Weighting!K17</f>
        <v>-0.49553402142417458</v>
      </c>
      <c r="L3" s="8">
        <f>+Indicator_db1_S3!B3*Weighting!L2+Indicator_db1_S3!C3*Weighting!L3+Indicator_db1_S3!D3*Weighting!L4+Indicator_db1_S3!E3*Weighting!L5+Indicator_db1_S3!F3*Weighting!L6+Indicator_db1_S3!G3*Weighting!L7+Indicator_db1_S3!H3*Weighting!L8+Indicator_db1_S3!I3*Weighting!L9+Indicator_db1_S3!J3*Weighting!L10+Indicator_db1_S3!K3*Weighting!L11+Indicator_db1_S3!L3*Weighting!L12+Indicator_db1_S3!M3*Weighting!L13+Indicator_db1_S3!N3*Weighting!L14+Indicator_db1_S3!O3*Weighting!L15+Indicator_db1_S3!P3*Weighting!L16+Indicator_db1_S3!Q3*Weighting!L17</f>
        <v>-2.795409611349041</v>
      </c>
      <c r="M3" s="8">
        <f>+Indicator_db1_S3!B3*Weighting!M2+Indicator_db1_S3!C3*Weighting!M3+Indicator_db1_S3!D3*Weighting!M4+Indicator_db1_S3!E3*Weighting!M5+Indicator_db1_S3!F3*Weighting!M6+Indicator_db1_S3!G3*Weighting!M7+Indicator_db1_S3!H3*Weighting!M8+Indicator_db1_S3!I3*Weighting!M9+Indicator_db1_S3!J3*Weighting!M10+Indicator_db1_S3!K3*Weighting!M11+Indicator_db1_S3!L3*Weighting!M12+Indicator_db1_S3!M3*Weighting!M13+Indicator_db1_S3!N3*Weighting!M14+Indicator_db1_S3!O3*Weighting!M15+Indicator_db1_S3!P3*Weighting!M16+Indicator_db1_S3!Q3*Weighting!M17</f>
        <v>7.3257369552488932E-2</v>
      </c>
      <c r="N3" s="8">
        <f>+Indicator_db1_S3!B3*Weighting!N2+Indicator_db1_S3!C3*Weighting!N3+Indicator_db1_S3!D3*Weighting!N4+Indicator_db1_S3!E3*Weighting!N5+Indicator_db1_S3!F3*Weighting!N6+Indicator_db1_S3!G3*Weighting!N7+Indicator_db1_S3!H3*Weighting!N8+Indicator_db1_S3!I3*Weighting!N9+Indicator_db1_S3!J3*Weighting!N10+Indicator_db1_S3!K3*Weighting!N11+Indicator_db1_S3!L3*Weighting!N12+Indicator_db1_S3!M3*Weighting!N13+Indicator_db1_S3!N3*Weighting!N14+Indicator_db1_S3!O3*Weighting!N15+Indicator_db1_S3!P3*Weighting!N16+Indicator_db1_S3!Q3*Weighting!N17</f>
        <v>-1.2707386052187915</v>
      </c>
      <c r="O3" s="8">
        <f>+Indicator_db1_S3!B3*Weighting!O2+Indicator_db1_S3!C3*Weighting!O3+Indicator_db1_S3!D3*Weighting!O4+Indicator_db1_S3!E3*Weighting!O5+Indicator_db1_S3!F3*Weighting!O6+Indicator_db1_S3!G3*Weighting!O7+Indicator_db1_S3!H3*Weighting!O8+Indicator_db1_S3!I3*Weighting!O9+Indicator_db1_S3!J3*Weighting!O10+Indicator_db1_S3!K3*Weighting!O11+Indicator_db1_S3!L3*Weighting!O12+Indicator_db1_S3!M3*Weighting!O13+Indicator_db1_S3!N3*Weighting!O14+Indicator_db1_S3!O3*Weighting!O15+Indicator_db1_S3!P3*Weighting!O16+Indicator_db1_S3!Q3*Weighting!O17</f>
        <v>-0.1650538799988176</v>
      </c>
      <c r="P3" s="8">
        <f>+Indicator_db1_S3!B3*Weighting!P2+Indicator_db1_S3!C3*Weighting!P3+Indicator_db1_S3!D3*Weighting!P4+Indicator_db1_S3!E3*Weighting!P5+Indicator_db1_S3!F3*Weighting!P6+Indicator_db1_S3!G3*Weighting!P7+Indicator_db1_S3!H3*Weighting!P8+Indicator_db1_S3!I3*Weighting!P9+Indicator_db1_S3!J3*Weighting!P10+Indicator_db1_S3!K3*Weighting!P11+Indicator_db1_S3!L3*Weighting!P12+Indicator_db1_S3!M3*Weighting!P13+Indicator_db1_S3!N3*Weighting!P14+Indicator_db1_S3!O3*Weighting!P15+Indicator_db1_S3!P3*Weighting!P16+Indicator_db1_S3!Q3*Weighting!P17</f>
        <v>-5.4388475753537266E-2</v>
      </c>
      <c r="Q3" s="8">
        <f>+Indicator_db1_S3!B3*Weighting!Q2+Indicator_db1_S3!C3*Weighting!Q3+Indicator_db1_S3!D3*Weighting!Q4+Indicator_db1_S3!E3*Weighting!Q5+Indicator_db1_S3!F3*Weighting!Q6+Indicator_db1_S3!G3*Weighting!Q7+Indicator_db1_S3!H3*Weighting!Q8+Indicator_db1_S3!I3*Weighting!Q9+Indicator_db1_S3!J3*Weighting!Q10+Indicator_db1_S3!K3*Weighting!Q11+Indicator_db1_S3!L3*Weighting!Q12+Indicator_db1_S3!M3*Weighting!Q13+Indicator_db1_S3!N3*Weighting!Q14+Indicator_db1_S3!O3*Weighting!Q15+Indicator_db1_S3!P3*Weighting!Q16+Indicator_db1_S3!Q3*Weighting!Q17</f>
        <v>-2.0424467423630716E-2</v>
      </c>
      <c r="R3" s="8">
        <f>+Indicator_db1_S3!B3*Weighting!R2+Indicator_db1_S3!C3*Weighting!R3+Indicator_db1_S3!D3*Weighting!R4+Indicator_db1_S3!E3*Weighting!R5+Indicator_db1_S3!F3*Weighting!R6+Indicator_db1_S3!G3*Weighting!R7+Indicator_db1_S3!H3*Weighting!R8+Indicator_db1_S3!I3*Weighting!R9+Indicator_db1_S3!J3*Weighting!R10+Indicator_db1_S3!K3*Weighting!R11+Indicator_db1_S3!L3*Weighting!R12+Indicator_db1_S3!M3*Weighting!R13+Indicator_db1_S3!N3*Weighting!R14+Indicator_db1_S3!O3*Weighting!R15+Indicator_db1_S3!P3*Weighting!R16+Indicator_db1_S3!Q3*Weighting!R17</f>
        <v>0.19051284654864703</v>
      </c>
      <c r="S3" s="8">
        <f>+Indicator_db1_S3!B3*Weighting!S2+Indicator_db1_S3!C3*Weighting!S3+Indicator_db1_S3!D3*Weighting!S4+Indicator_db1_S3!E3*Weighting!S5+Indicator_db1_S3!F3*Weighting!S6+Indicator_db1_S3!G3*Weighting!S7+Indicator_db1_S3!H3*Weighting!S8+Indicator_db1_S3!I3*Weighting!S9+Indicator_db1_S3!J3*Weighting!S10+Indicator_db1_S3!K3*Weighting!S11+Indicator_db1_S3!L3*Weighting!S12+Indicator_db1_S3!M3*Weighting!S13+Indicator_db1_S3!N3*Weighting!S14+Indicator_db1_S3!O3*Weighting!S15+Indicator_db1_S3!P3*Weighting!S16+Indicator_db1_S3!Q3*Weighting!S17</f>
        <v>6.7558448594419576E-2</v>
      </c>
      <c r="T3" s="8">
        <f>+Indicator_db1_S3!B3*Weighting!T2+Indicator_db1_S3!C3*Weighting!T3+Indicator_db1_S3!D3*Weighting!T4+Indicator_db1_S3!E3*Weighting!T5+Indicator_db1_S3!F3*Weighting!T6+Indicator_db1_S3!G3*Weighting!T7+Indicator_db1_S3!H3*Weighting!T8+Indicator_db1_S3!I3*Weighting!T9+Indicator_db1_S3!J3*Weighting!T10+Indicator_db1_S3!K3*Weighting!T11+Indicator_db1_S3!L3*Weighting!T12+Indicator_db1_S3!M3*Weighting!T13+Indicator_db1_S3!N3*Weighting!T14+Indicator_db1_S3!O3*Weighting!T15+Indicator_db1_S3!P3*Weighting!T16+Indicator_db1_S3!Q3*Weighting!T17</f>
        <v>0.26782144110137984</v>
      </c>
      <c r="U3" s="8">
        <f>+Indicator_db1_S3!B3*Weighting!U2+Indicator_db1_S3!C3*Weighting!U3+Indicator_db1_S3!D3*Weighting!U4+Indicator_db1_S3!E3*Weighting!U5+Indicator_db1_S3!F3*Weighting!U6+Indicator_db1_S3!G3*Weighting!U7+Indicator_db1_S3!H3*Weighting!U8+Indicator_db1_S3!I3*Weighting!U9+Indicator_db1_S3!J3*Weighting!U10+Indicator_db1_S3!K3*Weighting!U11+Indicator_db1_S3!L3*Weighting!U12+Indicator_db1_S3!M3*Weighting!U13+Indicator_db1_S3!N3*Weighting!U14+Indicator_db1_S3!O3*Weighting!U15+Indicator_db1_S3!P3*Weighting!U16+Indicator_db1_S3!Q3*Weighting!U17</f>
        <v>-2.506270675569783</v>
      </c>
      <c r="V3" s="8">
        <f>+Indicator_db1_S3!B3*Weighting!V2+Indicator_db1_S3!C3*Weighting!V3+Indicator_db1_S3!D3*Weighting!V4+Indicator_db1_S3!E3*Weighting!V5+Indicator_db1_S3!F3*Weighting!V6+Indicator_db1_S3!G3*Weighting!V7+Indicator_db1_S3!H3*Weighting!V8+Indicator_db1_S3!I3*Weighting!V9+Indicator_db1_S3!J3*Weighting!V10+Indicator_db1_S3!K3*Weighting!V11+Indicator_db1_S3!L3*Weighting!V12+Indicator_db1_S3!M3*Weighting!V13+Indicator_db1_S3!N3*Weighting!V14+Indicator_db1_S3!O3*Weighting!V15+Indicator_db1_S3!P3*Weighting!V16+Indicator_db1_S3!Q3*Weighting!V17</f>
        <v>0.26139718659165351</v>
      </c>
      <c r="W3" s="8">
        <f>+Indicator_db1_S3!B3*Weighting!W2+Indicator_db1_S3!C3*Weighting!W3+Indicator_db1_S3!D3*Weighting!W4+Indicator_db1_S3!E3*Weighting!W5+Indicator_db1_S3!F3*Weighting!W6+Indicator_db1_S3!G3*Weighting!W7+Indicator_db1_S3!H3*Weighting!W8+Indicator_db1_S3!I3*Weighting!W9+Indicator_db1_S3!J3*Weighting!W10+Indicator_db1_S3!K3*Weighting!W11+Indicator_db1_S3!L3*Weighting!W12+Indicator_db1_S3!M3*Weighting!W13+Indicator_db1_S3!N3*Weighting!W14+Indicator_db1_S3!O3*Weighting!W15+Indicator_db1_S3!P3*Weighting!W16+Indicator_db1_S3!Q3*Weighting!W17</f>
        <v>-0.20676347528616223</v>
      </c>
      <c r="X3" s="8">
        <f>+Indicator_db1_S3!B3*Weighting!X2+Indicator_db1_S3!C3*Weighting!X3+Indicator_db1_S3!D3*Weighting!X4+Indicator_db1_S3!E3*Weighting!X5+Indicator_db1_S3!F3*Weighting!X6+Indicator_db1_S3!G3*Weighting!X7+Indicator_db1_S3!H3*Weighting!X8+Indicator_db1_S3!I3*Weighting!X9+Indicator_db1_S3!J3*Weighting!X10+Indicator_db1_S3!K3*Weighting!X11+Indicator_db1_S3!L3*Weighting!X12+Indicator_db1_S3!M3*Weighting!X13+Indicator_db1_S3!N3*Weighting!X14+Indicator_db1_S3!O3*Weighting!X15+Indicator_db1_S3!P3*Weighting!X16+Indicator_db1_S3!Q3*Weighting!X17</f>
        <v>-2.2251683427865626E-2</v>
      </c>
      <c r="Y3" s="8">
        <f>+Indicator_db1_S3!B3*Weighting!Y2+Indicator_db1_S3!C3*Weighting!Y3+Indicator_db1_S3!D3*Weighting!Y4+Indicator_db1_S3!E3*Weighting!Y5+Indicator_db1_S3!F3*Weighting!Y6+Indicator_db1_S3!G3*Weighting!Y7+Indicator_db1_S3!H3*Weighting!Y8+Indicator_db1_S3!I3*Weighting!Y9+Indicator_db1_S3!J3*Weighting!Y10+Indicator_db1_S3!K3*Weighting!Y11+Indicator_db1_S3!L3*Weighting!Y12+Indicator_db1_S3!M3*Weighting!Y13+Indicator_db1_S3!N3*Weighting!Y14+Indicator_db1_S3!O3*Weighting!Y15+Indicator_db1_S3!P3*Weighting!Y16+Indicator_db1_S3!Q3*Weighting!Y17</f>
        <v>0.26589919171075399</v>
      </c>
      <c r="Z3" s="8">
        <f>+Indicator_db1_S3!B3*Weighting!Z2+Indicator_db1_S3!C3*Weighting!Z3+Indicator_db1_S3!D3*Weighting!Z4+Indicator_db1_S3!E3*Weighting!Z5+Indicator_db1_S3!F3*Weighting!Z6+Indicator_db1_S3!G3*Weighting!Z7+Indicator_db1_S3!H3*Weighting!Z8+Indicator_db1_S3!I3*Weighting!Z9+Indicator_db1_S3!J3*Weighting!Z10+Indicator_db1_S3!K3*Weighting!Z11+Indicator_db1_S3!L3*Weighting!Z12+Indicator_db1_S3!M3*Weighting!Z13+Indicator_db1_S3!N3*Weighting!Z14+Indicator_db1_S3!O3*Weighting!Z15+Indicator_db1_S3!P3*Weighting!Z16+Indicator_db1_S3!Q3*Weighting!Z17</f>
        <v>-0.47011837350846863</v>
      </c>
      <c r="AA3" s="8">
        <f>+Indicator_db1_S3!B3*Weighting!AA2+Indicator_db1_S3!C3*Weighting!AA3+Indicator_db1_S3!D3*Weighting!AA4+Indicator_db1_S3!E3*Weighting!AA5+Indicator_db1_S3!F3*Weighting!AA6+Indicator_db1_S3!G3*Weighting!AA7+Indicator_db1_S3!H3*Weighting!AA8+Indicator_db1_S3!I3*Weighting!AA9+Indicator_db1_S3!J3*Weighting!AA10+Indicator_db1_S3!K3*Weighting!AA11+Indicator_db1_S3!L3*Weighting!AA12+Indicator_db1_S3!M3*Weighting!AA13+Indicator_db1_S3!N3*Weighting!AA14+Indicator_db1_S3!O3*Weighting!AA15+Indicator_db1_S3!P3*Weighting!AA16+Indicator_db1_S3!Q3*Weighting!AA17</f>
        <v>0.12674814505835311</v>
      </c>
    </row>
    <row r="4" spans="1:27" x14ac:dyDescent="0.35">
      <c r="A4" s="5" t="s">
        <v>3</v>
      </c>
      <c r="B4" s="8">
        <f ca="1">+Indicator_db1_S3!B4*Weighting!B2+Indicator_db1_S3!C4*Weighting!B3+Indicator_db1_S3!D4*Weighting!B4+Indicator_db1_S3!E4*Weighting!B5+Indicator_db1_S3!F4*Weighting!B6+Indicator_db1_S3!G4*Weighting!B7+Indicator_db1_S3!H4*Weighting!B8+Indicator_db1_S3!I4*Weighting!B9+Indicator_db1_S3!J4*Weighting!B10+Indicator_db1_S3!K4*Weighting!B11+Indicator_db1_S3!L4*Weighting!B12+Indicator_db1_S3!M4*Weighting!B13+Indicator_db1_S3!N4*Weighting!B14+Indicator_db1_S3!O4*Weighting!B15+Indicator_db1_S3!P4*Weighting!B16+Indicator_db1_S3!Q4*Weighting!B17</f>
        <v>-0.3523435193947656</v>
      </c>
      <c r="C4" s="8">
        <f ca="1">+Indicator_db1_S3!B4*Weighting!C2+Indicator_db1_S3!C4*Weighting!C3+Indicator_db1_S3!D4*Weighting!C4+Indicator_db1_S3!E4*Weighting!C5+Indicator_db1_S3!F4*Weighting!C6+Indicator_db1_S3!G4*Weighting!C7+Indicator_db1_S3!H4*Weighting!C8+Indicator_db1_S3!I4*Weighting!C9+Indicator_db1_S3!J4*Weighting!C10+Indicator_db1_S3!K4*Weighting!C11+Indicator_db1_S3!L4*Weighting!C12+Indicator_db1_S3!M4*Weighting!C13+Indicator_db1_S3!N4*Weighting!C14+Indicator_db1_S3!O4*Weighting!C15+Indicator_db1_S3!P4*Weighting!C16+Indicator_db1_S3!Q4*Weighting!C17</f>
        <v>-0.38866123976284339</v>
      </c>
      <c r="D4" s="8">
        <f ca="1">+Indicator_db1_S3!B4*Weighting!D2+Indicator_db1_S3!C4*Weighting!D3+Indicator_db1_S3!D4*Weighting!D4+Indicator_db1_S3!E4*Weighting!D5+Indicator_db1_S3!F4*Weighting!D6+Indicator_db1_S3!G4*Weighting!D7+Indicator_db1_S3!H4*Weighting!D8+Indicator_db1_S3!I4*Weighting!D9+Indicator_db1_S3!J4*Weighting!D10+Indicator_db1_S3!K4*Weighting!D11+Indicator_db1_S3!L4*Weighting!D12+Indicator_db1_S3!M4*Weighting!D13+Indicator_db1_S3!N4*Weighting!D14+Indicator_db1_S3!O4*Weighting!D15+Indicator_db1_S3!P4*Weighting!D16+Indicator_db1_S3!Q4*Weighting!D17</f>
        <v>-0.35297212960244073</v>
      </c>
      <c r="E4" s="8">
        <f ca="1">+Indicator_db1_S3!B4*Weighting!E2+Indicator_db1_S3!C4*Weighting!E3+Indicator_db1_S3!D4*Weighting!E4+Indicator_db1_S3!E4*Weighting!E5+Indicator_db1_S3!F4*Weighting!E6+Indicator_db1_S3!G4*Weighting!E7+Indicator_db1_S3!H4*Weighting!E8+Indicator_db1_S3!I4*Weighting!E9+Indicator_db1_S3!J4*Weighting!E10+Indicator_db1_S3!K4*Weighting!E11+Indicator_db1_S3!L4*Weighting!E12+Indicator_db1_S3!M4*Weighting!E13+Indicator_db1_S3!N4*Weighting!E14+Indicator_db1_S3!O4*Weighting!E15+Indicator_db1_S3!P4*Weighting!E16+Indicator_db1_S3!Q4*Weighting!E17</f>
        <v>-0.43148277485558445</v>
      </c>
      <c r="F4" s="8">
        <f ca="1">+Indicator_db1_S3!B4*Weighting!F2+Indicator_db1_S3!C4*Weighting!F3+Indicator_db1_S3!D4*Weighting!F4+Indicator_db1_S3!E4*Weighting!F5+Indicator_db1_S3!F4*Weighting!F6+Indicator_db1_S3!G4*Weighting!F7+Indicator_db1_S3!H4*Weighting!F8+Indicator_db1_S3!I4*Weighting!F9+Indicator_db1_S3!J4*Weighting!F10+Indicator_db1_S3!K4*Weighting!F11+Indicator_db1_S3!L4*Weighting!F12+Indicator_db1_S3!M4*Weighting!F13+Indicator_db1_S3!N4*Weighting!F14+Indicator_db1_S3!O4*Weighting!F15+Indicator_db1_S3!P4*Weighting!F16+Indicator_db1_S3!Q4*Weighting!F17</f>
        <v>-0.37371627272437907</v>
      </c>
      <c r="G4" s="8">
        <f>+Indicator_db1_S3!B4*Weighting!G2+Indicator_db1_S3!C4*Weighting!G3+Indicator_db1_S3!D4*Weighting!G4+Indicator_db1_S3!E4*Weighting!G5+Indicator_db1_S3!F4*Weighting!G6+Indicator_db1_S3!G4*Weighting!G7+Indicator_db1_S3!H4*Weighting!G8+Indicator_db1_S3!I4*Weighting!G9+Indicator_db1_S3!J4*Weighting!G10+Indicator_db1_S3!K4*Weighting!G11+Indicator_db1_S3!L4*Weighting!G12+Indicator_db1_S3!M4*Weighting!G13+Indicator_db1_S3!N4*Weighting!G14+Indicator_db1_S3!O4*Weighting!G15+Indicator_db1_S3!P4*Weighting!G16+Indicator_db1_S3!Q4*Weighting!G17</f>
        <v>-0.29954427194820016</v>
      </c>
      <c r="H4" s="8">
        <f>+Indicator_db1_S3!B4*Weighting!H2+Indicator_db1_S3!C4*Weighting!H3+Indicator_db1_S3!D4*Weighting!H4+Indicator_db1_S3!E4*Weighting!H5+Indicator_db1_S3!F4*Weighting!H6+Indicator_db1_S3!G4*Weighting!H7+Indicator_db1_S3!H4*Weighting!H8+Indicator_db1_S3!I4*Weighting!H9+Indicator_db1_S3!J4*Weighting!H10+Indicator_db1_S3!K4*Weighting!H11+Indicator_db1_S3!L4*Weighting!H12+Indicator_db1_S3!M4*Weighting!H13+Indicator_db1_S3!N4*Weighting!H14+Indicator_db1_S3!O4*Weighting!H15+Indicator_db1_S3!P4*Weighting!H16+Indicator_db1_S3!Q4*Weighting!H17</f>
        <v>-0.30680324880513993</v>
      </c>
      <c r="I4" s="8">
        <f>+Indicator_db1_S3!B4*Weighting!I2+Indicator_db1_S3!C4*Weighting!I3+Indicator_db1_S3!D4*Weighting!I4+Indicator_db1_S3!E4*Weighting!I5+Indicator_db1_S3!F4*Weighting!I6+Indicator_db1_S3!G4*Weighting!I7+Indicator_db1_S3!H4*Weighting!I8+Indicator_db1_S3!I4*Weighting!I9+Indicator_db1_S3!J4*Weighting!I10+Indicator_db1_S3!K4*Weighting!I11+Indicator_db1_S3!L4*Weighting!I12+Indicator_db1_S3!M4*Weighting!I13+Indicator_db1_S3!N4*Weighting!I14+Indicator_db1_S3!O4*Weighting!I15+Indicator_db1_S3!P4*Weighting!I16+Indicator_db1_S3!Q4*Weighting!I17</f>
        <v>-0.30356162519931629</v>
      </c>
      <c r="J4" s="8">
        <f>+Indicator_db1_S3!B4*Weighting!J2+Indicator_db1_S3!C4*Weighting!J3+Indicator_db1_S3!D4*Weighting!J4+Indicator_db1_S3!E4*Weighting!J5+Indicator_db1_S3!F4*Weighting!J6+Indicator_db1_S3!G4*Weighting!J7+Indicator_db1_S3!H4*Weighting!J8+Indicator_db1_S3!I4*Weighting!J9+Indicator_db1_S3!J4*Weighting!J10+Indicator_db1_S3!K4*Weighting!J11+Indicator_db1_S3!L4*Weighting!J12+Indicator_db1_S3!M4*Weighting!J13+Indicator_db1_S3!N4*Weighting!J14+Indicator_db1_S3!O4*Weighting!J15+Indicator_db1_S3!P4*Weighting!J16+Indicator_db1_S3!Q4*Weighting!J17</f>
        <v>-0.39188095751142232</v>
      </c>
      <c r="K4" s="8">
        <f>+Indicator_db1_S3!B4*Weighting!K2+Indicator_db1_S3!C4*Weighting!K3+Indicator_db1_S3!D4*Weighting!K4+Indicator_db1_S3!E4*Weighting!K5+Indicator_db1_S3!F4*Weighting!K6+Indicator_db1_S3!G4*Weighting!K7+Indicator_db1_S3!H4*Weighting!K8+Indicator_db1_S3!I4*Weighting!K9+Indicator_db1_S3!J4*Weighting!K10+Indicator_db1_S3!K4*Weighting!K11+Indicator_db1_S3!L4*Weighting!K12+Indicator_db1_S3!M4*Weighting!K13+Indicator_db1_S3!N4*Weighting!K14+Indicator_db1_S3!O4*Weighting!K15+Indicator_db1_S3!P4*Weighting!K16+Indicator_db1_S3!Q4*Weighting!K17</f>
        <v>-0.30167271969364767</v>
      </c>
      <c r="L4" s="8">
        <f>+Indicator_db1_S3!B4*Weighting!L2+Indicator_db1_S3!C4*Weighting!L3+Indicator_db1_S3!D4*Weighting!L4+Indicator_db1_S3!E4*Weighting!L5+Indicator_db1_S3!F4*Weighting!L6+Indicator_db1_S3!G4*Weighting!L7+Indicator_db1_S3!H4*Weighting!L8+Indicator_db1_S3!I4*Weighting!L9+Indicator_db1_S3!J4*Weighting!L10+Indicator_db1_S3!K4*Weighting!L11+Indicator_db1_S3!L4*Weighting!L12+Indicator_db1_S3!M4*Weighting!L13+Indicator_db1_S3!N4*Weighting!L14+Indicator_db1_S3!O4*Weighting!L15+Indicator_db1_S3!P4*Weighting!L16+Indicator_db1_S3!Q4*Weighting!L17</f>
        <v>-0.42787948449689772</v>
      </c>
      <c r="M4" s="8">
        <f>+Indicator_db1_S3!B4*Weighting!M2+Indicator_db1_S3!C4*Weighting!M3+Indicator_db1_S3!D4*Weighting!M4+Indicator_db1_S3!E4*Weighting!M5+Indicator_db1_S3!F4*Weighting!M6+Indicator_db1_S3!G4*Weighting!M7+Indicator_db1_S3!H4*Weighting!M8+Indicator_db1_S3!I4*Weighting!M9+Indicator_db1_S3!J4*Weighting!M10+Indicator_db1_S3!K4*Weighting!M11+Indicator_db1_S3!L4*Weighting!M12+Indicator_db1_S3!M4*Weighting!M13+Indicator_db1_S3!N4*Weighting!M14+Indicator_db1_S3!O4*Weighting!M15+Indicator_db1_S3!P4*Weighting!M16+Indicator_db1_S3!Q4*Weighting!M17</f>
        <v>-5.8103246359661985E-2</v>
      </c>
      <c r="N4" s="8">
        <f>+Indicator_db1_S3!B4*Weighting!N2+Indicator_db1_S3!C4*Weighting!N3+Indicator_db1_S3!D4*Weighting!N4+Indicator_db1_S3!E4*Weighting!N5+Indicator_db1_S3!F4*Weighting!N6+Indicator_db1_S3!G4*Weighting!N7+Indicator_db1_S3!H4*Weighting!N8+Indicator_db1_S3!I4*Weighting!N9+Indicator_db1_S3!J4*Weighting!N10+Indicator_db1_S3!K4*Weighting!N11+Indicator_db1_S3!L4*Weighting!N12+Indicator_db1_S3!M4*Weighting!N13+Indicator_db1_S3!N4*Weighting!N14+Indicator_db1_S3!O4*Weighting!N15+Indicator_db1_S3!P4*Weighting!N16+Indicator_db1_S3!Q4*Weighting!N17</f>
        <v>-0.28498517477140939</v>
      </c>
      <c r="O4" s="8">
        <f>+Indicator_db1_S3!B4*Weighting!O2+Indicator_db1_S3!C4*Weighting!O3+Indicator_db1_S3!D4*Weighting!O4+Indicator_db1_S3!E4*Weighting!O5+Indicator_db1_S3!F4*Weighting!O6+Indicator_db1_S3!G4*Weighting!O7+Indicator_db1_S3!H4*Weighting!O8+Indicator_db1_S3!I4*Weighting!O9+Indicator_db1_S3!J4*Weighting!O10+Indicator_db1_S3!K4*Weighting!O11+Indicator_db1_S3!L4*Weighting!O12+Indicator_db1_S3!M4*Weighting!O13+Indicator_db1_S3!N4*Weighting!O14+Indicator_db1_S3!O4*Weighting!O15+Indicator_db1_S3!P4*Weighting!O16+Indicator_db1_S3!Q4*Weighting!O17</f>
        <v>-0.46445248335118239</v>
      </c>
      <c r="P4" s="8">
        <f>+Indicator_db1_S3!B4*Weighting!P2+Indicator_db1_S3!C4*Weighting!P3+Indicator_db1_S3!D4*Weighting!P4+Indicator_db1_S3!E4*Weighting!P5+Indicator_db1_S3!F4*Weighting!P6+Indicator_db1_S3!G4*Weighting!P7+Indicator_db1_S3!H4*Weighting!P8+Indicator_db1_S3!I4*Weighting!P9+Indicator_db1_S3!J4*Weighting!P10+Indicator_db1_S3!K4*Weighting!P11+Indicator_db1_S3!L4*Weighting!P12+Indicator_db1_S3!M4*Weighting!P13+Indicator_db1_S3!N4*Weighting!P14+Indicator_db1_S3!O4*Weighting!P15+Indicator_db1_S3!P4*Weighting!P16+Indicator_db1_S3!Q4*Weighting!P17</f>
        <v>-0.56246713526696734</v>
      </c>
      <c r="Q4" s="8">
        <f>+Indicator_db1_S3!B4*Weighting!Q2+Indicator_db1_S3!C4*Weighting!Q3+Indicator_db1_S3!D4*Weighting!Q4+Indicator_db1_S3!E4*Weighting!Q5+Indicator_db1_S3!F4*Weighting!Q6+Indicator_db1_S3!G4*Weighting!Q7+Indicator_db1_S3!H4*Weighting!Q8+Indicator_db1_S3!I4*Weighting!Q9+Indicator_db1_S3!J4*Weighting!Q10+Indicator_db1_S3!K4*Weighting!Q11+Indicator_db1_S3!L4*Weighting!Q12+Indicator_db1_S3!M4*Weighting!Q13+Indicator_db1_S3!N4*Weighting!Q14+Indicator_db1_S3!O4*Weighting!Q15+Indicator_db1_S3!P4*Weighting!Q16+Indicator_db1_S3!Q4*Weighting!Q17</f>
        <v>-6.2198301891450584E-2</v>
      </c>
      <c r="R4" s="8">
        <f>+Indicator_db1_S3!B4*Weighting!R2+Indicator_db1_S3!C4*Weighting!R3+Indicator_db1_S3!D4*Weighting!R4+Indicator_db1_S3!E4*Weighting!R5+Indicator_db1_S3!F4*Weighting!R6+Indicator_db1_S3!G4*Weighting!R7+Indicator_db1_S3!H4*Weighting!R8+Indicator_db1_S3!I4*Weighting!R9+Indicator_db1_S3!J4*Weighting!R10+Indicator_db1_S3!K4*Weighting!R11+Indicator_db1_S3!L4*Weighting!R12+Indicator_db1_S3!M4*Weighting!R13+Indicator_db1_S3!N4*Weighting!R14+Indicator_db1_S3!O4*Weighting!R15+Indicator_db1_S3!P4*Weighting!R16+Indicator_db1_S3!Q4*Weighting!R17</f>
        <v>-0.28737928367850973</v>
      </c>
      <c r="S4" s="8">
        <f>+Indicator_db1_S3!B4*Weighting!S2+Indicator_db1_S3!C4*Weighting!S3+Indicator_db1_S3!D4*Weighting!S4+Indicator_db1_S3!E4*Weighting!S5+Indicator_db1_S3!F4*Weighting!S6+Indicator_db1_S3!G4*Weighting!S7+Indicator_db1_S3!H4*Weighting!S8+Indicator_db1_S3!I4*Weighting!S9+Indicator_db1_S3!J4*Weighting!S10+Indicator_db1_S3!K4*Weighting!S11+Indicator_db1_S3!L4*Weighting!S12+Indicator_db1_S3!M4*Weighting!S13+Indicator_db1_S3!N4*Weighting!S14+Indicator_db1_S3!O4*Weighting!S15+Indicator_db1_S3!P4*Weighting!S16+Indicator_db1_S3!Q4*Weighting!S17</f>
        <v>-0.16230991562276784</v>
      </c>
      <c r="T4" s="8">
        <f>+Indicator_db1_S3!B4*Weighting!T2+Indicator_db1_S3!C4*Weighting!T3+Indicator_db1_S3!D4*Weighting!T4+Indicator_db1_S3!E4*Weighting!T5+Indicator_db1_S3!F4*Weighting!T6+Indicator_db1_S3!G4*Weighting!T7+Indicator_db1_S3!H4*Weighting!T8+Indicator_db1_S3!I4*Weighting!T9+Indicator_db1_S3!J4*Weighting!T10+Indicator_db1_S3!K4*Weighting!T11+Indicator_db1_S3!L4*Weighting!T12+Indicator_db1_S3!M4*Weighting!T13+Indicator_db1_S3!N4*Weighting!T14+Indicator_db1_S3!O4*Weighting!T15+Indicator_db1_S3!P4*Weighting!T16+Indicator_db1_S3!Q4*Weighting!T17</f>
        <v>-0.32780882324764099</v>
      </c>
      <c r="U4" s="8">
        <f>+Indicator_db1_S3!B4*Weighting!U2+Indicator_db1_S3!C4*Weighting!U3+Indicator_db1_S3!D4*Weighting!U4+Indicator_db1_S3!E4*Weighting!U5+Indicator_db1_S3!F4*Weighting!U6+Indicator_db1_S3!G4*Weighting!U7+Indicator_db1_S3!H4*Weighting!U8+Indicator_db1_S3!I4*Weighting!U9+Indicator_db1_S3!J4*Weighting!U10+Indicator_db1_S3!K4*Weighting!U11+Indicator_db1_S3!L4*Weighting!U12+Indicator_db1_S3!M4*Weighting!U13+Indicator_db1_S3!N4*Weighting!U14+Indicator_db1_S3!O4*Weighting!U15+Indicator_db1_S3!P4*Weighting!U16+Indicator_db1_S3!Q4*Weighting!U17</f>
        <v>-0.14551851035153579</v>
      </c>
      <c r="V4" s="8">
        <f>+Indicator_db1_S3!B4*Weighting!V2+Indicator_db1_S3!C4*Weighting!V3+Indicator_db1_S3!D4*Weighting!V4+Indicator_db1_S3!E4*Weighting!V5+Indicator_db1_S3!F4*Weighting!V6+Indicator_db1_S3!G4*Weighting!V7+Indicator_db1_S3!H4*Weighting!V8+Indicator_db1_S3!I4*Weighting!V9+Indicator_db1_S3!J4*Weighting!V10+Indicator_db1_S3!K4*Weighting!V11+Indicator_db1_S3!L4*Weighting!V12+Indicator_db1_S3!M4*Weighting!V13+Indicator_db1_S3!N4*Weighting!V14+Indicator_db1_S3!O4*Weighting!V15+Indicator_db1_S3!P4*Weighting!V16+Indicator_db1_S3!Q4*Weighting!V17</f>
        <v>-0.38934656848512872</v>
      </c>
      <c r="W4" s="8">
        <f>+Indicator_db1_S3!B4*Weighting!W2+Indicator_db1_S3!C4*Weighting!W3+Indicator_db1_S3!D4*Weighting!W4+Indicator_db1_S3!E4*Weighting!W5+Indicator_db1_S3!F4*Weighting!W6+Indicator_db1_S3!G4*Weighting!W7+Indicator_db1_S3!H4*Weighting!W8+Indicator_db1_S3!I4*Weighting!W9+Indicator_db1_S3!J4*Weighting!W10+Indicator_db1_S3!K4*Weighting!W11+Indicator_db1_S3!L4*Weighting!W12+Indicator_db1_S3!M4*Weighting!W13+Indicator_db1_S3!N4*Weighting!W14+Indicator_db1_S3!O4*Weighting!W15+Indicator_db1_S3!P4*Weighting!W16+Indicator_db1_S3!Q4*Weighting!W17</f>
        <v>-0.60934710804741865</v>
      </c>
      <c r="X4" s="8">
        <f>+Indicator_db1_S3!B4*Weighting!X2+Indicator_db1_S3!C4*Weighting!X3+Indicator_db1_S3!D4*Weighting!X4+Indicator_db1_S3!E4*Weighting!X5+Indicator_db1_S3!F4*Weighting!X6+Indicator_db1_S3!G4*Weighting!X7+Indicator_db1_S3!H4*Weighting!X8+Indicator_db1_S3!I4*Weighting!X9+Indicator_db1_S3!J4*Weighting!X10+Indicator_db1_S3!K4*Weighting!X11+Indicator_db1_S3!L4*Weighting!X12+Indicator_db1_S3!M4*Weighting!X13+Indicator_db1_S3!N4*Weighting!X14+Indicator_db1_S3!O4*Weighting!X15+Indicator_db1_S3!P4*Weighting!X16+Indicator_db1_S3!Q4*Weighting!X17</f>
        <v>-0.58008504110585035</v>
      </c>
      <c r="Y4" s="8">
        <f>+Indicator_db1_S3!B4*Weighting!Y2+Indicator_db1_S3!C4*Weighting!Y3+Indicator_db1_S3!D4*Weighting!Y4+Indicator_db1_S3!E4*Weighting!Y5+Indicator_db1_S3!F4*Weighting!Y6+Indicator_db1_S3!G4*Weighting!Y7+Indicator_db1_S3!H4*Weighting!Y8+Indicator_db1_S3!I4*Weighting!Y9+Indicator_db1_S3!J4*Weighting!Y10+Indicator_db1_S3!K4*Weighting!Y11+Indicator_db1_S3!L4*Weighting!Y12+Indicator_db1_S3!M4*Weighting!Y13+Indicator_db1_S3!N4*Weighting!Y14+Indicator_db1_S3!O4*Weighting!Y15+Indicator_db1_S3!P4*Weighting!Y16+Indicator_db1_S3!Q4*Weighting!Y17</f>
        <v>-7.9130063374269033E-2</v>
      </c>
      <c r="Z4" s="8">
        <f>+Indicator_db1_S3!B4*Weighting!Z2+Indicator_db1_S3!C4*Weighting!Z3+Indicator_db1_S3!D4*Weighting!Z4+Indicator_db1_S3!E4*Weighting!Z5+Indicator_db1_S3!F4*Weighting!Z6+Indicator_db1_S3!G4*Weighting!Z7+Indicator_db1_S3!H4*Weighting!Z8+Indicator_db1_S3!I4*Weighting!Z9+Indicator_db1_S3!J4*Weighting!Z10+Indicator_db1_S3!K4*Weighting!Z11+Indicator_db1_S3!L4*Weighting!Z12+Indicator_db1_S3!M4*Weighting!Z13+Indicator_db1_S3!N4*Weighting!Z14+Indicator_db1_S3!O4*Weighting!Z15+Indicator_db1_S3!P4*Weighting!Z16+Indicator_db1_S3!Q4*Weighting!Z17</f>
        <v>-0.28306282476429184</v>
      </c>
      <c r="AA4" s="8">
        <f>+Indicator_db1_S3!B4*Weighting!AA2+Indicator_db1_S3!C4*Weighting!AA3+Indicator_db1_S3!D4*Weighting!AA4+Indicator_db1_S3!E4*Weighting!AA5+Indicator_db1_S3!F4*Weighting!AA6+Indicator_db1_S3!G4*Weighting!AA7+Indicator_db1_S3!H4*Weighting!AA8+Indicator_db1_S3!I4*Weighting!AA9+Indicator_db1_S3!J4*Weighting!AA10+Indicator_db1_S3!K4*Weighting!AA11+Indicator_db1_S3!L4*Weighting!AA12+Indicator_db1_S3!M4*Weighting!AA13+Indicator_db1_S3!N4*Weighting!AA14+Indicator_db1_S3!O4*Weighting!AA15+Indicator_db1_S3!P4*Weighting!AA16+Indicator_db1_S3!Q4*Weighting!AA17</f>
        <v>-6.8634386356220753E-2</v>
      </c>
    </row>
    <row r="5" spans="1:27" x14ac:dyDescent="0.35">
      <c r="A5" s="5" t="s">
        <v>4</v>
      </c>
      <c r="B5" s="8">
        <f ca="1">+Indicator_db1_S3!B5*Weighting!B2+Indicator_db1_S3!C5*Weighting!B3+Indicator_db1_S3!D5*Weighting!B4+Indicator_db1_S3!E5*Weighting!B5+Indicator_db1_S3!F5*Weighting!B6+Indicator_db1_S3!G5*Weighting!B7+Indicator_db1_S3!H5*Weighting!B8+Indicator_db1_S3!I5*Weighting!B9+Indicator_db1_S3!J5*Weighting!B10+Indicator_db1_S3!K5*Weighting!B11+Indicator_db1_S3!L5*Weighting!B12+Indicator_db1_S3!M5*Weighting!B13+Indicator_db1_S3!N5*Weighting!B14+Indicator_db1_S3!O5*Weighting!B15+Indicator_db1_S3!P5*Weighting!B16+Indicator_db1_S3!Q5*Weighting!B17</f>
        <v>-0.3647196260289895</v>
      </c>
      <c r="C5" s="8">
        <f ca="1">+Indicator_db1_S3!B5*Weighting!C2+Indicator_db1_S3!C5*Weighting!C3+Indicator_db1_S3!D5*Weighting!C4+Indicator_db1_S3!E5*Weighting!C5+Indicator_db1_S3!F5*Weighting!C6+Indicator_db1_S3!G5*Weighting!C7+Indicator_db1_S3!H5*Weighting!C8+Indicator_db1_S3!I5*Weighting!C9+Indicator_db1_S3!J5*Weighting!C10+Indicator_db1_S3!K5*Weighting!C11+Indicator_db1_S3!L5*Weighting!C12+Indicator_db1_S3!M5*Weighting!C13+Indicator_db1_S3!N5*Weighting!C14+Indicator_db1_S3!O5*Weighting!C15+Indicator_db1_S3!P5*Weighting!C16+Indicator_db1_S3!Q5*Weighting!C17</f>
        <v>-0.37592496144530863</v>
      </c>
      <c r="D5" s="8">
        <f ca="1">+Indicator_db1_S3!B5*Weighting!D2+Indicator_db1_S3!C5*Weighting!D3+Indicator_db1_S3!D5*Weighting!D4+Indicator_db1_S3!E5*Weighting!D5+Indicator_db1_S3!F5*Weighting!D6+Indicator_db1_S3!G5*Weighting!D7+Indicator_db1_S3!H5*Weighting!D8+Indicator_db1_S3!I5*Weighting!D9+Indicator_db1_S3!J5*Weighting!D10+Indicator_db1_S3!K5*Weighting!D11+Indicator_db1_S3!L5*Weighting!D12+Indicator_db1_S3!M5*Weighting!D13+Indicator_db1_S3!N5*Weighting!D14+Indicator_db1_S3!O5*Weighting!D15+Indicator_db1_S3!P5*Weighting!D16+Indicator_db1_S3!Q5*Weighting!D17</f>
        <v>-0.36790045747397687</v>
      </c>
      <c r="E5" s="8">
        <f ca="1">+Indicator_db1_S3!B5*Weighting!E2+Indicator_db1_S3!C5*Weighting!E3+Indicator_db1_S3!D5*Weighting!E4+Indicator_db1_S3!E5*Weighting!E5+Indicator_db1_S3!F5*Weighting!E6+Indicator_db1_S3!G5*Weighting!E7+Indicator_db1_S3!H5*Weighting!E8+Indicator_db1_S3!I5*Weighting!E9+Indicator_db1_S3!J5*Weighting!E10+Indicator_db1_S3!K5*Weighting!E11+Indicator_db1_S3!L5*Weighting!E12+Indicator_db1_S3!M5*Weighting!E13+Indicator_db1_S3!N5*Weighting!E14+Indicator_db1_S3!O5*Weighting!E15+Indicator_db1_S3!P5*Weighting!E16+Indicator_db1_S3!Q5*Weighting!E17</f>
        <v>-0.38302557504699963</v>
      </c>
      <c r="F5" s="8">
        <f ca="1">+Indicator_db1_S3!B5*Weighting!F2+Indicator_db1_S3!C5*Weighting!F3+Indicator_db1_S3!D5*Weighting!F4+Indicator_db1_S3!E5*Weighting!F5+Indicator_db1_S3!F5*Weighting!F6+Indicator_db1_S3!G5*Weighting!F7+Indicator_db1_S3!H5*Weighting!F8+Indicator_db1_S3!I5*Weighting!F9+Indicator_db1_S3!J5*Weighting!F10+Indicator_db1_S3!K5*Weighting!F11+Indicator_db1_S3!L5*Weighting!F12+Indicator_db1_S3!M5*Weighting!F13+Indicator_db1_S3!N5*Weighting!F14+Indicator_db1_S3!O5*Weighting!F15+Indicator_db1_S3!P5*Weighting!F16+Indicator_db1_S3!Q5*Weighting!F17</f>
        <v>-0.38076230892667284</v>
      </c>
      <c r="G5" s="8">
        <f>+Indicator_db1_S3!B5*Weighting!G2+Indicator_db1_S3!C5*Weighting!G3+Indicator_db1_S3!D5*Weighting!G4+Indicator_db1_S3!E5*Weighting!G5+Indicator_db1_S3!F5*Weighting!G6+Indicator_db1_S3!G5*Weighting!G7+Indicator_db1_S3!H5*Weighting!G8+Indicator_db1_S3!I5*Weighting!G9+Indicator_db1_S3!J5*Weighting!G10+Indicator_db1_S3!K5*Weighting!G11+Indicator_db1_S3!L5*Weighting!G12+Indicator_db1_S3!M5*Weighting!G13+Indicator_db1_S3!N5*Weighting!G14+Indicator_db1_S3!O5*Weighting!G15+Indicator_db1_S3!P5*Weighting!G16+Indicator_db1_S3!Q5*Weighting!G17</f>
        <v>-0.30243007720369669</v>
      </c>
      <c r="H5" s="8">
        <f>+Indicator_db1_S3!B5*Weighting!H2+Indicator_db1_S3!C5*Weighting!H3+Indicator_db1_S3!D5*Weighting!H4+Indicator_db1_S3!E5*Weighting!H5+Indicator_db1_S3!F5*Weighting!H6+Indicator_db1_S3!G5*Weighting!H7+Indicator_db1_S3!H5*Weighting!H8+Indicator_db1_S3!I5*Weighting!H9+Indicator_db1_S3!J5*Weighting!H10+Indicator_db1_S3!K5*Weighting!H11+Indicator_db1_S3!L5*Weighting!H12+Indicator_db1_S3!M5*Weighting!H13+Indicator_db1_S3!N5*Weighting!H14+Indicator_db1_S3!O5*Weighting!H15+Indicator_db1_S3!P5*Weighting!H16+Indicator_db1_S3!Q5*Weighting!H17</f>
        <v>-0.30350434033038448</v>
      </c>
      <c r="I5" s="8">
        <f>+Indicator_db1_S3!B5*Weighting!I2+Indicator_db1_S3!C5*Weighting!I3+Indicator_db1_S3!D5*Weighting!I4+Indicator_db1_S3!E5*Weighting!I5+Indicator_db1_S3!F5*Weighting!I6+Indicator_db1_S3!G5*Weighting!I7+Indicator_db1_S3!H5*Weighting!I8+Indicator_db1_S3!I5*Weighting!I9+Indicator_db1_S3!J5*Weighting!I10+Indicator_db1_S3!K5*Weighting!I11+Indicator_db1_S3!L5*Weighting!I12+Indicator_db1_S3!M5*Weighting!I13+Indicator_db1_S3!N5*Weighting!I14+Indicator_db1_S3!O5*Weighting!I15+Indicator_db1_S3!P5*Weighting!I16+Indicator_db1_S3!Q5*Weighting!I17</f>
        <v>-0.30795845104662861</v>
      </c>
      <c r="J5" s="8">
        <f>+Indicator_db1_S3!B5*Weighting!J2+Indicator_db1_S3!C5*Weighting!J3+Indicator_db1_S3!D5*Weighting!J4+Indicator_db1_S3!E5*Weighting!J5+Indicator_db1_S3!F5*Weighting!J6+Indicator_db1_S3!G5*Weighting!J7+Indicator_db1_S3!H5*Weighting!J8+Indicator_db1_S3!I5*Weighting!J9+Indicator_db1_S3!J5*Weighting!J10+Indicator_db1_S3!K5*Weighting!J11+Indicator_db1_S3!L5*Weighting!J12+Indicator_db1_S3!M5*Weighting!J13+Indicator_db1_S3!N5*Weighting!J14+Indicator_db1_S3!O5*Weighting!J15+Indicator_db1_S3!P5*Weighting!J16+Indicator_db1_S3!Q5*Weighting!J17</f>
        <v>-0.35067990619859191</v>
      </c>
      <c r="K5" s="8">
        <f>+Indicator_db1_S3!B5*Weighting!K2+Indicator_db1_S3!C5*Weighting!K3+Indicator_db1_S3!D5*Weighting!K4+Indicator_db1_S3!E5*Weighting!K5+Indicator_db1_S3!F5*Weighting!K6+Indicator_db1_S3!G5*Weighting!K7+Indicator_db1_S3!H5*Weighting!K8+Indicator_db1_S3!I5*Weighting!K9+Indicator_db1_S3!J5*Weighting!K10+Indicator_db1_S3!K5*Weighting!K11+Indicator_db1_S3!L5*Weighting!K12+Indicator_db1_S3!M5*Weighting!K13+Indicator_db1_S3!N5*Weighting!K14+Indicator_db1_S3!O5*Weighting!K15+Indicator_db1_S3!P5*Weighting!K16+Indicator_db1_S3!Q5*Weighting!K17</f>
        <v>-0.30627788044294513</v>
      </c>
      <c r="L5" s="8">
        <f>+Indicator_db1_S3!B5*Weighting!L2+Indicator_db1_S3!C5*Weighting!L3+Indicator_db1_S3!D5*Weighting!L4+Indicator_db1_S3!E5*Weighting!L5+Indicator_db1_S3!F5*Weighting!L6+Indicator_db1_S3!G5*Weighting!L7+Indicator_db1_S3!H5*Weighting!L8+Indicator_db1_S3!I5*Weighting!L9+Indicator_db1_S3!J5*Weighting!L10+Indicator_db1_S3!K5*Weighting!L11+Indicator_db1_S3!L5*Weighting!L12+Indicator_db1_S3!M5*Weighting!L13+Indicator_db1_S3!N5*Weighting!L14+Indicator_db1_S3!O5*Weighting!L15+Indicator_db1_S3!P5*Weighting!L16+Indicator_db1_S3!Q5*Weighting!L17</f>
        <v>-0.40677574080136752</v>
      </c>
      <c r="M5" s="8">
        <f>+Indicator_db1_S3!B5*Weighting!M2+Indicator_db1_S3!C5*Weighting!M3+Indicator_db1_S3!D5*Weighting!M4+Indicator_db1_S3!E5*Weighting!M5+Indicator_db1_S3!F5*Weighting!M6+Indicator_db1_S3!G5*Weighting!M7+Indicator_db1_S3!H5*Weighting!M8+Indicator_db1_S3!I5*Weighting!M9+Indicator_db1_S3!J5*Weighting!M10+Indicator_db1_S3!K5*Weighting!M11+Indicator_db1_S3!L5*Weighting!M12+Indicator_db1_S3!M5*Weighting!M13+Indicator_db1_S3!N5*Weighting!M14+Indicator_db1_S3!O5*Weighting!M15+Indicator_db1_S3!P5*Weighting!M16+Indicator_db1_S3!Q5*Weighting!M17</f>
        <v>-5.7364219710895552E-2</v>
      </c>
      <c r="N5" s="8">
        <f>+Indicator_db1_S3!B5*Weighting!N2+Indicator_db1_S3!C5*Weighting!N3+Indicator_db1_S3!D5*Weighting!N4+Indicator_db1_S3!E5*Weighting!N5+Indicator_db1_S3!F5*Weighting!N6+Indicator_db1_S3!G5*Weighting!N7+Indicator_db1_S3!H5*Weighting!N8+Indicator_db1_S3!I5*Weighting!N9+Indicator_db1_S3!J5*Weighting!N10+Indicator_db1_S3!K5*Weighting!N11+Indicator_db1_S3!L5*Weighting!N12+Indicator_db1_S3!M5*Weighting!N13+Indicator_db1_S3!N5*Weighting!N14+Indicator_db1_S3!O5*Weighting!N15+Indicator_db1_S3!P5*Weighting!N16+Indicator_db1_S3!Q5*Weighting!N17</f>
        <v>-0.38516481500708322</v>
      </c>
      <c r="O5" s="8">
        <f>+Indicator_db1_S3!B5*Weighting!O2+Indicator_db1_S3!C5*Weighting!O3+Indicator_db1_S3!D5*Weighting!O4+Indicator_db1_S3!E5*Weighting!O5+Indicator_db1_S3!F5*Weighting!O6+Indicator_db1_S3!G5*Weighting!O7+Indicator_db1_S3!H5*Weighting!O8+Indicator_db1_S3!I5*Weighting!O9+Indicator_db1_S3!J5*Weighting!O10+Indicator_db1_S3!K5*Weighting!O11+Indicator_db1_S3!L5*Weighting!O12+Indicator_db1_S3!M5*Weighting!O13+Indicator_db1_S3!N5*Weighting!O14+Indicator_db1_S3!O5*Weighting!O15+Indicator_db1_S3!P5*Weighting!O16+Indicator_db1_S3!Q5*Weighting!O17</f>
        <v>-0.33160706875521534</v>
      </c>
      <c r="P5" s="8">
        <f>+Indicator_db1_S3!B5*Weighting!P2+Indicator_db1_S3!C5*Weighting!P3+Indicator_db1_S3!D5*Weighting!P4+Indicator_db1_S3!E5*Weighting!P5+Indicator_db1_S3!F5*Weighting!P6+Indicator_db1_S3!G5*Weighting!P7+Indicator_db1_S3!H5*Weighting!P8+Indicator_db1_S3!I5*Weighting!P9+Indicator_db1_S3!J5*Weighting!P10+Indicator_db1_S3!K5*Weighting!P11+Indicator_db1_S3!L5*Weighting!P12+Indicator_db1_S3!M5*Weighting!P13+Indicator_db1_S3!N5*Weighting!P14+Indicator_db1_S3!O5*Weighting!P15+Indicator_db1_S3!P5*Weighting!P16+Indicator_db1_S3!Q5*Weighting!P17</f>
        <v>-0.56873568663297047</v>
      </c>
      <c r="Q5" s="8">
        <f>+Indicator_db1_S3!B5*Weighting!Q2+Indicator_db1_S3!C5*Weighting!Q3+Indicator_db1_S3!D5*Weighting!Q4+Indicator_db1_S3!E5*Weighting!Q5+Indicator_db1_S3!F5*Weighting!Q6+Indicator_db1_S3!G5*Weighting!Q7+Indicator_db1_S3!H5*Weighting!Q8+Indicator_db1_S3!I5*Weighting!Q9+Indicator_db1_S3!J5*Weighting!Q10+Indicator_db1_S3!K5*Weighting!Q11+Indicator_db1_S3!L5*Weighting!Q12+Indicator_db1_S3!M5*Weighting!Q13+Indicator_db1_S3!N5*Weighting!Q14+Indicator_db1_S3!O5*Weighting!Q15+Indicator_db1_S3!P5*Weighting!Q16+Indicator_db1_S3!Q5*Weighting!Q17</f>
        <v>-6.1681844278914544E-2</v>
      </c>
      <c r="R5" s="8">
        <f>+Indicator_db1_S3!B5*Weighting!R2+Indicator_db1_S3!C5*Weighting!R3+Indicator_db1_S3!D5*Weighting!R4+Indicator_db1_S3!E5*Weighting!R5+Indicator_db1_S3!F5*Weighting!R6+Indicator_db1_S3!G5*Weighting!R7+Indicator_db1_S3!H5*Weighting!R8+Indicator_db1_S3!I5*Weighting!R9+Indicator_db1_S3!J5*Weighting!R10+Indicator_db1_S3!K5*Weighting!R11+Indicator_db1_S3!L5*Weighting!R12+Indicator_db1_S3!M5*Weighting!R13+Indicator_db1_S3!N5*Weighting!R14+Indicator_db1_S3!O5*Weighting!R15+Indicator_db1_S3!P5*Weighting!R16+Indicator_db1_S3!Q5*Weighting!R17</f>
        <v>-0.31348752458168488</v>
      </c>
      <c r="S5" s="8">
        <f>+Indicator_db1_S3!B5*Weighting!S2+Indicator_db1_S3!C5*Weighting!S3+Indicator_db1_S3!D5*Weighting!S4+Indicator_db1_S3!E5*Weighting!S5+Indicator_db1_S3!F5*Weighting!S6+Indicator_db1_S3!G5*Weighting!S7+Indicator_db1_S3!H5*Weighting!S8+Indicator_db1_S3!I5*Weighting!S9+Indicator_db1_S3!J5*Weighting!S10+Indicator_db1_S3!K5*Weighting!S11+Indicator_db1_S3!L5*Weighting!S12+Indicator_db1_S3!M5*Weighting!S13+Indicator_db1_S3!N5*Weighting!S14+Indicator_db1_S3!O5*Weighting!S15+Indicator_db1_S3!P5*Weighting!S16+Indicator_db1_S3!Q5*Weighting!S17</f>
        <v>-0.18349466113021157</v>
      </c>
      <c r="T5" s="8">
        <f>+Indicator_db1_S3!B5*Weighting!T2+Indicator_db1_S3!C5*Weighting!T3+Indicator_db1_S3!D5*Weighting!T4+Indicator_db1_S3!E5*Weighting!T5+Indicator_db1_S3!F5*Weighting!T6+Indicator_db1_S3!G5*Weighting!T7+Indicator_db1_S3!H5*Weighting!T8+Indicator_db1_S3!I5*Weighting!T9+Indicator_db1_S3!J5*Weighting!T10+Indicator_db1_S3!K5*Weighting!T11+Indicator_db1_S3!L5*Weighting!T12+Indicator_db1_S3!M5*Weighting!T13+Indicator_db1_S3!N5*Weighting!T14+Indicator_db1_S3!O5*Weighting!T15+Indicator_db1_S3!P5*Weighting!T16+Indicator_db1_S3!Q5*Weighting!T17</f>
        <v>-0.37301531923416514</v>
      </c>
      <c r="U5" s="8">
        <f>+Indicator_db1_S3!B5*Weighting!U2+Indicator_db1_S3!C5*Weighting!U3+Indicator_db1_S3!D5*Weighting!U4+Indicator_db1_S3!E5*Weighting!U5+Indicator_db1_S3!F5*Weighting!U6+Indicator_db1_S3!G5*Weighting!U7+Indicator_db1_S3!H5*Weighting!U8+Indicator_db1_S3!I5*Weighting!U9+Indicator_db1_S3!J5*Weighting!U10+Indicator_db1_S3!K5*Weighting!U11+Indicator_db1_S3!L5*Weighting!U12+Indicator_db1_S3!M5*Weighting!U13+Indicator_db1_S3!N5*Weighting!U14+Indicator_db1_S3!O5*Weighting!U15+Indicator_db1_S3!P5*Weighting!U16+Indicator_db1_S3!Q5*Weighting!U17</f>
        <v>-0.19029771288851932</v>
      </c>
      <c r="V5" s="8">
        <f>+Indicator_db1_S3!B5*Weighting!V2+Indicator_db1_S3!C5*Weighting!V3+Indicator_db1_S3!D5*Weighting!V4+Indicator_db1_S3!E5*Weighting!V5+Indicator_db1_S3!F5*Weighting!V6+Indicator_db1_S3!G5*Weighting!V7+Indicator_db1_S3!H5*Weighting!V8+Indicator_db1_S3!I5*Weighting!V9+Indicator_db1_S3!J5*Weighting!V10+Indicator_db1_S3!K5*Weighting!V11+Indicator_db1_S3!L5*Weighting!V12+Indicator_db1_S3!M5*Weighting!V13+Indicator_db1_S3!N5*Weighting!V14+Indicator_db1_S3!O5*Weighting!V15+Indicator_db1_S3!P5*Weighting!V16+Indicator_db1_S3!Q5*Weighting!V17</f>
        <v>-0.43137702968860925</v>
      </c>
      <c r="W5" s="8">
        <f>+Indicator_db1_S3!B5*Weighting!W2+Indicator_db1_S3!C5*Weighting!W3+Indicator_db1_S3!D5*Weighting!W4+Indicator_db1_S3!E5*Weighting!W5+Indicator_db1_S3!F5*Weighting!W6+Indicator_db1_S3!G5*Weighting!W7+Indicator_db1_S3!H5*Weighting!W8+Indicator_db1_S3!I5*Weighting!W9+Indicator_db1_S3!J5*Weighting!W10+Indicator_db1_S3!K5*Weighting!W11+Indicator_db1_S3!L5*Weighting!W12+Indicator_db1_S3!M5*Weighting!W13+Indicator_db1_S3!N5*Weighting!W14+Indicator_db1_S3!O5*Weighting!W15+Indicator_db1_S3!P5*Weighting!W16+Indicator_db1_S3!Q5*Weighting!W17</f>
        <v>-0.41120768258420659</v>
      </c>
      <c r="X5" s="8">
        <f>+Indicator_db1_S3!B5*Weighting!X2+Indicator_db1_S3!C5*Weighting!X3+Indicator_db1_S3!D5*Weighting!X4+Indicator_db1_S3!E5*Weighting!X5+Indicator_db1_S3!F5*Weighting!X6+Indicator_db1_S3!G5*Weighting!X7+Indicator_db1_S3!H5*Weighting!X8+Indicator_db1_S3!I5*Weighting!X9+Indicator_db1_S3!J5*Weighting!X10+Indicator_db1_S3!K5*Weighting!X11+Indicator_db1_S3!L5*Weighting!X12+Indicator_db1_S3!M5*Weighting!X13+Indicator_db1_S3!N5*Weighting!X14+Indicator_db1_S3!O5*Weighting!X15+Indicator_db1_S3!P5*Weighting!X16+Indicator_db1_S3!Q5*Weighting!X17</f>
        <v>-0.55739888584144492</v>
      </c>
      <c r="Y5" s="8">
        <f>+Indicator_db1_S3!B5*Weighting!Y2+Indicator_db1_S3!C5*Weighting!Y3+Indicator_db1_S3!D5*Weighting!Y4+Indicator_db1_S3!E5*Weighting!Y5+Indicator_db1_S3!F5*Weighting!Y6+Indicator_db1_S3!G5*Weighting!Y7+Indicator_db1_S3!H5*Weighting!Y8+Indicator_db1_S3!I5*Weighting!Y9+Indicator_db1_S3!J5*Weighting!Y10+Indicator_db1_S3!K5*Weighting!Y11+Indicator_db1_S3!L5*Weighting!Y12+Indicator_db1_S3!M5*Weighting!Y13+Indicator_db1_S3!N5*Weighting!Y14+Indicator_db1_S3!O5*Weighting!Y15+Indicator_db1_S3!P5*Weighting!Y16+Indicator_db1_S3!Q5*Weighting!Y17</f>
        <v>-8.7100781999106328E-2</v>
      </c>
      <c r="Z5" s="8">
        <f>+Indicator_db1_S3!B5*Weighting!Z2+Indicator_db1_S3!C5*Weighting!Z3+Indicator_db1_S3!D5*Weighting!Z4+Indicator_db1_S3!E5*Weighting!Z5+Indicator_db1_S3!F5*Weighting!Z6+Indicator_db1_S3!G5*Weighting!Z7+Indicator_db1_S3!H5*Weighting!Z8+Indicator_db1_S3!I5*Weighting!Z9+Indicator_db1_S3!J5*Weighting!Z10+Indicator_db1_S3!K5*Weighting!Z11+Indicator_db1_S3!L5*Weighting!Z12+Indicator_db1_S3!M5*Weighting!Z13+Indicator_db1_S3!N5*Weighting!Z14+Indicator_db1_S3!O5*Weighting!Z15+Indicator_db1_S3!P5*Weighting!Z16+Indicator_db1_S3!Q5*Weighting!Z17</f>
        <v>-0.40893063664249085</v>
      </c>
      <c r="AA5" s="8">
        <f>+Indicator_db1_S3!B5*Weighting!AA2+Indicator_db1_S3!C5*Weighting!AA3+Indicator_db1_S3!D5*Weighting!AA4+Indicator_db1_S3!E5*Weighting!AA5+Indicator_db1_S3!F5*Weighting!AA6+Indicator_db1_S3!G5*Weighting!AA7+Indicator_db1_S3!H5*Weighting!AA8+Indicator_db1_S3!I5*Weighting!AA9+Indicator_db1_S3!J5*Weighting!AA10+Indicator_db1_S3!K5*Weighting!AA11+Indicator_db1_S3!L5*Weighting!AA12+Indicator_db1_S3!M5*Weighting!AA13+Indicator_db1_S3!N5*Weighting!AA14+Indicator_db1_S3!O5*Weighting!AA15+Indicator_db1_S3!P5*Weighting!AA16+Indicator_db1_S3!Q5*Weighting!AA17</f>
        <v>-7.1241625482260915E-2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17"/>
  <sheetViews>
    <sheetView workbookViewId="0"/>
  </sheetViews>
  <sheetFormatPr baseColWidth="10" defaultColWidth="8.7265625" defaultRowHeight="14.5" x14ac:dyDescent="0.35"/>
  <cols>
    <col min="1" max="28"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0</v>
      </c>
      <c r="B2" s="8">
        <f ca="1">ABS(Figure3_Data!B6)/SUMPRODUCT(ABS(Figure3_Data!B6:Q6))</f>
        <v>0.15825388588787587</v>
      </c>
      <c r="C2" s="8">
        <f ca="1">B2*H2/SUMPRODUCT(B2:B17,H2:H17)</f>
        <v>0.47907572656403502</v>
      </c>
      <c r="D2" s="8">
        <f ca="1">B2*I2/SUMPRODUCT(B2:B17,I2:I17)</f>
        <v>0.1654223045082984</v>
      </c>
      <c r="E2" s="8">
        <f ca="1">B2*J2/SUMPRODUCT(B2:B17,J2:J17)</f>
        <v>0.51227123334371516</v>
      </c>
      <c r="F2" s="8">
        <f ca="1">B2*K2/SUMPRODUCT(B2:B17,K2:K17)</f>
        <v>0.27906692839171565</v>
      </c>
      <c r="G2" s="8">
        <v>6.25E-2</v>
      </c>
      <c r="H2" s="8">
        <v>0.21060000000000001</v>
      </c>
      <c r="I2" s="8">
        <v>6.7199999999999996E-2</v>
      </c>
      <c r="J2" s="8">
        <v>0.25</v>
      </c>
      <c r="K2" s="8">
        <v>0.112781954887218</v>
      </c>
      <c r="L2" s="8">
        <v>1</v>
      </c>
      <c r="M2" s="8">
        <v>0</v>
      </c>
      <c r="N2" s="8">
        <v>0</v>
      </c>
      <c r="O2" s="8">
        <v>0</v>
      </c>
      <c r="P2" s="8">
        <v>0</v>
      </c>
      <c r="Q2" s="8">
        <v>0</v>
      </c>
      <c r="R2" s="8">
        <v>0</v>
      </c>
      <c r="S2" s="8">
        <v>0</v>
      </c>
      <c r="T2" s="8">
        <v>0</v>
      </c>
      <c r="U2" s="8">
        <v>0</v>
      </c>
      <c r="V2" s="8">
        <v>0</v>
      </c>
      <c r="W2" s="8">
        <v>0</v>
      </c>
      <c r="X2" s="8">
        <v>0</v>
      </c>
      <c r="Y2" s="8">
        <v>0</v>
      </c>
      <c r="Z2" s="8">
        <v>0</v>
      </c>
      <c r="AA2" s="8">
        <v>0</v>
      </c>
    </row>
    <row r="3" spans="1:27" x14ac:dyDescent="0.35">
      <c r="A3" s="5" t="s">
        <v>5</v>
      </c>
      <c r="B3" s="8">
        <f ca="1">ABS(Figure3_Data!C6)/SUMPRODUCT(ABS(Figure3_Data!B6:Q6))</f>
        <v>3.9469588834510003E-3</v>
      </c>
      <c r="C3" s="8">
        <f ca="1">B3*H3/SUMPRODUCT(B2:B17,H2:H17)</f>
        <v>3.5800029024901639E-3</v>
      </c>
      <c r="D3" s="8">
        <f ca="1">B3*I3/SUMPRODUCT(B2:B17,I2:I17)</f>
        <v>3.702118580070158E-3</v>
      </c>
      <c r="E3" s="8">
        <f ca="1">B3*J3/SUMPRODUCT(B2:B17,J2:J17)</f>
        <v>5.1105563287461226E-4</v>
      </c>
      <c r="F3" s="8">
        <f ca="1">B3*K3/SUMPRODUCT(B2:B17,K2:K17)</f>
        <v>6.9601178253118129E-3</v>
      </c>
      <c r="G3" s="8">
        <v>6.25E-2</v>
      </c>
      <c r="H3" s="8">
        <v>6.3099999999999989E-2</v>
      </c>
      <c r="I3" s="8">
        <v>6.0299999999999999E-2</v>
      </c>
      <c r="J3" s="8">
        <v>0.01</v>
      </c>
      <c r="K3" s="8">
        <v>0.112781954887218</v>
      </c>
      <c r="L3" s="8">
        <v>0</v>
      </c>
      <c r="M3" s="8">
        <v>1</v>
      </c>
      <c r="N3" s="8">
        <v>0</v>
      </c>
      <c r="O3" s="8">
        <v>0</v>
      </c>
      <c r="P3" s="8">
        <v>0</v>
      </c>
      <c r="Q3" s="8">
        <v>0</v>
      </c>
      <c r="R3" s="8">
        <v>0</v>
      </c>
      <c r="S3" s="8">
        <v>0</v>
      </c>
      <c r="T3" s="8">
        <v>0</v>
      </c>
      <c r="U3" s="8">
        <v>0</v>
      </c>
      <c r="V3" s="8">
        <v>0</v>
      </c>
      <c r="W3" s="8">
        <v>0</v>
      </c>
      <c r="X3" s="8">
        <v>0</v>
      </c>
      <c r="Y3" s="8">
        <v>0</v>
      </c>
      <c r="Z3" s="8">
        <v>0</v>
      </c>
      <c r="AA3" s="8">
        <v>0</v>
      </c>
    </row>
    <row r="4" spans="1:27" x14ac:dyDescent="0.35">
      <c r="A4" s="5" t="s">
        <v>6</v>
      </c>
      <c r="B4" s="8">
        <f ca="1">ABS(Figure3_Data!D6)/SUMPRODUCT(ABS(Figure3_Data!B6:Q6))</f>
        <v>0.33200795380948628</v>
      </c>
      <c r="C4" s="8">
        <f ca="1">B4*H4/SUMPRODUCT(B2:B17,H2:H17)</f>
        <v>0.10165283817703009</v>
      </c>
      <c r="D4" s="8">
        <f ca="1">B4*I4/SUMPRODUCT(B2:B17,I2:I17)</f>
        <v>0.33361949214614817</v>
      </c>
      <c r="E4" s="8">
        <f ca="1">B4*J4/SUMPRODUCT(B2:B17,J2:J17)</f>
        <v>0</v>
      </c>
      <c r="F4" s="8">
        <f ca="1">B4*K4/SUMPRODUCT(B2:B17,K2:K17)</f>
        <v>0.23418683048800959</v>
      </c>
      <c r="G4" s="8">
        <v>6.25E-2</v>
      </c>
      <c r="H4" s="8">
        <v>2.1299999999999999E-2</v>
      </c>
      <c r="I4" s="8">
        <v>6.4600000000000005E-2</v>
      </c>
      <c r="J4" s="8">
        <v>0</v>
      </c>
      <c r="K4" s="8">
        <v>4.5112781954887222E-2</v>
      </c>
      <c r="L4" s="8">
        <v>0</v>
      </c>
      <c r="M4" s="8">
        <v>0</v>
      </c>
      <c r="N4" s="8">
        <v>1</v>
      </c>
      <c r="O4" s="8">
        <v>0</v>
      </c>
      <c r="P4" s="8">
        <v>0</v>
      </c>
      <c r="Q4" s="8">
        <v>0</v>
      </c>
      <c r="R4" s="8">
        <v>0</v>
      </c>
      <c r="S4" s="8">
        <v>0</v>
      </c>
      <c r="T4" s="8">
        <v>0</v>
      </c>
      <c r="U4" s="8">
        <v>0</v>
      </c>
      <c r="V4" s="8">
        <v>0</v>
      </c>
      <c r="W4" s="8">
        <v>0</v>
      </c>
      <c r="X4" s="8">
        <v>0</v>
      </c>
      <c r="Y4" s="8">
        <v>0</v>
      </c>
      <c r="Z4" s="8">
        <v>0</v>
      </c>
      <c r="AA4" s="8">
        <v>0</v>
      </c>
    </row>
    <row r="5" spans="1:27" x14ac:dyDescent="0.35">
      <c r="A5" s="5" t="s">
        <v>7</v>
      </c>
      <c r="B5" s="8">
        <f ca="1">ABS(Figure3_Data!E6)/SUMPRODUCT(ABS(Figure3_Data!B6:Q6))</f>
        <v>8.4096357476750871E-2</v>
      </c>
      <c r="C5" s="8">
        <f ca="1">B5*H5/SUMPRODUCT(B2:B17,H2:H17)</f>
        <v>2.2242644751625476E-2</v>
      </c>
      <c r="D5" s="8">
        <f ca="1">B5*I5/SUMPRODUCT(B2:B17,I2:I17)</f>
        <v>7.6525021842816121E-2</v>
      </c>
      <c r="E5" s="8">
        <f ca="1">B5*J5/SUMPRODUCT(B2:B17,J2:J17)</f>
        <v>0</v>
      </c>
      <c r="F5" s="8">
        <f ca="1">B5*K5/SUMPRODUCT(B2:B17,K2:K17)</f>
        <v>5.9318637361223968E-2</v>
      </c>
      <c r="G5" s="8">
        <v>6.25E-2</v>
      </c>
      <c r="H5" s="8">
        <v>1.84E-2</v>
      </c>
      <c r="I5" s="8">
        <v>5.8500000000000003E-2</v>
      </c>
      <c r="J5" s="8">
        <v>0</v>
      </c>
      <c r="K5" s="8">
        <v>4.5112781954887222E-2</v>
      </c>
      <c r="L5" s="8">
        <v>0</v>
      </c>
      <c r="M5" s="8">
        <v>0</v>
      </c>
      <c r="N5" s="8">
        <v>0</v>
      </c>
      <c r="O5" s="8">
        <v>1</v>
      </c>
      <c r="P5" s="8">
        <v>0</v>
      </c>
      <c r="Q5" s="8">
        <v>0</v>
      </c>
      <c r="R5" s="8">
        <v>0</v>
      </c>
      <c r="S5" s="8">
        <v>0</v>
      </c>
      <c r="T5" s="8">
        <v>0</v>
      </c>
      <c r="U5" s="8">
        <v>0</v>
      </c>
      <c r="V5" s="8">
        <v>0</v>
      </c>
      <c r="W5" s="8">
        <v>0</v>
      </c>
      <c r="X5" s="8">
        <v>0</v>
      </c>
      <c r="Y5" s="8">
        <v>0</v>
      </c>
      <c r="Z5" s="8">
        <v>0</v>
      </c>
      <c r="AA5" s="8">
        <v>0</v>
      </c>
    </row>
    <row r="6" spans="1:27" x14ac:dyDescent="0.35">
      <c r="A6" s="5" t="s">
        <v>8</v>
      </c>
      <c r="B6" s="8">
        <f ca="1">ABS(Figure3_Data!F6)/SUMPRODUCT(ABS(Figure3_Data!B6:Q6))</f>
        <v>7.5664011463408259E-2</v>
      </c>
      <c r="C6" s="8">
        <f ca="1">B6*H6/SUMPRODUCT(B2:B17,H2:H17)</f>
        <v>9.7451558587588638E-2</v>
      </c>
      <c r="D6" s="8">
        <f ca="1">B6*I6/SUMPRODUCT(B2:B17,I2:I17)</f>
        <v>8.2269138412301254E-2</v>
      </c>
      <c r="E6" s="8">
        <f ca="1">B6*J6/SUMPRODUCT(B2:B17,J2:J17)</f>
        <v>0</v>
      </c>
      <c r="F6" s="8">
        <f ca="1">B6*K6/SUMPRODUCT(B2:B17,K2:K17)</f>
        <v>0.13342688648953166</v>
      </c>
      <c r="G6" s="8">
        <v>6.25E-2</v>
      </c>
      <c r="H6" s="8">
        <v>8.9600000000000013E-2</v>
      </c>
      <c r="I6" s="8">
        <v>6.9900000000000004E-2</v>
      </c>
      <c r="J6" s="8">
        <v>0</v>
      </c>
      <c r="K6" s="8">
        <v>0.112781954887218</v>
      </c>
      <c r="L6" s="8">
        <v>0</v>
      </c>
      <c r="M6" s="8">
        <v>0</v>
      </c>
      <c r="N6" s="8">
        <v>0</v>
      </c>
      <c r="O6" s="8">
        <v>0</v>
      </c>
      <c r="P6" s="8">
        <v>1</v>
      </c>
      <c r="Q6" s="8">
        <v>0</v>
      </c>
      <c r="R6" s="8">
        <v>0</v>
      </c>
      <c r="S6" s="8">
        <v>0</v>
      </c>
      <c r="T6" s="8">
        <v>0</v>
      </c>
      <c r="U6" s="8">
        <v>0</v>
      </c>
      <c r="V6" s="8">
        <v>0</v>
      </c>
      <c r="W6" s="8">
        <v>0</v>
      </c>
      <c r="X6" s="8">
        <v>0</v>
      </c>
      <c r="Y6" s="8">
        <v>0</v>
      </c>
      <c r="Z6" s="8">
        <v>0</v>
      </c>
      <c r="AA6" s="8">
        <v>0</v>
      </c>
    </row>
    <row r="7" spans="1:27" x14ac:dyDescent="0.35">
      <c r="A7" s="5" t="s">
        <v>9</v>
      </c>
      <c r="B7" s="8">
        <f ca="1">ABS(Figure3_Data!G6)/SUMPRODUCT(ABS(Figure3_Data!B6:Q6))</f>
        <v>7.9682877104304533E-3</v>
      </c>
      <c r="C7" s="8">
        <f ca="1">B7*H7/SUMPRODUCT(B2:B17,H2:H17)</f>
        <v>5.7384440267958352E-3</v>
      </c>
      <c r="D7" s="8">
        <f ca="1">B7*I7/SUMPRODUCT(B2:B17,I2:I17)</f>
        <v>7.15173198601595E-3</v>
      </c>
      <c r="E7" s="8">
        <f ca="1">B7*J7/SUMPRODUCT(B2:B17,J2:J17)</f>
        <v>0</v>
      </c>
      <c r="F7" s="8">
        <f ca="1">B7*K7/SUMPRODUCT(B2:B17,K2:K17)</f>
        <v>7.0256902805747945E-3</v>
      </c>
      <c r="G7" s="8">
        <v>6.25E-2</v>
      </c>
      <c r="H7" s="8">
        <v>5.0099999999999999E-2</v>
      </c>
      <c r="I7" s="8">
        <v>5.7699999999999987E-2</v>
      </c>
      <c r="J7" s="8">
        <v>0</v>
      </c>
      <c r="K7" s="8">
        <v>5.6390977443609019E-2</v>
      </c>
      <c r="L7" s="8">
        <v>0</v>
      </c>
      <c r="M7" s="8">
        <v>0</v>
      </c>
      <c r="N7" s="8">
        <v>0</v>
      </c>
      <c r="O7" s="8">
        <v>0</v>
      </c>
      <c r="P7" s="8">
        <v>0</v>
      </c>
      <c r="Q7" s="8">
        <v>1</v>
      </c>
      <c r="R7" s="8">
        <v>0</v>
      </c>
      <c r="S7" s="8">
        <v>0</v>
      </c>
      <c r="T7" s="8">
        <v>0</v>
      </c>
      <c r="U7" s="8">
        <v>0</v>
      </c>
      <c r="V7" s="8">
        <v>0</v>
      </c>
      <c r="W7" s="8">
        <v>0</v>
      </c>
      <c r="X7" s="8">
        <v>0</v>
      </c>
      <c r="Y7" s="8">
        <v>0</v>
      </c>
      <c r="Z7" s="8">
        <v>0</v>
      </c>
      <c r="AA7" s="8">
        <v>0</v>
      </c>
    </row>
    <row r="8" spans="1:27" x14ac:dyDescent="0.35">
      <c r="A8" s="5" t="s">
        <v>10</v>
      </c>
      <c r="B8" s="8">
        <f ca="1">ABS(Figure3_Data!H6)/SUMPRODUCT(ABS(Figure3_Data!B6:Q6))</f>
        <v>5.2906190710128927E-2</v>
      </c>
      <c r="C8" s="8">
        <f ca="1">B8*H8/SUMPRODUCT(B2:B17,H2:H17)</f>
        <v>3.635179051228609E-2</v>
      </c>
      <c r="D8" s="8">
        <f ca="1">B8*I8/SUMPRODUCT(B2:B17,I2:I17)</f>
        <v>6.0651897420999031E-2</v>
      </c>
      <c r="E8" s="8">
        <f ca="1">B8*J8/SUMPRODUCT(B2:B17,J2:J17)</f>
        <v>0.23291152949435284</v>
      </c>
      <c r="F8" s="8">
        <f ca="1">B8*K8/SUMPRODUCT(B2:B17,K2:K17)</f>
        <v>4.6647727010136988E-2</v>
      </c>
      <c r="G8" s="8">
        <v>6.25E-2</v>
      </c>
      <c r="H8" s="8">
        <v>4.7800000000000002E-2</v>
      </c>
      <c r="I8" s="8">
        <v>7.3700000000000002E-2</v>
      </c>
      <c r="J8" s="8">
        <v>0.34</v>
      </c>
      <c r="K8" s="8">
        <v>5.6390977443609019E-2</v>
      </c>
      <c r="L8" s="8">
        <v>0</v>
      </c>
      <c r="M8" s="8">
        <v>0</v>
      </c>
      <c r="N8" s="8">
        <v>0</v>
      </c>
      <c r="O8" s="8">
        <v>0</v>
      </c>
      <c r="P8" s="8">
        <v>0</v>
      </c>
      <c r="Q8" s="8">
        <v>0</v>
      </c>
      <c r="R8" s="8">
        <v>1</v>
      </c>
      <c r="S8" s="8">
        <v>0</v>
      </c>
      <c r="T8" s="8">
        <v>0</v>
      </c>
      <c r="U8" s="8">
        <v>0</v>
      </c>
      <c r="V8" s="8">
        <v>0</v>
      </c>
      <c r="W8" s="8">
        <v>0</v>
      </c>
      <c r="X8" s="8">
        <v>0</v>
      </c>
      <c r="Y8" s="8">
        <v>0</v>
      </c>
      <c r="Z8" s="8">
        <v>0</v>
      </c>
      <c r="AA8" s="8">
        <v>0</v>
      </c>
    </row>
    <row r="9" spans="1:27" x14ac:dyDescent="0.35">
      <c r="A9" s="5" t="s">
        <v>11</v>
      </c>
      <c r="B9" s="8">
        <f ca="1">ABS(Figure3_Data!I6)/SUMPRODUCT(ABS(Figure3_Data!B6:Q6))</f>
        <v>3.8021905649702481E-2</v>
      </c>
      <c r="C9" s="8">
        <f ca="1">B9*H9/SUMPRODUCT(B2:B17,H2:H17)</f>
        <v>3.3885740961645067E-2</v>
      </c>
      <c r="D9" s="8">
        <f ca="1">B9*I9/SUMPRODUCT(B2:B17,I2:I17)</f>
        <v>4.0217327096932841E-2</v>
      </c>
      <c r="E9" s="8">
        <f ca="1">B9*J9/SUMPRODUCT(B2:B17,J2:J17)</f>
        <v>4.923109064140503E-3</v>
      </c>
      <c r="F9" s="8">
        <f ca="1">B9*K9/SUMPRODUCT(B2:B17,K2:K17)</f>
        <v>3.3524157595661914E-2</v>
      </c>
      <c r="G9" s="8">
        <v>6.25E-2</v>
      </c>
      <c r="H9" s="8">
        <v>6.2E-2</v>
      </c>
      <c r="I9" s="8">
        <v>6.8000000000000005E-2</v>
      </c>
      <c r="J9" s="8">
        <v>0.01</v>
      </c>
      <c r="K9" s="8">
        <v>5.6390977443609019E-2</v>
      </c>
      <c r="L9" s="8">
        <v>0</v>
      </c>
      <c r="M9" s="8">
        <v>0</v>
      </c>
      <c r="N9" s="8">
        <v>0</v>
      </c>
      <c r="O9" s="8">
        <v>0</v>
      </c>
      <c r="P9" s="8">
        <v>0</v>
      </c>
      <c r="Q9" s="8">
        <v>0</v>
      </c>
      <c r="R9" s="8">
        <v>0</v>
      </c>
      <c r="S9" s="8">
        <v>1</v>
      </c>
      <c r="T9" s="8">
        <v>0</v>
      </c>
      <c r="U9" s="8">
        <v>0</v>
      </c>
      <c r="V9" s="8">
        <v>0</v>
      </c>
      <c r="W9" s="8">
        <v>0</v>
      </c>
      <c r="X9" s="8">
        <v>0</v>
      </c>
      <c r="Y9" s="8">
        <v>0</v>
      </c>
      <c r="Z9" s="8">
        <v>0</v>
      </c>
      <c r="AA9" s="8">
        <v>0</v>
      </c>
    </row>
    <row r="10" spans="1:27" x14ac:dyDescent="0.35">
      <c r="A10" s="5" t="s">
        <v>12</v>
      </c>
      <c r="B10" s="8">
        <f ca="1">ABS(Figure3_Data!J6)/SUMPRODUCT(ABS(Figure3_Data!B6:Q6))</f>
        <v>3.6748221278490874E-2</v>
      </c>
      <c r="C10" s="8">
        <f ca="1">B10*H10/SUMPRODUCT(B2:B17,H2:H17)</f>
        <v>1.9597544066785266E-2</v>
      </c>
      <c r="D10" s="8">
        <f ca="1">B10*I10/SUMPRODUCT(B2:B17,I2:I17)</f>
        <v>3.7555375028039469E-2</v>
      </c>
      <c r="E10" s="8">
        <f ca="1">B10*J10/SUMPRODUCT(B2:B17,J2:J17)</f>
        <v>4.7581913156579244E-3</v>
      </c>
      <c r="F10" s="8">
        <f ca="1">B10*K10/SUMPRODUCT(B2:B17,K2:K17)</f>
        <v>3.2401141932506601E-2</v>
      </c>
      <c r="G10" s="8">
        <v>6.25E-2</v>
      </c>
      <c r="H10" s="8">
        <v>3.7100000000000001E-2</v>
      </c>
      <c r="I10" s="8">
        <v>6.5700000000000008E-2</v>
      </c>
      <c r="J10" s="8">
        <v>0.01</v>
      </c>
      <c r="K10" s="8">
        <v>5.6390977443609019E-2</v>
      </c>
      <c r="L10" s="8">
        <v>0</v>
      </c>
      <c r="M10" s="8">
        <v>0</v>
      </c>
      <c r="N10" s="8">
        <v>0</v>
      </c>
      <c r="O10" s="8">
        <v>0</v>
      </c>
      <c r="P10" s="8">
        <v>0</v>
      </c>
      <c r="Q10" s="8">
        <v>0</v>
      </c>
      <c r="R10" s="8">
        <v>0</v>
      </c>
      <c r="S10" s="8">
        <v>0</v>
      </c>
      <c r="T10" s="8">
        <v>1</v>
      </c>
      <c r="U10" s="8">
        <v>0</v>
      </c>
      <c r="V10" s="8">
        <v>0</v>
      </c>
      <c r="W10" s="8">
        <v>0</v>
      </c>
      <c r="X10" s="8">
        <v>0</v>
      </c>
      <c r="Y10" s="8">
        <v>0</v>
      </c>
      <c r="Z10" s="8">
        <v>0</v>
      </c>
      <c r="AA10" s="8">
        <v>0</v>
      </c>
    </row>
    <row r="11" spans="1:27" x14ac:dyDescent="0.35">
      <c r="A11" s="5" t="s">
        <v>13</v>
      </c>
      <c r="B11" s="8">
        <f ca="1">ABS(Figure3_Data!K6)/SUMPRODUCT(ABS(Figure3_Data!B6:Q6))</f>
        <v>9.5879732880507895E-3</v>
      </c>
      <c r="C11" s="8">
        <f ca="1">B11*H11/SUMPRODUCT(B2:B17,H2:H17)</f>
        <v>3.8590131992133651E-3</v>
      </c>
      <c r="D11" s="8">
        <f ca="1">B11*I11/SUMPRODUCT(B2:B17,I2:I17)</f>
        <v>8.6800097081772849E-3</v>
      </c>
      <c r="E11" s="8">
        <f ca="1">B11*J11/SUMPRODUCT(B2:B17,J2:J17)</f>
        <v>1.1173131292370742E-2</v>
      </c>
      <c r="F11" s="8">
        <f ca="1">B11*K11/SUMPRODUCT(B2:B17,K2:K17)</f>
        <v>8.453777422229929E-3</v>
      </c>
      <c r="G11" s="8">
        <v>6.25E-2</v>
      </c>
      <c r="H11" s="8">
        <v>2.8000000000000001E-2</v>
      </c>
      <c r="I11" s="8">
        <v>5.8200000000000002E-2</v>
      </c>
      <c r="J11" s="8">
        <v>0.09</v>
      </c>
      <c r="K11" s="8">
        <v>5.6390977443609019E-2</v>
      </c>
      <c r="L11" s="8">
        <v>0</v>
      </c>
      <c r="M11" s="8">
        <v>0</v>
      </c>
      <c r="N11" s="8">
        <v>0</v>
      </c>
      <c r="O11" s="8">
        <v>0</v>
      </c>
      <c r="P11" s="8">
        <v>0</v>
      </c>
      <c r="Q11" s="8">
        <v>0</v>
      </c>
      <c r="R11" s="8">
        <v>0</v>
      </c>
      <c r="S11" s="8">
        <v>0</v>
      </c>
      <c r="T11" s="8">
        <v>0</v>
      </c>
      <c r="U11" s="8">
        <v>1</v>
      </c>
      <c r="V11" s="8">
        <v>0</v>
      </c>
      <c r="W11" s="8">
        <v>0</v>
      </c>
      <c r="X11" s="8">
        <v>0</v>
      </c>
      <c r="Y11" s="8">
        <v>0</v>
      </c>
      <c r="Z11" s="8">
        <v>0</v>
      </c>
      <c r="AA11" s="8">
        <v>0</v>
      </c>
    </row>
    <row r="12" spans="1:27" x14ac:dyDescent="0.35">
      <c r="A12" s="5" t="s">
        <v>14</v>
      </c>
      <c r="B12" s="8">
        <f ca="1">ABS(Figure3_Data!L6)/SUMPRODUCT(ABS(Figure3_Data!B6:Q6))</f>
        <v>2.6244815292712668E-2</v>
      </c>
      <c r="C12" s="8">
        <f ca="1">B12*H12/SUMPRODUCT(B2:B17,H2:H17)</f>
        <v>1.1166746287436385E-2</v>
      </c>
      <c r="D12" s="8">
        <f ca="1">B12*I12/SUMPRODUCT(B2:B17,I2:I17)</f>
        <v>2.6657972322831097E-2</v>
      </c>
      <c r="E12" s="8">
        <f ca="1">B12*J12/SUMPRODUCT(B2:B17,J2:J17)</f>
        <v>3.3982012696740791E-3</v>
      </c>
      <c r="F12" s="8">
        <f ca="1">B12*K12/SUMPRODUCT(B2:B17,K2:K17)</f>
        <v>2.3140221640858816E-2</v>
      </c>
      <c r="G12" s="8">
        <v>6.25E-2</v>
      </c>
      <c r="H12" s="8">
        <v>2.9600000000000001E-2</v>
      </c>
      <c r="I12" s="8">
        <v>6.5299999999999997E-2</v>
      </c>
      <c r="J12" s="8">
        <v>0.01</v>
      </c>
      <c r="K12" s="8">
        <v>5.6390977443609019E-2</v>
      </c>
      <c r="L12" s="8">
        <v>0</v>
      </c>
      <c r="M12" s="8">
        <v>0</v>
      </c>
      <c r="N12" s="8">
        <v>0</v>
      </c>
      <c r="O12" s="8">
        <v>0</v>
      </c>
      <c r="P12" s="8">
        <v>0</v>
      </c>
      <c r="Q12" s="8">
        <v>0</v>
      </c>
      <c r="R12" s="8">
        <v>0</v>
      </c>
      <c r="S12" s="8">
        <v>0</v>
      </c>
      <c r="T12" s="8">
        <v>0</v>
      </c>
      <c r="U12" s="8">
        <v>0</v>
      </c>
      <c r="V12" s="8">
        <v>1</v>
      </c>
      <c r="W12" s="8">
        <v>0</v>
      </c>
      <c r="X12" s="8">
        <v>0</v>
      </c>
      <c r="Y12" s="8">
        <v>0</v>
      </c>
      <c r="Z12" s="8">
        <v>0</v>
      </c>
      <c r="AA12" s="8">
        <v>0</v>
      </c>
    </row>
    <row r="13" spans="1:27" x14ac:dyDescent="0.35">
      <c r="A13" s="5" t="s">
        <v>15</v>
      </c>
      <c r="B13" s="8">
        <f ca="1">ABS(Figure3_Data!M6)/SUMPRODUCT(ABS(Figure3_Data!B6:Q6))</f>
        <v>6.9498126604922522E-2</v>
      </c>
      <c r="C13" s="8">
        <f ca="1">B13*H13/SUMPRODUCT(B2:B17,H2:H17)</f>
        <v>7.9320422272159213E-2</v>
      </c>
      <c r="D13" s="8">
        <f ca="1">B13*I13/SUMPRODUCT(B2:B17,I2:I17)</f>
        <v>6.2376258623041164E-2</v>
      </c>
      <c r="E13" s="8">
        <f ca="1">B13*J13/SUMPRODUCT(B2:B17,J2:J17)</f>
        <v>0.22496693102503368</v>
      </c>
      <c r="F13" s="8">
        <f ca="1">B13*K13/SUMPRODUCT(B2:B17,K2:K17)</f>
        <v>4.9021554476976474E-2</v>
      </c>
      <c r="G13" s="8">
        <v>6.25E-2</v>
      </c>
      <c r="H13" s="8">
        <v>7.9399999999999998E-2</v>
      </c>
      <c r="I13" s="8">
        <v>5.7699999999999987E-2</v>
      </c>
      <c r="J13" s="8">
        <v>0.25</v>
      </c>
      <c r="K13" s="8">
        <v>4.5112781954887222E-2</v>
      </c>
      <c r="L13" s="8">
        <v>0</v>
      </c>
      <c r="M13" s="8">
        <v>0</v>
      </c>
      <c r="N13" s="8">
        <v>0</v>
      </c>
      <c r="O13" s="8">
        <v>0</v>
      </c>
      <c r="P13" s="8">
        <v>0</v>
      </c>
      <c r="Q13" s="8">
        <v>0</v>
      </c>
      <c r="R13" s="8">
        <v>0</v>
      </c>
      <c r="S13" s="8">
        <v>0</v>
      </c>
      <c r="T13" s="8">
        <v>0</v>
      </c>
      <c r="U13" s="8">
        <v>0</v>
      </c>
      <c r="V13" s="8">
        <v>0</v>
      </c>
      <c r="W13" s="8">
        <v>1</v>
      </c>
      <c r="X13" s="8">
        <v>0</v>
      </c>
      <c r="Y13" s="8">
        <v>0</v>
      </c>
      <c r="Z13" s="8">
        <v>0</v>
      </c>
      <c r="AA13" s="8">
        <v>0</v>
      </c>
    </row>
    <row r="14" spans="1:27" x14ac:dyDescent="0.35">
      <c r="A14" s="5" t="s">
        <v>16</v>
      </c>
      <c r="B14" s="8">
        <f ca="1">ABS(Figure3_Data!N6)/SUMPRODUCT(ABS(Figure3_Data!B6:Q6))</f>
        <v>1.9544761247205337E-2</v>
      </c>
      <c r="C14" s="8">
        <f ca="1">B14*H14/SUMPRODUCT(B2:B17,H2:H17)</f>
        <v>5.3941499558127128E-3</v>
      </c>
      <c r="D14" s="8">
        <f ca="1">B14*I14/SUMPRODUCT(B2:B17,I2:I17)</f>
        <v>1.8423553702072479E-2</v>
      </c>
      <c r="E14" s="8">
        <f ca="1">B14*J14/SUMPRODUCT(B2:B17,J2:J17)</f>
        <v>5.0613450119553144E-3</v>
      </c>
      <c r="F14" s="8">
        <f ca="1">B14*K14/SUMPRODUCT(B2:B17,K2:K17)</f>
        <v>1.148849406720929E-2</v>
      </c>
      <c r="G14" s="8">
        <v>6.25E-2</v>
      </c>
      <c r="H14" s="8">
        <v>1.9199999999999998E-2</v>
      </c>
      <c r="I14" s="8">
        <v>6.0599999999999987E-2</v>
      </c>
      <c r="J14" s="8">
        <v>0.02</v>
      </c>
      <c r="K14" s="8">
        <v>3.7593984962406013E-2</v>
      </c>
      <c r="L14" s="8">
        <v>0</v>
      </c>
      <c r="M14" s="8">
        <v>0</v>
      </c>
      <c r="N14" s="8">
        <v>0</v>
      </c>
      <c r="O14" s="8">
        <v>0</v>
      </c>
      <c r="P14" s="8">
        <v>0</v>
      </c>
      <c r="Q14" s="8">
        <v>0</v>
      </c>
      <c r="R14" s="8">
        <v>0</v>
      </c>
      <c r="S14" s="8">
        <v>0</v>
      </c>
      <c r="T14" s="8">
        <v>0</v>
      </c>
      <c r="U14" s="8">
        <v>0</v>
      </c>
      <c r="V14" s="8">
        <v>0</v>
      </c>
      <c r="W14" s="8">
        <v>0</v>
      </c>
      <c r="X14" s="8">
        <v>1</v>
      </c>
      <c r="Y14" s="8">
        <v>0</v>
      </c>
      <c r="Z14" s="8">
        <v>0</v>
      </c>
      <c r="AA14" s="8">
        <v>0</v>
      </c>
    </row>
    <row r="15" spans="1:27" x14ac:dyDescent="0.35">
      <c r="A15" s="5" t="s">
        <v>17</v>
      </c>
      <c r="B15" s="8">
        <f ca="1">ABS(Figure3_Data!O6)/SUMPRODUCT(ABS(Figure3_Data!B6:Q6))</f>
        <v>1.9518367512629523E-4</v>
      </c>
      <c r="C15" s="8">
        <f ca="1">B15*H15/SUMPRODUCT(B2:B17,H2:H17)</f>
        <v>2.3876159334396539E-4</v>
      </c>
      <c r="D15" s="8">
        <f ca="1">B15*I15/SUMPRODUCT(B2:B17,I2:I17)</f>
        <v>1.7518209473305573E-4</v>
      </c>
      <c r="E15" s="8">
        <f ca="1">B15*J15/SUMPRODUCT(B2:B17,J2:J17)</f>
        <v>2.5272550225110511E-5</v>
      </c>
      <c r="F15" s="8">
        <f ca="1">B15*K15/SUMPRODUCT(B2:B17,K2:K17)</f>
        <v>1.147297971739194E-4</v>
      </c>
      <c r="G15" s="8">
        <v>6.25E-2</v>
      </c>
      <c r="H15" s="8">
        <v>8.5099999999999995E-2</v>
      </c>
      <c r="I15" s="8">
        <v>5.7699999999999987E-2</v>
      </c>
      <c r="J15" s="8">
        <v>0.01</v>
      </c>
      <c r="K15" s="8">
        <v>3.7593984962406013E-2</v>
      </c>
      <c r="L15" s="8">
        <v>0</v>
      </c>
      <c r="M15" s="8">
        <v>0</v>
      </c>
      <c r="N15" s="8">
        <v>0</v>
      </c>
      <c r="O15" s="8">
        <v>0</v>
      </c>
      <c r="P15" s="8">
        <v>0</v>
      </c>
      <c r="Q15" s="8">
        <v>0</v>
      </c>
      <c r="R15" s="8">
        <v>0</v>
      </c>
      <c r="S15" s="8">
        <v>0</v>
      </c>
      <c r="T15" s="8">
        <v>0</v>
      </c>
      <c r="U15" s="8">
        <v>0</v>
      </c>
      <c r="V15" s="8">
        <v>0</v>
      </c>
      <c r="W15" s="8">
        <v>0</v>
      </c>
      <c r="X15" s="8">
        <v>0</v>
      </c>
      <c r="Y15" s="8">
        <v>1</v>
      </c>
      <c r="Z15" s="8">
        <v>0</v>
      </c>
      <c r="AA15" s="8">
        <v>0</v>
      </c>
    </row>
    <row r="16" spans="1:27" x14ac:dyDescent="0.35">
      <c r="A16" s="5" t="s">
        <v>18</v>
      </c>
      <c r="B16" s="8">
        <f ca="1">ABS(Figure3_Data!P6)/SUMPRODUCT(ABS(Figure3_Data!B6:Q6))</f>
        <v>1.4353575277637635E-2</v>
      </c>
      <c r="C16" s="8">
        <f ca="1">B16*H16/SUMPRODUCT(B2:B17,H2:H17)</f>
        <v>1.5577525117404184E-2</v>
      </c>
      <c r="D16" s="8">
        <f ca="1">B16*I16/SUMPRODUCT(B2:B17,I2:I17)</f>
        <v>1.2882682849465466E-2</v>
      </c>
      <c r="E16" s="8">
        <f ca="1">B16*J16/SUMPRODUCT(B2:B17,J2:J17)</f>
        <v>0</v>
      </c>
      <c r="F16" s="8">
        <f ca="1">B16*K16/SUMPRODUCT(B2:B17,K2:K17)</f>
        <v>1.2655639201831699E-2</v>
      </c>
      <c r="G16" s="8">
        <v>6.25E-2</v>
      </c>
      <c r="H16" s="8">
        <v>7.5499999999999998E-2</v>
      </c>
      <c r="I16" s="8">
        <v>5.7699999999999987E-2</v>
      </c>
      <c r="J16" s="8">
        <v>0</v>
      </c>
      <c r="K16" s="8">
        <v>5.6390977443609019E-2</v>
      </c>
      <c r="L16" s="8">
        <v>0</v>
      </c>
      <c r="M16" s="8">
        <v>0</v>
      </c>
      <c r="N16" s="8">
        <v>0</v>
      </c>
      <c r="O16" s="8">
        <v>0</v>
      </c>
      <c r="P16" s="8">
        <v>0</v>
      </c>
      <c r="Q16" s="8">
        <v>0</v>
      </c>
      <c r="R16" s="8">
        <v>0</v>
      </c>
      <c r="S16" s="8">
        <v>0</v>
      </c>
      <c r="T16" s="8">
        <v>0</v>
      </c>
      <c r="U16" s="8">
        <v>0</v>
      </c>
      <c r="V16" s="8">
        <v>0</v>
      </c>
      <c r="W16" s="8">
        <v>0</v>
      </c>
      <c r="X16" s="8">
        <v>0</v>
      </c>
      <c r="Y16" s="8">
        <v>0</v>
      </c>
      <c r="Z16" s="8">
        <v>1</v>
      </c>
      <c r="AA16" s="8">
        <v>0</v>
      </c>
    </row>
    <row r="17" spans="1:27" x14ac:dyDescent="0.35">
      <c r="A17" s="5" t="s">
        <v>19</v>
      </c>
      <c r="B17" s="8">
        <f ca="1">ABS(Figure3_Data!Q6)/SUMPRODUCT(ABS(Figure3_Data!B6:Q6))</f>
        <v>7.0961791744619765E-2</v>
      </c>
      <c r="C17" s="8">
        <f ca="1">B17*H17/SUMPRODUCT(B2:B17,H2:H17)</f>
        <v>8.4867091024348626E-2</v>
      </c>
      <c r="D17" s="8">
        <f ca="1">B17*I17/SUMPRODUCT(B2:B17,I2:I17)</f>
        <v>6.3689933678057947E-2</v>
      </c>
      <c r="E17" s="8">
        <f ca="1">B17*J17/SUMPRODUCT(B2:B17,J2:J17)</f>
        <v>0</v>
      </c>
      <c r="F17" s="8">
        <f ca="1">B17*K17/SUMPRODUCT(B2:B17,K2:K17)</f>
        <v>6.2567466019047072E-2</v>
      </c>
      <c r="G17" s="8">
        <v>6.25E-2</v>
      </c>
      <c r="H17" s="8">
        <v>8.3199999999999996E-2</v>
      </c>
      <c r="I17" s="8">
        <v>5.7699999999999987E-2</v>
      </c>
      <c r="J17" s="8">
        <v>0</v>
      </c>
      <c r="K17" s="8">
        <v>5.6390977443609019E-2</v>
      </c>
      <c r="L17" s="8">
        <v>0</v>
      </c>
      <c r="M17" s="8">
        <v>0</v>
      </c>
      <c r="N17" s="8">
        <v>0</v>
      </c>
      <c r="O17" s="8">
        <v>0</v>
      </c>
      <c r="P17" s="8">
        <v>0</v>
      </c>
      <c r="Q17" s="8">
        <v>0</v>
      </c>
      <c r="R17" s="8">
        <v>0</v>
      </c>
      <c r="S17" s="8">
        <v>0</v>
      </c>
      <c r="T17" s="8">
        <v>0</v>
      </c>
      <c r="U17" s="8">
        <v>0</v>
      </c>
      <c r="V17" s="8">
        <v>0</v>
      </c>
      <c r="W17" s="8">
        <v>0</v>
      </c>
      <c r="X17" s="8">
        <v>0</v>
      </c>
      <c r="Y17" s="8">
        <v>0</v>
      </c>
      <c r="Z17" s="8">
        <v>0</v>
      </c>
      <c r="AA17" s="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LCI_default_default!AC6/LCIA_Methods!D2</f>
        <v>4.8253154674547522E-6</v>
      </c>
      <c r="C2" s="6">
        <f>LCI_default_default!AD6/LCIA_Methods!D3</f>
        <v>1.2034662935997547E-7</v>
      </c>
      <c r="D2" s="6">
        <f>LCI_default_default!AE6/LCIA_Methods!D4</f>
        <v>1.0123246616326232E-5</v>
      </c>
      <c r="E2" s="6">
        <f>LCI_default_default!AF6/LCIA_Methods!D5</f>
        <v>2.5641800339530144E-6</v>
      </c>
      <c r="F2" s="6">
        <f>LCI_default_default!AG6/LCIA_Methods!D6</f>
        <v>2.3070695723878505E-6</v>
      </c>
      <c r="G2" s="6">
        <f>LCI_default_default!AH6/LCIA_Methods!D7</f>
        <v>2.4296087089773865E-7</v>
      </c>
      <c r="H2" s="6">
        <f>LCI_default_default!AI6/LCIA_Methods!D8</f>
        <v>1.6131614015378449E-6</v>
      </c>
      <c r="I2" s="6">
        <f>LCI_default_default!AJ6/LCIA_Methods!D9</f>
        <v>1.1593250200731432E-6</v>
      </c>
      <c r="J2" s="6">
        <f>LCI_default_default!AK6/LCIA_Methods!D10</f>
        <v>1.1204891402299323E-6</v>
      </c>
      <c r="K2" s="6">
        <f>LCI_default_default!AL6/LCIA_Methods!D11</f>
        <v>2.9234666528917707E-7</v>
      </c>
      <c r="L2" s="6">
        <f>LCI_default_default!AM6/LCIA_Methods!D12</f>
        <v>8.0023003834575376E-7</v>
      </c>
      <c r="M2" s="6">
        <f>LCI_default_default!AN6/LCIA_Methods!D13</f>
        <v>2.1190657239434846E-6</v>
      </c>
      <c r="N2" s="6">
        <f>LCI_default_default!AO6/LCIA_Methods!D14</f>
        <v>5.9593884993553506E-7</v>
      </c>
      <c r="O2" s="6">
        <f>LCI_default_default!AP6/LCIA_Methods!D15</f>
        <v>-5.9513407920287318E-9</v>
      </c>
      <c r="P2" s="6">
        <f>LCI_default_default!AQ6/LCIA_Methods!D16</f>
        <v>4.3765452211096195E-7</v>
      </c>
      <c r="Q2" s="6">
        <f>LCI_default_default!AR6/LCIA_Methods!D17</f>
        <v>2.1636943028761963E-6</v>
      </c>
    </row>
    <row r="3" spans="1:17" x14ac:dyDescent="0.35">
      <c r="A3" s="5" t="s">
        <v>2</v>
      </c>
      <c r="B3" s="6">
        <f>LCI_default_default!AC10/LCIA_Methods!D2</f>
        <v>1.5299870125756532E-5</v>
      </c>
      <c r="C3" s="6">
        <f>LCI_default_default!AD10/LCIA_Methods!D3</f>
        <v>-2.6670668778080798E-7</v>
      </c>
      <c r="D3" s="6">
        <f>LCI_default_default!AE10/LCIA_Methods!D4</f>
        <v>4.9104110419122146E-7</v>
      </c>
      <c r="E3" s="6">
        <f>LCI_default_default!AF10/LCIA_Methods!D5</f>
        <v>-2.3895937670351954E-6</v>
      </c>
      <c r="F3" s="6">
        <f>LCI_default_default!AG10/LCIA_Methods!D6</f>
        <v>-8.2811678376769556E-7</v>
      </c>
      <c r="G3" s="6">
        <f>LCI_default_default!AH10/LCIA_Methods!D7</f>
        <v>-1.5767237753885274E-7</v>
      </c>
      <c r="H3" s="6">
        <f>LCI_default_default!AI10/LCIA_Methods!D8</f>
        <v>-3.8145055763551672E-6</v>
      </c>
      <c r="I3" s="6">
        <f>LCI_default_default!AJ10/LCIA_Methods!D9</f>
        <v>-2.3963457712101387E-6</v>
      </c>
      <c r="J3" s="6">
        <f>LCI_default_default!AK10/LCIA_Methods!D10</f>
        <v>-3.3030226623483523E-6</v>
      </c>
      <c r="K3" s="6">
        <f>LCI_default_default!AL10/LCIA_Methods!D11</f>
        <v>5.0784857036020016E-7</v>
      </c>
      <c r="L3" s="6">
        <f>LCI_default_default!AM10/LCIA_Methods!D12</f>
        <v>-1.8418963546666977E-6</v>
      </c>
      <c r="M3" s="6">
        <f>LCI_default_default!AN10/LCIA_Methods!D13</f>
        <v>-8.3719760077922349E-7</v>
      </c>
      <c r="N3" s="6">
        <f>LCI_default_default!AO10/LCIA_Methods!D14</f>
        <v>-1.5907979670374607E-7</v>
      </c>
      <c r="O3" s="6">
        <f>LCI_default_default!AP10/LCIA_Methods!D15</f>
        <v>-7.7061763773788545E-7</v>
      </c>
      <c r="P3" s="6">
        <f>LCI_default_default!AQ10/LCIA_Methods!D16</f>
        <v>-4.9720604849137535E-7</v>
      </c>
      <c r="Q3" s="6">
        <f>LCI_default_default!AR10/LCIA_Methods!D17</f>
        <v>-1.2857647567119733E-5</v>
      </c>
    </row>
    <row r="4" spans="1:17" x14ac:dyDescent="0.35">
      <c r="A4" s="5" t="s">
        <v>3</v>
      </c>
      <c r="B4" s="6">
        <f>LCI_default_default!AC12/LCIA_Methods!D2</f>
        <v>2.8459375430268675E-6</v>
      </c>
      <c r="C4" s="6">
        <f>LCI_default_default!AD12/LCIA_Methods!D3</f>
        <v>2.180149513798817E-7</v>
      </c>
      <c r="D4" s="6">
        <f>LCI_default_default!AE12/LCIA_Methods!D4</f>
        <v>1.0154547200122334E-5</v>
      </c>
      <c r="E4" s="6">
        <f>LCI_default_default!AF12/LCIA_Methods!D5</f>
        <v>4.3135497869348053E-6</v>
      </c>
      <c r="F4" s="6">
        <f>LCI_default_default!AG12/LCIA_Methods!D6</f>
        <v>2.9413056852724103E-6</v>
      </c>
      <c r="G4" s="6">
        <f>LCI_default_default!AH12/LCIA_Methods!D7</f>
        <v>3.5304266330888228E-7</v>
      </c>
      <c r="H4" s="6">
        <f>LCI_default_default!AI12/LCIA_Methods!D8</f>
        <v>2.6106292580884862E-6</v>
      </c>
      <c r="I4" s="6">
        <f>LCI_default_default!AJ12/LCIA_Methods!D9</f>
        <v>1.8064368536561771E-6</v>
      </c>
      <c r="J4" s="6">
        <f>LCI_default_default!AK12/LCIA_Methods!D10</f>
        <v>1.8822065072786463E-6</v>
      </c>
      <c r="K4" s="6">
        <f>LCI_default_default!AL12/LCIA_Methods!D11</f>
        <v>2.150597000399296E-7</v>
      </c>
      <c r="L4" s="6">
        <f>LCI_default_default!AM12/LCIA_Methods!D12</f>
        <v>1.2645355575929201E-6</v>
      </c>
      <c r="M4" s="6">
        <f>LCI_default_default!AN12/LCIA_Methods!D13</f>
        <v>3.3801679787805391E-6</v>
      </c>
      <c r="N4" s="6">
        <f>LCI_default_default!AO12/LCIA_Methods!D14</f>
        <v>7.6567932115475396E-7</v>
      </c>
      <c r="O4" s="6">
        <f>LCI_default_default!AP12/LCIA_Methods!D15</f>
        <v>1.4236953684008189E-7</v>
      </c>
      <c r="P4" s="6">
        <f>LCI_default_default!AQ12/LCIA_Methods!D16</f>
        <v>5.0054469597241579E-7</v>
      </c>
      <c r="Q4" s="6">
        <f>LCI_default_default!AR12/LCIA_Methods!D17</f>
        <v>5.4896764021095805E-6</v>
      </c>
    </row>
    <row r="5" spans="1:17" x14ac:dyDescent="0.35">
      <c r="A5" s="5" t="s">
        <v>4</v>
      </c>
      <c r="B5" s="6">
        <f>LCI_default_default!AC14/LCIA_Methods!D2</f>
        <v>2.6533825309727473E-6</v>
      </c>
      <c r="C5" s="6">
        <f>LCI_default_default!AD14/LCIA_Methods!D3</f>
        <v>1.8425218706029915E-7</v>
      </c>
      <c r="D5" s="6">
        <f>LCI_default_default!AE14/LCIA_Methods!D4</f>
        <v>1.3313114731173832E-5</v>
      </c>
      <c r="E5" s="6">
        <f>LCI_default_default!AF14/LCIA_Methods!D5</f>
        <v>3.0491914656278905E-6</v>
      </c>
      <c r="F5" s="6">
        <f>LCI_default_default!AG14/LCIA_Methods!D6</f>
        <v>2.9293076158499923E-6</v>
      </c>
      <c r="G5" s="6">
        <f>LCI_default_default!AH14/LCIA_Methods!D7</f>
        <v>3.0311742543584002E-7</v>
      </c>
      <c r="H5" s="6">
        <f>LCI_default_default!AI14/LCIA_Methods!D8</f>
        <v>2.7574051564684216E-6</v>
      </c>
      <c r="I5" s="6">
        <f>LCI_default_default!AJ14/LCIA_Methods!D9</f>
        <v>1.9131407281122148E-6</v>
      </c>
      <c r="J5" s="6">
        <f>LCI_default_default!AK14/LCIA_Methods!D10</f>
        <v>2.0871814963902182E-6</v>
      </c>
      <c r="K5" s="6">
        <f>LCI_default_default!AL14/LCIA_Methods!D11</f>
        <v>2.7203734043166772E-7</v>
      </c>
      <c r="L5" s="6">
        <f>LCI_default_default!AM14/LCIA_Methods!D12</f>
        <v>1.3714018231851267E-6</v>
      </c>
      <c r="M5" s="6">
        <f>LCI_default_default!AN14/LCIA_Methods!D13</f>
        <v>2.2637519956263515E-6</v>
      </c>
      <c r="N5" s="6">
        <f>LCI_default_default!AO14/LCIA_Methods!D14</f>
        <v>7.3445141800248305E-7</v>
      </c>
      <c r="O5" s="6">
        <f>LCI_default_default!AP14/LCIA_Methods!D15</f>
        <v>1.5005683976851652E-7</v>
      </c>
      <c r="P5" s="6">
        <f>LCI_default_default!AQ14/LCIA_Methods!D16</f>
        <v>7.0734792973743853E-7</v>
      </c>
      <c r="Q5" s="6">
        <f>LCI_default_default!AR14/LCIA_Methods!D17</f>
        <v>4.9534868600525849E-6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LCI_default_S1!AC6/LCIA_Methods!D2</f>
        <v>4.6618079782054071E-6</v>
      </c>
      <c r="C2" s="6">
        <f>LCI_default_S1!AD6/LCIA_Methods!D3</f>
        <v>1.2106101090544922E-7</v>
      </c>
      <c r="D2" s="6">
        <f>LCI_default_S1!AE6/LCIA_Methods!D4</f>
        <v>6.4649683064530813E-6</v>
      </c>
      <c r="E2" s="6">
        <f>LCI_default_S1!AF6/LCIA_Methods!D5</f>
        <v>2.435674025701843E-6</v>
      </c>
      <c r="F2" s="6">
        <f>LCI_default_S1!AG6/LCIA_Methods!D6</f>
        <v>2.2770142827218922E-6</v>
      </c>
      <c r="G2" s="6">
        <f>LCI_default_S1!AH6/LCIA_Methods!D7</f>
        <v>2.3230578893066794E-7</v>
      </c>
      <c r="H2" s="6">
        <f>LCI_default_S1!AI6/LCIA_Methods!D8</f>
        <v>1.4577460649663562E-6</v>
      </c>
      <c r="I2" s="6">
        <f>LCI_default_S1!AJ6/LCIA_Methods!D9</f>
        <v>1.0362486492687131E-6</v>
      </c>
      <c r="J2" s="6">
        <f>LCI_default_S1!AK6/LCIA_Methods!D10</f>
        <v>9.7789872113184587E-7</v>
      </c>
      <c r="K2" s="6">
        <f>LCI_default_S1!AL6/LCIA_Methods!D11</f>
        <v>2.0723761520712876E-8</v>
      </c>
      <c r="L2" s="6">
        <f>LCI_default_S1!AM6/LCIA_Methods!D12</f>
        <v>7.2071171896018986E-7</v>
      </c>
      <c r="M2" s="6">
        <f>LCI_default_S1!AN6/LCIA_Methods!D13</f>
        <v>2.1212344755903446E-6</v>
      </c>
      <c r="N2" s="6">
        <f>LCI_default_S1!AO6/LCIA_Methods!D14</f>
        <v>5.9047352226558251E-7</v>
      </c>
      <c r="O2" s="6">
        <f>LCI_default_S1!AP6/LCIA_Methods!D15</f>
        <v>-3.2569735362254662E-8</v>
      </c>
      <c r="P2" s="6">
        <f>LCI_default_S1!AQ6/LCIA_Methods!D16</f>
        <v>3.3976093064500781E-7</v>
      </c>
      <c r="Q2" s="6">
        <f>LCI_default_S1!AR6/LCIA_Methods!D17</f>
        <v>1.8485728102228512E-6</v>
      </c>
    </row>
    <row r="3" spans="1:17" x14ac:dyDescent="0.35">
      <c r="A3" s="5" t="s">
        <v>2</v>
      </c>
      <c r="B3" s="6">
        <f>LCI_default_S1!AC10/LCIA_Methods!D2</f>
        <v>1.4318825190260462E-5</v>
      </c>
      <c r="C3" s="6">
        <f>LCI_default_S1!AD10/LCIA_Methods!D3</f>
        <v>-2.624203985079654E-7</v>
      </c>
      <c r="D3" s="6">
        <f>LCI_default_S1!AE10/LCIA_Methods!D4</f>
        <v>-2.1458628755047668E-5</v>
      </c>
      <c r="E3" s="6">
        <f>LCI_default_S1!AF10/LCIA_Methods!D5</f>
        <v>-3.1606298165422239E-6</v>
      </c>
      <c r="F3" s="6">
        <f>LCI_default_S1!AG10/LCIA_Methods!D6</f>
        <v>-1.0084485217634451E-6</v>
      </c>
      <c r="G3" s="6">
        <f>LCI_default_S1!AH10/LCIA_Methods!D7</f>
        <v>-2.2160286934127673E-7</v>
      </c>
      <c r="H3" s="6">
        <f>LCI_default_S1!AI10/LCIA_Methods!D8</f>
        <v>-4.7469975957840987E-6</v>
      </c>
      <c r="I3" s="6">
        <f>LCI_default_S1!AJ10/LCIA_Methods!D9</f>
        <v>-3.1348039960367186E-6</v>
      </c>
      <c r="J3" s="6">
        <f>LCI_default_S1!AK10/LCIA_Methods!D10</f>
        <v>-4.1585651769368694E-6</v>
      </c>
      <c r="K3" s="6">
        <f>LCI_default_S1!AL10/LCIA_Methods!D11</f>
        <v>-1.1218888522505848E-6</v>
      </c>
      <c r="L3" s="6">
        <f>LCI_default_S1!AM10/LCIA_Methods!D12</f>
        <v>-2.3190062709800813E-6</v>
      </c>
      <c r="M3" s="6">
        <f>LCI_default_S1!AN10/LCIA_Methods!D13</f>
        <v>-8.2418509089806298E-7</v>
      </c>
      <c r="N3" s="6">
        <f>LCI_default_S1!AO10/LCIA_Methods!D14</f>
        <v>-1.9187176272346206E-7</v>
      </c>
      <c r="O3" s="6">
        <f>LCI_default_S1!AP10/LCIA_Methods!D15</f>
        <v>-9.3032800515924099E-7</v>
      </c>
      <c r="P3" s="6">
        <f>LCI_default_S1!AQ10/LCIA_Methods!D16</f>
        <v>-1.0845675972871E-6</v>
      </c>
      <c r="Q3" s="6">
        <f>LCI_default_S1!AR10/LCIA_Methods!D17</f>
        <v>-1.4748376523039804E-5</v>
      </c>
    </row>
    <row r="4" spans="1:17" x14ac:dyDescent="0.35">
      <c r="A4" s="5" t="s">
        <v>3</v>
      </c>
      <c r="B4" s="6">
        <f>LCI_default_S1!AC12/LCIA_Methods!D2</f>
        <v>2.8459375430268675E-6</v>
      </c>
      <c r="C4" s="6">
        <f>LCI_default_S1!AD12/LCIA_Methods!D3</f>
        <v>2.180149513798817E-7</v>
      </c>
      <c r="D4" s="6">
        <f>LCI_default_S1!AE12/LCIA_Methods!D4</f>
        <v>1.0154547200122334E-5</v>
      </c>
      <c r="E4" s="6">
        <f>LCI_default_S1!AF12/LCIA_Methods!D5</f>
        <v>4.3135497869348053E-6</v>
      </c>
      <c r="F4" s="6">
        <f>LCI_default_S1!AG12/LCIA_Methods!D6</f>
        <v>2.9413056852724103E-6</v>
      </c>
      <c r="G4" s="6">
        <f>LCI_default_S1!AH12/LCIA_Methods!D7</f>
        <v>3.5304266330888228E-7</v>
      </c>
      <c r="H4" s="6">
        <f>LCI_default_S1!AI12/LCIA_Methods!D8</f>
        <v>2.6106292580884862E-6</v>
      </c>
      <c r="I4" s="6">
        <f>LCI_default_S1!AJ12/LCIA_Methods!D9</f>
        <v>1.8064368536561771E-6</v>
      </c>
      <c r="J4" s="6">
        <f>LCI_default_S1!AK12/LCIA_Methods!D10</f>
        <v>1.8822065072786463E-6</v>
      </c>
      <c r="K4" s="6">
        <f>LCI_default_S1!AL12/LCIA_Methods!D11</f>
        <v>2.150597000399296E-7</v>
      </c>
      <c r="L4" s="6">
        <f>LCI_default_S1!AM12/LCIA_Methods!D12</f>
        <v>1.2645355575929201E-6</v>
      </c>
      <c r="M4" s="6">
        <f>LCI_default_S1!AN12/LCIA_Methods!D13</f>
        <v>3.3801679787805391E-6</v>
      </c>
      <c r="N4" s="6">
        <f>LCI_default_S1!AO12/LCIA_Methods!D14</f>
        <v>7.6567932115475396E-7</v>
      </c>
      <c r="O4" s="6">
        <f>LCI_default_S1!AP12/LCIA_Methods!D15</f>
        <v>1.4236953684008189E-7</v>
      </c>
      <c r="P4" s="6">
        <f>LCI_default_S1!AQ12/LCIA_Methods!D16</f>
        <v>5.0054469597241579E-7</v>
      </c>
      <c r="Q4" s="6">
        <f>LCI_default_S1!AR12/LCIA_Methods!D17</f>
        <v>5.4896764021095805E-6</v>
      </c>
    </row>
    <row r="5" spans="1:17" x14ac:dyDescent="0.35">
      <c r="A5" s="5" t="s">
        <v>4</v>
      </c>
      <c r="B5" s="6">
        <f>LCI_default_S1!AC14/LCIA_Methods!D2</f>
        <v>2.6533825309727473E-6</v>
      </c>
      <c r="C5" s="6">
        <f>LCI_default_S1!AD14/LCIA_Methods!D3</f>
        <v>1.8425218706029915E-7</v>
      </c>
      <c r="D5" s="6">
        <f>LCI_default_S1!AE14/LCIA_Methods!D4</f>
        <v>1.3313114731173832E-5</v>
      </c>
      <c r="E5" s="6">
        <f>LCI_default_S1!AF14/LCIA_Methods!D5</f>
        <v>3.0491914656278905E-6</v>
      </c>
      <c r="F5" s="6">
        <f>LCI_default_S1!AG14/LCIA_Methods!D6</f>
        <v>2.9293076158499923E-6</v>
      </c>
      <c r="G5" s="6">
        <f>LCI_default_S1!AH14/LCIA_Methods!D7</f>
        <v>3.0311742543584002E-7</v>
      </c>
      <c r="H5" s="6">
        <f>LCI_default_S1!AI14/LCIA_Methods!D8</f>
        <v>2.7574051564684216E-6</v>
      </c>
      <c r="I5" s="6">
        <f>LCI_default_S1!AJ14/LCIA_Methods!D9</f>
        <v>1.9131407281122148E-6</v>
      </c>
      <c r="J5" s="6">
        <f>LCI_default_S1!AK14/LCIA_Methods!D10</f>
        <v>2.0871814963902182E-6</v>
      </c>
      <c r="K5" s="6">
        <f>LCI_default_S1!AL14/LCIA_Methods!D11</f>
        <v>2.7203734043166772E-7</v>
      </c>
      <c r="L5" s="6">
        <f>LCI_default_S1!AM14/LCIA_Methods!D12</f>
        <v>1.3714018231851267E-6</v>
      </c>
      <c r="M5" s="6">
        <f>LCI_default_S1!AN14/LCIA_Methods!D13</f>
        <v>2.2637519956263515E-6</v>
      </c>
      <c r="N5" s="6">
        <f>LCI_default_S1!AO14/LCIA_Methods!D14</f>
        <v>7.3445141800248305E-7</v>
      </c>
      <c r="O5" s="6">
        <f>LCI_default_S1!AP14/LCIA_Methods!D15</f>
        <v>1.5005683976851652E-7</v>
      </c>
      <c r="P5" s="6">
        <f>LCI_default_S1!AQ14/LCIA_Methods!D16</f>
        <v>7.0734792973743853E-7</v>
      </c>
      <c r="Q5" s="6">
        <f>LCI_default_S1!AR14/LCIA_Methods!D17</f>
        <v>4.9534868600525849E-6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LCI_default_S2!AC6/LCIA_Methods!D2</f>
        <v>4.8253154674547522E-6</v>
      </c>
      <c r="C2" s="6">
        <f>LCI_default_S2!AD6/LCIA_Methods!D3</f>
        <v>1.2034662935997547E-7</v>
      </c>
      <c r="D2" s="6">
        <f>LCI_default_S2!AE6/LCIA_Methods!D4</f>
        <v>1.0123246616326232E-5</v>
      </c>
      <c r="E2" s="6">
        <f>LCI_default_S2!AF6/LCIA_Methods!D5</f>
        <v>2.5641800339530144E-6</v>
      </c>
      <c r="F2" s="6">
        <f>LCI_default_S2!AG6/LCIA_Methods!D6</f>
        <v>2.3070695723878505E-6</v>
      </c>
      <c r="G2" s="6">
        <f>LCI_default_S2!AH6/LCIA_Methods!D7</f>
        <v>2.4296087089773865E-7</v>
      </c>
      <c r="H2" s="6">
        <f>LCI_default_S2!AI6/LCIA_Methods!D8</f>
        <v>1.6131614015378449E-6</v>
      </c>
      <c r="I2" s="6">
        <f>LCI_default_S2!AJ6/LCIA_Methods!D9</f>
        <v>1.1593250200731432E-6</v>
      </c>
      <c r="J2" s="6">
        <f>LCI_default_S2!AK6/LCIA_Methods!D10</f>
        <v>1.1204891402299323E-6</v>
      </c>
      <c r="K2" s="6">
        <f>LCI_default_S2!AL6/LCIA_Methods!D11</f>
        <v>2.9234666528917707E-7</v>
      </c>
      <c r="L2" s="6">
        <f>LCI_default_S2!AM6/LCIA_Methods!D12</f>
        <v>8.0023003834575376E-7</v>
      </c>
      <c r="M2" s="6">
        <f>LCI_default_S2!AN6/LCIA_Methods!D13</f>
        <v>2.1190657239434846E-6</v>
      </c>
      <c r="N2" s="6">
        <f>LCI_default_S2!AO6/LCIA_Methods!D14</f>
        <v>5.9593884993553506E-7</v>
      </c>
      <c r="O2" s="6">
        <f>LCI_default_S2!AP6/LCIA_Methods!D15</f>
        <v>-5.9513407920287318E-9</v>
      </c>
      <c r="P2" s="6">
        <f>LCI_default_S2!AQ6/LCIA_Methods!D16</f>
        <v>4.3765452211096195E-7</v>
      </c>
      <c r="Q2" s="6">
        <f>LCI_default_S2!AR6/LCIA_Methods!D17</f>
        <v>2.1636943028761963E-6</v>
      </c>
    </row>
    <row r="3" spans="1:17" x14ac:dyDescent="0.35">
      <c r="A3" s="5" t="s">
        <v>2</v>
      </c>
      <c r="B3" s="6">
        <f>LCI_default_S2!AC10/LCIA_Methods!D2</f>
        <v>1.5299870125756532E-5</v>
      </c>
      <c r="C3" s="6">
        <f>LCI_default_S2!AD10/LCIA_Methods!D3</f>
        <v>-2.6670668778080798E-7</v>
      </c>
      <c r="D3" s="6">
        <f>LCI_default_S2!AE10/LCIA_Methods!D4</f>
        <v>4.9104110419122146E-7</v>
      </c>
      <c r="E3" s="6">
        <f>LCI_default_S2!AF10/LCIA_Methods!D5</f>
        <v>-2.3895937670351954E-6</v>
      </c>
      <c r="F3" s="6">
        <f>LCI_default_S2!AG10/LCIA_Methods!D6</f>
        <v>-8.2811678376769556E-7</v>
      </c>
      <c r="G3" s="6">
        <f>LCI_default_S2!AH10/LCIA_Methods!D7</f>
        <v>-1.5767237753885274E-7</v>
      </c>
      <c r="H3" s="6">
        <f>LCI_default_S2!AI10/LCIA_Methods!D8</f>
        <v>-3.8145055763551672E-6</v>
      </c>
      <c r="I3" s="6">
        <f>LCI_default_S2!AJ10/LCIA_Methods!D9</f>
        <v>-2.3963457712101387E-6</v>
      </c>
      <c r="J3" s="6">
        <f>LCI_default_S2!AK10/LCIA_Methods!D10</f>
        <v>-3.3030226623483523E-6</v>
      </c>
      <c r="K3" s="6">
        <f>LCI_default_S2!AL10/LCIA_Methods!D11</f>
        <v>5.0784857036020016E-7</v>
      </c>
      <c r="L3" s="6">
        <f>LCI_default_S2!AM10/LCIA_Methods!D12</f>
        <v>-1.8418963546666977E-6</v>
      </c>
      <c r="M3" s="6">
        <f>LCI_default_S2!AN10/LCIA_Methods!D13</f>
        <v>-8.3719760077922349E-7</v>
      </c>
      <c r="N3" s="6">
        <f>LCI_default_S2!AO10/LCIA_Methods!D14</f>
        <v>-1.5907979670374607E-7</v>
      </c>
      <c r="O3" s="6">
        <f>LCI_default_S2!AP10/LCIA_Methods!D15</f>
        <v>-7.7061763773788545E-7</v>
      </c>
      <c r="P3" s="6">
        <f>LCI_default_S2!AQ10/LCIA_Methods!D16</f>
        <v>-4.9720604849137535E-7</v>
      </c>
      <c r="Q3" s="6">
        <f>LCI_default_S2!AR10/LCIA_Methods!D17</f>
        <v>-1.2857647567119733E-5</v>
      </c>
    </row>
    <row r="4" spans="1:17" x14ac:dyDescent="0.35">
      <c r="A4" s="5" t="s">
        <v>3</v>
      </c>
      <c r="B4" s="6">
        <f>LCI_default_S2!AC12/LCIA_Methods!D2</f>
        <v>2.8459375430268675E-6</v>
      </c>
      <c r="C4" s="6">
        <f>LCI_default_S2!AD12/LCIA_Methods!D3</f>
        <v>2.180149513798817E-7</v>
      </c>
      <c r="D4" s="6">
        <f>LCI_default_S2!AE12/LCIA_Methods!D4</f>
        <v>1.0154547200122334E-5</v>
      </c>
      <c r="E4" s="6">
        <f>LCI_default_S2!AF12/LCIA_Methods!D5</f>
        <v>4.3135497869348053E-6</v>
      </c>
      <c r="F4" s="6">
        <f>LCI_default_S2!AG12/LCIA_Methods!D6</f>
        <v>2.9413056852724103E-6</v>
      </c>
      <c r="G4" s="6">
        <f>LCI_default_S2!AH12/LCIA_Methods!D7</f>
        <v>3.5304266330888228E-7</v>
      </c>
      <c r="H4" s="6">
        <f>LCI_default_S2!AI12/LCIA_Methods!D8</f>
        <v>2.6106292580884862E-6</v>
      </c>
      <c r="I4" s="6">
        <f>LCI_default_S2!AJ12/LCIA_Methods!D9</f>
        <v>1.8064368536561771E-6</v>
      </c>
      <c r="J4" s="6">
        <f>LCI_default_S2!AK12/LCIA_Methods!D10</f>
        <v>1.8822065072786463E-6</v>
      </c>
      <c r="K4" s="6">
        <f>LCI_default_S2!AL12/LCIA_Methods!D11</f>
        <v>2.150597000399296E-7</v>
      </c>
      <c r="L4" s="6">
        <f>LCI_default_S2!AM12/LCIA_Methods!D12</f>
        <v>1.2645355575929201E-6</v>
      </c>
      <c r="M4" s="6">
        <f>LCI_default_S2!AN12/LCIA_Methods!D13</f>
        <v>3.3801679787805391E-6</v>
      </c>
      <c r="N4" s="6">
        <f>LCI_default_S2!AO12/LCIA_Methods!D14</f>
        <v>7.6567932115475396E-7</v>
      </c>
      <c r="O4" s="6">
        <f>LCI_default_S2!AP12/LCIA_Methods!D15</f>
        <v>1.4236953684008189E-7</v>
      </c>
      <c r="P4" s="6">
        <f>LCI_default_S2!AQ12/LCIA_Methods!D16</f>
        <v>5.0054469597241579E-7</v>
      </c>
      <c r="Q4" s="6">
        <f>LCI_default_S2!AR12/LCIA_Methods!D17</f>
        <v>5.4896764021095805E-6</v>
      </c>
    </row>
    <row r="5" spans="1:17" x14ac:dyDescent="0.35">
      <c r="A5" s="5" t="s">
        <v>4</v>
      </c>
      <c r="B5" s="6">
        <f>LCI_default_S2!AC14/LCIA_Methods!D2</f>
        <v>2.6533825309727473E-6</v>
      </c>
      <c r="C5" s="6">
        <f>LCI_default_S2!AD14/LCIA_Methods!D3</f>
        <v>1.8425218706029915E-7</v>
      </c>
      <c r="D5" s="6">
        <f>LCI_default_S2!AE14/LCIA_Methods!D4</f>
        <v>1.3313114731173832E-5</v>
      </c>
      <c r="E5" s="6">
        <f>LCI_default_S2!AF14/LCIA_Methods!D5</f>
        <v>3.0491914656278905E-6</v>
      </c>
      <c r="F5" s="6">
        <f>LCI_default_S2!AG14/LCIA_Methods!D6</f>
        <v>2.9293076158499923E-6</v>
      </c>
      <c r="G5" s="6">
        <f>LCI_default_S2!AH14/LCIA_Methods!D7</f>
        <v>3.0311742543584002E-7</v>
      </c>
      <c r="H5" s="6">
        <f>LCI_default_S2!AI14/LCIA_Methods!D8</f>
        <v>2.7574051564684216E-6</v>
      </c>
      <c r="I5" s="6">
        <f>LCI_default_S2!AJ14/LCIA_Methods!D9</f>
        <v>1.9131407281122148E-6</v>
      </c>
      <c r="J5" s="6">
        <f>LCI_default_S2!AK14/LCIA_Methods!D10</f>
        <v>2.0871814963902182E-6</v>
      </c>
      <c r="K5" s="6">
        <f>LCI_default_S2!AL14/LCIA_Methods!D11</f>
        <v>2.7203734043166772E-7</v>
      </c>
      <c r="L5" s="6">
        <f>LCI_default_S2!AM14/LCIA_Methods!D12</f>
        <v>1.3714018231851267E-6</v>
      </c>
      <c r="M5" s="6">
        <f>LCI_default_S2!AN14/LCIA_Methods!D13</f>
        <v>2.2637519956263515E-6</v>
      </c>
      <c r="N5" s="6">
        <f>LCI_default_S2!AO14/LCIA_Methods!D14</f>
        <v>7.3445141800248305E-7</v>
      </c>
      <c r="O5" s="6">
        <f>LCI_default_S2!AP14/LCIA_Methods!D15</f>
        <v>1.5005683976851652E-7</v>
      </c>
      <c r="P5" s="6">
        <f>LCI_default_S2!AQ14/LCIA_Methods!D16</f>
        <v>7.0734792973743853E-7</v>
      </c>
      <c r="Q5" s="6">
        <f>LCI_default_S2!AR14/LCIA_Methods!D17</f>
        <v>4.9534868600525849E-6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LCI_default_S3!AC6/LCIA_Methods!D2</f>
        <v>5.2437756053633695E-6</v>
      </c>
      <c r="C2" s="6">
        <f>LCI_default_S3!AD6/LCIA_Methods!D3</f>
        <v>1.2998954777706441E-7</v>
      </c>
      <c r="D2" s="6">
        <f>LCI_default_S3!AE6/LCIA_Methods!D4</f>
        <v>1.7211227943980496E-5</v>
      </c>
      <c r="E2" s="6">
        <f>LCI_default_S3!AF6/LCIA_Methods!D5</f>
        <v>3.2041664462077431E-6</v>
      </c>
      <c r="F2" s="6">
        <f>LCI_default_S3!AG6/LCIA_Methods!D6</f>
        <v>2.487828301792552E-6</v>
      </c>
      <c r="G2" s="6">
        <f>LCI_default_S3!AH6/LCIA_Methods!D7</f>
        <v>2.7978355849627377E-7</v>
      </c>
      <c r="H2" s="6">
        <f>LCI_default_S3!AI6/LCIA_Methods!D8</f>
        <v>1.9716947477891791E-6</v>
      </c>
      <c r="I2" s="6">
        <f>LCI_default_S3!AJ6/LCIA_Methods!D9</f>
        <v>1.4400047346583642E-6</v>
      </c>
      <c r="J2" s="6">
        <f>LCI_default_S3!AK6/LCIA_Methods!D10</f>
        <v>1.4231751221728535E-6</v>
      </c>
      <c r="K2" s="6">
        <f>LCI_default_S3!AL6/LCIA_Methods!D11</f>
        <v>7.9191335041168187E-7</v>
      </c>
      <c r="L2" s="6">
        <f>LCI_default_S3!AM6/LCIA_Methods!D12</f>
        <v>9.6936320885330071E-7</v>
      </c>
      <c r="M2" s="6">
        <f>LCI_default_S3!AN6/LCIA_Methods!D13</f>
        <v>2.4404901557634462E-6</v>
      </c>
      <c r="N2" s="6">
        <f>LCI_default_S3!AO6/LCIA_Methods!D14</f>
        <v>6.2722616365267228E-7</v>
      </c>
      <c r="O2" s="6">
        <f>LCI_default_S3!AP6/LCIA_Methods!D15</f>
        <v>4.8543456010770586E-8</v>
      </c>
      <c r="P2" s="6">
        <f>LCI_default_S3!AQ6/LCIA_Methods!D16</f>
        <v>6.5383463767920392E-7</v>
      </c>
      <c r="Q2" s="6">
        <f>LCI_default_S3!AR6/LCIA_Methods!D17</f>
        <v>2.9916996298462748E-6</v>
      </c>
    </row>
    <row r="3" spans="1:17" x14ac:dyDescent="0.35">
      <c r="A3" s="5" t="s">
        <v>2</v>
      </c>
      <c r="B3" s="6">
        <f>LCI_default_S3!AC10/LCIA_Methods!D2</f>
        <v>1.7810630953208236E-5</v>
      </c>
      <c r="C3" s="6">
        <f>LCI_default_S3!AD10/LCIA_Methods!D3</f>
        <v>-2.088491772782742E-7</v>
      </c>
      <c r="D3" s="6">
        <f>LCI_default_S3!AE10/LCIA_Methods!D4</f>
        <v>4.3018929070116786E-5</v>
      </c>
      <c r="E3" s="6">
        <f>LCI_default_S3!AF10/LCIA_Methods!D5</f>
        <v>1.4503247064931745E-6</v>
      </c>
      <c r="F3" s="6">
        <f>LCI_default_S3!AG10/LCIA_Methods!D6</f>
        <v>2.5643559266051506E-7</v>
      </c>
      <c r="G3" s="6">
        <f>LCI_default_S3!AH10/LCIA_Methods!D7</f>
        <v>6.3263748052358259E-8</v>
      </c>
      <c r="H3" s="6">
        <f>LCI_default_S3!AI10/LCIA_Methods!D8</f>
        <v>-1.6633054988471615E-6</v>
      </c>
      <c r="I3" s="6">
        <f>LCI_default_S3!AJ10/LCIA_Methods!D9</f>
        <v>-7.1226748369881302E-7</v>
      </c>
      <c r="J3" s="6">
        <f>LCI_default_S3!AK10/LCIA_Methods!D10</f>
        <v>-1.4869067706908251E-6</v>
      </c>
      <c r="K3" s="6">
        <f>LCI_default_S3!AL10/LCIA_Methods!D11</f>
        <v>3.5052486810952279E-6</v>
      </c>
      <c r="L3" s="6">
        <f>LCI_default_S3!AM10/LCIA_Methods!D12</f>
        <v>-8.2709733162141656E-7</v>
      </c>
      <c r="M3" s="6">
        <f>LCI_default_S3!AN10/LCIA_Methods!D13</f>
        <v>1.0913489901405451E-6</v>
      </c>
      <c r="N3" s="6">
        <f>LCI_default_S3!AO10/LCIA_Methods!D14</f>
        <v>2.8644085599076756E-8</v>
      </c>
      <c r="O3" s="6">
        <f>LCI_default_S3!AP10/LCIA_Methods!D15</f>
        <v>-4.4364885692108963E-7</v>
      </c>
      <c r="P3" s="6">
        <f>LCI_default_S3!AQ10/LCIA_Methods!D16</f>
        <v>7.9987464491807698E-7</v>
      </c>
      <c r="Q3" s="6">
        <f>LCI_default_S3!AR10/LCIA_Methods!D17</f>
        <v>-7.8896156052992673E-6</v>
      </c>
    </row>
    <row r="4" spans="1:17" x14ac:dyDescent="0.35">
      <c r="A4" s="5" t="s">
        <v>3</v>
      </c>
      <c r="B4" s="6">
        <f>LCI_default_S3!AC12/LCIA_Methods!D2</f>
        <v>2.8459375430268675E-6</v>
      </c>
      <c r="C4" s="6">
        <f>LCI_default_S3!AD12/LCIA_Methods!D3</f>
        <v>2.180149513798817E-7</v>
      </c>
      <c r="D4" s="6">
        <f>LCI_default_S3!AE12/LCIA_Methods!D4</f>
        <v>1.0154547200122334E-5</v>
      </c>
      <c r="E4" s="6">
        <f>LCI_default_S3!AF12/LCIA_Methods!D5</f>
        <v>4.3135497869348053E-6</v>
      </c>
      <c r="F4" s="6">
        <f>LCI_default_S3!AG12/LCIA_Methods!D6</f>
        <v>2.9413056852724103E-6</v>
      </c>
      <c r="G4" s="6">
        <f>LCI_default_S3!AH12/LCIA_Methods!D7</f>
        <v>3.5304266330888228E-7</v>
      </c>
      <c r="H4" s="6">
        <f>LCI_default_S3!AI12/LCIA_Methods!D8</f>
        <v>2.6106292580884862E-6</v>
      </c>
      <c r="I4" s="6">
        <f>LCI_default_S3!AJ12/LCIA_Methods!D9</f>
        <v>1.8064368536561771E-6</v>
      </c>
      <c r="J4" s="6">
        <f>LCI_default_S3!AK12/LCIA_Methods!D10</f>
        <v>1.8822065072786463E-6</v>
      </c>
      <c r="K4" s="6">
        <f>LCI_default_S3!AL12/LCIA_Methods!D11</f>
        <v>2.150597000399296E-7</v>
      </c>
      <c r="L4" s="6">
        <f>LCI_default_S3!AM12/LCIA_Methods!D12</f>
        <v>1.2645355575929201E-6</v>
      </c>
      <c r="M4" s="6">
        <f>LCI_default_S3!AN12/LCIA_Methods!D13</f>
        <v>3.3801679787805391E-6</v>
      </c>
      <c r="N4" s="6">
        <f>LCI_default_S3!AO12/LCIA_Methods!D14</f>
        <v>7.6567932115475396E-7</v>
      </c>
      <c r="O4" s="6">
        <f>LCI_default_S3!AP12/LCIA_Methods!D15</f>
        <v>1.4236953684008189E-7</v>
      </c>
      <c r="P4" s="6">
        <f>LCI_default_S3!AQ12/LCIA_Methods!D16</f>
        <v>5.0054469597241579E-7</v>
      </c>
      <c r="Q4" s="6">
        <f>LCI_default_S3!AR12/LCIA_Methods!D17</f>
        <v>5.4896764021095805E-6</v>
      </c>
    </row>
    <row r="5" spans="1:17" x14ac:dyDescent="0.35">
      <c r="A5" s="5" t="s">
        <v>4</v>
      </c>
      <c r="B5" s="6">
        <f>LCI_default_S3!AC14/LCIA_Methods!D2</f>
        <v>2.6533825309727473E-6</v>
      </c>
      <c r="C5" s="6">
        <f>LCI_default_S3!AD14/LCIA_Methods!D3</f>
        <v>1.8425218706029915E-7</v>
      </c>
      <c r="D5" s="6">
        <f>LCI_default_S3!AE14/LCIA_Methods!D4</f>
        <v>1.3313114731173832E-5</v>
      </c>
      <c r="E5" s="6">
        <f>LCI_default_S3!AF14/LCIA_Methods!D5</f>
        <v>3.0491914656278905E-6</v>
      </c>
      <c r="F5" s="6">
        <f>LCI_default_S3!AG14/LCIA_Methods!D6</f>
        <v>2.9293076158499923E-6</v>
      </c>
      <c r="G5" s="6">
        <f>LCI_default_S3!AH14/LCIA_Methods!D7</f>
        <v>3.0311742543584002E-7</v>
      </c>
      <c r="H5" s="6">
        <f>LCI_default_S3!AI14/LCIA_Methods!D8</f>
        <v>2.7574051564684216E-6</v>
      </c>
      <c r="I5" s="6">
        <f>LCI_default_S3!AJ14/LCIA_Methods!D9</f>
        <v>1.9131407281122148E-6</v>
      </c>
      <c r="J5" s="6">
        <f>LCI_default_S3!AK14/LCIA_Methods!D10</f>
        <v>2.0871814963902182E-6</v>
      </c>
      <c r="K5" s="6">
        <f>LCI_default_S3!AL14/LCIA_Methods!D11</f>
        <v>2.7203734043166772E-7</v>
      </c>
      <c r="L5" s="6">
        <f>LCI_default_S3!AM14/LCIA_Methods!D12</f>
        <v>1.3714018231851267E-6</v>
      </c>
      <c r="M5" s="6">
        <f>LCI_default_S3!AN14/LCIA_Methods!D13</f>
        <v>2.2637519956263515E-6</v>
      </c>
      <c r="N5" s="6">
        <f>LCI_default_S3!AO14/LCIA_Methods!D14</f>
        <v>7.3445141800248305E-7</v>
      </c>
      <c r="O5" s="6">
        <f>LCI_default_S3!AP14/LCIA_Methods!D15</f>
        <v>1.5005683976851652E-7</v>
      </c>
      <c r="P5" s="6">
        <f>LCI_default_S3!AQ14/LCIA_Methods!D16</f>
        <v>7.0734792973743853E-7</v>
      </c>
      <c r="Q5" s="6">
        <f>LCI_default_S3!AR14/LCIA_Methods!D17</f>
        <v>4.9534868600525849E-6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LCI_db1_default!AC6/LCIA_Methods!D2</f>
        <v>4.7620594410197302E-6</v>
      </c>
      <c r="C2" s="6">
        <f>LCI_db1_default!AD6/LCIA_Methods!D3</f>
        <v>8.5606623826507528E-8</v>
      </c>
      <c r="D2" s="6">
        <f>LCI_db1_default!AE6/LCIA_Methods!D4</f>
        <v>9.8595789957565247E-6</v>
      </c>
      <c r="E2" s="6">
        <f>LCI_db1_default!AF6/LCIA_Methods!D5</f>
        <v>2.4861302048050994E-6</v>
      </c>
      <c r="F2" s="6">
        <f>LCI_db1_default!AG6/LCIA_Methods!D6</f>
        <v>2.2592160213509985E-6</v>
      </c>
      <c r="G2" s="6">
        <f>LCI_db1_default!AH6/LCIA_Methods!D7</f>
        <v>1.9075328811686672E-7</v>
      </c>
      <c r="H2" s="6">
        <f>LCI_db1_default!AI6/LCIA_Methods!D8</f>
        <v>1.5295874011932919E-6</v>
      </c>
      <c r="I2" s="6">
        <f>LCI_db1_default!AJ6/LCIA_Methods!D9</f>
        <v>1.047504179830715E-6</v>
      </c>
      <c r="J2" s="6">
        <f>LCI_db1_default!AK6/LCIA_Methods!D10</f>
        <v>1.0737423534282982E-6</v>
      </c>
      <c r="K2" s="6">
        <f>LCI_db1_default!AL6/LCIA_Methods!D11</f>
        <v>2.8612434900648538E-7</v>
      </c>
      <c r="L2" s="6">
        <f>LCI_db1_default!AM6/LCIA_Methods!D12</f>
        <v>7.7359667183791113E-7</v>
      </c>
      <c r="M2" s="6">
        <f>LCI_db1_default!AN6/LCIA_Methods!D13</f>
        <v>2.0650155918111667E-6</v>
      </c>
      <c r="N2" s="6">
        <f>LCI_db1_default!AO6/LCIA_Methods!D14</f>
        <v>5.9441813951351576E-7</v>
      </c>
      <c r="O2" s="6">
        <f>LCI_db1_default!AP6/LCIA_Methods!D15</f>
        <v>-1.200139502942219E-8</v>
      </c>
      <c r="P2" s="6">
        <f>LCI_db1_default!AQ6/LCIA_Methods!D16</f>
        <v>4.2853639088122579E-7</v>
      </c>
      <c r="Q2" s="6">
        <f>LCI_db1_default!AR6/LCIA_Methods!D17</f>
        <v>1.4075331923653759E-6</v>
      </c>
    </row>
    <row r="3" spans="1:17" x14ac:dyDescent="0.35">
      <c r="A3" s="5" t="s">
        <v>2</v>
      </c>
      <c r="B3" s="6">
        <f>LCI_db1_default!AC10/LCIA_Methods!D2</f>
        <v>1.532566233461067E-5</v>
      </c>
      <c r="C3" s="6">
        <f>LCI_db1_default!AD10/LCIA_Methods!D3</f>
        <v>-2.5254164739532452E-7</v>
      </c>
      <c r="D3" s="6">
        <f>LCI_db1_default!AE10/LCIA_Methods!D4</f>
        <v>5.9854581672523928E-7</v>
      </c>
      <c r="E3" s="6">
        <f>LCI_db1_default!AF10/LCIA_Methods!D5</f>
        <v>-2.3577693985622459E-6</v>
      </c>
      <c r="F3" s="6">
        <f>LCI_db1_default!AG10/LCIA_Methods!D6</f>
        <v>-8.0860487157387865E-7</v>
      </c>
      <c r="G3" s="6">
        <f>LCI_db1_default!AH10/LCIA_Methods!D7</f>
        <v>-1.3638503106406599E-7</v>
      </c>
      <c r="H3" s="6">
        <f>LCI_db1_default!AI10/LCIA_Methods!D8</f>
        <v>-3.7804288326577328E-6</v>
      </c>
      <c r="I3" s="6">
        <f>LCI_db1_default!AJ10/LCIA_Methods!D9</f>
        <v>-2.3507515531037229E-6</v>
      </c>
      <c r="J3" s="6">
        <f>LCI_db1_default!AK10/LCIA_Methods!D10</f>
        <v>-3.2839620523365315E-6</v>
      </c>
      <c r="K3" s="6">
        <f>LCI_db1_default!AL10/LCIA_Methods!D11</f>
        <v>5.1038567548661327E-7</v>
      </c>
      <c r="L3" s="6">
        <f>LCI_db1_default!AM10/LCIA_Methods!D12</f>
        <v>-1.8310367869527562E-6</v>
      </c>
      <c r="M3" s="6">
        <f>LCI_db1_default!AN10/LCIA_Methods!D13</f>
        <v>-8.151591295602436E-7</v>
      </c>
      <c r="N3" s="6">
        <f>LCI_db1_default!AO10/LCIA_Methods!D14</f>
        <v>-1.5845955374121095E-7</v>
      </c>
      <c r="O3" s="6">
        <f>LCI_db1_default!AP10/LCIA_Methods!D15</f>
        <v>-7.6815077572095343E-7</v>
      </c>
      <c r="P3" s="6">
        <f>LCI_db1_default!AQ10/LCIA_Methods!D16</f>
        <v>-4.9348752712625003E-7</v>
      </c>
      <c r="Q3" s="6">
        <f>LCI_db1_default!AR10/LCIA_Methods!D17</f>
        <v>-1.2549327230142786E-5</v>
      </c>
    </row>
    <row r="4" spans="1:17" x14ac:dyDescent="0.35">
      <c r="A4" s="5" t="s">
        <v>3</v>
      </c>
      <c r="B4" s="6">
        <f>LCI_db1_default!AC12/LCIA_Methods!D2</f>
        <v>2.7301317049266906E-6</v>
      </c>
      <c r="C4" s="6">
        <f>LCI_db1_default!AD12/LCIA_Methods!D3</f>
        <v>1.5441469665786609E-7</v>
      </c>
      <c r="D4" s="6">
        <f>LCI_db1_default!AE12/LCIA_Methods!D4</f>
        <v>9.6718440318553521E-6</v>
      </c>
      <c r="E4" s="6">
        <f>LCI_db1_default!AF12/LCIA_Methods!D5</f>
        <v>4.1706600712770715E-6</v>
      </c>
      <c r="F4" s="6">
        <f>LCI_db1_default!AG12/LCIA_Methods!D6</f>
        <v>2.8536979626209801E-6</v>
      </c>
      <c r="G4" s="6">
        <f>LCI_db1_default!AH12/LCIA_Methods!D7</f>
        <v>2.5746364671726546E-7</v>
      </c>
      <c r="H4" s="6">
        <f>LCI_db1_default!AI12/LCIA_Methods!D8</f>
        <v>2.4576262955847405E-6</v>
      </c>
      <c r="I4" s="6">
        <f>LCI_db1_default!AJ12/LCIA_Methods!D9</f>
        <v>1.6017210221784136E-6</v>
      </c>
      <c r="J4" s="6">
        <f>LCI_db1_default!AK12/LCIA_Methods!D10</f>
        <v>1.7966250237596652E-6</v>
      </c>
      <c r="K4" s="6">
        <f>LCI_db1_default!AL12/LCIA_Methods!D11</f>
        <v>2.0366820808704019E-7</v>
      </c>
      <c r="L4" s="6">
        <f>LCI_db1_default!AM12/LCIA_Methods!D12</f>
        <v>1.2157765793865542E-6</v>
      </c>
      <c r="M4" s="6">
        <f>LCI_db1_default!AN12/LCIA_Methods!D13</f>
        <v>3.2812159545904053E-6</v>
      </c>
      <c r="N4" s="6">
        <f>LCI_db1_default!AO12/LCIA_Methods!D14</f>
        <v>7.6289500642474279E-7</v>
      </c>
      <c r="O4" s="6">
        <f>LCI_db1_default!AP12/LCIA_Methods!D15</f>
        <v>1.3129342171079583E-7</v>
      </c>
      <c r="P4" s="6">
        <f>LCI_db1_default!AQ12/LCIA_Methods!D16</f>
        <v>4.8385063593236041E-7</v>
      </c>
      <c r="Q4" s="6">
        <f>LCI_db1_default!AR12/LCIA_Methods!D17</f>
        <v>4.1053347793613582E-6</v>
      </c>
    </row>
    <row r="5" spans="1:17" x14ac:dyDescent="0.35">
      <c r="A5" s="5" t="s">
        <v>4</v>
      </c>
      <c r="B5" s="6">
        <f>LCI_db1_default!AC14/LCIA_Methods!D2</f>
        <v>2.5954769672181071E-6</v>
      </c>
      <c r="C5" s="6">
        <f>LCI_db1_default!AD14/LCIA_Methods!D3</f>
        <v>1.5245066567954586E-7</v>
      </c>
      <c r="D5" s="6">
        <f>LCI_db1_default!AE14/LCIA_Methods!D4</f>
        <v>1.3071746698034403E-5</v>
      </c>
      <c r="E5" s="6">
        <f>LCI_db1_default!AF14/LCIA_Methods!D5</f>
        <v>2.9777434949462335E-6</v>
      </c>
      <c r="F5" s="6">
        <f>LCI_db1_default!AG14/LCIA_Methods!D6</f>
        <v>2.885501691479303E-6</v>
      </c>
      <c r="G5" s="6">
        <f>LCI_db1_default!AH14/LCIA_Methods!D7</f>
        <v>2.5532582211024513E-7</v>
      </c>
      <c r="H5" s="6">
        <f>LCI_db1_default!AI14/LCIA_Methods!D8</f>
        <v>2.6809002162160018E-6</v>
      </c>
      <c r="I5" s="6">
        <f>LCI_db1_default!AJ14/LCIA_Methods!D9</f>
        <v>1.8107781959103955E-6</v>
      </c>
      <c r="J5" s="6">
        <f>LCI_db1_default!AK14/LCIA_Methods!D10</f>
        <v>2.04438870846233E-6</v>
      </c>
      <c r="K5" s="6">
        <f>LCI_db1_default!AL14/LCIA_Methods!D11</f>
        <v>2.6634133412607282E-7</v>
      </c>
      <c r="L5" s="6">
        <f>LCI_db1_default!AM14/LCIA_Methods!D12</f>
        <v>1.3470212197357053E-6</v>
      </c>
      <c r="M5" s="6">
        <f>LCI_db1_default!AN14/LCIA_Methods!D13</f>
        <v>2.214273590415478E-6</v>
      </c>
      <c r="N5" s="6">
        <f>LCI_db1_default!AO14/LCIA_Methods!D14</f>
        <v>7.3305945932427346E-7</v>
      </c>
      <c r="O5" s="6">
        <f>LCI_db1_default!AP14/LCIA_Methods!D15</f>
        <v>1.4451852070760961E-7</v>
      </c>
      <c r="P5" s="6">
        <f>LCI_db1_default!AQ14/LCIA_Methods!D16</f>
        <v>6.9900153351629469E-7</v>
      </c>
      <c r="Q5" s="6">
        <f>LCI_db1_default!AR14/LCIA_Methods!D17</f>
        <v>4.2612856085374429E-6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LCI_db1_S1!AC6/LCIA_Methods!D2</f>
        <v>4.5908228300263717E-6</v>
      </c>
      <c r="C2" s="6">
        <f>LCI_db1_S1!AD6/LCIA_Methods!D3</f>
        <v>8.2076184623538333E-8</v>
      </c>
      <c r="D2" s="6">
        <f>LCI_db1_S1!AE6/LCIA_Methods!D4</f>
        <v>6.169084795109573E-6</v>
      </c>
      <c r="E2" s="6">
        <f>LCI_db1_S1!AF6/LCIA_Methods!D5</f>
        <v>2.3480874190825796E-6</v>
      </c>
      <c r="F2" s="6">
        <f>LCI_db1_S1!AG6/LCIA_Methods!D6</f>
        <v>2.223313618625339E-6</v>
      </c>
      <c r="G2" s="6">
        <f>LCI_db1_S1!AH6/LCIA_Methods!D7</f>
        <v>1.73719052567296E-7</v>
      </c>
      <c r="H2" s="6">
        <f>LCI_db1_S1!AI6/LCIA_Methods!D8</f>
        <v>1.3639603257870882E-6</v>
      </c>
      <c r="I2" s="6">
        <f>LCI_db1_S1!AJ6/LCIA_Methods!D9</f>
        <v>9.1076464238792647E-7</v>
      </c>
      <c r="J2" s="6">
        <f>LCI_db1_S1!AK6/LCIA_Methods!D10</f>
        <v>9.2544006174120181E-7</v>
      </c>
      <c r="K2" s="6">
        <f>LCI_db1_S1!AL6/LCIA_Methods!D11</f>
        <v>1.3741153382901336E-8</v>
      </c>
      <c r="L2" s="6">
        <f>LCI_db1_S1!AM6/LCIA_Methods!D12</f>
        <v>6.9082407774275494E-7</v>
      </c>
      <c r="M2" s="6">
        <f>LCI_db1_S1!AN6/LCIA_Methods!D13</f>
        <v>2.060580097637587E-6</v>
      </c>
      <c r="N2" s="6">
        <f>LCI_db1_S1!AO6/LCIA_Methods!D14</f>
        <v>5.8876694582453748E-7</v>
      </c>
      <c r="O2" s="6">
        <f>LCI_db1_S1!AP6/LCIA_Methods!D15</f>
        <v>-3.9359031365463008E-8</v>
      </c>
      <c r="P2" s="6">
        <f>LCI_db1_S1!AQ6/LCIA_Methods!D16</f>
        <v>3.2952846382786168E-7</v>
      </c>
      <c r="Q2" s="6">
        <f>LCI_db1_S1!AR6/LCIA_Methods!D17</f>
        <v>1.0000177109109283E-6</v>
      </c>
    </row>
    <row r="3" spans="1:17" x14ac:dyDescent="0.35">
      <c r="A3" s="5" t="s">
        <v>2</v>
      </c>
      <c r="B3" s="6">
        <f>LCI_db1_S1!AC10/LCIA_Methods!D2</f>
        <v>1.4298242668650522E-5</v>
      </c>
      <c r="C3" s="6">
        <f>LCI_db1_S1!AD10/LCIA_Methods!D3</f>
        <v>-2.7372428261313964E-7</v>
      </c>
      <c r="D3" s="6">
        <f>LCI_db1_S1!AE10/LCIA_Methods!D4</f>
        <v>-2.1544419387156468E-5</v>
      </c>
      <c r="E3" s="6">
        <f>LCI_db1_S1!AF10/LCIA_Methods!D5</f>
        <v>-3.1860261128973636E-6</v>
      </c>
      <c r="F3" s="6">
        <f>LCI_db1_S1!AG10/LCIA_Methods!D6</f>
        <v>-1.0240192879278363E-6</v>
      </c>
      <c r="G3" s="6">
        <f>LCI_db1_S1!AH10/LCIA_Methods!D7</f>
        <v>-2.385904443614902E-7</v>
      </c>
      <c r="H3" s="6">
        <f>LCI_db1_S1!AI10/LCIA_Methods!D8</f>
        <v>-4.7741912850949562E-6</v>
      </c>
      <c r="I3" s="6">
        <f>LCI_db1_S1!AJ10/LCIA_Methods!D9</f>
        <v>-3.171188777760454E-6</v>
      </c>
      <c r="J3" s="6">
        <f>LCI_db1_S1!AK10/LCIA_Methods!D10</f>
        <v>-4.1737758024591103E-6</v>
      </c>
      <c r="K3" s="6">
        <f>LCI_db1_S1!AL10/LCIA_Methods!D11</f>
        <v>-1.1239134982548904E-6</v>
      </c>
      <c r="L3" s="6">
        <f>LCI_db1_S1!AM10/LCIA_Methods!D12</f>
        <v>-2.3276723515236933E-6</v>
      </c>
      <c r="M3" s="6">
        <f>LCI_db1_S1!AN10/LCIA_Methods!D13</f>
        <v>-8.4177209460172154E-7</v>
      </c>
      <c r="N3" s="6">
        <f>LCI_db1_S1!AO10/LCIA_Methods!D14</f>
        <v>-1.9236671587508092E-7</v>
      </c>
      <c r="O3" s="6">
        <f>LCI_db1_S1!AP10/LCIA_Methods!D15</f>
        <v>-9.3229659373719838E-7</v>
      </c>
      <c r="P3" s="6">
        <f>LCI_db1_S1!AQ10/LCIA_Methods!D16</f>
        <v>-1.0875350894464347E-6</v>
      </c>
      <c r="Q3" s="6">
        <f>LCI_db1_S1!AR10/LCIA_Methods!D17</f>
        <v>-1.4994420118869469E-5</v>
      </c>
    </row>
    <row r="4" spans="1:17" x14ac:dyDescent="0.35">
      <c r="A4" s="5" t="s">
        <v>3</v>
      </c>
      <c r="B4" s="6">
        <f>LCI_db1_S1!AC12/LCIA_Methods!D2</f>
        <v>2.7301317049266906E-6</v>
      </c>
      <c r="C4" s="6">
        <f>LCI_db1_S1!AD12/LCIA_Methods!D3</f>
        <v>1.5441469665786609E-7</v>
      </c>
      <c r="D4" s="6">
        <f>LCI_db1_S1!AE12/LCIA_Methods!D4</f>
        <v>9.6718440318553521E-6</v>
      </c>
      <c r="E4" s="6">
        <f>LCI_db1_S1!AF12/LCIA_Methods!D5</f>
        <v>4.1706600712770715E-6</v>
      </c>
      <c r="F4" s="6">
        <f>LCI_db1_S1!AG12/LCIA_Methods!D6</f>
        <v>2.8536979626209801E-6</v>
      </c>
      <c r="G4" s="6">
        <f>LCI_db1_S1!AH12/LCIA_Methods!D7</f>
        <v>2.5746364671726546E-7</v>
      </c>
      <c r="H4" s="6">
        <f>LCI_db1_S1!AI12/LCIA_Methods!D8</f>
        <v>2.4576262955847405E-6</v>
      </c>
      <c r="I4" s="6">
        <f>LCI_db1_S1!AJ12/LCIA_Methods!D9</f>
        <v>1.6017210221784136E-6</v>
      </c>
      <c r="J4" s="6">
        <f>LCI_db1_S1!AK12/LCIA_Methods!D10</f>
        <v>1.7966250237596652E-6</v>
      </c>
      <c r="K4" s="6">
        <f>LCI_db1_S1!AL12/LCIA_Methods!D11</f>
        <v>2.0366820808704019E-7</v>
      </c>
      <c r="L4" s="6">
        <f>LCI_db1_S1!AM12/LCIA_Methods!D12</f>
        <v>1.2157765793865542E-6</v>
      </c>
      <c r="M4" s="6">
        <f>LCI_db1_S1!AN12/LCIA_Methods!D13</f>
        <v>3.2812159545904053E-6</v>
      </c>
      <c r="N4" s="6">
        <f>LCI_db1_S1!AO12/LCIA_Methods!D14</f>
        <v>7.6289500642474279E-7</v>
      </c>
      <c r="O4" s="6">
        <f>LCI_db1_S1!AP12/LCIA_Methods!D15</f>
        <v>1.3129342171079583E-7</v>
      </c>
      <c r="P4" s="6">
        <f>LCI_db1_S1!AQ12/LCIA_Methods!D16</f>
        <v>4.8385063593236041E-7</v>
      </c>
      <c r="Q4" s="6">
        <f>LCI_db1_S1!AR12/LCIA_Methods!D17</f>
        <v>4.1053347793613582E-6</v>
      </c>
    </row>
    <row r="5" spans="1:17" x14ac:dyDescent="0.35">
      <c r="A5" s="5" t="s">
        <v>4</v>
      </c>
      <c r="B5" s="6">
        <f>LCI_db1_S1!AC14/LCIA_Methods!D2</f>
        <v>2.5954769672181071E-6</v>
      </c>
      <c r="C5" s="6">
        <f>LCI_db1_S1!AD14/LCIA_Methods!D3</f>
        <v>1.5245066567954586E-7</v>
      </c>
      <c r="D5" s="6">
        <f>LCI_db1_S1!AE14/LCIA_Methods!D4</f>
        <v>1.3071746698034403E-5</v>
      </c>
      <c r="E5" s="6">
        <f>LCI_db1_S1!AF14/LCIA_Methods!D5</f>
        <v>2.9777434949462335E-6</v>
      </c>
      <c r="F5" s="6">
        <f>LCI_db1_S1!AG14/LCIA_Methods!D6</f>
        <v>2.885501691479303E-6</v>
      </c>
      <c r="G5" s="6">
        <f>LCI_db1_S1!AH14/LCIA_Methods!D7</f>
        <v>2.5532582211024513E-7</v>
      </c>
      <c r="H5" s="6">
        <f>LCI_db1_S1!AI14/LCIA_Methods!D8</f>
        <v>2.6809002162160018E-6</v>
      </c>
      <c r="I5" s="6">
        <f>LCI_db1_S1!AJ14/LCIA_Methods!D9</f>
        <v>1.8107781959103955E-6</v>
      </c>
      <c r="J5" s="6">
        <f>LCI_db1_S1!AK14/LCIA_Methods!D10</f>
        <v>2.04438870846233E-6</v>
      </c>
      <c r="K5" s="6">
        <f>LCI_db1_S1!AL14/LCIA_Methods!D11</f>
        <v>2.6634133412607282E-7</v>
      </c>
      <c r="L5" s="6">
        <f>LCI_db1_S1!AM14/LCIA_Methods!D12</f>
        <v>1.3470212197357053E-6</v>
      </c>
      <c r="M5" s="6">
        <f>LCI_db1_S1!AN14/LCIA_Methods!D13</f>
        <v>2.214273590415478E-6</v>
      </c>
      <c r="N5" s="6">
        <f>LCI_db1_S1!AO14/LCIA_Methods!D14</f>
        <v>7.3305945932427346E-7</v>
      </c>
      <c r="O5" s="6">
        <f>LCI_db1_S1!AP14/LCIA_Methods!D15</f>
        <v>1.4451852070760961E-7</v>
      </c>
      <c r="P5" s="6">
        <f>LCI_db1_S1!AQ14/LCIA_Methods!D16</f>
        <v>6.9900153351629469E-7</v>
      </c>
      <c r="Q5" s="6">
        <f>LCI_db1_S1!AR14/LCIA_Methods!D17</f>
        <v>4.2612856085374429E-6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LCI_db1_S2!AC6/LCIA_Methods!D2</f>
        <v>4.7620594410197302E-6</v>
      </c>
      <c r="C2" s="6">
        <f>LCI_db1_S2!AD6/LCIA_Methods!D3</f>
        <v>8.5606623826507528E-8</v>
      </c>
      <c r="D2" s="6">
        <f>LCI_db1_S2!AE6/LCIA_Methods!D4</f>
        <v>9.8595789957565247E-6</v>
      </c>
      <c r="E2" s="6">
        <f>LCI_db1_S2!AF6/LCIA_Methods!D5</f>
        <v>2.4861302048050994E-6</v>
      </c>
      <c r="F2" s="6">
        <f>LCI_db1_S2!AG6/LCIA_Methods!D6</f>
        <v>2.2592160213509985E-6</v>
      </c>
      <c r="G2" s="6">
        <f>LCI_db1_S2!AH6/LCIA_Methods!D7</f>
        <v>1.9075328811686672E-7</v>
      </c>
      <c r="H2" s="6">
        <f>LCI_db1_S2!AI6/LCIA_Methods!D8</f>
        <v>1.5295874011932919E-6</v>
      </c>
      <c r="I2" s="6">
        <f>LCI_db1_S2!AJ6/LCIA_Methods!D9</f>
        <v>1.047504179830715E-6</v>
      </c>
      <c r="J2" s="6">
        <f>LCI_db1_S2!AK6/LCIA_Methods!D10</f>
        <v>1.0737423534282982E-6</v>
      </c>
      <c r="K2" s="6">
        <f>LCI_db1_S2!AL6/LCIA_Methods!D11</f>
        <v>2.8612434900648538E-7</v>
      </c>
      <c r="L2" s="6">
        <f>LCI_db1_S2!AM6/LCIA_Methods!D12</f>
        <v>7.7359667183791113E-7</v>
      </c>
      <c r="M2" s="6">
        <f>LCI_db1_S2!AN6/LCIA_Methods!D13</f>
        <v>2.0650155918111667E-6</v>
      </c>
      <c r="N2" s="6">
        <f>LCI_db1_S2!AO6/LCIA_Methods!D14</f>
        <v>5.9441813951351576E-7</v>
      </c>
      <c r="O2" s="6">
        <f>LCI_db1_S2!AP6/LCIA_Methods!D15</f>
        <v>-1.200139502942219E-8</v>
      </c>
      <c r="P2" s="6">
        <f>LCI_db1_S2!AQ6/LCIA_Methods!D16</f>
        <v>4.2853639088122579E-7</v>
      </c>
      <c r="Q2" s="6">
        <f>LCI_db1_S2!AR6/LCIA_Methods!D17</f>
        <v>1.4075331923653759E-6</v>
      </c>
    </row>
    <row r="3" spans="1:17" x14ac:dyDescent="0.35">
      <c r="A3" s="5" t="s">
        <v>2</v>
      </c>
      <c r="B3" s="6">
        <f>LCI_db1_S2!AC10/LCIA_Methods!D2</f>
        <v>1.532566233461067E-5</v>
      </c>
      <c r="C3" s="6">
        <f>LCI_db1_S2!AD10/LCIA_Methods!D3</f>
        <v>-2.5254164739532452E-7</v>
      </c>
      <c r="D3" s="6">
        <f>LCI_db1_S2!AE10/LCIA_Methods!D4</f>
        <v>5.9854581672523928E-7</v>
      </c>
      <c r="E3" s="6">
        <f>LCI_db1_S2!AF10/LCIA_Methods!D5</f>
        <v>-2.3577693985622459E-6</v>
      </c>
      <c r="F3" s="6">
        <f>LCI_db1_S2!AG10/LCIA_Methods!D6</f>
        <v>-8.0860487157387865E-7</v>
      </c>
      <c r="G3" s="6">
        <f>LCI_db1_S2!AH10/LCIA_Methods!D7</f>
        <v>-1.3638503106406599E-7</v>
      </c>
      <c r="H3" s="6">
        <f>LCI_db1_S2!AI10/LCIA_Methods!D8</f>
        <v>-3.7804288326577328E-6</v>
      </c>
      <c r="I3" s="6">
        <f>LCI_db1_S2!AJ10/LCIA_Methods!D9</f>
        <v>-2.3507515531037229E-6</v>
      </c>
      <c r="J3" s="6">
        <f>LCI_db1_S2!AK10/LCIA_Methods!D10</f>
        <v>-3.2839620523365315E-6</v>
      </c>
      <c r="K3" s="6">
        <f>LCI_db1_S2!AL10/LCIA_Methods!D11</f>
        <v>5.1038567548661327E-7</v>
      </c>
      <c r="L3" s="6">
        <f>LCI_db1_S2!AM10/LCIA_Methods!D12</f>
        <v>-1.8310367869527562E-6</v>
      </c>
      <c r="M3" s="6">
        <f>LCI_db1_S2!AN10/LCIA_Methods!D13</f>
        <v>-8.151591295602436E-7</v>
      </c>
      <c r="N3" s="6">
        <f>LCI_db1_S2!AO10/LCIA_Methods!D14</f>
        <v>-1.5845955374121095E-7</v>
      </c>
      <c r="O3" s="6">
        <f>LCI_db1_S2!AP10/LCIA_Methods!D15</f>
        <v>-7.6815077572095343E-7</v>
      </c>
      <c r="P3" s="6">
        <f>LCI_db1_S2!AQ10/LCIA_Methods!D16</f>
        <v>-4.9348752712625003E-7</v>
      </c>
      <c r="Q3" s="6">
        <f>LCI_db1_S2!AR10/LCIA_Methods!D17</f>
        <v>-1.2549327230142786E-5</v>
      </c>
    </row>
    <row r="4" spans="1:17" x14ac:dyDescent="0.35">
      <c r="A4" s="5" t="s">
        <v>3</v>
      </c>
      <c r="B4" s="6">
        <f>LCI_db1_S2!AC12/LCIA_Methods!D2</f>
        <v>2.7301317049266906E-6</v>
      </c>
      <c r="C4" s="6">
        <f>LCI_db1_S2!AD12/LCIA_Methods!D3</f>
        <v>1.5441469665786609E-7</v>
      </c>
      <c r="D4" s="6">
        <f>LCI_db1_S2!AE12/LCIA_Methods!D4</f>
        <v>9.6718440318553521E-6</v>
      </c>
      <c r="E4" s="6">
        <f>LCI_db1_S2!AF12/LCIA_Methods!D5</f>
        <v>4.1706600712770715E-6</v>
      </c>
      <c r="F4" s="6">
        <f>LCI_db1_S2!AG12/LCIA_Methods!D6</f>
        <v>2.8536979626209801E-6</v>
      </c>
      <c r="G4" s="6">
        <f>LCI_db1_S2!AH12/LCIA_Methods!D7</f>
        <v>2.5746364671726546E-7</v>
      </c>
      <c r="H4" s="6">
        <f>LCI_db1_S2!AI12/LCIA_Methods!D8</f>
        <v>2.4576262955847405E-6</v>
      </c>
      <c r="I4" s="6">
        <f>LCI_db1_S2!AJ12/LCIA_Methods!D9</f>
        <v>1.6017210221784136E-6</v>
      </c>
      <c r="J4" s="6">
        <f>LCI_db1_S2!AK12/LCIA_Methods!D10</f>
        <v>1.7966250237596652E-6</v>
      </c>
      <c r="K4" s="6">
        <f>LCI_db1_S2!AL12/LCIA_Methods!D11</f>
        <v>2.0366820808704019E-7</v>
      </c>
      <c r="L4" s="6">
        <f>LCI_db1_S2!AM12/LCIA_Methods!D12</f>
        <v>1.2157765793865542E-6</v>
      </c>
      <c r="M4" s="6">
        <f>LCI_db1_S2!AN12/LCIA_Methods!D13</f>
        <v>3.2812159545904053E-6</v>
      </c>
      <c r="N4" s="6">
        <f>LCI_db1_S2!AO12/LCIA_Methods!D14</f>
        <v>7.6289500642474279E-7</v>
      </c>
      <c r="O4" s="6">
        <f>LCI_db1_S2!AP12/LCIA_Methods!D15</f>
        <v>1.3129342171079583E-7</v>
      </c>
      <c r="P4" s="6">
        <f>LCI_db1_S2!AQ12/LCIA_Methods!D16</f>
        <v>4.8385063593236041E-7</v>
      </c>
      <c r="Q4" s="6">
        <f>LCI_db1_S2!AR12/LCIA_Methods!D17</f>
        <v>4.1053347793613582E-6</v>
      </c>
    </row>
    <row r="5" spans="1:17" x14ac:dyDescent="0.35">
      <c r="A5" s="5" t="s">
        <v>4</v>
      </c>
      <c r="B5" s="6">
        <f>LCI_db1_S2!AC14/LCIA_Methods!D2</f>
        <v>2.5954769672181071E-6</v>
      </c>
      <c r="C5" s="6">
        <f>LCI_db1_S2!AD14/LCIA_Methods!D3</f>
        <v>1.5245066567954586E-7</v>
      </c>
      <c r="D5" s="6">
        <f>LCI_db1_S2!AE14/LCIA_Methods!D4</f>
        <v>1.3071746698034403E-5</v>
      </c>
      <c r="E5" s="6">
        <f>LCI_db1_S2!AF14/LCIA_Methods!D5</f>
        <v>2.9777434949462335E-6</v>
      </c>
      <c r="F5" s="6">
        <f>LCI_db1_S2!AG14/LCIA_Methods!D6</f>
        <v>2.885501691479303E-6</v>
      </c>
      <c r="G5" s="6">
        <f>LCI_db1_S2!AH14/LCIA_Methods!D7</f>
        <v>2.5532582211024513E-7</v>
      </c>
      <c r="H5" s="6">
        <f>LCI_db1_S2!AI14/LCIA_Methods!D8</f>
        <v>2.6809002162160018E-6</v>
      </c>
      <c r="I5" s="6">
        <f>LCI_db1_S2!AJ14/LCIA_Methods!D9</f>
        <v>1.8107781959103955E-6</v>
      </c>
      <c r="J5" s="6">
        <f>LCI_db1_S2!AK14/LCIA_Methods!D10</f>
        <v>2.04438870846233E-6</v>
      </c>
      <c r="K5" s="6">
        <f>LCI_db1_S2!AL14/LCIA_Methods!D11</f>
        <v>2.6634133412607282E-7</v>
      </c>
      <c r="L5" s="6">
        <f>LCI_db1_S2!AM14/LCIA_Methods!D12</f>
        <v>1.3470212197357053E-6</v>
      </c>
      <c r="M5" s="6">
        <f>LCI_db1_S2!AN14/LCIA_Methods!D13</f>
        <v>2.214273590415478E-6</v>
      </c>
      <c r="N5" s="6">
        <f>LCI_db1_S2!AO14/LCIA_Methods!D14</f>
        <v>7.3305945932427346E-7</v>
      </c>
      <c r="O5" s="6">
        <f>LCI_db1_S2!AP14/LCIA_Methods!D15</f>
        <v>1.4451852070760961E-7</v>
      </c>
      <c r="P5" s="6">
        <f>LCI_db1_S2!AQ14/LCIA_Methods!D16</f>
        <v>6.9900153351629469E-7</v>
      </c>
      <c r="Q5" s="6">
        <f>LCI_db1_S2!AR14/LCIA_Methods!D17</f>
        <v>4.2612856085374429E-6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LCI_db1_S3!AC6/LCIA_Methods!D2</f>
        <v>5.1805183559784768E-6</v>
      </c>
      <c r="C2" s="6">
        <f>LCI_db1_S3!AD6/LCIA_Methods!D3</f>
        <v>9.5248870654039799E-8</v>
      </c>
      <c r="D2" s="6">
        <f>LCI_db1_S3!AE6/LCIA_Methods!D4</f>
        <v>1.6947555250700834E-5</v>
      </c>
      <c r="E2" s="6">
        <f>LCI_db1_S3!AF6/LCIA_Methods!D5</f>
        <v>3.1261151129073046E-6</v>
      </c>
      <c r="F2" s="6">
        <f>LCI_db1_S3!AG6/LCIA_Methods!D6</f>
        <v>2.4399738262301122E-6</v>
      </c>
      <c r="G2" s="6">
        <f>LCI_db1_S3!AH6/LCIA_Methods!D7</f>
        <v>2.2757496647695396E-7</v>
      </c>
      <c r="H2" s="6">
        <f>LCI_db1_S3!AI6/LCIA_Methods!D8</f>
        <v>1.8881191301155106E-6</v>
      </c>
      <c r="I2" s="6">
        <f>LCI_db1_S3!AJ6/LCIA_Methods!D9</f>
        <v>1.3281817320370734E-6</v>
      </c>
      <c r="J2" s="6">
        <f>LCI_db1_S3!AK6/LCIA_Methods!D10</f>
        <v>1.3764274301986331E-6</v>
      </c>
      <c r="K2" s="6">
        <f>LCI_db1_S3!AL6/LCIA_Methods!D11</f>
        <v>7.8569091413409476E-7</v>
      </c>
      <c r="L2" s="6">
        <f>LCI_db1_S3!AM6/LCIA_Methods!D12</f>
        <v>9.4272932655378015E-7</v>
      </c>
      <c r="M2" s="6">
        <f>LCI_db1_S3!AN6/LCIA_Methods!D13</f>
        <v>2.3864389799511746E-6</v>
      </c>
      <c r="N2" s="6">
        <f>LCI_db1_S3!AO6/LCIA_Methods!D14</f>
        <v>6.2570542419326251E-7</v>
      </c>
      <c r="O2" s="6">
        <f>LCI_db1_S3!AP6/LCIA_Methods!D15</f>
        <v>4.2493284890941276E-8</v>
      </c>
      <c r="P2" s="6">
        <f>LCI_db1_S3!AQ6/LCIA_Methods!D16</f>
        <v>6.447163429852586E-7</v>
      </c>
      <c r="Q2" s="6">
        <f>LCI_db1_S3!AR6/LCIA_Methods!D17</f>
        <v>2.2355239017817443E-6</v>
      </c>
    </row>
    <row r="3" spans="1:17" x14ac:dyDescent="0.35">
      <c r="A3" s="5" t="s">
        <v>2</v>
      </c>
      <c r="B3" s="6">
        <f>LCI_db1_S3!AC10/LCIA_Methods!D2</f>
        <v>1.7836415824363152E-5</v>
      </c>
      <c r="C3" s="6">
        <f>LCI_db1_S3!AD10/LCIA_Methods!D3</f>
        <v>-1.9468816643013098E-7</v>
      </c>
      <c r="D3" s="6">
        <f>LCI_db1_S3!AE10/LCIA_Methods!D4</f>
        <v>4.3126403346391097E-5</v>
      </c>
      <c r="E3" s="6">
        <f>LCI_db1_S3!AF10/LCIA_Methods!D5</f>
        <v>1.482140050050985E-6</v>
      </c>
      <c r="F3" s="6">
        <f>LCI_db1_S3!AG10/LCIA_Methods!D6</f>
        <v>2.7594195770080396E-7</v>
      </c>
      <c r="G3" s="6">
        <f>LCI_db1_S3!AH10/LCIA_Methods!D7</f>
        <v>8.4545039096457494E-8</v>
      </c>
      <c r="H3" s="6">
        <f>LCI_db1_S3!AI10/LCIA_Methods!D8</f>
        <v>-1.6292384591244224E-6</v>
      </c>
      <c r="I3" s="6">
        <f>LCI_db1_S3!AJ10/LCIA_Methods!D9</f>
        <v>-6.6668623986557308E-7</v>
      </c>
      <c r="J3" s="6">
        <f>LCI_db1_S3!AK10/LCIA_Methods!D10</f>
        <v>-1.4678515917145223E-6</v>
      </c>
      <c r="K3" s="6">
        <f>LCI_db1_S3!AL10/LCIA_Methods!D11</f>
        <v>3.5077850662522684E-6</v>
      </c>
      <c r="L3" s="6">
        <f>LCI_db1_S3!AM10/LCIA_Methods!D12</f>
        <v>-8.162408586575431E-7</v>
      </c>
      <c r="M3" s="6">
        <f>LCI_db1_S3!AN10/LCIA_Methods!D13</f>
        <v>1.1133811992798028E-6</v>
      </c>
      <c r="N3" s="6">
        <f>LCI_db1_S3!AO10/LCIA_Methods!D14</f>
        <v>2.9264154337269438E-8</v>
      </c>
      <c r="O3" s="6">
        <f>LCI_db1_S3!AP10/LCIA_Methods!D15</f>
        <v>-4.4118269619877272E-7</v>
      </c>
      <c r="P3" s="6">
        <f>LCI_db1_S3!AQ10/LCIA_Methods!D16</f>
        <v>8.0359218549794626E-7</v>
      </c>
      <c r="Q3" s="6">
        <f>LCI_db1_S3!AR10/LCIA_Methods!D17</f>
        <v>-7.5813829736445742E-6</v>
      </c>
    </row>
    <row r="4" spans="1:17" x14ac:dyDescent="0.35">
      <c r="A4" s="5" t="s">
        <v>3</v>
      </c>
      <c r="B4" s="6">
        <f>LCI_db1_S3!AC12/LCIA_Methods!D2</f>
        <v>2.7301317049266906E-6</v>
      </c>
      <c r="C4" s="6">
        <f>LCI_db1_S3!AD12/LCIA_Methods!D3</f>
        <v>1.5441469665786609E-7</v>
      </c>
      <c r="D4" s="6">
        <f>LCI_db1_S3!AE12/LCIA_Methods!D4</f>
        <v>9.6718440318553521E-6</v>
      </c>
      <c r="E4" s="6">
        <f>LCI_db1_S3!AF12/LCIA_Methods!D5</f>
        <v>4.1706600712770715E-6</v>
      </c>
      <c r="F4" s="6">
        <f>LCI_db1_S3!AG12/LCIA_Methods!D6</f>
        <v>2.8536979626209801E-6</v>
      </c>
      <c r="G4" s="6">
        <f>LCI_db1_S3!AH12/LCIA_Methods!D7</f>
        <v>2.5746364671726546E-7</v>
      </c>
      <c r="H4" s="6">
        <f>LCI_db1_S3!AI12/LCIA_Methods!D8</f>
        <v>2.4576262955847405E-6</v>
      </c>
      <c r="I4" s="6">
        <f>LCI_db1_S3!AJ12/LCIA_Methods!D9</f>
        <v>1.6017210221784136E-6</v>
      </c>
      <c r="J4" s="6">
        <f>LCI_db1_S3!AK12/LCIA_Methods!D10</f>
        <v>1.7966250237596652E-6</v>
      </c>
      <c r="K4" s="6">
        <f>LCI_db1_S3!AL12/LCIA_Methods!D11</f>
        <v>2.0366820808704019E-7</v>
      </c>
      <c r="L4" s="6">
        <f>LCI_db1_S3!AM12/LCIA_Methods!D12</f>
        <v>1.2157765793865542E-6</v>
      </c>
      <c r="M4" s="6">
        <f>LCI_db1_S3!AN12/LCIA_Methods!D13</f>
        <v>3.2812159545904053E-6</v>
      </c>
      <c r="N4" s="6">
        <f>LCI_db1_S3!AO12/LCIA_Methods!D14</f>
        <v>7.6289500642474279E-7</v>
      </c>
      <c r="O4" s="6">
        <f>LCI_db1_S3!AP12/LCIA_Methods!D15</f>
        <v>1.3129342171079583E-7</v>
      </c>
      <c r="P4" s="6">
        <f>LCI_db1_S3!AQ12/LCIA_Methods!D16</f>
        <v>4.8385063593236041E-7</v>
      </c>
      <c r="Q4" s="6">
        <f>LCI_db1_S3!AR12/LCIA_Methods!D17</f>
        <v>4.1053347793613582E-6</v>
      </c>
    </row>
    <row r="5" spans="1:17" x14ac:dyDescent="0.35">
      <c r="A5" s="5" t="s">
        <v>4</v>
      </c>
      <c r="B5" s="6">
        <f>LCI_db1_S3!AC14/LCIA_Methods!D2</f>
        <v>2.5954769672181071E-6</v>
      </c>
      <c r="C5" s="6">
        <f>LCI_db1_S3!AD14/LCIA_Methods!D3</f>
        <v>1.5245066567954586E-7</v>
      </c>
      <c r="D5" s="6">
        <f>LCI_db1_S3!AE14/LCIA_Methods!D4</f>
        <v>1.3071746698034403E-5</v>
      </c>
      <c r="E5" s="6">
        <f>LCI_db1_S3!AF14/LCIA_Methods!D5</f>
        <v>2.9777434949462335E-6</v>
      </c>
      <c r="F5" s="6">
        <f>LCI_db1_S3!AG14/LCIA_Methods!D6</f>
        <v>2.885501691479303E-6</v>
      </c>
      <c r="G5" s="6">
        <f>LCI_db1_S3!AH14/LCIA_Methods!D7</f>
        <v>2.5532582211024513E-7</v>
      </c>
      <c r="H5" s="6">
        <f>LCI_db1_S3!AI14/LCIA_Methods!D8</f>
        <v>2.6809002162160018E-6</v>
      </c>
      <c r="I5" s="6">
        <f>LCI_db1_S3!AJ14/LCIA_Methods!D9</f>
        <v>1.8107781959103955E-6</v>
      </c>
      <c r="J5" s="6">
        <f>LCI_db1_S3!AK14/LCIA_Methods!D10</f>
        <v>2.04438870846233E-6</v>
      </c>
      <c r="K5" s="6">
        <f>LCI_db1_S3!AL14/LCIA_Methods!D11</f>
        <v>2.6634133412607282E-7</v>
      </c>
      <c r="L5" s="6">
        <f>LCI_db1_S3!AM14/LCIA_Methods!D12</f>
        <v>1.3470212197357053E-6</v>
      </c>
      <c r="M5" s="6">
        <f>LCI_db1_S3!AN14/LCIA_Methods!D13</f>
        <v>2.214273590415478E-6</v>
      </c>
      <c r="N5" s="6">
        <f>LCI_db1_S3!AO14/LCIA_Methods!D14</f>
        <v>7.3305945932427346E-7</v>
      </c>
      <c r="O5" s="6">
        <f>LCI_db1_S3!AP14/LCIA_Methods!D15</f>
        <v>1.4451852070760961E-7</v>
      </c>
      <c r="P5" s="6">
        <f>LCI_db1_S3!AQ14/LCIA_Methods!D16</f>
        <v>6.9900153351629469E-7</v>
      </c>
      <c r="Q5" s="6">
        <f>LCI_db1_S3!AR14/LCIA_Methods!D17</f>
        <v>4.2612856085374429E-6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LCA_default_default!B2*Waste_Generation_default!C2</f>
        <v>0.48253154674547521</v>
      </c>
      <c r="C2" s="6">
        <f>LCA_default_default!C2*Waste_Generation_default!C2</f>
        <v>1.2034662935997547E-2</v>
      </c>
      <c r="D2" s="6">
        <f>LCA_default_default!D2*Waste_Generation_default!C2</f>
        <v>1.0123246616326231</v>
      </c>
      <c r="E2" s="6">
        <f>LCA_default_default!E2*Waste_Generation_default!C2</f>
        <v>0.25641800339530146</v>
      </c>
      <c r="F2" s="6">
        <f>LCA_default_default!F2*Waste_Generation_default!C2</f>
        <v>0.23070695723878507</v>
      </c>
      <c r="G2" s="6">
        <f>LCA_default_default!G2*Waste_Generation_default!C2</f>
        <v>2.4296087089773866E-2</v>
      </c>
      <c r="H2" s="6">
        <f>LCA_default_default!H2*Waste_Generation_default!C2</f>
        <v>0.16131614015378448</v>
      </c>
      <c r="I2" s="6">
        <f>LCA_default_default!I2*Waste_Generation_default!C2</f>
        <v>0.11593250200731432</v>
      </c>
      <c r="J2" s="6">
        <f>LCA_default_default!J2*Waste_Generation_default!C2</f>
        <v>0.11204891402299323</v>
      </c>
      <c r="K2" s="6">
        <f>LCA_default_default!K2*Waste_Generation_default!C2</f>
        <v>2.9234666528917708E-2</v>
      </c>
      <c r="L2" s="6">
        <f>LCA_default_default!L2*Waste_Generation_default!C2</f>
        <v>8.0023003834575376E-2</v>
      </c>
      <c r="M2" s="6">
        <f>LCA_default_default!M2*Waste_Generation_default!C2</f>
        <v>0.21190657239434846</v>
      </c>
      <c r="N2" s="6">
        <f>LCA_default_default!N2*Waste_Generation_default!C2</f>
        <v>5.9593884993553503E-2</v>
      </c>
      <c r="O2" s="6">
        <f>LCA_default_default!O2*Waste_Generation_default!C2</f>
        <v>-5.9513407920287319E-4</v>
      </c>
      <c r="P2" s="6">
        <f>LCA_default_default!P2*Waste_Generation_default!C2</f>
        <v>4.3765452211096192E-2</v>
      </c>
      <c r="Q2" s="6">
        <f>LCA_default_default!Q2*Waste_Generation_default!C2</f>
        <v>0.21636943028761962</v>
      </c>
    </row>
    <row r="3" spans="1:17" x14ac:dyDescent="0.35">
      <c r="A3" s="5" t="s">
        <v>2</v>
      </c>
      <c r="B3" s="6">
        <f>LCA_default_default!B3*Waste_Generation_default!C3</f>
        <v>0.25499783542927562</v>
      </c>
      <c r="C3" s="6">
        <f>LCA_default_default!C3*Waste_Generation_default!C3</f>
        <v>-4.4451114630134677E-3</v>
      </c>
      <c r="D3" s="6">
        <f>LCA_default_default!D3*Waste_Generation_default!C3</f>
        <v>8.1840184031870267E-3</v>
      </c>
      <c r="E3" s="6">
        <f>LCA_default_default!E3*Waste_Generation_default!C3</f>
        <v>-3.9826562783919932E-2</v>
      </c>
      <c r="F3" s="6">
        <f>LCA_default_default!F3*Waste_Generation_default!C3</f>
        <v>-1.3801946396128263E-2</v>
      </c>
      <c r="G3" s="6">
        <f>LCA_default_default!G3*Waste_Generation_default!C3</f>
        <v>-2.6278729589808798E-3</v>
      </c>
      <c r="H3" s="6">
        <f>LCA_default_default!H3*Waste_Generation_default!C3</f>
        <v>-6.35750929392528E-2</v>
      </c>
      <c r="I3" s="6">
        <f>LCA_default_default!I3*Waste_Generation_default!C3</f>
        <v>-3.9939096186835658E-2</v>
      </c>
      <c r="J3" s="6">
        <f>LCA_default_default!J3*Waste_Generation_default!C3</f>
        <v>-5.505037770580589E-2</v>
      </c>
      <c r="K3" s="6">
        <f>LCA_default_default!K3*Waste_Generation_default!C3</f>
        <v>8.4641428393366722E-3</v>
      </c>
      <c r="L3" s="6">
        <f>LCA_default_default!L3*Waste_Generation_default!C3</f>
        <v>-3.0698272577778303E-2</v>
      </c>
      <c r="M3" s="6">
        <f>LCA_default_default!M3*Waste_Generation_default!C3</f>
        <v>-1.3953293346320396E-2</v>
      </c>
      <c r="N3" s="6">
        <f>LCA_default_default!N3*Waste_Generation_default!C3</f>
        <v>-2.6513299450624354E-3</v>
      </c>
      <c r="O3" s="6">
        <f>LCA_default_default!O3*Waste_Generation_default!C3</f>
        <v>-1.2843627295631427E-2</v>
      </c>
      <c r="P3" s="6">
        <f>LCA_default_default!P3*Waste_Generation_default!C3</f>
        <v>-8.2867674748562589E-3</v>
      </c>
      <c r="Q3" s="6">
        <f>LCA_default_default!Q3*Waste_Generation_default!C3</f>
        <v>-0.21429412611866228</v>
      </c>
    </row>
    <row r="4" spans="1:17" x14ac:dyDescent="0.35">
      <c r="A4" s="5" t="s">
        <v>3</v>
      </c>
      <c r="B4" s="6">
        <f>LCA_default_default!B4*Waste_Generation_default!C4</f>
        <v>9.4864584767562238E-2</v>
      </c>
      <c r="C4" s="6">
        <f>LCA_default_default!C4*Waste_Generation_default!C4</f>
        <v>7.2671650459960558E-3</v>
      </c>
      <c r="D4" s="6">
        <f>LCA_default_default!D4*Waste_Generation_default!C4</f>
        <v>0.33848490667074443</v>
      </c>
      <c r="E4" s="6">
        <f>LCA_default_default!E4*Waste_Generation_default!C4</f>
        <v>0.14378499289782681</v>
      </c>
      <c r="F4" s="6">
        <f>LCA_default_default!F4*Waste_Generation_default!C4</f>
        <v>9.8043522842413661E-2</v>
      </c>
      <c r="G4" s="6">
        <f>LCA_default_default!G4*Waste_Generation_default!C4</f>
        <v>1.176808877696274E-2</v>
      </c>
      <c r="H4" s="6">
        <f>LCA_default_default!H4*Waste_Generation_default!C4</f>
        <v>8.7020975269616191E-2</v>
      </c>
      <c r="I4" s="6">
        <f>LCA_default_default!I4*Waste_Generation_default!C4</f>
        <v>6.0214561788539227E-2</v>
      </c>
      <c r="J4" s="6">
        <f>LCA_default_default!J4*Waste_Generation_default!C4</f>
        <v>6.2740216909288202E-2</v>
      </c>
      <c r="K4" s="6">
        <f>LCA_default_default!K4*Waste_Generation_default!C4</f>
        <v>7.1686566679976527E-3</v>
      </c>
      <c r="L4" s="6">
        <f>LCA_default_default!L4*Waste_Generation_default!C4</f>
        <v>4.2151185253097335E-2</v>
      </c>
      <c r="M4" s="6">
        <f>LCA_default_default!M4*Waste_Generation_default!C4</f>
        <v>0.11267226595935129</v>
      </c>
      <c r="N4" s="6">
        <f>LCA_default_default!N4*Waste_Generation_default!C4</f>
        <v>2.5522644038491794E-2</v>
      </c>
      <c r="O4" s="6">
        <f>LCA_default_default!O4*Waste_Generation_default!C4</f>
        <v>4.7456512280027287E-3</v>
      </c>
      <c r="P4" s="6">
        <f>LCA_default_default!P4*Waste_Generation_default!C4</f>
        <v>1.6684823199080524E-2</v>
      </c>
      <c r="Q4" s="6">
        <f>LCA_default_default!Q4*Waste_Generation_default!C4</f>
        <v>0.18298921340365265</v>
      </c>
    </row>
    <row r="5" spans="1:17" x14ac:dyDescent="0.35">
      <c r="A5" s="5" t="s">
        <v>4</v>
      </c>
      <c r="B5" s="6">
        <f>LCA_default_default!B5*Waste_Generation_default!C5</f>
        <v>0.13266912654863736</v>
      </c>
      <c r="C5" s="6">
        <f>LCA_default_default!C5*Waste_Generation_default!C5</f>
        <v>9.2126093530149576E-3</v>
      </c>
      <c r="D5" s="6">
        <f>LCA_default_default!D5*Waste_Generation_default!C5</f>
        <v>0.66565573655869159</v>
      </c>
      <c r="E5" s="6">
        <f>LCA_default_default!E5*Waste_Generation_default!C5</f>
        <v>0.15245957328139453</v>
      </c>
      <c r="F5" s="6">
        <f>LCA_default_default!F5*Waste_Generation_default!C5</f>
        <v>0.14646538079249963</v>
      </c>
      <c r="G5" s="6">
        <f>LCA_default_default!G5*Waste_Generation_default!C5</f>
        <v>1.5155871271792E-2</v>
      </c>
      <c r="H5" s="6">
        <f>LCA_default_default!H5*Waste_Generation_default!C5</f>
        <v>0.13787025782342108</v>
      </c>
      <c r="I5" s="6">
        <f>LCA_default_default!I5*Waste_Generation_default!C5</f>
        <v>9.565703640561074E-2</v>
      </c>
      <c r="J5" s="6">
        <f>LCA_default_default!J5*Waste_Generation_default!C5</f>
        <v>0.10435907481951091</v>
      </c>
      <c r="K5" s="6">
        <f>LCA_default_default!K5*Waste_Generation_default!C5</f>
        <v>1.3601867021583386E-2</v>
      </c>
      <c r="L5" s="6">
        <f>LCA_default_default!L5*Waste_Generation_default!C5</f>
        <v>6.857009115925633E-2</v>
      </c>
      <c r="M5" s="6">
        <f>LCA_default_default!M5*Waste_Generation_default!C5</f>
        <v>0.11318759978131758</v>
      </c>
      <c r="N5" s="6">
        <f>LCA_default_default!N5*Waste_Generation_default!C5</f>
        <v>3.6722570900124152E-2</v>
      </c>
      <c r="O5" s="6">
        <f>LCA_default_default!O5*Waste_Generation_default!C5</f>
        <v>7.5028419884258261E-3</v>
      </c>
      <c r="P5" s="6">
        <f>LCA_default_default!P5*Waste_Generation_default!C5</f>
        <v>3.5367396486871927E-2</v>
      </c>
      <c r="Q5" s="6">
        <f>LCA_default_default!Q5*Waste_Generation_default!C5</f>
        <v>0.24767434300262925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LCA_default_S1!B2*Waste_Generation_S1!C2</f>
        <v>0.46618079782054073</v>
      </c>
      <c r="C2" s="6">
        <f>LCA_default_S1!C2*Waste_Generation_S1!C2</f>
        <v>1.2106101090544922E-2</v>
      </c>
      <c r="D2" s="6">
        <f>LCA_default_S1!D2*Waste_Generation_S1!C2</f>
        <v>0.64649683064530816</v>
      </c>
      <c r="E2" s="6">
        <f>LCA_default_S1!E2*Waste_Generation_S1!C2</f>
        <v>0.2435674025701843</v>
      </c>
      <c r="F2" s="6">
        <f>LCA_default_S1!F2*Waste_Generation_S1!C2</f>
        <v>0.22770142827218923</v>
      </c>
      <c r="G2" s="6">
        <f>LCA_default_S1!G2*Waste_Generation_S1!C2</f>
        <v>2.3230578893066792E-2</v>
      </c>
      <c r="H2" s="6">
        <f>LCA_default_S1!H2*Waste_Generation_S1!C2</f>
        <v>0.14577460649663562</v>
      </c>
      <c r="I2" s="6">
        <f>LCA_default_S1!I2*Waste_Generation_S1!C2</f>
        <v>0.1036248649268713</v>
      </c>
      <c r="J2" s="6">
        <f>LCA_default_S1!J2*Waste_Generation_S1!C2</f>
        <v>9.7789872113184587E-2</v>
      </c>
      <c r="K2" s="6">
        <f>LCA_default_S1!K2*Waste_Generation_S1!C2</f>
        <v>2.0723761520712878E-3</v>
      </c>
      <c r="L2" s="6">
        <f>LCA_default_S1!L2*Waste_Generation_S1!C2</f>
        <v>7.2071171896018985E-2</v>
      </c>
      <c r="M2" s="6">
        <f>LCA_default_S1!M2*Waste_Generation_S1!C2</f>
        <v>0.21212344755903445</v>
      </c>
      <c r="N2" s="6">
        <f>LCA_default_S1!N2*Waste_Generation_S1!C2</f>
        <v>5.9047352226558249E-2</v>
      </c>
      <c r="O2" s="6">
        <f>LCA_default_S1!O2*Waste_Generation_S1!C2</f>
        <v>-3.2569735362254662E-3</v>
      </c>
      <c r="P2" s="6">
        <f>LCA_default_S1!P2*Waste_Generation_S1!C2</f>
        <v>3.3976093064500779E-2</v>
      </c>
      <c r="Q2" s="6">
        <f>LCA_default_S1!Q2*Waste_Generation_S1!C2</f>
        <v>0.18485728102228513</v>
      </c>
    </row>
    <row r="3" spans="1:17" x14ac:dyDescent="0.35">
      <c r="A3" s="5" t="s">
        <v>2</v>
      </c>
      <c r="B3" s="6">
        <f>LCA_default_S1!B3*Waste_Generation_S1!C3</f>
        <v>0.2386470865043411</v>
      </c>
      <c r="C3" s="6">
        <f>LCA_default_S1!C3*Waste_Generation_S1!C3</f>
        <v>-4.373673308466091E-3</v>
      </c>
      <c r="D3" s="6">
        <f>LCA_default_S1!D3*Waste_Generation_S1!C3</f>
        <v>-0.35764381258412792</v>
      </c>
      <c r="E3" s="6">
        <f>LCA_default_S1!E3*Waste_Generation_S1!C3</f>
        <v>-5.2677163609037084E-2</v>
      </c>
      <c r="F3" s="6">
        <f>LCA_default_S1!F3*Waste_Generation_S1!C3</f>
        <v>-1.6807475362724089E-2</v>
      </c>
      <c r="G3" s="6">
        <f>LCA_default_S1!G3*Waste_Generation_S1!C3</f>
        <v>-3.6933811556879464E-3</v>
      </c>
      <c r="H3" s="6">
        <f>LCA_default_S1!H3*Waste_Generation_S1!C3</f>
        <v>-7.9116626596401673E-2</v>
      </c>
      <c r="I3" s="6">
        <f>LCA_default_S1!I3*Waste_Generation_S1!C3</f>
        <v>-5.2246733267278661E-2</v>
      </c>
      <c r="J3" s="6">
        <f>LCA_default_S1!J3*Waste_Generation_S1!C3</f>
        <v>-6.9309419615614515E-2</v>
      </c>
      <c r="K3" s="6">
        <f>LCA_default_S1!K3*Waste_Generation_S1!C3</f>
        <v>-1.869814753750975E-2</v>
      </c>
      <c r="L3" s="6">
        <f>LCA_default_S1!L3*Waste_Generation_S1!C3</f>
        <v>-3.8650104516334702E-2</v>
      </c>
      <c r="M3" s="6">
        <f>LCA_default_S1!M3*Waste_Generation_S1!C3</f>
        <v>-1.3736418181634387E-2</v>
      </c>
      <c r="N3" s="6">
        <f>LCA_default_S1!N3*Waste_Generation_S1!C3</f>
        <v>-3.197862712057702E-3</v>
      </c>
      <c r="O3" s="6">
        <f>LCA_default_S1!O3*Waste_Generation_S1!C3</f>
        <v>-1.5505466752654021E-2</v>
      </c>
      <c r="P3" s="6">
        <f>LCA_default_S1!P3*Waste_Generation_S1!C3</f>
        <v>-1.8076126621451673E-2</v>
      </c>
      <c r="Q3" s="6">
        <f>LCA_default_S1!Q3*Waste_Generation_S1!C3</f>
        <v>-0.2458062753839968</v>
      </c>
    </row>
    <row r="4" spans="1:17" x14ac:dyDescent="0.35">
      <c r="A4" s="5" t="s">
        <v>3</v>
      </c>
      <c r="B4" s="6">
        <f>LCA_default_S1!B4*Waste_Generation_S1!C4</f>
        <v>9.4864584767562238E-2</v>
      </c>
      <c r="C4" s="6">
        <f>LCA_default_S1!C4*Waste_Generation_S1!C4</f>
        <v>7.2671650459960558E-3</v>
      </c>
      <c r="D4" s="6">
        <f>LCA_default_S1!D4*Waste_Generation_S1!C4</f>
        <v>0.33848490667074443</v>
      </c>
      <c r="E4" s="6">
        <f>LCA_default_S1!E4*Waste_Generation_S1!C4</f>
        <v>0.14378499289782681</v>
      </c>
      <c r="F4" s="6">
        <f>LCA_default_S1!F4*Waste_Generation_S1!C4</f>
        <v>9.8043522842413661E-2</v>
      </c>
      <c r="G4" s="6">
        <f>LCA_default_S1!G4*Waste_Generation_S1!C4</f>
        <v>1.176808877696274E-2</v>
      </c>
      <c r="H4" s="6">
        <f>LCA_default_S1!H4*Waste_Generation_S1!C4</f>
        <v>8.7020975269616191E-2</v>
      </c>
      <c r="I4" s="6">
        <f>LCA_default_S1!I4*Waste_Generation_S1!C4</f>
        <v>6.0214561788539227E-2</v>
      </c>
      <c r="J4" s="6">
        <f>LCA_default_S1!J4*Waste_Generation_S1!C4</f>
        <v>6.2740216909288202E-2</v>
      </c>
      <c r="K4" s="6">
        <f>LCA_default_S1!K4*Waste_Generation_S1!C4</f>
        <v>7.1686566679976527E-3</v>
      </c>
      <c r="L4" s="6">
        <f>LCA_default_S1!L4*Waste_Generation_S1!C4</f>
        <v>4.2151185253097335E-2</v>
      </c>
      <c r="M4" s="6">
        <f>LCA_default_S1!M4*Waste_Generation_S1!C4</f>
        <v>0.11267226595935129</v>
      </c>
      <c r="N4" s="6">
        <f>LCA_default_S1!N4*Waste_Generation_S1!C4</f>
        <v>2.5522644038491794E-2</v>
      </c>
      <c r="O4" s="6">
        <f>LCA_default_S1!O4*Waste_Generation_S1!C4</f>
        <v>4.7456512280027287E-3</v>
      </c>
      <c r="P4" s="6">
        <f>LCA_default_S1!P4*Waste_Generation_S1!C4</f>
        <v>1.6684823199080524E-2</v>
      </c>
      <c r="Q4" s="6">
        <f>LCA_default_S1!Q4*Waste_Generation_S1!C4</f>
        <v>0.18298921340365265</v>
      </c>
    </row>
    <row r="5" spans="1:17" x14ac:dyDescent="0.35">
      <c r="A5" s="5" t="s">
        <v>4</v>
      </c>
      <c r="B5" s="6">
        <f>LCA_default_S1!B5*Waste_Generation_S1!C5</f>
        <v>0.13266912654863736</v>
      </c>
      <c r="C5" s="6">
        <f>LCA_default_S1!C5*Waste_Generation_S1!C5</f>
        <v>9.2126093530149576E-3</v>
      </c>
      <c r="D5" s="6">
        <f>LCA_default_S1!D5*Waste_Generation_S1!C5</f>
        <v>0.66565573655869159</v>
      </c>
      <c r="E5" s="6">
        <f>LCA_default_S1!E5*Waste_Generation_S1!C5</f>
        <v>0.15245957328139453</v>
      </c>
      <c r="F5" s="6">
        <f>LCA_default_S1!F5*Waste_Generation_S1!C5</f>
        <v>0.14646538079249963</v>
      </c>
      <c r="G5" s="6">
        <f>LCA_default_S1!G5*Waste_Generation_S1!C5</f>
        <v>1.5155871271792E-2</v>
      </c>
      <c r="H5" s="6">
        <f>LCA_default_S1!H5*Waste_Generation_S1!C5</f>
        <v>0.13787025782342108</v>
      </c>
      <c r="I5" s="6">
        <f>LCA_default_S1!I5*Waste_Generation_S1!C5</f>
        <v>9.565703640561074E-2</v>
      </c>
      <c r="J5" s="6">
        <f>LCA_default_S1!J5*Waste_Generation_S1!C5</f>
        <v>0.10435907481951091</v>
      </c>
      <c r="K5" s="6">
        <f>LCA_default_S1!K5*Waste_Generation_S1!C5</f>
        <v>1.3601867021583386E-2</v>
      </c>
      <c r="L5" s="6">
        <f>LCA_default_S1!L5*Waste_Generation_S1!C5</f>
        <v>6.857009115925633E-2</v>
      </c>
      <c r="M5" s="6">
        <f>LCA_default_S1!M5*Waste_Generation_S1!C5</f>
        <v>0.11318759978131758</v>
      </c>
      <c r="N5" s="6">
        <f>LCA_default_S1!N5*Waste_Generation_S1!C5</f>
        <v>3.6722570900124152E-2</v>
      </c>
      <c r="O5" s="6">
        <f>LCA_default_S1!O5*Waste_Generation_S1!C5</f>
        <v>7.5028419884258261E-3</v>
      </c>
      <c r="P5" s="6">
        <f>LCA_default_S1!P5*Waste_Generation_S1!C5</f>
        <v>3.5367396486871927E-2</v>
      </c>
      <c r="Q5" s="6">
        <f>LCA_default_S1!Q5*Waste_Generation_S1!C5</f>
        <v>0.24767434300262925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LCA_default_S2!B2*Waste_Generation_S2!C2</f>
        <v>0.48253154674547521</v>
      </c>
      <c r="C2" s="6">
        <f>LCA_default_S2!C2*Waste_Generation_S2!C2</f>
        <v>1.2034662935997547E-2</v>
      </c>
      <c r="D2" s="6">
        <f>LCA_default_S2!D2*Waste_Generation_S2!C2</f>
        <v>1.0123246616326231</v>
      </c>
      <c r="E2" s="6">
        <f>LCA_default_S2!E2*Waste_Generation_S2!C2</f>
        <v>0.25641800339530146</v>
      </c>
      <c r="F2" s="6">
        <f>LCA_default_S2!F2*Waste_Generation_S2!C2</f>
        <v>0.23070695723878507</v>
      </c>
      <c r="G2" s="6">
        <f>LCA_default_S2!G2*Waste_Generation_S2!C2</f>
        <v>2.4296087089773866E-2</v>
      </c>
      <c r="H2" s="6">
        <f>LCA_default_S2!H2*Waste_Generation_S2!C2</f>
        <v>0.16131614015378448</v>
      </c>
      <c r="I2" s="6">
        <f>LCA_default_S2!I2*Waste_Generation_S2!C2</f>
        <v>0.11593250200731432</v>
      </c>
      <c r="J2" s="6">
        <f>LCA_default_S2!J2*Waste_Generation_S2!C2</f>
        <v>0.11204891402299323</v>
      </c>
      <c r="K2" s="6">
        <f>LCA_default_S2!K2*Waste_Generation_S2!C2</f>
        <v>2.9234666528917708E-2</v>
      </c>
      <c r="L2" s="6">
        <f>LCA_default_S2!L2*Waste_Generation_S2!C2</f>
        <v>8.0023003834575376E-2</v>
      </c>
      <c r="M2" s="6">
        <f>LCA_default_S2!M2*Waste_Generation_S2!C2</f>
        <v>0.21190657239434846</v>
      </c>
      <c r="N2" s="6">
        <f>LCA_default_S2!N2*Waste_Generation_S2!C2</f>
        <v>5.9593884993553503E-2</v>
      </c>
      <c r="O2" s="6">
        <f>LCA_default_S2!O2*Waste_Generation_S2!C2</f>
        <v>-5.9513407920287319E-4</v>
      </c>
      <c r="P2" s="6">
        <f>LCA_default_S2!P2*Waste_Generation_S2!C2</f>
        <v>4.3765452211096192E-2</v>
      </c>
      <c r="Q2" s="6">
        <f>LCA_default_S2!Q2*Waste_Generation_S2!C2</f>
        <v>0.21636943028761962</v>
      </c>
    </row>
    <row r="3" spans="1:17" x14ac:dyDescent="0.35">
      <c r="A3" s="5" t="s">
        <v>2</v>
      </c>
      <c r="B3" s="6">
        <f>LCA_default_S2!B3*Waste_Generation_S2!C3</f>
        <v>0.25499783542927562</v>
      </c>
      <c r="C3" s="6">
        <f>LCA_default_S2!C3*Waste_Generation_S2!C3</f>
        <v>-4.4451114630134677E-3</v>
      </c>
      <c r="D3" s="6">
        <f>LCA_default_S2!D3*Waste_Generation_S2!C3</f>
        <v>8.1840184031870267E-3</v>
      </c>
      <c r="E3" s="6">
        <f>LCA_default_S2!E3*Waste_Generation_S2!C3</f>
        <v>-3.9826562783919932E-2</v>
      </c>
      <c r="F3" s="6">
        <f>LCA_default_S2!F3*Waste_Generation_S2!C3</f>
        <v>-1.3801946396128263E-2</v>
      </c>
      <c r="G3" s="6">
        <f>LCA_default_S2!G3*Waste_Generation_S2!C3</f>
        <v>-2.6278729589808798E-3</v>
      </c>
      <c r="H3" s="6">
        <f>LCA_default_S2!H3*Waste_Generation_S2!C3</f>
        <v>-6.35750929392528E-2</v>
      </c>
      <c r="I3" s="6">
        <f>LCA_default_S2!I3*Waste_Generation_S2!C3</f>
        <v>-3.9939096186835658E-2</v>
      </c>
      <c r="J3" s="6">
        <f>LCA_default_S2!J3*Waste_Generation_S2!C3</f>
        <v>-5.505037770580589E-2</v>
      </c>
      <c r="K3" s="6">
        <f>LCA_default_S2!K3*Waste_Generation_S2!C3</f>
        <v>8.4641428393366722E-3</v>
      </c>
      <c r="L3" s="6">
        <f>LCA_default_S2!L3*Waste_Generation_S2!C3</f>
        <v>-3.0698272577778303E-2</v>
      </c>
      <c r="M3" s="6">
        <f>LCA_default_S2!M3*Waste_Generation_S2!C3</f>
        <v>-1.3953293346320396E-2</v>
      </c>
      <c r="N3" s="6">
        <f>LCA_default_S2!N3*Waste_Generation_S2!C3</f>
        <v>-2.6513299450624354E-3</v>
      </c>
      <c r="O3" s="6">
        <f>LCA_default_S2!O3*Waste_Generation_S2!C3</f>
        <v>-1.2843627295631427E-2</v>
      </c>
      <c r="P3" s="6">
        <f>LCA_default_S2!P3*Waste_Generation_S2!C3</f>
        <v>-8.2867674748562589E-3</v>
      </c>
      <c r="Q3" s="6">
        <f>LCA_default_S2!Q3*Waste_Generation_S2!C3</f>
        <v>-0.21429412611866228</v>
      </c>
    </row>
    <row r="4" spans="1:17" x14ac:dyDescent="0.35">
      <c r="A4" s="5" t="s">
        <v>3</v>
      </c>
      <c r="B4" s="6">
        <f>LCA_default_S2!B4*Waste_Generation_S2!C4</f>
        <v>9.4864584767562238E-2</v>
      </c>
      <c r="C4" s="6">
        <f>LCA_default_S2!C4*Waste_Generation_S2!C4</f>
        <v>7.2671650459960558E-3</v>
      </c>
      <c r="D4" s="6">
        <f>LCA_default_S2!D4*Waste_Generation_S2!C4</f>
        <v>0.33848490667074443</v>
      </c>
      <c r="E4" s="6">
        <f>LCA_default_S2!E4*Waste_Generation_S2!C4</f>
        <v>0.14378499289782681</v>
      </c>
      <c r="F4" s="6">
        <f>LCA_default_S2!F4*Waste_Generation_S2!C4</f>
        <v>9.8043522842413661E-2</v>
      </c>
      <c r="G4" s="6">
        <f>LCA_default_S2!G4*Waste_Generation_S2!C4</f>
        <v>1.176808877696274E-2</v>
      </c>
      <c r="H4" s="6">
        <f>LCA_default_S2!H4*Waste_Generation_S2!C4</f>
        <v>8.7020975269616191E-2</v>
      </c>
      <c r="I4" s="6">
        <f>LCA_default_S2!I4*Waste_Generation_S2!C4</f>
        <v>6.0214561788539227E-2</v>
      </c>
      <c r="J4" s="6">
        <f>LCA_default_S2!J4*Waste_Generation_S2!C4</f>
        <v>6.2740216909288202E-2</v>
      </c>
      <c r="K4" s="6">
        <f>LCA_default_S2!K4*Waste_Generation_S2!C4</f>
        <v>7.1686566679976527E-3</v>
      </c>
      <c r="L4" s="6">
        <f>LCA_default_S2!L4*Waste_Generation_S2!C4</f>
        <v>4.2151185253097335E-2</v>
      </c>
      <c r="M4" s="6">
        <f>LCA_default_S2!M4*Waste_Generation_S2!C4</f>
        <v>0.11267226595935129</v>
      </c>
      <c r="N4" s="6">
        <f>LCA_default_S2!N4*Waste_Generation_S2!C4</f>
        <v>2.5522644038491794E-2</v>
      </c>
      <c r="O4" s="6">
        <f>LCA_default_S2!O4*Waste_Generation_S2!C4</f>
        <v>4.7456512280027287E-3</v>
      </c>
      <c r="P4" s="6">
        <f>LCA_default_S2!P4*Waste_Generation_S2!C4</f>
        <v>1.6684823199080524E-2</v>
      </c>
      <c r="Q4" s="6">
        <f>LCA_default_S2!Q4*Waste_Generation_S2!C4</f>
        <v>0.18298921340365265</v>
      </c>
    </row>
    <row r="5" spans="1:17" x14ac:dyDescent="0.35">
      <c r="A5" s="5" t="s">
        <v>4</v>
      </c>
      <c r="B5" s="6">
        <f>LCA_default_S2!B5*Waste_Generation_S2!C5</f>
        <v>0.13266912654863736</v>
      </c>
      <c r="C5" s="6">
        <f>LCA_default_S2!C5*Waste_Generation_S2!C5</f>
        <v>9.2126093530149576E-3</v>
      </c>
      <c r="D5" s="6">
        <f>LCA_default_S2!D5*Waste_Generation_S2!C5</f>
        <v>0.66565573655869159</v>
      </c>
      <c r="E5" s="6">
        <f>LCA_default_S2!E5*Waste_Generation_S2!C5</f>
        <v>0.15245957328139453</v>
      </c>
      <c r="F5" s="6">
        <f>LCA_default_S2!F5*Waste_Generation_S2!C5</f>
        <v>0.14646538079249963</v>
      </c>
      <c r="G5" s="6">
        <f>LCA_default_S2!G5*Waste_Generation_S2!C5</f>
        <v>1.5155871271792E-2</v>
      </c>
      <c r="H5" s="6">
        <f>LCA_default_S2!H5*Waste_Generation_S2!C5</f>
        <v>0.13787025782342108</v>
      </c>
      <c r="I5" s="6">
        <f>LCA_default_S2!I5*Waste_Generation_S2!C5</f>
        <v>9.565703640561074E-2</v>
      </c>
      <c r="J5" s="6">
        <f>LCA_default_S2!J5*Waste_Generation_S2!C5</f>
        <v>0.10435907481951091</v>
      </c>
      <c r="K5" s="6">
        <f>LCA_default_S2!K5*Waste_Generation_S2!C5</f>
        <v>1.3601867021583386E-2</v>
      </c>
      <c r="L5" s="6">
        <f>LCA_default_S2!L5*Waste_Generation_S2!C5</f>
        <v>6.857009115925633E-2</v>
      </c>
      <c r="M5" s="6">
        <f>LCA_default_S2!M5*Waste_Generation_S2!C5</f>
        <v>0.11318759978131758</v>
      </c>
      <c r="N5" s="6">
        <f>LCA_default_S2!N5*Waste_Generation_S2!C5</f>
        <v>3.6722570900124152E-2</v>
      </c>
      <c r="O5" s="6">
        <f>LCA_default_S2!O5*Waste_Generation_S2!C5</f>
        <v>7.5028419884258261E-3</v>
      </c>
      <c r="P5" s="6">
        <f>LCA_default_S2!P5*Waste_Generation_S2!C5</f>
        <v>3.5367396486871927E-2</v>
      </c>
      <c r="Q5" s="6">
        <f>LCA_default_S2!Q5*Waste_Generation_S2!C5</f>
        <v>0.24767434300262925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LCA_default_S3!B2*Waste_Generation_S3!C2</f>
        <v>0.524377560536337</v>
      </c>
      <c r="C2" s="6">
        <f>LCA_default_S3!C2*Waste_Generation_S3!C2</f>
        <v>1.2998954777706441E-2</v>
      </c>
      <c r="D2" s="6">
        <f>LCA_default_S3!D2*Waste_Generation_S3!C2</f>
        <v>1.7211227943980496</v>
      </c>
      <c r="E2" s="6">
        <f>LCA_default_S3!E2*Waste_Generation_S3!C2</f>
        <v>0.32041664462077429</v>
      </c>
      <c r="F2" s="6">
        <f>LCA_default_S3!F2*Waste_Generation_S3!C2</f>
        <v>0.2487828301792552</v>
      </c>
      <c r="G2" s="6">
        <f>LCA_default_S3!G2*Waste_Generation_S3!C2</f>
        <v>2.7978355849627375E-2</v>
      </c>
      <c r="H2" s="6">
        <f>LCA_default_S3!H2*Waste_Generation_S3!C2</f>
        <v>0.19716947477891791</v>
      </c>
      <c r="I2" s="6">
        <f>LCA_default_S3!I2*Waste_Generation_S3!C2</f>
        <v>0.14400047346583641</v>
      </c>
      <c r="J2" s="6">
        <f>LCA_default_S3!J2*Waste_Generation_S3!C2</f>
        <v>0.14231751221728536</v>
      </c>
      <c r="K2" s="6">
        <f>LCA_default_S3!K2*Waste_Generation_S3!C2</f>
        <v>7.9191335041168182E-2</v>
      </c>
      <c r="L2" s="6">
        <f>LCA_default_S3!L2*Waste_Generation_S3!C2</f>
        <v>9.6936320885330066E-2</v>
      </c>
      <c r="M2" s="6">
        <f>LCA_default_S3!M2*Waste_Generation_S3!C2</f>
        <v>0.24404901557634462</v>
      </c>
      <c r="N2" s="6">
        <f>LCA_default_S3!N2*Waste_Generation_S3!C2</f>
        <v>6.2722616365267228E-2</v>
      </c>
      <c r="O2" s="6">
        <f>LCA_default_S3!O2*Waste_Generation_S3!C2</f>
        <v>4.8543456010770583E-3</v>
      </c>
      <c r="P2" s="6">
        <f>LCA_default_S3!P2*Waste_Generation_S3!C2</f>
        <v>6.5383463767920397E-2</v>
      </c>
      <c r="Q2" s="6">
        <f>LCA_default_S3!Q2*Waste_Generation_S3!C2</f>
        <v>0.2991699629846275</v>
      </c>
    </row>
    <row r="3" spans="1:17" x14ac:dyDescent="0.35">
      <c r="A3" s="5" t="s">
        <v>2</v>
      </c>
      <c r="B3" s="6">
        <f>LCA_default_S3!B3*Waste_Generation_S3!C3</f>
        <v>0.29684384922013735</v>
      </c>
      <c r="C3" s="6">
        <f>LCA_default_S3!C3*Waste_Generation_S3!C3</f>
        <v>-3.4808196213045712E-3</v>
      </c>
      <c r="D3" s="6">
        <f>LCA_default_S3!D3*Waste_Generation_S3!C3</f>
        <v>0.7169821511686133</v>
      </c>
      <c r="E3" s="6">
        <f>LCA_default_S3!E3*Waste_Generation_S3!C3</f>
        <v>2.4172078441552915E-2</v>
      </c>
      <c r="F3" s="6">
        <f>LCA_default_S3!F3*Waste_Generation_S3!C3</f>
        <v>4.2739265443419187E-3</v>
      </c>
      <c r="G3" s="6">
        <f>LCA_default_S3!G3*Waste_Generation_S3!C3</f>
        <v>1.054395800872638E-3</v>
      </c>
      <c r="H3" s="6">
        <f>LCA_default_S3!H3*Waste_Generation_S3!C3</f>
        <v>-2.7721758314119369E-2</v>
      </c>
      <c r="I3" s="6">
        <f>LCA_default_S3!I3*Waste_Generation_S3!C3</f>
        <v>-1.1871124728313554E-2</v>
      </c>
      <c r="J3" s="6">
        <f>LCA_default_S3!J3*Waste_Generation_S3!C3</f>
        <v>-2.4781779511513759E-2</v>
      </c>
      <c r="K3" s="6">
        <f>LCA_default_S3!K3*Waste_Generation_S3!C3</f>
        <v>5.8420811351587151E-2</v>
      </c>
      <c r="L3" s="6">
        <f>LCA_default_S3!L3*Waste_Generation_S3!C3</f>
        <v>-1.3784955527023614E-2</v>
      </c>
      <c r="M3" s="6">
        <f>LCA_default_S3!M3*Waste_Generation_S3!C3</f>
        <v>1.8189149835675756E-2</v>
      </c>
      <c r="N3" s="6">
        <f>LCA_default_S3!N3*Waste_Generation_S3!C3</f>
        <v>4.7740142665127943E-4</v>
      </c>
      <c r="O3" s="6">
        <f>LCA_default_S3!O3*Waste_Generation_S3!C3</f>
        <v>-7.3941476153514957E-3</v>
      </c>
      <c r="P3" s="6">
        <f>LCA_default_S3!P3*Waste_Generation_S3!C3</f>
        <v>1.3331244081967954E-2</v>
      </c>
      <c r="Q3" s="6">
        <f>LCA_default_S3!Q3*Waste_Generation_S3!C3</f>
        <v>-0.13149359342165448</v>
      </c>
    </row>
    <row r="4" spans="1:17" x14ac:dyDescent="0.35">
      <c r="A4" s="5" t="s">
        <v>3</v>
      </c>
      <c r="B4" s="6">
        <f>LCA_default_S3!B4*Waste_Generation_S3!C4</f>
        <v>9.4864584767562238E-2</v>
      </c>
      <c r="C4" s="6">
        <f>LCA_default_S3!C4*Waste_Generation_S3!C4</f>
        <v>7.2671650459960558E-3</v>
      </c>
      <c r="D4" s="6">
        <f>LCA_default_S3!D4*Waste_Generation_S3!C4</f>
        <v>0.33848490667074443</v>
      </c>
      <c r="E4" s="6">
        <f>LCA_default_S3!E4*Waste_Generation_S3!C4</f>
        <v>0.14378499289782681</v>
      </c>
      <c r="F4" s="6">
        <f>LCA_default_S3!F4*Waste_Generation_S3!C4</f>
        <v>9.8043522842413661E-2</v>
      </c>
      <c r="G4" s="6">
        <f>LCA_default_S3!G4*Waste_Generation_S3!C4</f>
        <v>1.176808877696274E-2</v>
      </c>
      <c r="H4" s="6">
        <f>LCA_default_S3!H4*Waste_Generation_S3!C4</f>
        <v>8.7020975269616191E-2</v>
      </c>
      <c r="I4" s="6">
        <f>LCA_default_S3!I4*Waste_Generation_S3!C4</f>
        <v>6.0214561788539227E-2</v>
      </c>
      <c r="J4" s="6">
        <f>LCA_default_S3!J4*Waste_Generation_S3!C4</f>
        <v>6.2740216909288202E-2</v>
      </c>
      <c r="K4" s="6">
        <f>LCA_default_S3!K4*Waste_Generation_S3!C4</f>
        <v>7.1686566679976527E-3</v>
      </c>
      <c r="L4" s="6">
        <f>LCA_default_S3!L4*Waste_Generation_S3!C4</f>
        <v>4.2151185253097335E-2</v>
      </c>
      <c r="M4" s="6">
        <f>LCA_default_S3!M4*Waste_Generation_S3!C4</f>
        <v>0.11267226595935129</v>
      </c>
      <c r="N4" s="6">
        <f>LCA_default_S3!N4*Waste_Generation_S3!C4</f>
        <v>2.5522644038491794E-2</v>
      </c>
      <c r="O4" s="6">
        <f>LCA_default_S3!O4*Waste_Generation_S3!C4</f>
        <v>4.7456512280027287E-3</v>
      </c>
      <c r="P4" s="6">
        <f>LCA_default_S3!P4*Waste_Generation_S3!C4</f>
        <v>1.6684823199080524E-2</v>
      </c>
      <c r="Q4" s="6">
        <f>LCA_default_S3!Q4*Waste_Generation_S3!C4</f>
        <v>0.18298921340365265</v>
      </c>
    </row>
    <row r="5" spans="1:17" x14ac:dyDescent="0.35">
      <c r="A5" s="5" t="s">
        <v>4</v>
      </c>
      <c r="B5" s="6">
        <f>LCA_default_S3!B5*Waste_Generation_S3!C5</f>
        <v>0.13266912654863736</v>
      </c>
      <c r="C5" s="6">
        <f>LCA_default_S3!C5*Waste_Generation_S3!C5</f>
        <v>9.2126093530149576E-3</v>
      </c>
      <c r="D5" s="6">
        <f>LCA_default_S3!D5*Waste_Generation_S3!C5</f>
        <v>0.66565573655869159</v>
      </c>
      <c r="E5" s="6">
        <f>LCA_default_S3!E5*Waste_Generation_S3!C5</f>
        <v>0.15245957328139453</v>
      </c>
      <c r="F5" s="6">
        <f>LCA_default_S3!F5*Waste_Generation_S3!C5</f>
        <v>0.14646538079249963</v>
      </c>
      <c r="G5" s="6">
        <f>LCA_default_S3!G5*Waste_Generation_S3!C5</f>
        <v>1.5155871271792E-2</v>
      </c>
      <c r="H5" s="6">
        <f>LCA_default_S3!H5*Waste_Generation_S3!C5</f>
        <v>0.13787025782342108</v>
      </c>
      <c r="I5" s="6">
        <f>LCA_default_S3!I5*Waste_Generation_S3!C5</f>
        <v>9.565703640561074E-2</v>
      </c>
      <c r="J5" s="6">
        <f>LCA_default_S3!J5*Waste_Generation_S3!C5</f>
        <v>0.10435907481951091</v>
      </c>
      <c r="K5" s="6">
        <f>LCA_default_S3!K5*Waste_Generation_S3!C5</f>
        <v>1.3601867021583386E-2</v>
      </c>
      <c r="L5" s="6">
        <f>LCA_default_S3!L5*Waste_Generation_S3!C5</f>
        <v>6.857009115925633E-2</v>
      </c>
      <c r="M5" s="6">
        <f>LCA_default_S3!M5*Waste_Generation_S3!C5</f>
        <v>0.11318759978131758</v>
      </c>
      <c r="N5" s="6">
        <f>LCA_default_S3!N5*Waste_Generation_S3!C5</f>
        <v>3.6722570900124152E-2</v>
      </c>
      <c r="O5" s="6">
        <f>LCA_default_S3!O5*Waste_Generation_S3!C5</f>
        <v>7.5028419884258261E-3</v>
      </c>
      <c r="P5" s="6">
        <f>LCA_default_S3!P5*Waste_Generation_S3!C5</f>
        <v>3.5367396486871927E-2</v>
      </c>
      <c r="Q5" s="6">
        <f>LCA_default_S3!Q5*Waste_Generation_S3!C5</f>
        <v>0.24767434300262925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LCA_db1_default!B2*Waste_Generation_default!C2</f>
        <v>0.47620594410197303</v>
      </c>
      <c r="C2" s="6">
        <f>LCA_db1_default!C2*Waste_Generation_default!C2</f>
        <v>8.5606623826507532E-3</v>
      </c>
      <c r="D2" s="6">
        <f>LCA_db1_default!D2*Waste_Generation_default!C2</f>
        <v>0.9859578995756525</v>
      </c>
      <c r="E2" s="6">
        <f>LCA_db1_default!E2*Waste_Generation_default!C2</f>
        <v>0.24861302048050993</v>
      </c>
      <c r="F2" s="6">
        <f>LCA_db1_default!F2*Waste_Generation_default!C2</f>
        <v>0.22592160213509985</v>
      </c>
      <c r="G2" s="6">
        <f>LCA_db1_default!G2*Waste_Generation_default!C2</f>
        <v>1.9075328811686672E-2</v>
      </c>
      <c r="H2" s="6">
        <f>LCA_db1_default!H2*Waste_Generation_default!C2</f>
        <v>0.1529587401193292</v>
      </c>
      <c r="I2" s="6">
        <f>LCA_db1_default!I2*Waste_Generation_default!C2</f>
        <v>0.1047504179830715</v>
      </c>
      <c r="J2" s="6">
        <f>LCA_db1_default!J2*Waste_Generation_default!C2</f>
        <v>0.10737423534282982</v>
      </c>
      <c r="K2" s="6">
        <f>LCA_db1_default!K2*Waste_Generation_default!C2</f>
        <v>2.8612434900648537E-2</v>
      </c>
      <c r="L2" s="6">
        <f>LCA_db1_default!L2*Waste_Generation_default!C2</f>
        <v>7.7359667183791114E-2</v>
      </c>
      <c r="M2" s="6">
        <f>LCA_db1_default!M2*Waste_Generation_default!C2</f>
        <v>0.20650155918111668</v>
      </c>
      <c r="N2" s="6">
        <f>LCA_db1_default!N2*Waste_Generation_default!C2</f>
        <v>5.9441813951351577E-2</v>
      </c>
      <c r="O2" s="6">
        <f>LCA_db1_default!O2*Waste_Generation_default!C2</f>
        <v>-1.2001395029422189E-3</v>
      </c>
      <c r="P2" s="6">
        <f>LCA_db1_default!P2*Waste_Generation_default!C2</f>
        <v>4.2853639088122578E-2</v>
      </c>
      <c r="Q2" s="6">
        <f>LCA_db1_default!Q2*Waste_Generation_default!C2</f>
        <v>0.14075331923653758</v>
      </c>
    </row>
    <row r="3" spans="1:17" x14ac:dyDescent="0.35">
      <c r="A3" s="5" t="s">
        <v>2</v>
      </c>
      <c r="B3" s="6">
        <f>LCA_db1_default!B3*Waste_Generation_default!C3</f>
        <v>0.25542770557684458</v>
      </c>
      <c r="C3" s="6">
        <f>LCA_db1_default!C3*Waste_Generation_default!C3</f>
        <v>-4.2090274565887431E-3</v>
      </c>
      <c r="D3" s="6">
        <f>LCA_db1_default!D3*Waste_Generation_default!C3</f>
        <v>9.9757636120873239E-3</v>
      </c>
      <c r="E3" s="6">
        <f>LCA_db1_default!E3*Waste_Generation_default!C3</f>
        <v>-3.9296156642704111E-2</v>
      </c>
      <c r="F3" s="6">
        <f>LCA_db1_default!F3*Waste_Generation_default!C3</f>
        <v>-1.3476747859564648E-2</v>
      </c>
      <c r="G3" s="6">
        <f>LCA_db1_default!G3*Waste_Generation_default!C3</f>
        <v>-2.273083851067767E-3</v>
      </c>
      <c r="H3" s="6">
        <f>LCA_db1_default!H3*Waste_Generation_default!C3</f>
        <v>-6.3007147210962233E-2</v>
      </c>
      <c r="I3" s="6">
        <f>LCA_db1_default!I3*Waste_Generation_default!C3</f>
        <v>-3.9179192551728727E-2</v>
      </c>
      <c r="J3" s="6">
        <f>LCA_db1_default!J3*Waste_Generation_default!C3</f>
        <v>-5.4732700872275539E-2</v>
      </c>
      <c r="K3" s="6">
        <f>LCA_db1_default!K3*Waste_Generation_default!C3</f>
        <v>8.5064279247768909E-3</v>
      </c>
      <c r="L3" s="6">
        <f>LCA_db1_default!L3*Waste_Generation_default!C3</f>
        <v>-3.0517279782545946E-2</v>
      </c>
      <c r="M3" s="6">
        <f>LCA_db1_default!M3*Waste_Generation_default!C3</f>
        <v>-1.3585985492670731E-2</v>
      </c>
      <c r="N3" s="6">
        <f>LCA_db1_default!N3*Waste_Generation_default!C3</f>
        <v>-2.6409925623535166E-3</v>
      </c>
      <c r="O3" s="6">
        <f>LCA_db1_default!O3*Waste_Generation_default!C3</f>
        <v>-1.2802512928682562E-2</v>
      </c>
      <c r="P3" s="6">
        <f>LCA_db1_default!P3*Waste_Generation_default!C3</f>
        <v>-8.2247921187708368E-3</v>
      </c>
      <c r="Q3" s="6">
        <f>LCA_db1_default!Q3*Waste_Generation_default!C3</f>
        <v>-0.20915545383571316</v>
      </c>
    </row>
    <row r="4" spans="1:17" x14ac:dyDescent="0.35">
      <c r="A4" s="5" t="s">
        <v>3</v>
      </c>
      <c r="B4" s="6">
        <f>LCA_db1_default!B4*Waste_Generation_default!C4</f>
        <v>9.1004390164223001E-2</v>
      </c>
      <c r="C4" s="6">
        <f>LCA_db1_default!C4*Waste_Generation_default!C4</f>
        <v>5.1471565552622025E-3</v>
      </c>
      <c r="D4" s="6">
        <f>LCA_db1_default!D4*Waste_Generation_default!C4</f>
        <v>0.32239480106184504</v>
      </c>
      <c r="E4" s="6">
        <f>LCA_db1_default!E4*Waste_Generation_default!C4</f>
        <v>0.13902200237590237</v>
      </c>
      <c r="F4" s="6">
        <f>LCA_db1_default!F4*Waste_Generation_default!C4</f>
        <v>9.5123265420699321E-2</v>
      </c>
      <c r="G4" s="6">
        <f>LCA_db1_default!G4*Waste_Generation_default!C4</f>
        <v>8.5821215572421811E-3</v>
      </c>
      <c r="H4" s="6">
        <f>LCA_db1_default!H4*Waste_Generation_default!C4</f>
        <v>8.1920876519491342E-2</v>
      </c>
      <c r="I4" s="6">
        <f>LCA_db1_default!I4*Waste_Generation_default!C4</f>
        <v>5.3390700739280449E-2</v>
      </c>
      <c r="J4" s="6">
        <f>LCA_db1_default!J4*Waste_Generation_default!C4</f>
        <v>5.9887500791988832E-2</v>
      </c>
      <c r="K4" s="6">
        <f>LCA_db1_default!K4*Waste_Generation_default!C4</f>
        <v>6.7889402695680053E-3</v>
      </c>
      <c r="L4" s="6">
        <f>LCA_db1_default!L4*Waste_Generation_default!C4</f>
        <v>4.0525885979551798E-2</v>
      </c>
      <c r="M4" s="6">
        <f>LCA_db1_default!M4*Waste_Generation_default!C4</f>
        <v>0.10937386515301349</v>
      </c>
      <c r="N4" s="6">
        <f>LCA_db1_default!N4*Waste_Generation_default!C4</f>
        <v>2.5429833547491423E-2</v>
      </c>
      <c r="O4" s="6">
        <f>LCA_db1_default!O4*Waste_Generation_default!C4</f>
        <v>4.3764473903598602E-3</v>
      </c>
      <c r="P4" s="6">
        <f>LCA_db1_default!P4*Waste_Generation_default!C4</f>
        <v>1.6128354531078679E-2</v>
      </c>
      <c r="Q4" s="6">
        <f>LCA_db1_default!Q4*Waste_Generation_default!C4</f>
        <v>0.1368444926453786</v>
      </c>
    </row>
    <row r="5" spans="1:17" x14ac:dyDescent="0.35">
      <c r="A5" s="5" t="s">
        <v>4</v>
      </c>
      <c r="B5" s="6">
        <f>LCA_db1_default!B5*Waste_Generation_default!C5</f>
        <v>0.12977384836090536</v>
      </c>
      <c r="C5" s="6">
        <f>LCA_db1_default!C5*Waste_Generation_default!C5</f>
        <v>7.622533283977293E-3</v>
      </c>
      <c r="D5" s="6">
        <f>LCA_db1_default!D5*Waste_Generation_default!C5</f>
        <v>0.65358733490172016</v>
      </c>
      <c r="E5" s="6">
        <f>LCA_db1_default!E5*Waste_Generation_default!C5</f>
        <v>0.14888717474731167</v>
      </c>
      <c r="F5" s="6">
        <f>LCA_db1_default!F5*Waste_Generation_default!C5</f>
        <v>0.14427508457396515</v>
      </c>
      <c r="G5" s="6">
        <f>LCA_db1_default!G5*Waste_Generation_default!C5</f>
        <v>1.2766291105512256E-2</v>
      </c>
      <c r="H5" s="6">
        <f>LCA_db1_default!H5*Waste_Generation_default!C5</f>
        <v>0.13404501081080009</v>
      </c>
      <c r="I5" s="6">
        <f>LCA_db1_default!I5*Waste_Generation_default!C5</f>
        <v>9.0538909795519776E-2</v>
      </c>
      <c r="J5" s="6">
        <f>LCA_db1_default!J5*Waste_Generation_default!C5</f>
        <v>0.1022194354231165</v>
      </c>
      <c r="K5" s="6">
        <f>LCA_db1_default!K5*Waste_Generation_default!C5</f>
        <v>1.3317066706303641E-2</v>
      </c>
      <c r="L5" s="6">
        <f>LCA_db1_default!L5*Waste_Generation_default!C5</f>
        <v>6.7351060986785269E-2</v>
      </c>
      <c r="M5" s="6">
        <f>LCA_db1_default!M5*Waste_Generation_default!C5</f>
        <v>0.11071367952077389</v>
      </c>
      <c r="N5" s="6">
        <f>LCA_db1_default!N5*Waste_Generation_default!C5</f>
        <v>3.6652972966213671E-2</v>
      </c>
      <c r="O5" s="6">
        <f>LCA_db1_default!O5*Waste_Generation_default!C5</f>
        <v>7.2259260353804804E-3</v>
      </c>
      <c r="P5" s="6">
        <f>LCA_db1_default!P5*Waste_Generation_default!C5</f>
        <v>3.4950076675814734E-2</v>
      </c>
      <c r="Q5" s="6">
        <f>LCA_db1_default!Q5*Waste_Generation_default!C5</f>
        <v>0.21306428042687214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LCA_db1_S1!B2*Waste_Generation_S1!C2</f>
        <v>0.45908228300263715</v>
      </c>
      <c r="C2" s="6">
        <f>LCA_db1_S1!C2*Waste_Generation_S1!C2</f>
        <v>8.2076184623538339E-3</v>
      </c>
      <c r="D2" s="6">
        <f>LCA_db1_S1!D2*Waste_Generation_S1!C2</f>
        <v>0.61690847951095729</v>
      </c>
      <c r="E2" s="6">
        <f>LCA_db1_S1!E2*Waste_Generation_S1!C2</f>
        <v>0.23480874190825796</v>
      </c>
      <c r="F2" s="6">
        <f>LCA_db1_S1!F2*Waste_Generation_S1!C2</f>
        <v>0.22233136186253391</v>
      </c>
      <c r="G2" s="6">
        <f>LCA_db1_S1!G2*Waste_Generation_S1!C2</f>
        <v>1.7371905256729599E-2</v>
      </c>
      <c r="H2" s="6">
        <f>LCA_db1_S1!H2*Waste_Generation_S1!C2</f>
        <v>0.1363960325787088</v>
      </c>
      <c r="I2" s="6">
        <f>LCA_db1_S1!I2*Waste_Generation_S1!C2</f>
        <v>9.1076464238792648E-2</v>
      </c>
      <c r="J2" s="6">
        <f>LCA_db1_S1!J2*Waste_Generation_S1!C2</f>
        <v>9.2544006174120175E-2</v>
      </c>
      <c r="K2" s="6">
        <f>LCA_db1_S1!K2*Waste_Generation_S1!C2</f>
        <v>1.3741153382901335E-3</v>
      </c>
      <c r="L2" s="6">
        <f>LCA_db1_S1!L2*Waste_Generation_S1!C2</f>
        <v>6.9082407774275489E-2</v>
      </c>
      <c r="M2" s="6">
        <f>LCA_db1_S1!M2*Waste_Generation_S1!C2</f>
        <v>0.20605800976375871</v>
      </c>
      <c r="N2" s="6">
        <f>LCA_db1_S1!N2*Waste_Generation_S1!C2</f>
        <v>5.8876694582453745E-2</v>
      </c>
      <c r="O2" s="6">
        <f>LCA_db1_S1!O2*Waste_Generation_S1!C2</f>
        <v>-3.9359031365463005E-3</v>
      </c>
      <c r="P2" s="6">
        <f>LCA_db1_S1!P2*Waste_Generation_S1!C2</f>
        <v>3.2952846382786165E-2</v>
      </c>
      <c r="Q2" s="6">
        <f>LCA_db1_S1!Q2*Waste_Generation_S1!C2</f>
        <v>0.10000177109109283</v>
      </c>
    </row>
    <row r="3" spans="1:17" x14ac:dyDescent="0.35">
      <c r="A3" s="5" t="s">
        <v>2</v>
      </c>
      <c r="B3" s="6">
        <f>LCA_db1_S1!B3*Waste_Generation_S1!C3</f>
        <v>0.23830404447750878</v>
      </c>
      <c r="C3" s="6">
        <f>LCA_db1_S1!C3*Waste_Generation_S1!C3</f>
        <v>-4.5620713768856616E-3</v>
      </c>
      <c r="D3" s="6">
        <f>LCA_db1_S1!D3*Waste_Generation_S1!C3</f>
        <v>-0.35907365645260791</v>
      </c>
      <c r="E3" s="6">
        <f>LCA_db1_S1!E3*Waste_Generation_S1!C3</f>
        <v>-5.3100435214956075E-2</v>
      </c>
      <c r="F3" s="6">
        <f>LCA_db1_S1!F3*Waste_Generation_S1!C3</f>
        <v>-1.706698813213061E-2</v>
      </c>
      <c r="G3" s="6">
        <f>LCA_db1_S1!G3*Waste_Generation_S1!C3</f>
        <v>-3.9765074060248377E-3</v>
      </c>
      <c r="H3" s="6">
        <f>LCA_db1_S1!H3*Waste_Generation_S1!C3</f>
        <v>-7.9569854751582625E-2</v>
      </c>
      <c r="I3" s="6">
        <f>LCA_db1_S1!I3*Waste_Generation_S1!C3</f>
        <v>-5.2853146296007583E-2</v>
      </c>
      <c r="J3" s="6">
        <f>LCA_db1_S1!J3*Waste_Generation_S1!C3</f>
        <v>-6.9562930040985196E-2</v>
      </c>
      <c r="K3" s="6">
        <f>LCA_db1_S1!K3*Waste_Generation_S1!C3</f>
        <v>-1.8731891637581512E-2</v>
      </c>
      <c r="L3" s="6">
        <f>LCA_db1_S1!L3*Waste_Generation_S1!C3</f>
        <v>-3.8794539192061564E-2</v>
      </c>
      <c r="M3" s="6">
        <f>LCA_db1_S1!M3*Waste_Generation_S1!C3</f>
        <v>-1.4029534910028696E-2</v>
      </c>
      <c r="N3" s="6">
        <f>LCA_db1_S1!N3*Waste_Generation_S1!C3</f>
        <v>-3.2061119312513497E-3</v>
      </c>
      <c r="O3" s="6">
        <f>LCA_db1_S1!O3*Waste_Generation_S1!C3</f>
        <v>-1.5538276562286644E-2</v>
      </c>
      <c r="P3" s="6">
        <f>LCA_db1_S1!P3*Waste_Generation_S1!C3</f>
        <v>-1.8125584824107251E-2</v>
      </c>
      <c r="Q3" s="6">
        <f>LCA_db1_S1!Q3*Waste_Generation_S1!C3</f>
        <v>-0.24990700198115789</v>
      </c>
    </row>
    <row r="4" spans="1:17" x14ac:dyDescent="0.35">
      <c r="A4" s="5" t="s">
        <v>3</v>
      </c>
      <c r="B4" s="6">
        <f>LCA_db1_S1!B4*Waste_Generation_S1!C4</f>
        <v>9.1004390164223001E-2</v>
      </c>
      <c r="C4" s="6">
        <f>LCA_db1_S1!C4*Waste_Generation_S1!C4</f>
        <v>5.1471565552622025E-3</v>
      </c>
      <c r="D4" s="6">
        <f>LCA_db1_S1!D4*Waste_Generation_S1!C4</f>
        <v>0.32239480106184504</v>
      </c>
      <c r="E4" s="6">
        <f>LCA_db1_S1!E4*Waste_Generation_S1!C4</f>
        <v>0.13902200237590237</v>
      </c>
      <c r="F4" s="6">
        <f>LCA_db1_S1!F4*Waste_Generation_S1!C4</f>
        <v>9.5123265420699321E-2</v>
      </c>
      <c r="G4" s="6">
        <f>LCA_db1_S1!G4*Waste_Generation_S1!C4</f>
        <v>8.5821215572421811E-3</v>
      </c>
      <c r="H4" s="6">
        <f>LCA_db1_S1!H4*Waste_Generation_S1!C4</f>
        <v>8.1920876519491342E-2</v>
      </c>
      <c r="I4" s="6">
        <f>LCA_db1_S1!I4*Waste_Generation_S1!C4</f>
        <v>5.3390700739280449E-2</v>
      </c>
      <c r="J4" s="6">
        <f>LCA_db1_S1!J4*Waste_Generation_S1!C4</f>
        <v>5.9887500791988832E-2</v>
      </c>
      <c r="K4" s="6">
        <f>LCA_db1_S1!K4*Waste_Generation_S1!C4</f>
        <v>6.7889402695680053E-3</v>
      </c>
      <c r="L4" s="6">
        <f>LCA_db1_S1!L4*Waste_Generation_S1!C4</f>
        <v>4.0525885979551798E-2</v>
      </c>
      <c r="M4" s="6">
        <f>LCA_db1_S1!M4*Waste_Generation_S1!C4</f>
        <v>0.10937386515301349</v>
      </c>
      <c r="N4" s="6">
        <f>LCA_db1_S1!N4*Waste_Generation_S1!C4</f>
        <v>2.5429833547491423E-2</v>
      </c>
      <c r="O4" s="6">
        <f>LCA_db1_S1!O4*Waste_Generation_S1!C4</f>
        <v>4.3764473903598602E-3</v>
      </c>
      <c r="P4" s="6">
        <f>LCA_db1_S1!P4*Waste_Generation_S1!C4</f>
        <v>1.6128354531078679E-2</v>
      </c>
      <c r="Q4" s="6">
        <f>LCA_db1_S1!Q4*Waste_Generation_S1!C4</f>
        <v>0.1368444926453786</v>
      </c>
    </row>
    <row r="5" spans="1:17" x14ac:dyDescent="0.35">
      <c r="A5" s="5" t="s">
        <v>4</v>
      </c>
      <c r="B5" s="6">
        <f>LCA_db1_S1!B5*Waste_Generation_S1!C5</f>
        <v>0.12977384836090536</v>
      </c>
      <c r="C5" s="6">
        <f>LCA_db1_S1!C5*Waste_Generation_S1!C5</f>
        <v>7.622533283977293E-3</v>
      </c>
      <c r="D5" s="6">
        <f>LCA_db1_S1!D5*Waste_Generation_S1!C5</f>
        <v>0.65358733490172016</v>
      </c>
      <c r="E5" s="6">
        <f>LCA_db1_S1!E5*Waste_Generation_S1!C5</f>
        <v>0.14888717474731167</v>
      </c>
      <c r="F5" s="6">
        <f>LCA_db1_S1!F5*Waste_Generation_S1!C5</f>
        <v>0.14427508457396515</v>
      </c>
      <c r="G5" s="6">
        <f>LCA_db1_S1!G5*Waste_Generation_S1!C5</f>
        <v>1.2766291105512256E-2</v>
      </c>
      <c r="H5" s="6">
        <f>LCA_db1_S1!H5*Waste_Generation_S1!C5</f>
        <v>0.13404501081080009</v>
      </c>
      <c r="I5" s="6">
        <f>LCA_db1_S1!I5*Waste_Generation_S1!C5</f>
        <v>9.0538909795519776E-2</v>
      </c>
      <c r="J5" s="6">
        <f>LCA_db1_S1!J5*Waste_Generation_S1!C5</f>
        <v>0.1022194354231165</v>
      </c>
      <c r="K5" s="6">
        <f>LCA_db1_S1!K5*Waste_Generation_S1!C5</f>
        <v>1.3317066706303641E-2</v>
      </c>
      <c r="L5" s="6">
        <f>LCA_db1_S1!L5*Waste_Generation_S1!C5</f>
        <v>6.7351060986785269E-2</v>
      </c>
      <c r="M5" s="6">
        <f>LCA_db1_S1!M5*Waste_Generation_S1!C5</f>
        <v>0.11071367952077389</v>
      </c>
      <c r="N5" s="6">
        <f>LCA_db1_S1!N5*Waste_Generation_S1!C5</f>
        <v>3.6652972966213671E-2</v>
      </c>
      <c r="O5" s="6">
        <f>LCA_db1_S1!O5*Waste_Generation_S1!C5</f>
        <v>7.2259260353804804E-3</v>
      </c>
      <c r="P5" s="6">
        <f>LCA_db1_S1!P5*Waste_Generation_S1!C5</f>
        <v>3.4950076675814734E-2</v>
      </c>
      <c r="Q5" s="6">
        <f>LCA_db1_S1!Q5*Waste_Generation_S1!C5</f>
        <v>0.21306428042687214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LCA_db1_S2!B2*Waste_Generation_S2!C2</f>
        <v>0.47620594410197303</v>
      </c>
      <c r="C2" s="6">
        <f>LCA_db1_S2!C2*Waste_Generation_S2!C2</f>
        <v>8.5606623826507532E-3</v>
      </c>
      <c r="D2" s="6">
        <f>LCA_db1_S2!D2*Waste_Generation_S2!C2</f>
        <v>0.9859578995756525</v>
      </c>
      <c r="E2" s="6">
        <f>LCA_db1_S2!E2*Waste_Generation_S2!C2</f>
        <v>0.24861302048050993</v>
      </c>
      <c r="F2" s="6">
        <f>LCA_db1_S2!F2*Waste_Generation_S2!C2</f>
        <v>0.22592160213509985</v>
      </c>
      <c r="G2" s="6">
        <f>LCA_db1_S2!G2*Waste_Generation_S2!C2</f>
        <v>1.9075328811686672E-2</v>
      </c>
      <c r="H2" s="6">
        <f>LCA_db1_S2!H2*Waste_Generation_S2!C2</f>
        <v>0.1529587401193292</v>
      </c>
      <c r="I2" s="6">
        <f>LCA_db1_S2!I2*Waste_Generation_S2!C2</f>
        <v>0.1047504179830715</v>
      </c>
      <c r="J2" s="6">
        <f>LCA_db1_S2!J2*Waste_Generation_S2!C2</f>
        <v>0.10737423534282982</v>
      </c>
      <c r="K2" s="6">
        <f>LCA_db1_S2!K2*Waste_Generation_S2!C2</f>
        <v>2.8612434900648537E-2</v>
      </c>
      <c r="L2" s="6">
        <f>LCA_db1_S2!L2*Waste_Generation_S2!C2</f>
        <v>7.7359667183791114E-2</v>
      </c>
      <c r="M2" s="6">
        <f>LCA_db1_S2!M2*Waste_Generation_S2!C2</f>
        <v>0.20650155918111668</v>
      </c>
      <c r="N2" s="6">
        <f>LCA_db1_S2!N2*Waste_Generation_S2!C2</f>
        <v>5.9441813951351577E-2</v>
      </c>
      <c r="O2" s="6">
        <f>LCA_db1_S2!O2*Waste_Generation_S2!C2</f>
        <v>-1.2001395029422189E-3</v>
      </c>
      <c r="P2" s="6">
        <f>LCA_db1_S2!P2*Waste_Generation_S2!C2</f>
        <v>4.2853639088122578E-2</v>
      </c>
      <c r="Q2" s="6">
        <f>LCA_db1_S2!Q2*Waste_Generation_S2!C2</f>
        <v>0.14075331923653758</v>
      </c>
    </row>
    <row r="3" spans="1:17" x14ac:dyDescent="0.35">
      <c r="A3" s="5" t="s">
        <v>2</v>
      </c>
      <c r="B3" s="6">
        <f>LCA_db1_S2!B3*Waste_Generation_S2!C3</f>
        <v>0.25542770557684458</v>
      </c>
      <c r="C3" s="6">
        <f>LCA_db1_S2!C3*Waste_Generation_S2!C3</f>
        <v>-4.2090274565887431E-3</v>
      </c>
      <c r="D3" s="6">
        <f>LCA_db1_S2!D3*Waste_Generation_S2!C3</f>
        <v>9.9757636120873239E-3</v>
      </c>
      <c r="E3" s="6">
        <f>LCA_db1_S2!E3*Waste_Generation_S2!C3</f>
        <v>-3.9296156642704111E-2</v>
      </c>
      <c r="F3" s="6">
        <f>LCA_db1_S2!F3*Waste_Generation_S2!C3</f>
        <v>-1.3476747859564648E-2</v>
      </c>
      <c r="G3" s="6">
        <f>LCA_db1_S2!G3*Waste_Generation_S2!C3</f>
        <v>-2.273083851067767E-3</v>
      </c>
      <c r="H3" s="6">
        <f>LCA_db1_S2!H3*Waste_Generation_S2!C3</f>
        <v>-6.3007147210962233E-2</v>
      </c>
      <c r="I3" s="6">
        <f>LCA_db1_S2!I3*Waste_Generation_S2!C3</f>
        <v>-3.9179192551728727E-2</v>
      </c>
      <c r="J3" s="6">
        <f>LCA_db1_S2!J3*Waste_Generation_S2!C3</f>
        <v>-5.4732700872275539E-2</v>
      </c>
      <c r="K3" s="6">
        <f>LCA_db1_S2!K3*Waste_Generation_S2!C3</f>
        <v>8.5064279247768909E-3</v>
      </c>
      <c r="L3" s="6">
        <f>LCA_db1_S2!L3*Waste_Generation_S2!C3</f>
        <v>-3.0517279782545946E-2</v>
      </c>
      <c r="M3" s="6">
        <f>LCA_db1_S2!M3*Waste_Generation_S2!C3</f>
        <v>-1.3585985492670731E-2</v>
      </c>
      <c r="N3" s="6">
        <f>LCA_db1_S2!N3*Waste_Generation_S2!C3</f>
        <v>-2.6409925623535166E-3</v>
      </c>
      <c r="O3" s="6">
        <f>LCA_db1_S2!O3*Waste_Generation_S2!C3</f>
        <v>-1.2802512928682562E-2</v>
      </c>
      <c r="P3" s="6">
        <f>LCA_db1_S2!P3*Waste_Generation_S2!C3</f>
        <v>-8.2247921187708368E-3</v>
      </c>
      <c r="Q3" s="6">
        <f>LCA_db1_S2!Q3*Waste_Generation_S2!C3</f>
        <v>-0.20915545383571316</v>
      </c>
    </row>
    <row r="4" spans="1:17" x14ac:dyDescent="0.35">
      <c r="A4" s="5" t="s">
        <v>3</v>
      </c>
      <c r="B4" s="6">
        <f>LCA_db1_S2!B4*Waste_Generation_S2!C4</f>
        <v>9.1004390164223001E-2</v>
      </c>
      <c r="C4" s="6">
        <f>LCA_db1_S2!C4*Waste_Generation_S2!C4</f>
        <v>5.1471565552622025E-3</v>
      </c>
      <c r="D4" s="6">
        <f>LCA_db1_S2!D4*Waste_Generation_S2!C4</f>
        <v>0.32239480106184504</v>
      </c>
      <c r="E4" s="6">
        <f>LCA_db1_S2!E4*Waste_Generation_S2!C4</f>
        <v>0.13902200237590237</v>
      </c>
      <c r="F4" s="6">
        <f>LCA_db1_S2!F4*Waste_Generation_S2!C4</f>
        <v>9.5123265420699321E-2</v>
      </c>
      <c r="G4" s="6">
        <f>LCA_db1_S2!G4*Waste_Generation_S2!C4</f>
        <v>8.5821215572421811E-3</v>
      </c>
      <c r="H4" s="6">
        <f>LCA_db1_S2!H4*Waste_Generation_S2!C4</f>
        <v>8.1920876519491342E-2</v>
      </c>
      <c r="I4" s="6">
        <f>LCA_db1_S2!I4*Waste_Generation_S2!C4</f>
        <v>5.3390700739280449E-2</v>
      </c>
      <c r="J4" s="6">
        <f>LCA_db1_S2!J4*Waste_Generation_S2!C4</f>
        <v>5.9887500791988832E-2</v>
      </c>
      <c r="K4" s="6">
        <f>LCA_db1_S2!K4*Waste_Generation_S2!C4</f>
        <v>6.7889402695680053E-3</v>
      </c>
      <c r="L4" s="6">
        <f>LCA_db1_S2!L4*Waste_Generation_S2!C4</f>
        <v>4.0525885979551798E-2</v>
      </c>
      <c r="M4" s="6">
        <f>LCA_db1_S2!M4*Waste_Generation_S2!C4</f>
        <v>0.10937386515301349</v>
      </c>
      <c r="N4" s="6">
        <f>LCA_db1_S2!N4*Waste_Generation_S2!C4</f>
        <v>2.5429833547491423E-2</v>
      </c>
      <c r="O4" s="6">
        <f>LCA_db1_S2!O4*Waste_Generation_S2!C4</f>
        <v>4.3764473903598602E-3</v>
      </c>
      <c r="P4" s="6">
        <f>LCA_db1_S2!P4*Waste_Generation_S2!C4</f>
        <v>1.6128354531078679E-2</v>
      </c>
      <c r="Q4" s="6">
        <f>LCA_db1_S2!Q4*Waste_Generation_S2!C4</f>
        <v>0.1368444926453786</v>
      </c>
    </row>
    <row r="5" spans="1:17" x14ac:dyDescent="0.35">
      <c r="A5" s="5" t="s">
        <v>4</v>
      </c>
      <c r="B5" s="6">
        <f>LCA_db1_S2!B5*Waste_Generation_S2!C5</f>
        <v>0.12977384836090536</v>
      </c>
      <c r="C5" s="6">
        <f>LCA_db1_S2!C5*Waste_Generation_S2!C5</f>
        <v>7.622533283977293E-3</v>
      </c>
      <c r="D5" s="6">
        <f>LCA_db1_S2!D5*Waste_Generation_S2!C5</f>
        <v>0.65358733490172016</v>
      </c>
      <c r="E5" s="6">
        <f>LCA_db1_S2!E5*Waste_Generation_S2!C5</f>
        <v>0.14888717474731167</v>
      </c>
      <c r="F5" s="6">
        <f>LCA_db1_S2!F5*Waste_Generation_S2!C5</f>
        <v>0.14427508457396515</v>
      </c>
      <c r="G5" s="6">
        <f>LCA_db1_S2!G5*Waste_Generation_S2!C5</f>
        <v>1.2766291105512256E-2</v>
      </c>
      <c r="H5" s="6">
        <f>LCA_db1_S2!H5*Waste_Generation_S2!C5</f>
        <v>0.13404501081080009</v>
      </c>
      <c r="I5" s="6">
        <f>LCA_db1_S2!I5*Waste_Generation_S2!C5</f>
        <v>9.0538909795519776E-2</v>
      </c>
      <c r="J5" s="6">
        <f>LCA_db1_S2!J5*Waste_Generation_S2!C5</f>
        <v>0.1022194354231165</v>
      </c>
      <c r="K5" s="6">
        <f>LCA_db1_S2!K5*Waste_Generation_S2!C5</f>
        <v>1.3317066706303641E-2</v>
      </c>
      <c r="L5" s="6">
        <f>LCA_db1_S2!L5*Waste_Generation_S2!C5</f>
        <v>6.7351060986785269E-2</v>
      </c>
      <c r="M5" s="6">
        <f>LCA_db1_S2!M5*Waste_Generation_S2!C5</f>
        <v>0.11071367952077389</v>
      </c>
      <c r="N5" s="6">
        <f>LCA_db1_S2!N5*Waste_Generation_S2!C5</f>
        <v>3.6652972966213671E-2</v>
      </c>
      <c r="O5" s="6">
        <f>LCA_db1_S2!O5*Waste_Generation_S2!C5</f>
        <v>7.2259260353804804E-3</v>
      </c>
      <c r="P5" s="6">
        <f>LCA_db1_S2!P5*Waste_Generation_S2!C5</f>
        <v>3.4950076675814734E-2</v>
      </c>
      <c r="Q5" s="6">
        <f>LCA_db1_S2!Q5*Waste_Generation_S2!C5</f>
        <v>0.21306428042687214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LCA_db1_S3!B2*Waste_Generation_S3!C2</f>
        <v>0.51805183559784773</v>
      </c>
      <c r="C2" s="6">
        <f>LCA_db1_S3!C2*Waste_Generation_S3!C2</f>
        <v>9.5248870654039801E-3</v>
      </c>
      <c r="D2" s="6">
        <f>LCA_db1_S3!D2*Waste_Generation_S3!C2</f>
        <v>1.6947555250700834</v>
      </c>
      <c r="E2" s="6">
        <f>LCA_db1_S3!E2*Waste_Generation_S3!C2</f>
        <v>0.31261151129073045</v>
      </c>
      <c r="F2" s="6">
        <f>LCA_db1_S3!F2*Waste_Generation_S3!C2</f>
        <v>0.24399738262301121</v>
      </c>
      <c r="G2" s="6">
        <f>LCA_db1_S3!G2*Waste_Generation_S3!C2</f>
        <v>2.2757496647695396E-2</v>
      </c>
      <c r="H2" s="6">
        <f>LCA_db1_S3!H2*Waste_Generation_S3!C2</f>
        <v>0.18881191301155106</v>
      </c>
      <c r="I2" s="6">
        <f>LCA_db1_S3!I2*Waste_Generation_S3!C2</f>
        <v>0.13281817320370734</v>
      </c>
      <c r="J2" s="6">
        <f>LCA_db1_S3!J2*Waste_Generation_S3!C2</f>
        <v>0.13764274301986332</v>
      </c>
      <c r="K2" s="6">
        <f>LCA_db1_S3!K2*Waste_Generation_S3!C2</f>
        <v>7.8569091413409481E-2</v>
      </c>
      <c r="L2" s="6">
        <f>LCA_db1_S3!L2*Waste_Generation_S3!C2</f>
        <v>9.4272932655378019E-2</v>
      </c>
      <c r="M2" s="6">
        <f>LCA_db1_S3!M2*Waste_Generation_S3!C2</f>
        <v>0.23864389799511745</v>
      </c>
      <c r="N2" s="6">
        <f>LCA_db1_S3!N2*Waste_Generation_S3!C2</f>
        <v>6.2570542419326247E-2</v>
      </c>
      <c r="O2" s="6">
        <f>LCA_db1_S3!O2*Waste_Generation_S3!C2</f>
        <v>4.2493284890941273E-3</v>
      </c>
      <c r="P2" s="6">
        <f>LCA_db1_S3!P2*Waste_Generation_S3!C2</f>
        <v>6.4471634298525857E-2</v>
      </c>
      <c r="Q2" s="6">
        <f>LCA_db1_S3!Q2*Waste_Generation_S3!C2</f>
        <v>0.22355239017817444</v>
      </c>
    </row>
    <row r="3" spans="1:17" x14ac:dyDescent="0.35">
      <c r="A3" s="5" t="s">
        <v>2</v>
      </c>
      <c r="B3" s="6">
        <f>LCA_db1_S3!B3*Waste_Generation_S3!C3</f>
        <v>0.29727359707271928</v>
      </c>
      <c r="C3" s="6">
        <f>LCA_db1_S3!C3*Waste_Generation_S3!C3</f>
        <v>-3.2448027738355171E-3</v>
      </c>
      <c r="D3" s="6">
        <f>LCA_db1_S3!D3*Waste_Generation_S3!C3</f>
        <v>0.71877338910651845</v>
      </c>
      <c r="E3" s="6">
        <f>LCA_db1_S3!E3*Waste_Generation_S3!C3</f>
        <v>2.4702334167516424E-2</v>
      </c>
      <c r="F3" s="6">
        <f>LCA_db1_S3!F3*Waste_Generation_S3!C3</f>
        <v>4.5990326283467343E-3</v>
      </c>
      <c r="G3" s="6">
        <f>LCA_db1_S3!G3*Waste_Generation_S3!C3</f>
        <v>1.4090839849409586E-3</v>
      </c>
      <c r="H3" s="6">
        <f>LCA_db1_S3!H3*Waste_Generation_S3!C3</f>
        <v>-2.7153974318740382E-2</v>
      </c>
      <c r="I3" s="6">
        <f>LCA_db1_S3!I3*Waste_Generation_S3!C3</f>
        <v>-1.1111437331092888E-2</v>
      </c>
      <c r="J3" s="6">
        <f>LCA_db1_S3!J3*Waste_Generation_S3!C3</f>
        <v>-2.4464193195242043E-2</v>
      </c>
      <c r="K3" s="6">
        <f>LCA_db1_S3!K3*Waste_Generation_S3!C3</f>
        <v>5.8463084437537824E-2</v>
      </c>
      <c r="L3" s="6">
        <f>LCA_db1_S3!L3*Waste_Generation_S3!C3</f>
        <v>-1.3604014310959056E-2</v>
      </c>
      <c r="M3" s="6">
        <f>LCA_db1_S3!M3*Waste_Generation_S3!C3</f>
        <v>1.8556353321330054E-2</v>
      </c>
      <c r="N3" s="6">
        <f>LCA_db1_S3!N3*Waste_Generation_S3!C3</f>
        <v>4.8773590562115743E-4</v>
      </c>
      <c r="O3" s="6">
        <f>LCA_db1_S3!O3*Waste_Generation_S3!C3</f>
        <v>-7.3530449366462141E-3</v>
      </c>
      <c r="P3" s="6">
        <f>LCA_db1_S3!P3*Waste_Generation_S3!C3</f>
        <v>1.3393203091632442E-2</v>
      </c>
      <c r="Q3" s="6">
        <f>LCA_db1_S3!Q3*Waste_Generation_S3!C3</f>
        <v>-0.12635638289407627</v>
      </c>
    </row>
    <row r="4" spans="1:17" x14ac:dyDescent="0.35">
      <c r="A4" s="5" t="s">
        <v>3</v>
      </c>
      <c r="B4" s="6">
        <f>LCA_db1_S3!B4*Waste_Generation_S3!C4</f>
        <v>9.1004390164223001E-2</v>
      </c>
      <c r="C4" s="6">
        <f>LCA_db1_S3!C4*Waste_Generation_S3!C4</f>
        <v>5.1471565552622025E-3</v>
      </c>
      <c r="D4" s="6">
        <f>LCA_db1_S3!D4*Waste_Generation_S3!C4</f>
        <v>0.32239480106184504</v>
      </c>
      <c r="E4" s="6">
        <f>LCA_db1_S3!E4*Waste_Generation_S3!C4</f>
        <v>0.13902200237590237</v>
      </c>
      <c r="F4" s="6">
        <f>LCA_db1_S3!F4*Waste_Generation_S3!C4</f>
        <v>9.5123265420699321E-2</v>
      </c>
      <c r="G4" s="6">
        <f>LCA_db1_S3!G4*Waste_Generation_S3!C4</f>
        <v>8.5821215572421811E-3</v>
      </c>
      <c r="H4" s="6">
        <f>LCA_db1_S3!H4*Waste_Generation_S3!C4</f>
        <v>8.1920876519491342E-2</v>
      </c>
      <c r="I4" s="6">
        <f>LCA_db1_S3!I4*Waste_Generation_S3!C4</f>
        <v>5.3390700739280449E-2</v>
      </c>
      <c r="J4" s="6">
        <f>LCA_db1_S3!J4*Waste_Generation_S3!C4</f>
        <v>5.9887500791988832E-2</v>
      </c>
      <c r="K4" s="6">
        <f>LCA_db1_S3!K4*Waste_Generation_S3!C4</f>
        <v>6.7889402695680053E-3</v>
      </c>
      <c r="L4" s="6">
        <f>LCA_db1_S3!L4*Waste_Generation_S3!C4</f>
        <v>4.0525885979551798E-2</v>
      </c>
      <c r="M4" s="6">
        <f>LCA_db1_S3!M4*Waste_Generation_S3!C4</f>
        <v>0.10937386515301349</v>
      </c>
      <c r="N4" s="6">
        <f>LCA_db1_S3!N4*Waste_Generation_S3!C4</f>
        <v>2.5429833547491423E-2</v>
      </c>
      <c r="O4" s="6">
        <f>LCA_db1_S3!O4*Waste_Generation_S3!C4</f>
        <v>4.3764473903598602E-3</v>
      </c>
      <c r="P4" s="6">
        <f>LCA_db1_S3!P4*Waste_Generation_S3!C4</f>
        <v>1.6128354531078679E-2</v>
      </c>
      <c r="Q4" s="6">
        <f>LCA_db1_S3!Q4*Waste_Generation_S3!C4</f>
        <v>0.1368444926453786</v>
      </c>
    </row>
    <row r="5" spans="1:17" x14ac:dyDescent="0.35">
      <c r="A5" s="5" t="s">
        <v>4</v>
      </c>
      <c r="B5" s="6">
        <f>LCA_db1_S3!B5*Waste_Generation_S3!C5</f>
        <v>0.12977384836090536</v>
      </c>
      <c r="C5" s="6">
        <f>LCA_db1_S3!C5*Waste_Generation_S3!C5</f>
        <v>7.622533283977293E-3</v>
      </c>
      <c r="D5" s="6">
        <f>LCA_db1_S3!D5*Waste_Generation_S3!C5</f>
        <v>0.65358733490172016</v>
      </c>
      <c r="E5" s="6">
        <f>LCA_db1_S3!E5*Waste_Generation_S3!C5</f>
        <v>0.14888717474731167</v>
      </c>
      <c r="F5" s="6">
        <f>LCA_db1_S3!F5*Waste_Generation_S3!C5</f>
        <v>0.14427508457396515</v>
      </c>
      <c r="G5" s="6">
        <f>LCA_db1_S3!G5*Waste_Generation_S3!C5</f>
        <v>1.2766291105512256E-2</v>
      </c>
      <c r="H5" s="6">
        <f>LCA_db1_S3!H5*Waste_Generation_S3!C5</f>
        <v>0.13404501081080009</v>
      </c>
      <c r="I5" s="6">
        <f>LCA_db1_S3!I5*Waste_Generation_S3!C5</f>
        <v>9.0538909795519776E-2</v>
      </c>
      <c r="J5" s="6">
        <f>LCA_db1_S3!J5*Waste_Generation_S3!C5</f>
        <v>0.1022194354231165</v>
      </c>
      <c r="K5" s="6">
        <f>LCA_db1_S3!K5*Waste_Generation_S3!C5</f>
        <v>1.3317066706303641E-2</v>
      </c>
      <c r="L5" s="6">
        <f>LCA_db1_S3!L5*Waste_Generation_S3!C5</f>
        <v>6.7351060986785269E-2</v>
      </c>
      <c r="M5" s="6">
        <f>LCA_db1_S3!M5*Waste_Generation_S3!C5</f>
        <v>0.11071367952077389</v>
      </c>
      <c r="N5" s="6">
        <f>LCA_db1_S3!N5*Waste_Generation_S3!C5</f>
        <v>3.6652972966213671E-2</v>
      </c>
      <c r="O5" s="6">
        <f>LCA_db1_S3!O5*Waste_Generation_S3!C5</f>
        <v>7.2259260353804804E-3</v>
      </c>
      <c r="P5" s="6">
        <f>LCA_db1_S3!P5*Waste_Generation_S3!C5</f>
        <v>3.4950076675814734E-2</v>
      </c>
      <c r="Q5" s="6">
        <f>LCA_db1_S3!Q5*Waste_Generation_S3!C5</f>
        <v>0.21306428042687214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default_PAH_RD!B13*(LCI_default_default!AC23-LCI_default_default!AC24-LCI_default_default!AC25-LCI_default_default!AC26)/LCI_default_default!AB23+supply_chain_default_PAH_RD!B14*(LCI_default_default!AC42-LCI_default_default!AC43-LCI_default_default!AC44-LCI_default_default!AC45)/LCI_default_default!AB42)/LCIA_Methods!D2</f>
        <v>0.24833131162632197</v>
      </c>
      <c r="C2" s="6">
        <f>(supply_chain_default_PAH_RD!B13*(LCI_default_default!AD23-LCI_default_default!AD24-LCI_default_default!AD25-LCI_default_default!AD26)/LCI_default_default!AB23+supply_chain_default_PAH_RD!B14*(LCI_default_default!AD42-LCI_default_default!AD43-LCI_default_default!AD44-LCI_default_default!AD45)/LCI_default_default!AB42)/LCIA_Methods!D3</f>
        <v>-3.820705925650951E-3</v>
      </c>
      <c r="D2" s="6">
        <f>(supply_chain_default_PAH_RD!B13*(LCI_default_default!AE23-LCI_default_default!AE24-LCI_default_default!AE25-LCI_default_default!AE26)/LCI_default_default!AB23+supply_chain_default_PAH_RD!B14*(LCI_default_default!AE42-LCI_default_default!AE43-LCI_default_default!AE44-LCI_default_default!AE45)/LCI_default_default!AB42)/LCIA_Methods!D4</f>
        <v>-0.27034466206882052</v>
      </c>
      <c r="E2" s="6">
        <f>(supply_chain_default_PAH_RD!B13*(LCI_default_default!AF23-LCI_default_default!AF24-LCI_default_default!AF25-LCI_default_default!AF26)/LCI_default_default!AB23+supply_chain_default_PAH_RD!B14*(LCI_default_default!AF42-LCI_default_default!AF43-LCI_default_default!AF44-LCI_default_default!AF45)/LCI_default_default!AB42)/LCIA_Methods!D5</f>
        <v>-5.5008072176116585E-2</v>
      </c>
      <c r="F2" s="6">
        <f>(supply_chain_default_PAH_RD!B13*(LCI_default_default!AG23-LCI_default_default!AG24-LCI_default_default!AG25-LCI_default_default!AG26)/LCI_default_default!AB23+supply_chain_default_PAH_RD!B14*(LCI_default_default!AG42-LCI_default_default!AG43-LCI_default_default!AG44-LCI_default_default!AG45)/LCI_default_default!AB42)/LCIA_Methods!D6</f>
        <v>-1.6850556900408674E-2</v>
      </c>
      <c r="G2" s="6">
        <f>(supply_chain_default_PAH_RD!B13*(LCI_default_default!AH23-LCI_default_default!AH24-LCI_default_default!AH25-LCI_default_default!AH26)/LCI_default_default!AB23+supply_chain_default_PAH_RD!B14*(LCI_default_default!AH42-LCI_default_default!AH43-LCI_default_default!AH44-LCI_default_default!AH45)/LCI_default_default!AB42)/LCIA_Methods!D7</f>
        <v>-2.6199545176569688E-3</v>
      </c>
      <c r="H2" s="6">
        <f>(supply_chain_default_PAH_RD!B13*(LCI_default_default!AI23-LCI_default_default!AI24-LCI_default_default!AI25-LCI_default_default!AI26)/LCI_default_default!AB23+supply_chain_default_PAH_RD!B14*(LCI_default_default!AI42-LCI_default_default!AI43-LCI_default_default!AI44-LCI_default_default!AI45)/LCI_default_default!AB42)/LCIA_Methods!D8</f>
        <v>-4.8764674958766872E-2</v>
      </c>
      <c r="I2" s="6">
        <f>(supply_chain_default_PAH_RD!B13*(LCI_default_default!AJ23-LCI_default_default!AJ24-LCI_default_default!AJ25-LCI_default_default!AJ26)/LCI_default_default!AB23+supply_chain_default_PAH_RD!B14*(LCI_default_default!AJ42-LCI_default_default!AJ43-LCI_default_default!AJ44-LCI_default_default!AJ45)/LCI_default_default!AB42)/LCIA_Methods!D9</f>
        <v>-3.4478406507979467E-2</v>
      </c>
      <c r="J2" s="6">
        <f>(supply_chain_default_PAH_RD!B13*(LCI_default_default!AK23-LCI_default_default!AK24-LCI_default_default!AK25-LCI_default_default!AK26)/LCI_default_default!AB23+supply_chain_default_PAH_RD!B14*(LCI_default_default!AK42-LCI_default_default!AK43-LCI_default_default!AK44-LCI_default_default!AK45)/LCI_default_default!AB42)/LCIA_Methods!D10</f>
        <v>-4.1654578285356403E-2</v>
      </c>
      <c r="K2" s="6">
        <f>(supply_chain_default_PAH_RD!B13*(LCI_default_default!AL23-LCI_default_default!AL24-LCI_default_default!AL25-LCI_default_default!AL26)/LCI_default_default!AB23+supply_chain_default_PAH_RD!B14*(LCI_default_default!AL42-LCI_default_default!AL43-LCI_default_default!AL44-LCI_default_default!AL45)/LCI_default_default!AB42)/LCIA_Methods!D11</f>
        <v>-1.7244151302441415E-2</v>
      </c>
      <c r="L2" s="6">
        <f>(supply_chain_default_PAH_RD!B13*(LCI_default_default!AM23-LCI_default_default!AM24-LCI_default_default!AM25-LCI_default_default!AM26)/LCI_default_default!AB23+supply_chain_default_PAH_RD!B14*(LCI_default_default!AM42-LCI_default_default!AM43-LCI_default_default!AM44-LCI_default_default!AM45)/LCI_default_default!AB42)/LCIA_Methods!D12</f>
        <v>-2.2893604193475071E-2</v>
      </c>
      <c r="M2" s="6">
        <f>(supply_chain_default_PAH_RD!B13*(LCI_default_default!AN23-LCI_default_default!AN24-LCI_default_default!AN25-LCI_default_default!AN26)/LCI_default_default!AB23+supply_chain_default_PAH_RD!B14*(LCI_default_default!AN42-LCI_default_default!AN43-LCI_default_default!AN44-LCI_default_default!AN45)/LCI_default_default!AB42)/LCIA_Methods!D13</f>
        <v>-1.618552315337456E-2</v>
      </c>
      <c r="N2" s="6">
        <f>(supply_chain_default_PAH_RD!B13*(LCI_default_default!AO23-LCI_default_default!AO24-LCI_default_default!AO25-LCI_default_default!AO26)/LCI_default_default!AB23+supply_chain_default_PAH_RD!B14*(LCI_default_default!AO42-LCI_default_default!AO43-LCI_default_default!AO44-LCI_default_default!AO45)/LCI_default_default!AB42)/LCIA_Methods!D14</f>
        <v>-2.3854017891163934E-3</v>
      </c>
      <c r="O2" s="6">
        <f>(supply_chain_default_PAH_RD!B13*(LCI_default_default!AP23-LCI_default_default!AP24-LCI_default_default!AP25-LCI_default_default!AP26)/LCI_default_default!AB23+supply_chain_default_PAH_RD!B14*(LCI_default_default!AP42-LCI_default_default!AP43-LCI_default_default!AP44-LCI_default_default!AP45)/LCI_default_default!AB42)/LCIA_Methods!D15</f>
        <v>-1.4876714102585811E-2</v>
      </c>
      <c r="P2" s="6">
        <f>(supply_chain_default_PAH_RD!B13*(LCI_default_default!AQ23-LCI_default_default!AQ24-LCI_default_default!AQ25-LCI_default_default!AQ26)/LCI_default_default!AB23+supply_chain_default_PAH_RD!B14*(LCI_default_default!AQ42-LCI_default_default!AQ43-LCI_default_default!AQ44-LCI_default_default!AQ45)/LCI_default_default!AB42)/LCIA_Methods!D16</f>
        <v>-1.6155066987677352E-2</v>
      </c>
      <c r="Q2" s="6">
        <f>(supply_chain_default_PAH_RD!B13*(LCI_default_default!AR23-LCI_default_default!AR24-LCI_default_default!AR25-LCI_default_default!AR26)/LCI_default_default!AB23+supply_chain_default_PAH_RD!B14*(LCI_default_default!AR42-LCI_default_default!AR43-LCI_default_default!AR44-LCI_default_default!AR45)/LCI_default_default!AB42)/LCIA_Methods!D17</f>
        <v>-0.23065089187985591</v>
      </c>
    </row>
    <row r="3" spans="1:17" ht="39.5" x14ac:dyDescent="0.35">
      <c r="A3" s="5" t="s">
        <v>47</v>
      </c>
      <c r="B3" s="6">
        <f>(supply_chain_default_PAH_RD!B15*(LCI_default_default!AC61-LCI_default_default!AC62)/LCI_default_default!AB61)/LCIA_Methods!D2</f>
        <v>6.0422454857783886E-2</v>
      </c>
      <c r="C3" s="6">
        <f>(supply_chain_default_PAH_RD!B15*(LCI_default_default!AD61-LCI_default_default!AD62)/LCI_default_default!AB61)/LCIA_Methods!D3</f>
        <v>4.2351758106120201E-3</v>
      </c>
      <c r="D3" s="6">
        <f>(supply_chain_default_PAH_RD!B15*(LCI_default_default!AE61-LCI_default_default!AE62)/LCI_default_default!AB61)/LCIA_Methods!D4</f>
        <v>0.19891482208686478</v>
      </c>
      <c r="E3" s="6">
        <f>(supply_chain_default_PAH_RD!B15*(LCI_default_default!AF61-LCI_default_default!AF62)/LCI_default_default!AB61)/LCIA_Methods!D5</f>
        <v>3.0405717713302069E-2</v>
      </c>
      <c r="F3" s="6">
        <f>(supply_chain_default_PAH_RD!B15*(LCI_default_default!AG61-LCI_default_default!AG62)/LCI_default_default!AB61)/LCIA_Methods!D6</f>
        <v>6.2904333494105458E-2</v>
      </c>
      <c r="G3" s="6">
        <f>(supply_chain_default_PAH_RD!B15*(LCI_default_default!AH61-LCI_default_default!AH62)/LCI_default_default!AB61)/LCIA_Methods!D7</f>
        <v>6.8732240085321748E-3</v>
      </c>
      <c r="H3" s="6">
        <f>(supply_chain_default_PAH_RD!B15*(LCI_default_default!AI61-LCI_default_default!AI62)/LCI_default_default!AB61)/LCIA_Methods!D8</f>
        <v>6.5163369381794053E-2</v>
      </c>
      <c r="I3" s="6">
        <f>(supply_chain_default_PAH_RD!B15*(LCI_default_default!AJ61-LCI_default_default!AJ62)/LCI_default_default!AB61)/LCIA_Methods!D9</f>
        <v>4.3806669671117487E-2</v>
      </c>
      <c r="J3" s="6">
        <f>(supply_chain_default_PAH_RD!B15*(LCI_default_default!AK61-LCI_default_default!AK62)/LCI_default_default!AB61)/LCIA_Methods!D10</f>
        <v>4.9971947366670301E-2</v>
      </c>
      <c r="K3" s="6">
        <f>(supply_chain_default_PAH_RD!B15*(LCI_default_default!AL61-LCI_default_default!AL62)/LCI_default_default!AB61)/LCIA_Methods!D11</f>
        <v>4.2152766321344095E-3</v>
      </c>
      <c r="L3" s="6">
        <f>(supply_chain_default_PAH_RD!B15*(LCI_default_default!AM61-LCI_default_default!AM62)/LCI_default_default!AB61)/LCIA_Methods!D12</f>
        <v>3.4937925268763409E-2</v>
      </c>
      <c r="M3" s="6">
        <f>(supply_chain_default_PAH_RD!B15*(LCI_default_default!AN61-LCI_default_default!AN62)/LCI_default_default!AB61)/LCIA_Methods!D13</f>
        <v>2.2416145891572214E-2</v>
      </c>
      <c r="N3" s="6">
        <f>(supply_chain_default_PAH_RD!B15*(LCI_default_default!AO61-LCI_default_default!AO62)/LCI_default_default!AB61)/LCIA_Methods!D14</f>
        <v>1.9571825919134783E-2</v>
      </c>
      <c r="O3" s="6">
        <f>(supply_chain_default_PAH_RD!B15*(LCI_default_default!AP61-LCI_default_default!AP62)/LCI_default_default!AB61)/LCIA_Methods!D15</f>
        <v>2.9196874115531056E-3</v>
      </c>
      <c r="P3" s="6">
        <f>(supply_chain_default_PAH_RD!B15*(LCI_default_default!AQ61-LCI_default_default!AQ62)/LCI_default_default!AB61)/LCIA_Methods!D16</f>
        <v>5.5954485480818683E-3</v>
      </c>
      <c r="Q3" s="6">
        <f>(supply_chain_default_PAH_RD!B15*(LCI_default_default!AR61-LCI_default_default!AR62)/LCI_default_default!AB61)/LCIA_Methods!D17</f>
        <v>0.11063891788581226</v>
      </c>
    </row>
    <row r="4" spans="1:17" ht="39.5" x14ac:dyDescent="0.35">
      <c r="A4" s="5" t="s">
        <v>48</v>
      </c>
      <c r="B4" s="6">
        <f>(supply_chain_default_PAH_RD!B16*(LCI_default_default!AC68-LCI_default_default!AC69)/LCI_default_default!AB68)/LCIA_Methods!D2</f>
        <v>0.10683752911630359</v>
      </c>
      <c r="C4" s="6">
        <f>(supply_chain_default_PAH_RD!B16*(LCI_default_default!AD68-LCI_default_default!AD69)/LCI_default_default!AB68)/LCIA_Methods!D3</f>
        <v>6.9386174264769304E-3</v>
      </c>
      <c r="D4" s="6">
        <f>(supply_chain_default_PAH_RD!B16*(LCI_default_default!AE68-LCI_default_default!AE69)/LCI_default_default!AB68)/LCIA_Methods!D4</f>
        <v>0.56097817312078191</v>
      </c>
      <c r="E4" s="6">
        <f>(supply_chain_default_PAH_RD!B16*(LCI_default_default!AF68-LCI_default_default!AF69)/LCI_default_default!AB68)/LCIA_Methods!D5</f>
        <v>6.7425116893000958E-2</v>
      </c>
      <c r="F4" s="6">
        <f>(supply_chain_default_PAH_RD!B16*(LCI_default_default!AG68-LCI_default_default!AG69)/LCI_default_default!AB68)/LCIA_Methods!D6</f>
        <v>0.12011098878126845</v>
      </c>
      <c r="G4" s="6">
        <f>(supply_chain_default_PAH_RD!B16*(LCI_default_default!AH68-LCI_default_default!AH69)/LCI_default_default!AB68)/LCIA_Methods!D7</f>
        <v>1.1484722695469076E-2</v>
      </c>
      <c r="H4" s="6">
        <f>(supply_chain_default_PAH_RD!B16*(LCI_default_default!AI68-LCI_default_default!AI69)/LCI_default_default!AB68)/LCIA_Methods!D8</f>
        <v>0.12147705340755445</v>
      </c>
      <c r="I4" s="6">
        <f>(supply_chain_default_PAH_RD!B16*(LCI_default_default!AJ68-LCI_default_default!AJ69)/LCI_default_default!AB68)/LCIA_Methods!D9</f>
        <v>8.3351117317544424E-2</v>
      </c>
      <c r="J4" s="6">
        <f>(supply_chain_default_PAH_RD!B16*(LCI_default_default!AK68-LCI_default_default!AK69)/LCI_default_default!AB68)/LCIA_Methods!D10</f>
        <v>9.4782872662547493E-2</v>
      </c>
      <c r="K4" s="6">
        <f>(supply_chain_default_PAH_RD!B16*(LCI_default_default!AL68-LCI_default_default!AL69)/LCI_default_default!AB68)/LCIA_Methods!D11</f>
        <v>1.1386831994685953E-2</v>
      </c>
      <c r="L4" s="6">
        <f>(supply_chain_default_PAH_RD!B16*(LCI_default_default!AM68-LCI_default_default!AM69)/LCI_default_default!AB68)/LCIA_Methods!D12</f>
        <v>6.3160146171005904E-2</v>
      </c>
      <c r="M4" s="6">
        <f>(supply_chain_default_PAH_RD!B16*(LCI_default_default!AN68-LCI_default_default!AN69)/LCI_default_default!AB68)/LCIA_Methods!D13</f>
        <v>4.5495509730483254E-2</v>
      </c>
      <c r="N4" s="6">
        <f>(supply_chain_default_PAH_RD!B16*(LCI_default_default!AO68-LCI_default_default!AO69)/LCI_default_default!AB68)/LCIA_Methods!D14</f>
        <v>3.2259457310606393E-2</v>
      </c>
      <c r="O4" s="6">
        <f>(supply_chain_default_PAH_RD!B16*(LCI_default_default!AP68-LCI_default_default!AP69)/LCI_default_default!AB68)/LCIA_Methods!D15</f>
        <v>6.1333691260886088E-3</v>
      </c>
      <c r="P4" s="6">
        <f>(supply_chain_default_PAH_RD!B16*(LCI_default_default!AQ68-LCI_default_default!AQ69)/LCI_default_default!AB68)/LCIA_Methods!D16</f>
        <v>2.7050365498622934E-2</v>
      </c>
      <c r="Q4" s="6">
        <f>(supply_chain_default_PAH_RD!B16*(LCI_default_default!AR68-LCI_default_default!AR69)/LCI_default_default!AB68)/LCIA_Methods!D17</f>
        <v>0.19341162136424891</v>
      </c>
    </row>
    <row r="5" spans="1:17" ht="26.5" x14ac:dyDescent="0.35">
      <c r="A5" s="5" t="s">
        <v>49</v>
      </c>
      <c r="B5" s="6">
        <f>(supply_chain_default_PAH_RD!B17*LCI_default_default!L24+supply_chain_default_PAH_RD!B18*LCI_default_default!L25+supply_chain_default_PAH_RD!B19*LCI_default_default!L26)/LCIA_Methods!D2</f>
        <v>6.6940251145065813E-2</v>
      </c>
      <c r="C5" s="6">
        <f>(supply_chain_default_PAH_RD!B17*LCI_default_default!M24+supply_chain_default_PAH_RD!B18*LCI_default_default!M25+supply_chain_default_PAH_RD!B19*LCI_default_default!M26)/LCIA_Methods!D3</f>
        <v>4.6815756245595459E-3</v>
      </c>
      <c r="D5" s="6">
        <f>(supply_chain_default_PAH_RD!B17*LCI_default_default!N24+supply_chain_default_PAH_RD!B18*LCI_default_default!N25+supply_chain_default_PAH_RD!B19*LCI_default_default!N26)/LCIA_Methods!D4</f>
        <v>0.52277632849379696</v>
      </c>
      <c r="E5" s="6">
        <f>(supply_chain_default_PAH_RD!B17*LCI_default_default!O24+supply_chain_default_PAH_RD!B18*LCI_default_default!O25+supply_chain_default_PAH_RD!B19*LCI_default_default!O26)/LCIA_Methods!D5</f>
        <v>0.21359524096511501</v>
      </c>
      <c r="F5" s="6">
        <f>(supply_chain_default_PAH_RD!B17*LCI_default_default!P24+supply_chain_default_PAH_RD!B18*LCI_default_default!P25+supply_chain_default_PAH_RD!B19*LCI_default_default!P26)/LCIA_Methods!D6</f>
        <v>6.4542191863819751E-2</v>
      </c>
      <c r="G5" s="6">
        <f>(supply_chain_default_PAH_RD!B17*LCI_default_default!Q24+supply_chain_default_PAH_RD!B18*LCI_default_default!Q25+supply_chain_default_PAH_RD!B19*LCI_default_default!Q26)/LCIA_Methods!D7</f>
        <v>8.5580949034295833E-3</v>
      </c>
      <c r="H5" s="6">
        <f>(supply_chain_default_PAH_RD!B17*LCI_default_default!R24+supply_chain_default_PAH_RD!B18*LCI_default_default!R25+supply_chain_default_PAH_RD!B19*LCI_default_default!R26)/LCIA_Methods!D8</f>
        <v>2.3440392323202837E-2</v>
      </c>
      <c r="I5" s="6">
        <f>(supply_chain_default_PAH_RD!B17*LCI_default_default!S24+supply_chain_default_PAH_RD!B18*LCI_default_default!S25+supply_chain_default_PAH_RD!B19*LCI_default_default!S26)/LCIA_Methods!D9</f>
        <v>2.3253121526631868E-2</v>
      </c>
      <c r="J5" s="6">
        <f>(supply_chain_default_PAH_RD!B17*LCI_default_default!T24+supply_chain_default_PAH_RD!B18*LCI_default_default!T25+supply_chain_default_PAH_RD!B19*LCI_default_default!T26)/LCIA_Methods!D10</f>
        <v>8.9486722791318404E-3</v>
      </c>
      <c r="K5" s="6">
        <f>(supply_chain_default_PAH_RD!B17*LCI_default_default!U24+supply_chain_default_PAH_RD!B18*LCI_default_default!U25+supply_chain_default_PAH_RD!B19*LCI_default_default!U26)/LCIA_Methods!D11</f>
        <v>3.0876709204538763E-2</v>
      </c>
      <c r="L5" s="6">
        <f>(supply_chain_default_PAH_RD!B17*LCI_default_default!V24+supply_chain_default_PAH_RD!B18*LCI_default_default!V25+supply_chain_default_PAH_RD!B19*LCI_default_default!V26)/LCIA_Methods!D12</f>
        <v>4.8185365882811443E-3</v>
      </c>
      <c r="M5" s="6">
        <f>(supply_chain_default_PAH_RD!B17*LCI_default_default!W24+supply_chain_default_PAH_RD!B18*LCI_default_default!W25+supply_chain_default_PAH_RD!B19*LCI_default_default!W26)/LCIA_Methods!D13</f>
        <v>0.16018043992566752</v>
      </c>
      <c r="N5" s="6">
        <f>(supply_chain_default_PAH_RD!B17*LCI_default_default!X24+supply_chain_default_PAH_RD!B18*LCI_default_default!X25+supply_chain_default_PAH_RD!B19*LCI_default_default!X26)/LCIA_Methods!D14</f>
        <v>1.014800355292873E-2</v>
      </c>
      <c r="O5" s="6">
        <f>(supply_chain_default_PAH_RD!B17*LCI_default_default!Y24+supply_chain_default_PAH_RD!B18*LCI_default_default!Y25+supply_chain_default_PAH_RD!B19*LCI_default_default!Y26)/LCIA_Methods!D15</f>
        <v>5.2285234857412221E-3</v>
      </c>
      <c r="P5" s="6">
        <f>(supply_chain_default_PAH_RD!B17*LCI_default_default!Z24+supply_chain_default_PAH_RD!B18*LCI_default_default!Z25+supply_chain_default_PAH_RD!B19*LCI_default_default!Z26)/LCIA_Methods!D16</f>
        <v>2.727470515206875E-2</v>
      </c>
      <c r="Q5" s="6">
        <f>(supply_chain_default_PAH_RD!B17*LCI_default_default!AA24+supply_chain_default_PAH_RD!B18*LCI_default_default!AA25+supply_chain_default_PAH_RD!B19*LCI_default_default!AA26)/LCIA_Methods!D17</f>
        <v>0.14296978291741438</v>
      </c>
    </row>
    <row r="6" spans="1:17" x14ac:dyDescent="0.35">
      <c r="A6" s="5" t="s">
        <v>50</v>
      </c>
      <c r="B6" s="6">
        <f>LCA_default_default!B2*ABS(supply_chain_default_PAH_RD!B6)-SUM(B2:B5)</f>
        <v>0</v>
      </c>
      <c r="C6" s="6">
        <f>LCA_default_default!C2*ABS(supply_chain_default_PAH_RD!B6)-SUM(C2:C5)</f>
        <v>0</v>
      </c>
      <c r="D6" s="6">
        <f>LCA_default_default!D2*ABS(supply_chain_default_PAH_RD!B6)-SUM(D2:D5)</f>
        <v>0</v>
      </c>
      <c r="E6" s="6">
        <f>LCA_default_default!E2*ABS(supply_chain_default_PAH_RD!B6)-SUM(E2:E5)</f>
        <v>0</v>
      </c>
      <c r="F6" s="6">
        <f>LCA_default_default!F2*ABS(supply_chain_default_PAH_RD!B6)-SUM(F2:F5)</f>
        <v>0</v>
      </c>
      <c r="G6" s="6">
        <f>LCA_default_default!G2*ABS(supply_chain_default_PAH_RD!B6)-SUM(G2:G5)</f>
        <v>0</v>
      </c>
      <c r="H6" s="6">
        <f>LCA_default_default!H2*ABS(supply_chain_default_PAH_RD!B6)-SUM(H2:H5)</f>
        <v>0</v>
      </c>
      <c r="I6" s="6">
        <f>LCA_default_default!I2*ABS(supply_chain_default_PAH_RD!B6)-SUM(I2:I5)</f>
        <v>0</v>
      </c>
      <c r="J6" s="6">
        <f>LCA_default_default!J2*ABS(supply_chain_default_PAH_RD!B6)-SUM(J2:J5)</f>
        <v>0</v>
      </c>
      <c r="K6" s="6">
        <f>LCA_default_default!K2*ABS(supply_chain_default_PAH_RD!B6)-SUM(K2:K5)</f>
        <v>0</v>
      </c>
      <c r="L6" s="6">
        <f>LCA_default_default!L2*ABS(supply_chain_default_PAH_RD!B6)-SUM(L2:L5)</f>
        <v>0</v>
      </c>
      <c r="M6" s="6">
        <f>LCA_default_default!M2*ABS(supply_chain_default_PAH_RD!B6)-SUM(M2:M5)</f>
        <v>0</v>
      </c>
      <c r="N6" s="6">
        <f>LCA_default_default!N2*ABS(supply_chain_default_PAH_RD!B6)-SUM(N2:N5)</f>
        <v>0</v>
      </c>
      <c r="O6" s="6">
        <f>LCA_default_default!O2*ABS(supply_chain_default_PAH_RD!B6)-SUM(O2:O5)</f>
        <v>1.7347234759768071E-18</v>
      </c>
      <c r="P6" s="6">
        <f>LCA_default_default!P2*ABS(supply_chain_default_PAH_RD!B6)-SUM(P2:P5)</f>
        <v>0</v>
      </c>
      <c r="Q6" s="6">
        <f>LCA_default_default!Q2*ABS(supply_chain_default_PAH_RD!B6)-SUM(Q2:Q5)</f>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(supply_chain_S1_PAH_RD!B13*(LCI_default_S1!AC23-LCI_default_S1!AC24-LCI_default_S1!AC25-LCI_default_S1!AC26)/LCI_default_S1!AB23+supply_chain_S1_PAH_RD!B14*(LCI_default_S1!AC42-LCI_default_S1!AC43-LCI_default_S1!AC44-LCI_default_S1!AC45)/LCI_default_S1!AB42)/LCIA_Methods!D2</f>
        <v>0.24833131162632191</v>
      </c>
      <c r="C2" s="6">
        <f>(supply_chain_S1_PAH_RD!B13*(LCI_default_S1!AD23-LCI_default_S1!AD24-LCI_default_S1!AD25-LCI_default_S1!AD26)/LCI_default_S1!AB23+supply_chain_S1_PAH_RD!B14*(LCI_default_S1!AD42-LCI_default_S1!AD43-LCI_default_S1!AD44-LCI_default_S1!AD45)/LCI_default_S1!AB42)/LCIA_Methods!D3</f>
        <v>-3.820705925650951E-3</v>
      </c>
      <c r="D2" s="6">
        <f>(supply_chain_S1_PAH_RD!B13*(LCI_default_S1!AE23-LCI_default_S1!AE24-LCI_default_S1!AE25-LCI_default_S1!AE26)/LCI_default_S1!AB23+supply_chain_S1_PAH_RD!B14*(LCI_default_S1!AE42-LCI_default_S1!AE43-LCI_default_S1!AE44-LCI_default_S1!AE45)/LCI_default_S1!AB42)/LCIA_Methods!D4</f>
        <v>-0.27034466206882052</v>
      </c>
      <c r="E2" s="6">
        <f>(supply_chain_S1_PAH_RD!B13*(LCI_default_S1!AF23-LCI_default_S1!AF24-LCI_default_S1!AF25-LCI_default_S1!AF26)/LCI_default_S1!AB23+supply_chain_S1_PAH_RD!B14*(LCI_default_S1!AF42-LCI_default_S1!AF43-LCI_default_S1!AF44-LCI_default_S1!AF45)/LCI_default_S1!AB42)/LCIA_Methods!D5</f>
        <v>-5.5008072176116585E-2</v>
      </c>
      <c r="F2" s="6">
        <f>(supply_chain_S1_PAH_RD!B13*(LCI_default_S1!AG23-LCI_default_S1!AG24-LCI_default_S1!AG25-LCI_default_S1!AG26)/LCI_default_S1!AB23+supply_chain_S1_PAH_RD!B14*(LCI_default_S1!AG42-LCI_default_S1!AG43-LCI_default_S1!AG44-LCI_default_S1!AG45)/LCI_default_S1!AB42)/LCIA_Methods!D6</f>
        <v>-1.685055690040867E-2</v>
      </c>
      <c r="G2" s="6">
        <f>(supply_chain_S1_PAH_RD!B13*(LCI_default_S1!AH23-LCI_default_S1!AH24-LCI_default_S1!AH25-LCI_default_S1!AH26)/LCI_default_S1!AB23+supply_chain_S1_PAH_RD!B14*(LCI_default_S1!AH42-LCI_default_S1!AH43-LCI_default_S1!AH44-LCI_default_S1!AH45)/LCI_default_S1!AB42)/LCIA_Methods!D7</f>
        <v>-2.6199545176569692E-3</v>
      </c>
      <c r="H2" s="6">
        <f>(supply_chain_S1_PAH_RD!B13*(LCI_default_S1!AI23-LCI_default_S1!AI24-LCI_default_S1!AI25-LCI_default_S1!AI26)/LCI_default_S1!AB23+supply_chain_S1_PAH_RD!B14*(LCI_default_S1!AI42-LCI_default_S1!AI43-LCI_default_S1!AI44-LCI_default_S1!AI45)/LCI_default_S1!AB42)/LCIA_Methods!D8</f>
        <v>-4.8764674958766886E-2</v>
      </c>
      <c r="I2" s="6">
        <f>(supply_chain_S1_PAH_RD!B13*(LCI_default_S1!AJ23-LCI_default_S1!AJ24-LCI_default_S1!AJ25-LCI_default_S1!AJ26)/LCI_default_S1!AB23+supply_chain_S1_PAH_RD!B14*(LCI_default_S1!AJ42-LCI_default_S1!AJ43-LCI_default_S1!AJ44-LCI_default_S1!AJ45)/LCI_default_S1!AB42)/LCIA_Methods!D9</f>
        <v>-3.447840650797946E-2</v>
      </c>
      <c r="J2" s="6">
        <f>(supply_chain_S1_PAH_RD!B13*(LCI_default_S1!AK23-LCI_default_S1!AK24-LCI_default_S1!AK25-LCI_default_S1!AK26)/LCI_default_S1!AB23+supply_chain_S1_PAH_RD!B14*(LCI_default_S1!AK42-LCI_default_S1!AK43-LCI_default_S1!AK44-LCI_default_S1!AK45)/LCI_default_S1!AB42)/LCIA_Methods!D10</f>
        <v>-4.1654578285356417E-2</v>
      </c>
      <c r="K2" s="6">
        <f>(supply_chain_S1_PAH_RD!B13*(LCI_default_S1!AL23-LCI_default_S1!AL24-LCI_default_S1!AL25-LCI_default_S1!AL26)/LCI_default_S1!AB23+supply_chain_S1_PAH_RD!B14*(LCI_default_S1!AL42-LCI_default_S1!AL43-LCI_default_S1!AL44-LCI_default_S1!AL45)/LCI_default_S1!AB42)/LCIA_Methods!D11</f>
        <v>-1.7244151302441415E-2</v>
      </c>
      <c r="L2" s="6">
        <f>(supply_chain_S1_PAH_RD!B13*(LCI_default_S1!AM23-LCI_default_S1!AM24-LCI_default_S1!AM25-LCI_default_S1!AM26)/LCI_default_S1!AB23+supply_chain_S1_PAH_RD!B14*(LCI_default_S1!AM42-LCI_default_S1!AM43-LCI_default_S1!AM44-LCI_default_S1!AM45)/LCI_default_S1!AB42)/LCIA_Methods!D12</f>
        <v>-2.2893604193475074E-2</v>
      </c>
      <c r="M2" s="6">
        <f>(supply_chain_S1_PAH_RD!B13*(LCI_default_S1!AN23-LCI_default_S1!AN24-LCI_default_S1!AN25-LCI_default_S1!AN26)/LCI_default_S1!AB23+supply_chain_S1_PAH_RD!B14*(LCI_default_S1!AN42-LCI_default_S1!AN43-LCI_default_S1!AN44-LCI_default_S1!AN45)/LCI_default_S1!AB42)/LCIA_Methods!D13</f>
        <v>-1.618552315337456E-2</v>
      </c>
      <c r="N2" s="6">
        <f>(supply_chain_S1_PAH_RD!B13*(LCI_default_S1!AO23-LCI_default_S1!AO24-LCI_default_S1!AO25-LCI_default_S1!AO26)/LCI_default_S1!AB23+supply_chain_S1_PAH_RD!B14*(LCI_default_S1!AO42-LCI_default_S1!AO43-LCI_default_S1!AO44-LCI_default_S1!AO45)/LCI_default_S1!AB42)/LCIA_Methods!D14</f>
        <v>-2.3854017891163943E-3</v>
      </c>
      <c r="O2" s="6">
        <f>(supply_chain_S1_PAH_RD!B13*(LCI_default_S1!AP23-LCI_default_S1!AP24-LCI_default_S1!AP25-LCI_default_S1!AP26)/LCI_default_S1!AB23+supply_chain_S1_PAH_RD!B14*(LCI_default_S1!AP42-LCI_default_S1!AP43-LCI_default_S1!AP44-LCI_default_S1!AP45)/LCI_default_S1!AB42)/LCIA_Methods!D15</f>
        <v>-1.4876714102585811E-2</v>
      </c>
      <c r="P2" s="6">
        <f>(supply_chain_S1_PAH_RD!B13*(LCI_default_S1!AQ23-LCI_default_S1!AQ24-LCI_default_S1!AQ25-LCI_default_S1!AQ26)/LCI_default_S1!AB23+supply_chain_S1_PAH_RD!B14*(LCI_default_S1!AQ42-LCI_default_S1!AQ43-LCI_default_S1!AQ44-LCI_default_S1!AQ45)/LCI_default_S1!AB42)/LCIA_Methods!D16</f>
        <v>-1.6155066987677352E-2</v>
      </c>
      <c r="Q2" s="6">
        <f>(supply_chain_S1_PAH_RD!B13*(LCI_default_S1!AR23-LCI_default_S1!AR24-LCI_default_S1!AR25-LCI_default_S1!AR26)/LCI_default_S1!AB23+supply_chain_S1_PAH_RD!B14*(LCI_default_S1!AR42-LCI_default_S1!AR43-LCI_default_S1!AR44-LCI_default_S1!AR45)/LCI_default_S1!AB42)/LCIA_Methods!D17</f>
        <v>-0.23065089187985591</v>
      </c>
    </row>
    <row r="3" spans="1:17" ht="39.5" x14ac:dyDescent="0.35">
      <c r="A3" s="5" t="s">
        <v>47</v>
      </c>
      <c r="B3" s="6">
        <f>(supply_chain_S1_PAH_RD!B15*(LCI_default_S1!AC61-LCI_default_S1!AC62)/LCI_default_S1!AB61)/LCIA_Methods!D2</f>
        <v>6.0422454857783886E-2</v>
      </c>
      <c r="C3" s="6">
        <f>(supply_chain_S1_PAH_RD!B15*(LCI_default_S1!AD61-LCI_default_S1!AD62)/LCI_default_S1!AB61)/LCIA_Methods!D3</f>
        <v>4.2351758106120201E-3</v>
      </c>
      <c r="D3" s="6">
        <f>(supply_chain_S1_PAH_RD!B15*(LCI_default_S1!AE61-LCI_default_S1!AE62)/LCI_default_S1!AB61)/LCIA_Methods!D4</f>
        <v>0.19891482208686478</v>
      </c>
      <c r="E3" s="6">
        <f>(supply_chain_S1_PAH_RD!B15*(LCI_default_S1!AF61-LCI_default_S1!AF62)/LCI_default_S1!AB61)/LCIA_Methods!D5</f>
        <v>3.0405717713302069E-2</v>
      </c>
      <c r="F3" s="6">
        <f>(supply_chain_S1_PAH_RD!B15*(LCI_default_S1!AG61-LCI_default_S1!AG62)/LCI_default_S1!AB61)/LCIA_Methods!D6</f>
        <v>6.2904333494105458E-2</v>
      </c>
      <c r="G3" s="6">
        <f>(supply_chain_S1_PAH_RD!B15*(LCI_default_S1!AH61-LCI_default_S1!AH62)/LCI_default_S1!AB61)/LCIA_Methods!D7</f>
        <v>6.8732240085321748E-3</v>
      </c>
      <c r="H3" s="6">
        <f>(supply_chain_S1_PAH_RD!B15*(LCI_default_S1!AI61-LCI_default_S1!AI62)/LCI_default_S1!AB61)/LCIA_Methods!D8</f>
        <v>6.5163369381794053E-2</v>
      </c>
      <c r="I3" s="6">
        <f>(supply_chain_S1_PAH_RD!B15*(LCI_default_S1!AJ61-LCI_default_S1!AJ62)/LCI_default_S1!AB61)/LCIA_Methods!D9</f>
        <v>4.3806669671117487E-2</v>
      </c>
      <c r="J3" s="6">
        <f>(supply_chain_S1_PAH_RD!B15*(LCI_default_S1!AK61-LCI_default_S1!AK62)/LCI_default_S1!AB61)/LCIA_Methods!D10</f>
        <v>4.9971947366670301E-2</v>
      </c>
      <c r="K3" s="6">
        <f>(supply_chain_S1_PAH_RD!B15*(LCI_default_S1!AL61-LCI_default_S1!AL62)/LCI_default_S1!AB61)/LCIA_Methods!D11</f>
        <v>4.2152766321344095E-3</v>
      </c>
      <c r="L3" s="6">
        <f>(supply_chain_S1_PAH_RD!B15*(LCI_default_S1!AM61-LCI_default_S1!AM62)/LCI_default_S1!AB61)/LCIA_Methods!D12</f>
        <v>3.4937925268763409E-2</v>
      </c>
      <c r="M3" s="6">
        <f>(supply_chain_S1_PAH_RD!B15*(LCI_default_S1!AN61-LCI_default_S1!AN62)/LCI_default_S1!AB61)/LCIA_Methods!D13</f>
        <v>2.2416145891572214E-2</v>
      </c>
      <c r="N3" s="6">
        <f>(supply_chain_S1_PAH_RD!B15*(LCI_default_S1!AO61-LCI_default_S1!AO62)/LCI_default_S1!AB61)/LCIA_Methods!D14</f>
        <v>1.9571825919134783E-2</v>
      </c>
      <c r="O3" s="6">
        <f>(supply_chain_S1_PAH_RD!B15*(LCI_default_S1!AP61-LCI_default_S1!AP62)/LCI_default_S1!AB61)/LCIA_Methods!D15</f>
        <v>2.9196874115531056E-3</v>
      </c>
      <c r="P3" s="6">
        <f>(supply_chain_S1_PAH_RD!B15*(LCI_default_S1!AQ61-LCI_default_S1!AQ62)/LCI_default_S1!AB61)/LCIA_Methods!D16</f>
        <v>5.5954485480818683E-3</v>
      </c>
      <c r="Q3" s="6">
        <f>(supply_chain_S1_PAH_RD!B15*(LCI_default_S1!AR61-LCI_default_S1!AR62)/LCI_default_S1!AB61)/LCIA_Methods!D17</f>
        <v>0.11063891788581226</v>
      </c>
    </row>
    <row r="4" spans="1:17" ht="39.5" x14ac:dyDescent="0.35">
      <c r="A4" s="5" t="s">
        <v>48</v>
      </c>
      <c r="B4" s="6">
        <f>(supply_chain_S1_PAH_RD!B16*(LCI_default_S1!AC68-LCI_default_S1!AC69)/LCI_default_S1!AB68)/LCIA_Methods!D2</f>
        <v>0.10683752911630359</v>
      </c>
      <c r="C4" s="6">
        <f>(supply_chain_S1_PAH_RD!B16*(LCI_default_S1!AD68-LCI_default_S1!AD69)/LCI_default_S1!AB68)/LCIA_Methods!D3</f>
        <v>6.9386174264769304E-3</v>
      </c>
      <c r="D4" s="6">
        <f>(supply_chain_S1_PAH_RD!B16*(LCI_default_S1!AE68-LCI_default_S1!AE69)/LCI_default_S1!AB68)/LCIA_Methods!D4</f>
        <v>0.56097817312078191</v>
      </c>
      <c r="E4" s="6">
        <f>(supply_chain_S1_PAH_RD!B16*(LCI_default_S1!AF68-LCI_default_S1!AF69)/LCI_default_S1!AB68)/LCIA_Methods!D5</f>
        <v>6.7425116893000958E-2</v>
      </c>
      <c r="F4" s="6">
        <f>(supply_chain_S1_PAH_RD!B16*(LCI_default_S1!AG68-LCI_default_S1!AG69)/LCI_default_S1!AB68)/LCIA_Methods!D6</f>
        <v>0.12011098878126845</v>
      </c>
      <c r="G4" s="6">
        <f>(supply_chain_S1_PAH_RD!B16*(LCI_default_S1!AH68-LCI_default_S1!AH69)/LCI_default_S1!AB68)/LCIA_Methods!D7</f>
        <v>1.1484722695469076E-2</v>
      </c>
      <c r="H4" s="6">
        <f>(supply_chain_S1_PAH_RD!B16*(LCI_default_S1!AI68-LCI_default_S1!AI69)/LCI_default_S1!AB68)/LCIA_Methods!D8</f>
        <v>0.12147705340755445</v>
      </c>
      <c r="I4" s="6">
        <f>(supply_chain_S1_PAH_RD!B16*(LCI_default_S1!AJ68-LCI_default_S1!AJ69)/LCI_default_S1!AB68)/LCIA_Methods!D9</f>
        <v>8.3351117317544424E-2</v>
      </c>
      <c r="J4" s="6">
        <f>(supply_chain_S1_PAH_RD!B16*(LCI_default_S1!AK68-LCI_default_S1!AK69)/LCI_default_S1!AB68)/LCIA_Methods!D10</f>
        <v>9.4782872662547493E-2</v>
      </c>
      <c r="K4" s="6">
        <f>(supply_chain_S1_PAH_RD!B16*(LCI_default_S1!AL68-LCI_default_S1!AL69)/LCI_default_S1!AB68)/LCIA_Methods!D11</f>
        <v>1.1386831994685953E-2</v>
      </c>
      <c r="L4" s="6">
        <f>(supply_chain_S1_PAH_RD!B16*(LCI_default_S1!AM68-LCI_default_S1!AM69)/LCI_default_S1!AB68)/LCIA_Methods!D12</f>
        <v>6.3160146171005904E-2</v>
      </c>
      <c r="M4" s="6">
        <f>(supply_chain_S1_PAH_RD!B16*(LCI_default_S1!AN68-LCI_default_S1!AN69)/LCI_default_S1!AB68)/LCIA_Methods!D13</f>
        <v>4.5495509730483254E-2</v>
      </c>
      <c r="N4" s="6">
        <f>(supply_chain_S1_PAH_RD!B16*(LCI_default_S1!AO68-LCI_default_S1!AO69)/LCI_default_S1!AB68)/LCIA_Methods!D14</f>
        <v>3.2259457310606393E-2</v>
      </c>
      <c r="O4" s="6">
        <f>(supply_chain_S1_PAH_RD!B16*(LCI_default_S1!AP68-LCI_default_S1!AP69)/LCI_default_S1!AB68)/LCIA_Methods!D15</f>
        <v>6.1333691260886088E-3</v>
      </c>
      <c r="P4" s="6">
        <f>(supply_chain_S1_PAH_RD!B16*(LCI_default_S1!AQ68-LCI_default_S1!AQ69)/LCI_default_S1!AB68)/LCIA_Methods!D16</f>
        <v>2.7050365498622934E-2</v>
      </c>
      <c r="Q4" s="6">
        <f>(supply_chain_S1_PAH_RD!B16*(LCI_default_S1!AR68-LCI_default_S1!AR69)/LCI_default_S1!AB68)/LCIA_Methods!D17</f>
        <v>0.19341162136424891</v>
      </c>
    </row>
    <row r="5" spans="1:17" ht="26.5" x14ac:dyDescent="0.35">
      <c r="A5" s="5" t="s">
        <v>49</v>
      </c>
      <c r="B5" s="6">
        <f>(supply_chain_S1_PAH_RD!B17*LCI_default_S1!L24+supply_chain_S1_PAH_RD!B18*LCI_default_S1!L25+supply_chain_S1_PAH_RD!B19*LCI_default_S1!L26)/LCIA_Methods!D2</f>
        <v>5.0589502220131317E-2</v>
      </c>
      <c r="C5" s="6">
        <f>(supply_chain_S1_PAH_RD!B17*LCI_default_S1!M24+supply_chain_S1_PAH_RD!B18*LCI_default_S1!M25+supply_chain_S1_PAH_RD!B19*LCI_default_S1!M26)/LCIA_Methods!D3</f>
        <v>4.7530137791069226E-3</v>
      </c>
      <c r="D5" s="6">
        <f>(supply_chain_S1_PAH_RD!B17*LCI_default_S1!N24+supply_chain_S1_PAH_RD!B18*LCI_default_S1!N25+supply_chain_S1_PAH_RD!B19*LCI_default_S1!N26)/LCIA_Methods!D4</f>
        <v>0.15694849750648199</v>
      </c>
      <c r="E5" s="6">
        <f>(supply_chain_S1_PAH_RD!B17*LCI_default_S1!O24+supply_chain_S1_PAH_RD!B18*LCI_default_S1!O25+supply_chain_S1_PAH_RD!B19*LCI_default_S1!O26)/LCIA_Methods!D5</f>
        <v>0.20074464013999782</v>
      </c>
      <c r="F5" s="6">
        <f>(supply_chain_S1_PAH_RD!B17*LCI_default_S1!P24+supply_chain_S1_PAH_RD!B18*LCI_default_S1!P25+supply_chain_S1_PAH_RD!B19*LCI_default_S1!P26)/LCIA_Methods!D6</f>
        <v>6.1536662897223933E-2</v>
      </c>
      <c r="G5" s="6">
        <f>(supply_chain_S1_PAH_RD!B17*LCI_default_S1!Q24+supply_chain_S1_PAH_RD!B18*LCI_default_S1!Q25+supply_chain_S1_PAH_RD!B19*LCI_default_S1!Q26)/LCIA_Methods!D7</f>
        <v>7.4925867067225146E-3</v>
      </c>
      <c r="H5" s="6">
        <f>(supply_chain_S1_PAH_RD!B17*LCI_default_S1!R24+supply_chain_S1_PAH_RD!B18*LCI_default_S1!R25+supply_chain_S1_PAH_RD!B19*LCI_default_S1!R26)/LCIA_Methods!D8</f>
        <v>7.8988586660539775E-3</v>
      </c>
      <c r="I5" s="6">
        <f>(supply_chain_S1_PAH_RD!B17*LCI_default_S1!S24+supply_chain_S1_PAH_RD!B18*LCI_default_S1!S25+supply_chain_S1_PAH_RD!B19*LCI_default_S1!S26)/LCIA_Methods!D9</f>
        <v>1.0945484446188857E-2</v>
      </c>
      <c r="J5" s="6">
        <f>(supply_chain_S1_PAH_RD!B17*LCI_default_S1!T24+supply_chain_S1_PAH_RD!B18*LCI_default_S1!T25+supply_chain_S1_PAH_RD!B19*LCI_default_S1!T26)/LCIA_Methods!D10</f>
        <v>-5.3103696306767657E-3</v>
      </c>
      <c r="K5" s="6">
        <f>(supply_chain_S1_PAH_RD!B17*LCI_default_S1!U24+supply_chain_S1_PAH_RD!B18*LCI_default_S1!U25+supply_chain_S1_PAH_RD!B19*LCI_default_S1!U26)/LCIA_Methods!D11</f>
        <v>3.7144188276923406E-3</v>
      </c>
      <c r="L5" s="6">
        <f>(supply_chain_S1_PAH_RD!B17*LCI_default_S1!V24+supply_chain_S1_PAH_RD!B18*LCI_default_S1!V25+supply_chain_S1_PAH_RD!B19*LCI_default_S1!V26)/LCIA_Methods!D12</f>
        <v>-3.1332953502752562E-3</v>
      </c>
      <c r="M5" s="6">
        <f>(supply_chain_S1_PAH_RD!B17*LCI_default_S1!W24+supply_chain_S1_PAH_RD!B18*LCI_default_S1!W25+supply_chain_S1_PAH_RD!B19*LCI_default_S1!W26)/LCIA_Methods!D13</f>
        <v>0.16039731509035351</v>
      </c>
      <c r="N5" s="6">
        <f>(supply_chain_S1_PAH_RD!B17*LCI_default_S1!X24+supply_chain_S1_PAH_RD!B18*LCI_default_S1!X25+supply_chain_S1_PAH_RD!B19*LCI_default_S1!X26)/LCIA_Methods!D14</f>
        <v>9.6014707859334632E-3</v>
      </c>
      <c r="O5" s="6">
        <f>(supply_chain_S1_PAH_RD!B17*LCI_default_S1!Y24+supply_chain_S1_PAH_RD!B18*LCI_default_S1!Y25+supply_chain_S1_PAH_RD!B19*LCI_default_S1!Y26)/LCIA_Methods!D15</f>
        <v>2.56668402871863E-3</v>
      </c>
      <c r="P5" s="6">
        <f>(supply_chain_S1_PAH_RD!B17*LCI_default_S1!Z24+supply_chain_S1_PAH_RD!B18*LCI_default_S1!Z25+supply_chain_S1_PAH_RD!B19*LCI_default_S1!Z26)/LCIA_Methods!D16</f>
        <v>1.7485346005473336E-2</v>
      </c>
      <c r="Q5" s="6">
        <f>(supply_chain_S1_PAH_RD!B17*LCI_default_S1!AA24+supply_chain_S1_PAH_RD!B18*LCI_default_S1!AA25+supply_chain_S1_PAH_RD!B19*LCI_default_S1!AA26)/LCIA_Methods!D17</f>
        <v>0.11145763365207985</v>
      </c>
    </row>
    <row r="6" spans="1:17" x14ac:dyDescent="0.35">
      <c r="A6" s="5" t="s">
        <v>50</v>
      </c>
      <c r="B6" s="6">
        <f>LCA_default_S1!B2*ABS(supply_chain_S1_PAH_RD!B6)-SUM(B2:B5)</f>
        <v>0</v>
      </c>
      <c r="C6" s="6">
        <f>LCA_default_S1!C2*ABS(supply_chain_S1_PAH_RD!B6)-SUM(C2:C5)</f>
        <v>0</v>
      </c>
      <c r="D6" s="6">
        <f>LCA_default_S1!D2*ABS(supply_chain_S1_PAH_RD!B6)-SUM(D2:D5)</f>
        <v>0</v>
      </c>
      <c r="E6" s="6">
        <f>LCA_default_S1!E2*ABS(supply_chain_S1_PAH_RD!B6)-SUM(E2:E5)</f>
        <v>0</v>
      </c>
      <c r="F6" s="6">
        <f>LCA_default_S1!F2*ABS(supply_chain_S1_PAH_RD!B6)-SUM(F2:F5)</f>
        <v>0</v>
      </c>
      <c r="G6" s="6">
        <f>LCA_default_S1!G2*ABS(supply_chain_S1_PAH_RD!B6)-SUM(G2:G5)</f>
        <v>0</v>
      </c>
      <c r="H6" s="6">
        <f>LCA_default_S1!H2*ABS(supply_chain_S1_PAH_RD!B6)-SUM(H2:H5)</f>
        <v>0</v>
      </c>
      <c r="I6" s="6">
        <f>LCA_default_S1!I2*ABS(supply_chain_S1_PAH_RD!B6)-SUM(I2:I5)</f>
        <v>0</v>
      </c>
      <c r="J6" s="6">
        <f>LCA_default_S1!J2*ABS(supply_chain_S1_PAH_RD!B6)-SUM(J2:J5)</f>
        <v>0</v>
      </c>
      <c r="K6" s="6">
        <f>LCA_default_S1!K2*ABS(supply_chain_S1_PAH_RD!B6)-SUM(K2:K5)</f>
        <v>0</v>
      </c>
      <c r="L6" s="6">
        <f>LCA_default_S1!L2*ABS(supply_chain_S1_PAH_RD!B6)-SUM(L2:L5)</f>
        <v>0</v>
      </c>
      <c r="M6" s="6">
        <f>LCA_default_S1!M2*ABS(supply_chain_S1_PAH_RD!B6)-SUM(M2:M5)</f>
        <v>0</v>
      </c>
      <c r="N6" s="6">
        <f>LCA_default_S1!N2*ABS(supply_chain_S1_PAH_RD!B6)-SUM(N2:N5)</f>
        <v>0</v>
      </c>
      <c r="O6" s="6">
        <f>LCA_default_S1!O2*ABS(supply_chain_S1_PAH_RD!B6)-SUM(O2:O5)</f>
        <v>0</v>
      </c>
      <c r="P6" s="6">
        <f>LCA_default_S1!P2*ABS(supply_chain_S1_PAH_RD!B6)-SUM(P2:P5)</f>
        <v>0</v>
      </c>
      <c r="Q6" s="6">
        <f>LCA_default_S1!Q2*ABS(supply_chain_S1_PAH_RD!B6)-SUM(Q2:Q5)</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(supply_chain_S2_PAH_RD!B13*(LCI_default_S2!AC23-LCI_default_S2!AC24-LCI_default_S2!AC25-LCI_default_S2!AC26)/LCI_default_S2!AB23+supply_chain_S2_PAH_RD!B14*(LCI_default_S2!AC42-LCI_default_S2!AC43-LCI_default_S2!AC44-LCI_default_S2!AC45)/LCI_default_S2!AB42)/LCIA_Methods!D2</f>
        <v>0.24833131162632197</v>
      </c>
      <c r="C2" s="6">
        <f>(supply_chain_S2_PAH_RD!B13*(LCI_default_S2!AD23-LCI_default_S2!AD24-LCI_default_S2!AD25-LCI_default_S2!AD26)/LCI_default_S2!AB23+supply_chain_S2_PAH_RD!B14*(LCI_default_S2!AD42-LCI_default_S2!AD43-LCI_default_S2!AD44-LCI_default_S2!AD45)/LCI_default_S2!AB42)/LCIA_Methods!D3</f>
        <v>-3.820705925650951E-3</v>
      </c>
      <c r="D2" s="6">
        <f>(supply_chain_S2_PAH_RD!B13*(LCI_default_S2!AE23-LCI_default_S2!AE24-LCI_default_S2!AE25-LCI_default_S2!AE26)/LCI_default_S2!AB23+supply_chain_S2_PAH_RD!B14*(LCI_default_S2!AE42-LCI_default_S2!AE43-LCI_default_S2!AE44-LCI_default_S2!AE45)/LCI_default_S2!AB42)/LCIA_Methods!D4</f>
        <v>-0.27034466206882052</v>
      </c>
      <c r="E2" s="6">
        <f>(supply_chain_S2_PAH_RD!B13*(LCI_default_S2!AF23-LCI_default_S2!AF24-LCI_default_S2!AF25-LCI_default_S2!AF26)/LCI_default_S2!AB23+supply_chain_S2_PAH_RD!B14*(LCI_default_S2!AF42-LCI_default_S2!AF43-LCI_default_S2!AF44-LCI_default_S2!AF45)/LCI_default_S2!AB42)/LCIA_Methods!D5</f>
        <v>-5.5008072176116585E-2</v>
      </c>
      <c r="F2" s="6">
        <f>(supply_chain_S2_PAH_RD!B13*(LCI_default_S2!AG23-LCI_default_S2!AG24-LCI_default_S2!AG25-LCI_default_S2!AG26)/LCI_default_S2!AB23+supply_chain_S2_PAH_RD!B14*(LCI_default_S2!AG42-LCI_default_S2!AG43-LCI_default_S2!AG44-LCI_default_S2!AG45)/LCI_default_S2!AB42)/LCIA_Methods!D6</f>
        <v>-1.6850556900408674E-2</v>
      </c>
      <c r="G2" s="6">
        <f>(supply_chain_S2_PAH_RD!B13*(LCI_default_S2!AH23-LCI_default_S2!AH24-LCI_default_S2!AH25-LCI_default_S2!AH26)/LCI_default_S2!AB23+supply_chain_S2_PAH_RD!B14*(LCI_default_S2!AH42-LCI_default_S2!AH43-LCI_default_S2!AH44-LCI_default_S2!AH45)/LCI_default_S2!AB42)/LCIA_Methods!D7</f>
        <v>-2.6199545176569688E-3</v>
      </c>
      <c r="H2" s="6">
        <f>(supply_chain_S2_PAH_RD!B13*(LCI_default_S2!AI23-LCI_default_S2!AI24-LCI_default_S2!AI25-LCI_default_S2!AI26)/LCI_default_S2!AB23+supply_chain_S2_PAH_RD!B14*(LCI_default_S2!AI42-LCI_default_S2!AI43-LCI_default_S2!AI44-LCI_default_S2!AI45)/LCI_default_S2!AB42)/LCIA_Methods!D8</f>
        <v>-4.8764674958766872E-2</v>
      </c>
      <c r="I2" s="6">
        <f>(supply_chain_S2_PAH_RD!B13*(LCI_default_S2!AJ23-LCI_default_S2!AJ24-LCI_default_S2!AJ25-LCI_default_S2!AJ26)/LCI_default_S2!AB23+supply_chain_S2_PAH_RD!B14*(LCI_default_S2!AJ42-LCI_default_S2!AJ43-LCI_default_S2!AJ44-LCI_default_S2!AJ45)/LCI_default_S2!AB42)/LCIA_Methods!D9</f>
        <v>-3.4478406507979467E-2</v>
      </c>
      <c r="J2" s="6">
        <f>(supply_chain_S2_PAH_RD!B13*(LCI_default_S2!AK23-LCI_default_S2!AK24-LCI_default_S2!AK25-LCI_default_S2!AK26)/LCI_default_S2!AB23+supply_chain_S2_PAH_RD!B14*(LCI_default_S2!AK42-LCI_default_S2!AK43-LCI_default_S2!AK44-LCI_default_S2!AK45)/LCI_default_S2!AB42)/LCIA_Methods!D10</f>
        <v>-4.1654578285356403E-2</v>
      </c>
      <c r="K2" s="6">
        <f>(supply_chain_S2_PAH_RD!B13*(LCI_default_S2!AL23-LCI_default_S2!AL24-LCI_default_S2!AL25-LCI_default_S2!AL26)/LCI_default_S2!AB23+supply_chain_S2_PAH_RD!B14*(LCI_default_S2!AL42-LCI_default_S2!AL43-LCI_default_S2!AL44-LCI_default_S2!AL45)/LCI_default_S2!AB42)/LCIA_Methods!D11</f>
        <v>-1.7244151302441415E-2</v>
      </c>
      <c r="L2" s="6">
        <f>(supply_chain_S2_PAH_RD!B13*(LCI_default_S2!AM23-LCI_default_S2!AM24-LCI_default_S2!AM25-LCI_default_S2!AM26)/LCI_default_S2!AB23+supply_chain_S2_PAH_RD!B14*(LCI_default_S2!AM42-LCI_default_S2!AM43-LCI_default_S2!AM44-LCI_default_S2!AM45)/LCI_default_S2!AB42)/LCIA_Methods!D12</f>
        <v>-2.2893604193475071E-2</v>
      </c>
      <c r="M2" s="6">
        <f>(supply_chain_S2_PAH_RD!B13*(LCI_default_S2!AN23-LCI_default_S2!AN24-LCI_default_S2!AN25-LCI_default_S2!AN26)/LCI_default_S2!AB23+supply_chain_S2_PAH_RD!B14*(LCI_default_S2!AN42-LCI_default_S2!AN43-LCI_default_S2!AN44-LCI_default_S2!AN45)/LCI_default_S2!AB42)/LCIA_Methods!D13</f>
        <v>-1.618552315337456E-2</v>
      </c>
      <c r="N2" s="6">
        <f>(supply_chain_S2_PAH_RD!B13*(LCI_default_S2!AO23-LCI_default_S2!AO24-LCI_default_S2!AO25-LCI_default_S2!AO26)/LCI_default_S2!AB23+supply_chain_S2_PAH_RD!B14*(LCI_default_S2!AO42-LCI_default_S2!AO43-LCI_default_S2!AO44-LCI_default_S2!AO45)/LCI_default_S2!AB42)/LCIA_Methods!D14</f>
        <v>-2.3854017891163934E-3</v>
      </c>
      <c r="O2" s="6">
        <f>(supply_chain_S2_PAH_RD!B13*(LCI_default_S2!AP23-LCI_default_S2!AP24-LCI_default_S2!AP25-LCI_default_S2!AP26)/LCI_default_S2!AB23+supply_chain_S2_PAH_RD!B14*(LCI_default_S2!AP42-LCI_default_S2!AP43-LCI_default_S2!AP44-LCI_default_S2!AP45)/LCI_default_S2!AB42)/LCIA_Methods!D15</f>
        <v>-1.4876714102585811E-2</v>
      </c>
      <c r="P2" s="6">
        <f>(supply_chain_S2_PAH_RD!B13*(LCI_default_S2!AQ23-LCI_default_S2!AQ24-LCI_default_S2!AQ25-LCI_default_S2!AQ26)/LCI_default_S2!AB23+supply_chain_S2_PAH_RD!B14*(LCI_default_S2!AQ42-LCI_default_S2!AQ43-LCI_default_S2!AQ44-LCI_default_S2!AQ45)/LCI_default_S2!AB42)/LCIA_Methods!D16</f>
        <v>-1.6155066987677352E-2</v>
      </c>
      <c r="Q2" s="6">
        <f>(supply_chain_S2_PAH_RD!B13*(LCI_default_S2!AR23-LCI_default_S2!AR24-LCI_default_S2!AR25-LCI_default_S2!AR26)/LCI_default_S2!AB23+supply_chain_S2_PAH_RD!B14*(LCI_default_S2!AR42-LCI_default_S2!AR43-LCI_default_S2!AR44-LCI_default_S2!AR45)/LCI_default_S2!AB42)/LCIA_Methods!D17</f>
        <v>-0.23065089187985591</v>
      </c>
    </row>
    <row r="3" spans="1:17" ht="39.5" x14ac:dyDescent="0.35">
      <c r="A3" s="5" t="s">
        <v>47</v>
      </c>
      <c r="B3" s="6">
        <f>(supply_chain_S2_PAH_RD!B15*(LCI_default_S2!AC61-LCI_default_S2!AC62)/LCI_default_S2!AB61)/LCIA_Methods!D2</f>
        <v>6.0422454857783886E-2</v>
      </c>
      <c r="C3" s="6">
        <f>(supply_chain_S2_PAH_RD!B15*(LCI_default_S2!AD61-LCI_default_S2!AD62)/LCI_default_S2!AB61)/LCIA_Methods!D3</f>
        <v>4.2351758106120201E-3</v>
      </c>
      <c r="D3" s="6">
        <f>(supply_chain_S2_PAH_RD!B15*(LCI_default_S2!AE61-LCI_default_S2!AE62)/LCI_default_S2!AB61)/LCIA_Methods!D4</f>
        <v>0.19891482208686478</v>
      </c>
      <c r="E3" s="6">
        <f>(supply_chain_S2_PAH_RD!B15*(LCI_default_S2!AF61-LCI_default_S2!AF62)/LCI_default_S2!AB61)/LCIA_Methods!D5</f>
        <v>3.0405717713302069E-2</v>
      </c>
      <c r="F3" s="6">
        <f>(supply_chain_S2_PAH_RD!B15*(LCI_default_S2!AG61-LCI_default_S2!AG62)/LCI_default_S2!AB61)/LCIA_Methods!D6</f>
        <v>6.2904333494105458E-2</v>
      </c>
      <c r="G3" s="6">
        <f>(supply_chain_S2_PAH_RD!B15*(LCI_default_S2!AH61-LCI_default_S2!AH62)/LCI_default_S2!AB61)/LCIA_Methods!D7</f>
        <v>6.8732240085321748E-3</v>
      </c>
      <c r="H3" s="6">
        <f>(supply_chain_S2_PAH_RD!B15*(LCI_default_S2!AI61-LCI_default_S2!AI62)/LCI_default_S2!AB61)/LCIA_Methods!D8</f>
        <v>6.5163369381794053E-2</v>
      </c>
      <c r="I3" s="6">
        <f>(supply_chain_S2_PAH_RD!B15*(LCI_default_S2!AJ61-LCI_default_S2!AJ62)/LCI_default_S2!AB61)/LCIA_Methods!D9</f>
        <v>4.3806669671117487E-2</v>
      </c>
      <c r="J3" s="6">
        <f>(supply_chain_S2_PAH_RD!B15*(LCI_default_S2!AK61-LCI_default_S2!AK62)/LCI_default_S2!AB61)/LCIA_Methods!D10</f>
        <v>4.9971947366670301E-2</v>
      </c>
      <c r="K3" s="6">
        <f>(supply_chain_S2_PAH_RD!B15*(LCI_default_S2!AL61-LCI_default_S2!AL62)/LCI_default_S2!AB61)/LCIA_Methods!D11</f>
        <v>4.2152766321344095E-3</v>
      </c>
      <c r="L3" s="6">
        <f>(supply_chain_S2_PAH_RD!B15*(LCI_default_S2!AM61-LCI_default_S2!AM62)/LCI_default_S2!AB61)/LCIA_Methods!D12</f>
        <v>3.4937925268763409E-2</v>
      </c>
      <c r="M3" s="6">
        <f>(supply_chain_S2_PAH_RD!B15*(LCI_default_S2!AN61-LCI_default_S2!AN62)/LCI_default_S2!AB61)/LCIA_Methods!D13</f>
        <v>2.2416145891572214E-2</v>
      </c>
      <c r="N3" s="6">
        <f>(supply_chain_S2_PAH_RD!B15*(LCI_default_S2!AO61-LCI_default_S2!AO62)/LCI_default_S2!AB61)/LCIA_Methods!D14</f>
        <v>1.9571825919134783E-2</v>
      </c>
      <c r="O3" s="6">
        <f>(supply_chain_S2_PAH_RD!B15*(LCI_default_S2!AP61-LCI_default_S2!AP62)/LCI_default_S2!AB61)/LCIA_Methods!D15</f>
        <v>2.9196874115531056E-3</v>
      </c>
      <c r="P3" s="6">
        <f>(supply_chain_S2_PAH_RD!B15*(LCI_default_S2!AQ61-LCI_default_S2!AQ62)/LCI_default_S2!AB61)/LCIA_Methods!D16</f>
        <v>5.5954485480818683E-3</v>
      </c>
      <c r="Q3" s="6">
        <f>(supply_chain_S2_PAH_RD!B15*(LCI_default_S2!AR61-LCI_default_S2!AR62)/LCI_default_S2!AB61)/LCIA_Methods!D17</f>
        <v>0.11063891788581226</v>
      </c>
    </row>
    <row r="4" spans="1:17" ht="39.5" x14ac:dyDescent="0.35">
      <c r="A4" s="5" t="s">
        <v>48</v>
      </c>
      <c r="B4" s="6">
        <f>(supply_chain_S2_PAH_RD!B16*(LCI_default_S2!AC68-LCI_default_S2!AC69)/LCI_default_S2!AB68)/LCIA_Methods!D2</f>
        <v>0.10683752911630359</v>
      </c>
      <c r="C4" s="6">
        <f>(supply_chain_S2_PAH_RD!B16*(LCI_default_S2!AD68-LCI_default_S2!AD69)/LCI_default_S2!AB68)/LCIA_Methods!D3</f>
        <v>6.9386174264769304E-3</v>
      </c>
      <c r="D4" s="6">
        <f>(supply_chain_S2_PAH_RD!B16*(LCI_default_S2!AE68-LCI_default_S2!AE69)/LCI_default_S2!AB68)/LCIA_Methods!D4</f>
        <v>0.56097817312078191</v>
      </c>
      <c r="E4" s="6">
        <f>(supply_chain_S2_PAH_RD!B16*(LCI_default_S2!AF68-LCI_default_S2!AF69)/LCI_default_S2!AB68)/LCIA_Methods!D5</f>
        <v>6.7425116893000958E-2</v>
      </c>
      <c r="F4" s="6">
        <f>(supply_chain_S2_PAH_RD!B16*(LCI_default_S2!AG68-LCI_default_S2!AG69)/LCI_default_S2!AB68)/LCIA_Methods!D6</f>
        <v>0.12011098878126845</v>
      </c>
      <c r="G4" s="6">
        <f>(supply_chain_S2_PAH_RD!B16*(LCI_default_S2!AH68-LCI_default_S2!AH69)/LCI_default_S2!AB68)/LCIA_Methods!D7</f>
        <v>1.1484722695469076E-2</v>
      </c>
      <c r="H4" s="6">
        <f>(supply_chain_S2_PAH_RD!B16*(LCI_default_S2!AI68-LCI_default_S2!AI69)/LCI_default_S2!AB68)/LCIA_Methods!D8</f>
        <v>0.12147705340755445</v>
      </c>
      <c r="I4" s="6">
        <f>(supply_chain_S2_PAH_RD!B16*(LCI_default_S2!AJ68-LCI_default_S2!AJ69)/LCI_default_S2!AB68)/LCIA_Methods!D9</f>
        <v>8.3351117317544424E-2</v>
      </c>
      <c r="J4" s="6">
        <f>(supply_chain_S2_PAH_RD!B16*(LCI_default_S2!AK68-LCI_default_S2!AK69)/LCI_default_S2!AB68)/LCIA_Methods!D10</f>
        <v>9.4782872662547493E-2</v>
      </c>
      <c r="K4" s="6">
        <f>(supply_chain_S2_PAH_RD!B16*(LCI_default_S2!AL68-LCI_default_S2!AL69)/LCI_default_S2!AB68)/LCIA_Methods!D11</f>
        <v>1.1386831994685953E-2</v>
      </c>
      <c r="L4" s="6">
        <f>(supply_chain_S2_PAH_RD!B16*(LCI_default_S2!AM68-LCI_default_S2!AM69)/LCI_default_S2!AB68)/LCIA_Methods!D12</f>
        <v>6.3160146171005904E-2</v>
      </c>
      <c r="M4" s="6">
        <f>(supply_chain_S2_PAH_RD!B16*(LCI_default_S2!AN68-LCI_default_S2!AN69)/LCI_default_S2!AB68)/LCIA_Methods!D13</f>
        <v>4.5495509730483254E-2</v>
      </c>
      <c r="N4" s="6">
        <f>(supply_chain_S2_PAH_RD!B16*(LCI_default_S2!AO68-LCI_default_S2!AO69)/LCI_default_S2!AB68)/LCIA_Methods!D14</f>
        <v>3.2259457310606393E-2</v>
      </c>
      <c r="O4" s="6">
        <f>(supply_chain_S2_PAH_RD!B16*(LCI_default_S2!AP68-LCI_default_S2!AP69)/LCI_default_S2!AB68)/LCIA_Methods!D15</f>
        <v>6.1333691260886088E-3</v>
      </c>
      <c r="P4" s="6">
        <f>(supply_chain_S2_PAH_RD!B16*(LCI_default_S2!AQ68-LCI_default_S2!AQ69)/LCI_default_S2!AB68)/LCIA_Methods!D16</f>
        <v>2.7050365498622934E-2</v>
      </c>
      <c r="Q4" s="6">
        <f>(supply_chain_S2_PAH_RD!B16*(LCI_default_S2!AR68-LCI_default_S2!AR69)/LCI_default_S2!AB68)/LCIA_Methods!D17</f>
        <v>0.19341162136424891</v>
      </c>
    </row>
    <row r="5" spans="1:17" ht="26.5" x14ac:dyDescent="0.35">
      <c r="A5" s="5" t="s">
        <v>49</v>
      </c>
      <c r="B5" s="6">
        <f>(supply_chain_S2_PAH_RD!B17*LCI_default_S2!L24+supply_chain_S2_PAH_RD!B18*LCI_default_S2!L25+supply_chain_S2_PAH_RD!B19*LCI_default_S2!L26)/LCIA_Methods!D2</f>
        <v>6.6940251145065813E-2</v>
      </c>
      <c r="C5" s="6">
        <f>(supply_chain_S2_PAH_RD!B17*LCI_default_S2!M24+supply_chain_S2_PAH_RD!B18*LCI_default_S2!M25+supply_chain_S2_PAH_RD!B19*LCI_default_S2!M26)/LCIA_Methods!D3</f>
        <v>4.6815756245595459E-3</v>
      </c>
      <c r="D5" s="6">
        <f>(supply_chain_S2_PAH_RD!B17*LCI_default_S2!N24+supply_chain_S2_PAH_RD!B18*LCI_default_S2!N25+supply_chain_S2_PAH_RD!B19*LCI_default_S2!N26)/LCIA_Methods!D4</f>
        <v>0.52277632849379696</v>
      </c>
      <c r="E5" s="6">
        <f>(supply_chain_S2_PAH_RD!B17*LCI_default_S2!O24+supply_chain_S2_PAH_RD!B18*LCI_default_S2!O25+supply_chain_S2_PAH_RD!B19*LCI_default_S2!O26)/LCIA_Methods!D5</f>
        <v>0.21359524096511501</v>
      </c>
      <c r="F5" s="6">
        <f>(supply_chain_S2_PAH_RD!B17*LCI_default_S2!P24+supply_chain_S2_PAH_RD!B18*LCI_default_S2!P25+supply_chain_S2_PAH_RD!B19*LCI_default_S2!P26)/LCIA_Methods!D6</f>
        <v>6.4542191863819751E-2</v>
      </c>
      <c r="G5" s="6">
        <f>(supply_chain_S2_PAH_RD!B17*LCI_default_S2!Q24+supply_chain_S2_PAH_RD!B18*LCI_default_S2!Q25+supply_chain_S2_PAH_RD!B19*LCI_default_S2!Q26)/LCIA_Methods!D7</f>
        <v>8.5580949034295833E-3</v>
      </c>
      <c r="H5" s="6">
        <f>(supply_chain_S2_PAH_RD!B17*LCI_default_S2!R24+supply_chain_S2_PAH_RD!B18*LCI_default_S2!R25+supply_chain_S2_PAH_RD!B19*LCI_default_S2!R26)/LCIA_Methods!D8</f>
        <v>2.3440392323202837E-2</v>
      </c>
      <c r="I5" s="6">
        <f>(supply_chain_S2_PAH_RD!B17*LCI_default_S2!S24+supply_chain_S2_PAH_RD!B18*LCI_default_S2!S25+supply_chain_S2_PAH_RD!B19*LCI_default_S2!S26)/LCIA_Methods!D9</f>
        <v>2.3253121526631868E-2</v>
      </c>
      <c r="J5" s="6">
        <f>(supply_chain_S2_PAH_RD!B17*LCI_default_S2!T24+supply_chain_S2_PAH_RD!B18*LCI_default_S2!T25+supply_chain_S2_PAH_RD!B19*LCI_default_S2!T26)/LCIA_Methods!D10</f>
        <v>8.9486722791318404E-3</v>
      </c>
      <c r="K5" s="6">
        <f>(supply_chain_S2_PAH_RD!B17*LCI_default_S2!U24+supply_chain_S2_PAH_RD!B18*LCI_default_S2!U25+supply_chain_S2_PAH_RD!B19*LCI_default_S2!U26)/LCIA_Methods!D11</f>
        <v>3.0876709204538763E-2</v>
      </c>
      <c r="L5" s="6">
        <f>(supply_chain_S2_PAH_RD!B17*LCI_default_S2!V24+supply_chain_S2_PAH_RD!B18*LCI_default_S2!V25+supply_chain_S2_PAH_RD!B19*LCI_default_S2!V26)/LCIA_Methods!D12</f>
        <v>4.8185365882811443E-3</v>
      </c>
      <c r="M5" s="6">
        <f>(supply_chain_S2_PAH_RD!B17*LCI_default_S2!W24+supply_chain_S2_PAH_RD!B18*LCI_default_S2!W25+supply_chain_S2_PAH_RD!B19*LCI_default_S2!W26)/LCIA_Methods!D13</f>
        <v>0.16018043992566752</v>
      </c>
      <c r="N5" s="6">
        <f>(supply_chain_S2_PAH_RD!B17*LCI_default_S2!X24+supply_chain_S2_PAH_RD!B18*LCI_default_S2!X25+supply_chain_S2_PAH_RD!B19*LCI_default_S2!X26)/LCIA_Methods!D14</f>
        <v>1.014800355292873E-2</v>
      </c>
      <c r="O5" s="6">
        <f>(supply_chain_S2_PAH_RD!B17*LCI_default_S2!Y24+supply_chain_S2_PAH_RD!B18*LCI_default_S2!Y25+supply_chain_S2_PAH_RD!B19*LCI_default_S2!Y26)/LCIA_Methods!D15</f>
        <v>5.2285234857412221E-3</v>
      </c>
      <c r="P5" s="6">
        <f>(supply_chain_S2_PAH_RD!B17*LCI_default_S2!Z24+supply_chain_S2_PAH_RD!B18*LCI_default_S2!Z25+supply_chain_S2_PAH_RD!B19*LCI_default_S2!Z26)/LCIA_Methods!D16</f>
        <v>2.727470515206875E-2</v>
      </c>
      <c r="Q5" s="6">
        <f>(supply_chain_S2_PAH_RD!B17*LCI_default_S2!AA24+supply_chain_S2_PAH_RD!B18*LCI_default_S2!AA25+supply_chain_S2_PAH_RD!B19*LCI_default_S2!AA26)/LCIA_Methods!D17</f>
        <v>0.14296978291741438</v>
      </c>
    </row>
    <row r="6" spans="1:17" x14ac:dyDescent="0.35">
      <c r="A6" s="5" t="s">
        <v>50</v>
      </c>
      <c r="B6" s="6">
        <f>LCA_default_S2!B2*ABS(supply_chain_S2_PAH_RD!B6)-SUM(B2:B5)</f>
        <v>0</v>
      </c>
      <c r="C6" s="6">
        <f>LCA_default_S2!C2*ABS(supply_chain_S2_PAH_RD!B6)-SUM(C2:C5)</f>
        <v>0</v>
      </c>
      <c r="D6" s="6">
        <f>LCA_default_S2!D2*ABS(supply_chain_S2_PAH_RD!B6)-SUM(D2:D5)</f>
        <v>0</v>
      </c>
      <c r="E6" s="6">
        <f>LCA_default_S2!E2*ABS(supply_chain_S2_PAH_RD!B6)-SUM(E2:E5)</f>
        <v>0</v>
      </c>
      <c r="F6" s="6">
        <f>LCA_default_S2!F2*ABS(supply_chain_S2_PAH_RD!B6)-SUM(F2:F5)</f>
        <v>0</v>
      </c>
      <c r="G6" s="6">
        <f>LCA_default_S2!G2*ABS(supply_chain_S2_PAH_RD!B6)-SUM(G2:G5)</f>
        <v>0</v>
      </c>
      <c r="H6" s="6">
        <f>LCA_default_S2!H2*ABS(supply_chain_S2_PAH_RD!B6)-SUM(H2:H5)</f>
        <v>0</v>
      </c>
      <c r="I6" s="6">
        <f>LCA_default_S2!I2*ABS(supply_chain_S2_PAH_RD!B6)-SUM(I2:I5)</f>
        <v>0</v>
      </c>
      <c r="J6" s="6">
        <f>LCA_default_S2!J2*ABS(supply_chain_S2_PAH_RD!B6)-SUM(J2:J5)</f>
        <v>0</v>
      </c>
      <c r="K6" s="6">
        <f>LCA_default_S2!K2*ABS(supply_chain_S2_PAH_RD!B6)-SUM(K2:K5)</f>
        <v>0</v>
      </c>
      <c r="L6" s="6">
        <f>LCA_default_S2!L2*ABS(supply_chain_S2_PAH_RD!B6)-SUM(L2:L5)</f>
        <v>0</v>
      </c>
      <c r="M6" s="6">
        <f>LCA_default_S2!M2*ABS(supply_chain_S2_PAH_RD!B6)-SUM(M2:M5)</f>
        <v>0</v>
      </c>
      <c r="N6" s="6">
        <f>LCA_default_S2!N2*ABS(supply_chain_S2_PAH_RD!B6)-SUM(N2:N5)</f>
        <v>0</v>
      </c>
      <c r="O6" s="6">
        <f>LCA_default_S2!O2*ABS(supply_chain_S2_PAH_RD!B6)-SUM(O2:O5)</f>
        <v>1.7347234759768071E-18</v>
      </c>
      <c r="P6" s="6">
        <f>LCA_default_S2!P2*ABS(supply_chain_S2_PAH_RD!B6)-SUM(P2:P5)</f>
        <v>0</v>
      </c>
      <c r="Q6" s="6">
        <f>LCA_default_S2!Q2*ABS(supply_chain_S2_PAH_RD!B6)-SUM(Q2:Q5)</f>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(supply_chain_S3_PAH_RD!B13*(LCI_default_S3!AC23-LCI_default_S3!AC24-LCI_default_S3!AC25-LCI_default_S3!AC26)/LCI_default_S3!AB23+supply_chain_S3_PAH_RD!B14*(LCI_default_S3!AC42-LCI_default_S3!AC43-LCI_default_S3!AC44-LCI_default_S3!AC45)/LCI_default_S3!AB42)/LCIA_Methods!D2</f>
        <v>0.24833131162632197</v>
      </c>
      <c r="C2" s="6">
        <f>(supply_chain_S3_PAH_RD!B13*(LCI_default_S3!AD23-LCI_default_S3!AD24-LCI_default_S3!AD25-LCI_default_S3!AD26)/LCI_default_S3!AB23+supply_chain_S3_PAH_RD!B14*(LCI_default_S3!AD42-LCI_default_S3!AD43-LCI_default_S3!AD44-LCI_default_S3!AD45)/LCI_default_S3!AB42)/LCIA_Methods!D3</f>
        <v>-3.820705925650951E-3</v>
      </c>
      <c r="D2" s="6">
        <f>(supply_chain_S3_PAH_RD!B13*(LCI_default_S3!AE23-LCI_default_S3!AE24-LCI_default_S3!AE25-LCI_default_S3!AE26)/LCI_default_S3!AB23+supply_chain_S3_PAH_RD!B14*(LCI_default_S3!AE42-LCI_default_S3!AE43-LCI_default_S3!AE44-LCI_default_S3!AE45)/LCI_default_S3!AB42)/LCIA_Methods!D4</f>
        <v>-0.27034466206882068</v>
      </c>
      <c r="E2" s="6">
        <f>(supply_chain_S3_PAH_RD!B13*(LCI_default_S3!AF23-LCI_default_S3!AF24-LCI_default_S3!AF25-LCI_default_S3!AF26)/LCI_default_S3!AB23+supply_chain_S3_PAH_RD!B14*(LCI_default_S3!AF42-LCI_default_S3!AF43-LCI_default_S3!AF44-LCI_default_S3!AF45)/LCI_default_S3!AB42)/LCIA_Methods!D5</f>
        <v>-5.5008072176116578E-2</v>
      </c>
      <c r="F2" s="6">
        <f>(supply_chain_S3_PAH_RD!B13*(LCI_default_S3!AG23-LCI_default_S3!AG24-LCI_default_S3!AG25-LCI_default_S3!AG26)/LCI_default_S3!AB23+supply_chain_S3_PAH_RD!B14*(LCI_default_S3!AG42-LCI_default_S3!AG43-LCI_default_S3!AG44-LCI_default_S3!AG45)/LCI_default_S3!AB42)/LCIA_Methods!D6</f>
        <v>-1.685055690040867E-2</v>
      </c>
      <c r="G2" s="6">
        <f>(supply_chain_S3_PAH_RD!B13*(LCI_default_S3!AH23-LCI_default_S3!AH24-LCI_default_S3!AH25-LCI_default_S3!AH26)/LCI_default_S3!AB23+supply_chain_S3_PAH_RD!B14*(LCI_default_S3!AH42-LCI_default_S3!AH43-LCI_default_S3!AH44-LCI_default_S3!AH45)/LCI_default_S3!AB42)/LCIA_Methods!D7</f>
        <v>-2.6199545176569688E-3</v>
      </c>
      <c r="H2" s="6">
        <f>(supply_chain_S3_PAH_RD!B13*(LCI_default_S3!AI23-LCI_default_S3!AI24-LCI_default_S3!AI25-LCI_default_S3!AI26)/LCI_default_S3!AB23+supply_chain_S3_PAH_RD!B14*(LCI_default_S3!AI42-LCI_default_S3!AI43-LCI_default_S3!AI44-LCI_default_S3!AI45)/LCI_default_S3!AB42)/LCIA_Methods!D8</f>
        <v>-4.8764674958766872E-2</v>
      </c>
      <c r="I2" s="6">
        <f>(supply_chain_S3_PAH_RD!B13*(LCI_default_S3!AJ23-LCI_default_S3!AJ24-LCI_default_S3!AJ25-LCI_default_S3!AJ26)/LCI_default_S3!AB23+supply_chain_S3_PAH_RD!B14*(LCI_default_S3!AJ42-LCI_default_S3!AJ43-LCI_default_S3!AJ44-LCI_default_S3!AJ45)/LCI_default_S3!AB42)/LCIA_Methods!D9</f>
        <v>-3.447840650797946E-2</v>
      </c>
      <c r="J2" s="6">
        <f>(supply_chain_S3_PAH_RD!B13*(LCI_default_S3!AK23-LCI_default_S3!AK24-LCI_default_S3!AK25-LCI_default_S3!AK26)/LCI_default_S3!AB23+supply_chain_S3_PAH_RD!B14*(LCI_default_S3!AK42-LCI_default_S3!AK43-LCI_default_S3!AK44-LCI_default_S3!AK45)/LCI_default_S3!AB42)/LCIA_Methods!D10</f>
        <v>-4.165457828535641E-2</v>
      </c>
      <c r="K2" s="6">
        <f>(supply_chain_S3_PAH_RD!B13*(LCI_default_S3!AL23-LCI_default_S3!AL24-LCI_default_S3!AL25-LCI_default_S3!AL26)/LCI_default_S3!AB23+supply_chain_S3_PAH_RD!B14*(LCI_default_S3!AL42-LCI_default_S3!AL43-LCI_default_S3!AL44-LCI_default_S3!AL45)/LCI_default_S3!AB42)/LCIA_Methods!D11</f>
        <v>-1.7244151302441408E-2</v>
      </c>
      <c r="L2" s="6">
        <f>(supply_chain_S3_PAH_RD!B13*(LCI_default_S3!AM23-LCI_default_S3!AM24-LCI_default_S3!AM25-LCI_default_S3!AM26)/LCI_default_S3!AB23+supply_chain_S3_PAH_RD!B14*(LCI_default_S3!AM42-LCI_default_S3!AM43-LCI_default_S3!AM44-LCI_default_S3!AM45)/LCI_default_S3!AB42)/LCIA_Methods!D12</f>
        <v>-2.2893604193475071E-2</v>
      </c>
      <c r="M2" s="6">
        <f>(supply_chain_S3_PAH_RD!B13*(LCI_default_S3!AN23-LCI_default_S3!AN24-LCI_default_S3!AN25-LCI_default_S3!AN26)/LCI_default_S3!AB23+supply_chain_S3_PAH_RD!B14*(LCI_default_S3!AN42-LCI_default_S3!AN43-LCI_default_S3!AN44-LCI_default_S3!AN45)/LCI_default_S3!AB42)/LCIA_Methods!D13</f>
        <v>-1.6185523153374563E-2</v>
      </c>
      <c r="N2" s="6">
        <f>(supply_chain_S3_PAH_RD!B13*(LCI_default_S3!AO23-LCI_default_S3!AO24-LCI_default_S3!AO25-LCI_default_S3!AO26)/LCI_default_S3!AB23+supply_chain_S3_PAH_RD!B14*(LCI_default_S3!AO42-LCI_default_S3!AO43-LCI_default_S3!AO44-LCI_default_S3!AO45)/LCI_default_S3!AB42)/LCIA_Methods!D14</f>
        <v>-2.3854017891163943E-3</v>
      </c>
      <c r="O2" s="6">
        <f>(supply_chain_S3_PAH_RD!B13*(LCI_default_S3!AP23-LCI_default_S3!AP24-LCI_default_S3!AP25-LCI_default_S3!AP26)/LCI_default_S3!AB23+supply_chain_S3_PAH_RD!B14*(LCI_default_S3!AP42-LCI_default_S3!AP43-LCI_default_S3!AP44-LCI_default_S3!AP45)/LCI_default_S3!AB42)/LCIA_Methods!D15</f>
        <v>-1.4876714102585814E-2</v>
      </c>
      <c r="P2" s="6">
        <f>(supply_chain_S3_PAH_RD!B13*(LCI_default_S3!AQ23-LCI_default_S3!AQ24-LCI_default_S3!AQ25-LCI_default_S3!AQ26)/LCI_default_S3!AB23+supply_chain_S3_PAH_RD!B14*(LCI_default_S3!AQ42-LCI_default_S3!AQ43-LCI_default_S3!AQ44-LCI_default_S3!AQ45)/LCI_default_S3!AB42)/LCIA_Methods!D16</f>
        <v>-1.6155066987677356E-2</v>
      </c>
      <c r="Q2" s="6">
        <f>(supply_chain_S3_PAH_RD!B13*(LCI_default_S3!AR23-LCI_default_S3!AR24-LCI_default_S3!AR25-LCI_default_S3!AR26)/LCI_default_S3!AB23+supply_chain_S3_PAH_RD!B14*(LCI_default_S3!AR42-LCI_default_S3!AR43-LCI_default_S3!AR44-LCI_default_S3!AR45)/LCI_default_S3!AB42)/LCIA_Methods!D17</f>
        <v>-0.23065089187985588</v>
      </c>
    </row>
    <row r="3" spans="1:17" ht="39.5" x14ac:dyDescent="0.35">
      <c r="A3" s="5" t="s">
        <v>47</v>
      </c>
      <c r="B3" s="6">
        <f>(supply_chain_S3_PAH_RD!B15*(LCI_default_S3!AC61-LCI_default_S3!AC62)/LCI_default_S3!AB61)/LCIA_Methods!D2</f>
        <v>6.0422454857783886E-2</v>
      </c>
      <c r="C3" s="6">
        <f>(supply_chain_S3_PAH_RD!B15*(LCI_default_S3!AD61-LCI_default_S3!AD62)/LCI_default_S3!AB61)/LCIA_Methods!D3</f>
        <v>4.2351758106120201E-3</v>
      </c>
      <c r="D3" s="6">
        <f>(supply_chain_S3_PAH_RD!B15*(LCI_default_S3!AE61-LCI_default_S3!AE62)/LCI_default_S3!AB61)/LCIA_Methods!D4</f>
        <v>0.19891482208686478</v>
      </c>
      <c r="E3" s="6">
        <f>(supply_chain_S3_PAH_RD!B15*(LCI_default_S3!AF61-LCI_default_S3!AF62)/LCI_default_S3!AB61)/LCIA_Methods!D5</f>
        <v>3.0405717713302069E-2</v>
      </c>
      <c r="F3" s="6">
        <f>(supply_chain_S3_PAH_RD!B15*(LCI_default_S3!AG61-LCI_default_S3!AG62)/LCI_default_S3!AB61)/LCIA_Methods!D6</f>
        <v>6.2904333494105458E-2</v>
      </c>
      <c r="G3" s="6">
        <f>(supply_chain_S3_PAH_RD!B15*(LCI_default_S3!AH61-LCI_default_S3!AH62)/LCI_default_S3!AB61)/LCIA_Methods!D7</f>
        <v>6.8732240085321748E-3</v>
      </c>
      <c r="H3" s="6">
        <f>(supply_chain_S3_PAH_RD!B15*(LCI_default_S3!AI61-LCI_default_S3!AI62)/LCI_default_S3!AB61)/LCIA_Methods!D8</f>
        <v>6.5163369381794053E-2</v>
      </c>
      <c r="I3" s="6">
        <f>(supply_chain_S3_PAH_RD!B15*(LCI_default_S3!AJ61-LCI_default_S3!AJ62)/LCI_default_S3!AB61)/LCIA_Methods!D9</f>
        <v>4.3806669671117487E-2</v>
      </c>
      <c r="J3" s="6">
        <f>(supply_chain_S3_PAH_RD!B15*(LCI_default_S3!AK61-LCI_default_S3!AK62)/LCI_default_S3!AB61)/LCIA_Methods!D10</f>
        <v>4.9971947366670301E-2</v>
      </c>
      <c r="K3" s="6">
        <f>(supply_chain_S3_PAH_RD!B15*(LCI_default_S3!AL61-LCI_default_S3!AL62)/LCI_default_S3!AB61)/LCIA_Methods!D11</f>
        <v>4.2152766321344095E-3</v>
      </c>
      <c r="L3" s="6">
        <f>(supply_chain_S3_PAH_RD!B15*(LCI_default_S3!AM61-LCI_default_S3!AM62)/LCI_default_S3!AB61)/LCIA_Methods!D12</f>
        <v>3.4937925268763409E-2</v>
      </c>
      <c r="M3" s="6">
        <f>(supply_chain_S3_PAH_RD!B15*(LCI_default_S3!AN61-LCI_default_S3!AN62)/LCI_default_S3!AB61)/LCIA_Methods!D13</f>
        <v>2.2416145891572214E-2</v>
      </c>
      <c r="N3" s="6">
        <f>(supply_chain_S3_PAH_RD!B15*(LCI_default_S3!AO61-LCI_default_S3!AO62)/LCI_default_S3!AB61)/LCIA_Methods!D14</f>
        <v>1.9571825919134783E-2</v>
      </c>
      <c r="O3" s="6">
        <f>(supply_chain_S3_PAH_RD!B15*(LCI_default_S3!AP61-LCI_default_S3!AP62)/LCI_default_S3!AB61)/LCIA_Methods!D15</f>
        <v>2.9196874115531056E-3</v>
      </c>
      <c r="P3" s="6">
        <f>(supply_chain_S3_PAH_RD!B15*(LCI_default_S3!AQ61-LCI_default_S3!AQ62)/LCI_default_S3!AB61)/LCIA_Methods!D16</f>
        <v>5.5954485480818683E-3</v>
      </c>
      <c r="Q3" s="6">
        <f>(supply_chain_S3_PAH_RD!B15*(LCI_default_S3!AR61-LCI_default_S3!AR62)/LCI_default_S3!AB61)/LCIA_Methods!D17</f>
        <v>0.11063891788581226</v>
      </c>
    </row>
    <row r="4" spans="1:17" ht="39.5" x14ac:dyDescent="0.35">
      <c r="A4" s="5" t="s">
        <v>48</v>
      </c>
      <c r="B4" s="6">
        <f>(supply_chain_S3_PAH_RD!B16*(LCI_default_S3!AC68-LCI_default_S3!AC69)/LCI_default_S3!AB68)/LCIA_Methods!D2</f>
        <v>0.10683752911630359</v>
      </c>
      <c r="C4" s="6">
        <f>(supply_chain_S3_PAH_RD!B16*(LCI_default_S3!AD68-LCI_default_S3!AD69)/LCI_default_S3!AB68)/LCIA_Methods!D3</f>
        <v>6.9386174264769304E-3</v>
      </c>
      <c r="D4" s="6">
        <f>(supply_chain_S3_PAH_RD!B16*(LCI_default_S3!AE68-LCI_default_S3!AE69)/LCI_default_S3!AB68)/LCIA_Methods!D4</f>
        <v>0.56097817312078191</v>
      </c>
      <c r="E4" s="6">
        <f>(supply_chain_S3_PAH_RD!B16*(LCI_default_S3!AF68-LCI_default_S3!AF69)/LCI_default_S3!AB68)/LCIA_Methods!D5</f>
        <v>6.7425116893000958E-2</v>
      </c>
      <c r="F4" s="6">
        <f>(supply_chain_S3_PAH_RD!B16*(LCI_default_S3!AG68-LCI_default_S3!AG69)/LCI_default_S3!AB68)/LCIA_Methods!D6</f>
        <v>0.12011098878126845</v>
      </c>
      <c r="G4" s="6">
        <f>(supply_chain_S3_PAH_RD!B16*(LCI_default_S3!AH68-LCI_default_S3!AH69)/LCI_default_S3!AB68)/LCIA_Methods!D7</f>
        <v>1.1484722695469076E-2</v>
      </c>
      <c r="H4" s="6">
        <f>(supply_chain_S3_PAH_RD!B16*(LCI_default_S3!AI68-LCI_default_S3!AI69)/LCI_default_S3!AB68)/LCIA_Methods!D8</f>
        <v>0.12147705340755445</v>
      </c>
      <c r="I4" s="6">
        <f>(supply_chain_S3_PAH_RD!B16*(LCI_default_S3!AJ68-LCI_default_S3!AJ69)/LCI_default_S3!AB68)/LCIA_Methods!D9</f>
        <v>8.3351117317544424E-2</v>
      </c>
      <c r="J4" s="6">
        <f>(supply_chain_S3_PAH_RD!B16*(LCI_default_S3!AK68-LCI_default_S3!AK69)/LCI_default_S3!AB68)/LCIA_Methods!D10</f>
        <v>9.4782872662547493E-2</v>
      </c>
      <c r="K4" s="6">
        <f>(supply_chain_S3_PAH_RD!B16*(LCI_default_S3!AL68-LCI_default_S3!AL69)/LCI_default_S3!AB68)/LCIA_Methods!D11</f>
        <v>1.1386831994685953E-2</v>
      </c>
      <c r="L4" s="6">
        <f>(supply_chain_S3_PAH_RD!B16*(LCI_default_S3!AM68-LCI_default_S3!AM69)/LCI_default_S3!AB68)/LCIA_Methods!D12</f>
        <v>6.3160146171005904E-2</v>
      </c>
      <c r="M4" s="6">
        <f>(supply_chain_S3_PAH_RD!B16*(LCI_default_S3!AN68-LCI_default_S3!AN69)/LCI_default_S3!AB68)/LCIA_Methods!D13</f>
        <v>4.5495509730483254E-2</v>
      </c>
      <c r="N4" s="6">
        <f>(supply_chain_S3_PAH_RD!B16*(LCI_default_S3!AO68-LCI_default_S3!AO69)/LCI_default_S3!AB68)/LCIA_Methods!D14</f>
        <v>3.2259457310606393E-2</v>
      </c>
      <c r="O4" s="6">
        <f>(supply_chain_S3_PAH_RD!B16*(LCI_default_S3!AP68-LCI_default_S3!AP69)/LCI_default_S3!AB68)/LCIA_Methods!D15</f>
        <v>6.1333691260886088E-3</v>
      </c>
      <c r="P4" s="6">
        <f>(supply_chain_S3_PAH_RD!B16*(LCI_default_S3!AQ68-LCI_default_S3!AQ69)/LCI_default_S3!AB68)/LCIA_Methods!D16</f>
        <v>2.7050365498622934E-2</v>
      </c>
      <c r="Q4" s="6">
        <f>(supply_chain_S3_PAH_RD!B16*(LCI_default_S3!AR68-LCI_default_S3!AR69)/LCI_default_S3!AB68)/LCIA_Methods!D17</f>
        <v>0.19341162136424891</v>
      </c>
    </row>
    <row r="5" spans="1:17" ht="26.5" x14ac:dyDescent="0.35">
      <c r="A5" s="5" t="s">
        <v>49</v>
      </c>
      <c r="B5" s="6">
        <f>(supply_chain_S3_PAH_RD!B17*LCI_default_S3!L24+supply_chain_S3_PAH_RD!B18*LCI_default_S3!L25+supply_chain_S3_PAH_RD!B19*LCI_default_S3!L26)/LCIA_Methods!D2</f>
        <v>0.10878626493592755</v>
      </c>
      <c r="C5" s="6">
        <f>(supply_chain_S3_PAH_RD!B17*LCI_default_S3!M24+supply_chain_S3_PAH_RD!B18*LCI_default_S3!M25+supply_chain_S3_PAH_RD!B19*LCI_default_S3!M26)/LCIA_Methods!D3</f>
        <v>5.6458674662684429E-3</v>
      </c>
      <c r="D5" s="6">
        <f>(supply_chain_S3_PAH_RD!B17*LCI_default_S3!N24+supply_chain_S3_PAH_RD!B18*LCI_default_S3!N25+supply_chain_S3_PAH_RD!B19*LCI_default_S3!N26)/LCIA_Methods!D4</f>
        <v>1.2315744612592232</v>
      </c>
      <c r="E5" s="6">
        <f>(supply_chain_S3_PAH_RD!B17*LCI_default_S3!O24+supply_chain_S3_PAH_RD!B18*LCI_default_S3!O25+supply_chain_S3_PAH_RD!B19*LCI_default_S3!O26)/LCIA_Methods!D5</f>
        <v>0.27759388219058784</v>
      </c>
      <c r="F5" s="6">
        <f>(supply_chain_S3_PAH_RD!B17*LCI_default_S3!P24+supply_chain_S3_PAH_RD!B18*LCI_default_S3!P25+supply_chain_S3_PAH_RD!B19*LCI_default_S3!P26)/LCIA_Methods!D6</f>
        <v>8.2618064804289959E-2</v>
      </c>
      <c r="G5" s="6">
        <f>(supply_chain_S3_PAH_RD!B17*LCI_default_S3!Q24+supply_chain_S3_PAH_RD!B18*LCI_default_S3!Q25+supply_chain_S3_PAH_RD!B19*LCI_default_S3!Q26)/LCIA_Methods!D7</f>
        <v>1.2240363663283101E-2</v>
      </c>
      <c r="H5" s="6">
        <f>(supply_chain_S3_PAH_RD!B17*LCI_default_S3!R24+supply_chain_S3_PAH_RD!B18*LCI_default_S3!R25+supply_chain_S3_PAH_RD!B19*LCI_default_S3!R26)/LCIA_Methods!D8</f>
        <v>5.9293726948336269E-2</v>
      </c>
      <c r="I5" s="6">
        <f>(supply_chain_S3_PAH_RD!B17*LCI_default_S3!S24+supply_chain_S3_PAH_RD!B18*LCI_default_S3!S25+supply_chain_S3_PAH_RD!B19*LCI_default_S3!S26)/LCIA_Methods!D9</f>
        <v>5.1321092985153957E-2</v>
      </c>
      <c r="J5" s="6">
        <f>(supply_chain_S3_PAH_RD!B17*LCI_default_S3!T24+supply_chain_S3_PAH_RD!B18*LCI_default_S3!T25+supply_chain_S3_PAH_RD!B19*LCI_default_S3!T26)/LCIA_Methods!D10</f>
        <v>3.9217270473423972E-2</v>
      </c>
      <c r="K5" s="6">
        <f>(supply_chain_S3_PAH_RD!B17*LCI_default_S3!U24+supply_chain_S3_PAH_RD!B18*LCI_default_S3!U25+supply_chain_S3_PAH_RD!B19*LCI_default_S3!U26)/LCIA_Methods!D11</f>
        <v>8.0833377716789251E-2</v>
      </c>
      <c r="L5" s="6">
        <f>(supply_chain_S3_PAH_RD!B17*LCI_default_S3!V24+supply_chain_S3_PAH_RD!B18*LCI_default_S3!V25+supply_chain_S3_PAH_RD!B19*LCI_default_S3!V26)/LCIA_Methods!D12</f>
        <v>2.1731853639035834E-2</v>
      </c>
      <c r="M5" s="6">
        <f>(supply_chain_S3_PAH_RD!B17*LCI_default_S3!W24+supply_chain_S3_PAH_RD!B18*LCI_default_S3!W25+supply_chain_S3_PAH_RD!B19*LCI_default_S3!W26)/LCIA_Methods!D13</f>
        <v>0.19232288310766368</v>
      </c>
      <c r="N5" s="6">
        <f>(supply_chain_S3_PAH_RD!B17*LCI_default_S3!X24+supply_chain_S3_PAH_RD!B18*LCI_default_S3!X25+supply_chain_S3_PAH_RD!B19*LCI_default_S3!X26)/LCIA_Methods!D14</f>
        <v>1.3276734924642448E-2</v>
      </c>
      <c r="O5" s="6">
        <f>(supply_chain_S3_PAH_RD!B17*LCI_default_S3!Y24+supply_chain_S3_PAH_RD!B18*LCI_default_S3!Y25+supply_chain_S3_PAH_RD!B19*LCI_default_S3!Y26)/LCIA_Methods!D15</f>
        <v>1.0678003166021159E-2</v>
      </c>
      <c r="P5" s="6">
        <f>(supply_chain_S3_PAH_RD!B17*LCI_default_S3!Z24+supply_chain_S3_PAH_RD!B18*LCI_default_S3!Z25+supply_chain_S3_PAH_RD!B19*LCI_default_S3!Z26)/LCIA_Methods!D16</f>
        <v>4.8892716708892968E-2</v>
      </c>
      <c r="Q5" s="6">
        <f>(supply_chain_S3_PAH_RD!B17*LCI_default_S3!AA24+supply_chain_S3_PAH_RD!B18*LCI_default_S3!AA25+supply_chain_S3_PAH_RD!B19*LCI_default_S3!AA26)/LCIA_Methods!D17</f>
        <v>0.22577031561442218</v>
      </c>
    </row>
    <row r="6" spans="1:17" x14ac:dyDescent="0.35">
      <c r="A6" s="5" t="s">
        <v>50</v>
      </c>
      <c r="B6" s="6">
        <f>LCA_default_S3!B2*ABS(supply_chain_S3_PAH_RD!B6)-SUM(B2:B5)</f>
        <v>0</v>
      </c>
      <c r="C6" s="6">
        <f>LCA_default_S3!C2*ABS(supply_chain_S3_PAH_RD!B6)-SUM(C2:C5)</f>
        <v>0</v>
      </c>
      <c r="D6" s="6">
        <f>LCA_default_S3!D2*ABS(supply_chain_S3_PAH_RD!B6)-SUM(D2:D5)</f>
        <v>0</v>
      </c>
      <c r="E6" s="6">
        <f>LCA_default_S3!E2*ABS(supply_chain_S3_PAH_RD!B6)-SUM(E2:E5)</f>
        <v>0</v>
      </c>
      <c r="F6" s="6">
        <f>LCA_default_S3!F2*ABS(supply_chain_S3_PAH_RD!B6)-SUM(F2:F5)</f>
        <v>0</v>
      </c>
      <c r="G6" s="6">
        <f>LCA_default_S3!G2*ABS(supply_chain_S3_PAH_RD!B6)-SUM(G2:G5)</f>
        <v>0</v>
      </c>
      <c r="H6" s="6">
        <f>LCA_default_S3!H2*ABS(supply_chain_S3_PAH_RD!B6)-SUM(H2:H5)</f>
        <v>0</v>
      </c>
      <c r="I6" s="6">
        <f>LCA_default_S3!I2*ABS(supply_chain_S3_PAH_RD!B6)-SUM(I2:I5)</f>
        <v>0</v>
      </c>
      <c r="J6" s="6">
        <f>LCA_default_S3!J2*ABS(supply_chain_S3_PAH_RD!B6)-SUM(J2:J5)</f>
        <v>0</v>
      </c>
      <c r="K6" s="6">
        <f>LCA_default_S3!K2*ABS(supply_chain_S3_PAH_RD!B6)-SUM(K2:K5)</f>
        <v>0</v>
      </c>
      <c r="L6" s="6">
        <f>LCA_default_S3!L2*ABS(supply_chain_S3_PAH_RD!B6)-SUM(L2:L5)</f>
        <v>0</v>
      </c>
      <c r="M6" s="6">
        <f>LCA_default_S3!M2*ABS(supply_chain_S3_PAH_RD!B6)-SUM(M2:M5)</f>
        <v>0</v>
      </c>
      <c r="N6" s="6">
        <f>LCA_default_S3!N2*ABS(supply_chain_S3_PAH_RD!B6)-SUM(N2:N5)</f>
        <v>0</v>
      </c>
      <c r="O6" s="6">
        <f>LCA_default_S3!O2*ABS(supply_chain_S3_PAH_RD!B6)-SUM(O2:O5)</f>
        <v>0</v>
      </c>
      <c r="P6" s="6">
        <f>LCA_default_S3!P2*ABS(supply_chain_S3_PAH_RD!B6)-SUM(P2:P5)</f>
        <v>0</v>
      </c>
      <c r="Q6" s="6">
        <f>LCA_default_S3!Q2*ABS(supply_chain_S3_PAH_RD!B6)-SUM(Q2:Q5)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default_PAH_RD!B13*(LCI_db1_default!AC23-LCI_db1_default!AC24-LCI_db1_default!AC25-LCI_db1_default!AC26)/LCI_db1_default!AB23+supply_chain_default_PAH_RD!B14*(LCI_db1_default!AC42-LCI_db1_default!AC43-LCI_db1_default!AC44-LCI_db1_default!AC45)/LCI_db1_default!AB42)/LCIA_Methods!D2</f>
        <v>0.2483317155888127</v>
      </c>
      <c r="C2" s="6">
        <f>(supply_chain_default_PAH_RD!B13*(LCI_db1_default!AD23-LCI_db1_default!AD24-LCI_db1_default!AD25-LCI_db1_default!AD26)/LCI_db1_default!AB23+supply_chain_default_PAH_RD!B14*(LCI_db1_default!AD42-LCI_db1_default!AD43-LCI_db1_default!AD44-LCI_db1_default!AD45)/LCI_db1_default!AB42)/LCIA_Methods!D3</f>
        <v>-3.8204840509123927E-3</v>
      </c>
      <c r="D2" s="6">
        <f>(supply_chain_default_PAH_RD!B13*(LCI_db1_default!AE23-LCI_db1_default!AE24-LCI_db1_default!AE25-LCI_db1_default!AE26)/LCI_db1_default!AB23+supply_chain_default_PAH_RD!B14*(LCI_db1_default!AE42-LCI_db1_default!AE43-LCI_db1_default!AE44-LCI_db1_default!AE45)/LCI_db1_default!AB42)/LCIA_Methods!D4</f>
        <v>-0.27034297921439138</v>
      </c>
      <c r="E2" s="6">
        <f>(supply_chain_default_PAH_RD!B13*(LCI_db1_default!AF23-LCI_db1_default!AF24-LCI_db1_default!AF25-LCI_db1_default!AF26)/LCI_db1_default!AB23+supply_chain_default_PAH_RD!B14*(LCI_db1_default!AF42-LCI_db1_default!AF43-LCI_db1_default!AF44-LCI_db1_default!AF45)/LCI_db1_default!AB42)/LCIA_Methods!D5</f>
        <v>-5.5007574469411229E-2</v>
      </c>
      <c r="F2" s="6">
        <f>(supply_chain_default_PAH_RD!B13*(LCI_db1_default!AG23-LCI_db1_default!AG24-LCI_db1_default!AG25-LCI_db1_default!AG26)/LCI_db1_default!AB23+supply_chain_default_PAH_RD!B14*(LCI_db1_default!AG42-LCI_db1_default!AG43-LCI_db1_default!AG44-LCI_db1_default!AG45)/LCI_db1_default!AB42)/LCIA_Methods!D6</f>
        <v>-1.6850251345880432E-2</v>
      </c>
      <c r="G2" s="6">
        <f>(supply_chain_default_PAH_RD!B13*(LCI_db1_default!AH23-LCI_db1_default!AH24-LCI_db1_default!AH25-LCI_db1_default!AH26)/LCI_db1_default!AB23+supply_chain_default_PAH_RD!B14*(LCI_db1_default!AH42-LCI_db1_default!AH43-LCI_db1_default!AH44-LCI_db1_default!AH45)/LCI_db1_default!AB42)/LCIA_Methods!D7</f>
        <v>-2.6196210748153587E-3</v>
      </c>
      <c r="H2" s="6">
        <f>(supply_chain_default_PAH_RD!B13*(LCI_db1_default!AI23-LCI_db1_default!AI24-LCI_db1_default!AI25-LCI_db1_default!AI26)/LCI_db1_default!AB23+supply_chain_default_PAH_RD!B14*(LCI_db1_default!AI42-LCI_db1_default!AI43-LCI_db1_default!AI44-LCI_db1_default!AI45)/LCI_db1_default!AB42)/LCIA_Methods!D8</f>
        <v>-4.8764141227150407E-2</v>
      </c>
      <c r="I2" s="6">
        <f>(supply_chain_default_PAH_RD!B13*(LCI_db1_default!AJ23-LCI_db1_default!AJ24-LCI_db1_default!AJ25-LCI_db1_default!AJ26)/LCI_db1_default!AB23+supply_chain_default_PAH_RD!B14*(LCI_db1_default!AJ42-LCI_db1_default!AJ43-LCI_db1_default!AJ44-LCI_db1_default!AJ45)/LCI_db1_default!AB42)/LCIA_Methods!D9</f>
        <v>-3.4477692401061501E-2</v>
      </c>
      <c r="J2" s="6">
        <f>(supply_chain_default_PAH_RD!B13*(LCI_db1_default!AK23-LCI_db1_default!AK24-LCI_db1_default!AK25-LCI_db1_default!AK26)/LCI_db1_default!AB23+supply_chain_default_PAH_RD!B14*(LCI_db1_default!AK42-LCI_db1_default!AK43-LCI_db1_default!AK44-LCI_db1_default!AK45)/LCI_db1_default!AB42)/LCIA_Methods!D10</f>
        <v>-4.1654279786884886E-2</v>
      </c>
      <c r="K2" s="6">
        <f>(supply_chain_default_PAH_RD!B13*(LCI_db1_default!AL23-LCI_db1_default!AL24-LCI_db1_default!AL25-LCI_db1_default!AL26)/LCI_db1_default!AB23+supply_chain_default_PAH_RD!B14*(LCI_db1_default!AL42-LCI_db1_default!AL43-LCI_db1_default!AL44-LCI_db1_default!AL45)/LCI_db1_default!AB42)/LCIA_Methods!D11</f>
        <v>-1.724411160323773E-2</v>
      </c>
      <c r="L2" s="6">
        <f>(supply_chain_default_PAH_RD!B13*(LCI_db1_default!AM23-LCI_db1_default!AM24-LCI_db1_default!AM25-LCI_db1_default!AM26)/LCI_db1_default!AB23+supply_chain_default_PAH_RD!B14*(LCI_db1_default!AM42-LCI_db1_default!AM43-LCI_db1_default!AM44-LCI_db1_default!AM45)/LCI_db1_default!AB42)/LCIA_Methods!D12</f>
        <v>-2.2893434117126903E-2</v>
      </c>
      <c r="M2" s="6">
        <f>(supply_chain_default_PAH_RD!B13*(LCI_db1_default!AN23-LCI_db1_default!AN24-LCI_db1_default!AN25-LCI_db1_default!AN26)/LCI_db1_default!AB23+supply_chain_default_PAH_RD!B14*(LCI_db1_default!AN42-LCI_db1_default!AN43-LCI_db1_default!AN44-LCI_db1_default!AN45)/LCI_db1_default!AB42)/LCIA_Methods!D13</f>
        <v>-1.6185178040729484E-2</v>
      </c>
      <c r="N2" s="6">
        <f>(supply_chain_default_PAH_RD!B13*(LCI_db1_default!AO23-LCI_db1_default!AO24-LCI_db1_default!AO25-LCI_db1_default!AO26)/LCI_db1_default!AB23+supply_chain_default_PAH_RD!B14*(LCI_db1_default!AO42-LCI_db1_default!AO43-LCI_db1_default!AO44-LCI_db1_default!AO45)/LCI_db1_default!AB42)/LCIA_Methods!D14</f>
        <v>-2.3853920095679975E-3</v>
      </c>
      <c r="O2" s="6">
        <f>(supply_chain_default_PAH_RD!B13*(LCI_db1_default!AP23-LCI_db1_default!AP24-LCI_db1_default!AP25-LCI_db1_default!AP26)/LCI_db1_default!AB23+supply_chain_default_PAH_RD!B14*(LCI_db1_default!AP42-LCI_db1_default!AP43-LCI_db1_default!AP44-LCI_db1_default!AP45)/LCI_db1_default!AB42)/LCIA_Methods!D15</f>
        <v>-1.4876675467017148E-2</v>
      </c>
      <c r="P2" s="6">
        <f>(supply_chain_default_PAH_RD!B13*(LCI_db1_default!AQ23-LCI_db1_default!AQ24-LCI_db1_default!AQ25-LCI_db1_default!AQ26)/LCI_db1_default!AB23+supply_chain_default_PAH_RD!B14*(LCI_db1_default!AQ42-LCI_db1_default!AQ43-LCI_db1_default!AQ44-LCI_db1_default!AQ45)/LCI_db1_default!AB42)/LCIA_Methods!D16</f>
        <v>-1.6155010860146889E-2</v>
      </c>
      <c r="Q2" s="6">
        <f>(supply_chain_default_PAH_RD!B13*(LCI_db1_default!AR23-LCI_db1_default!AR24-LCI_db1_default!AR25-LCI_db1_default!AR26)/LCI_db1_default!AB23+supply_chain_default_PAH_RD!B14*(LCI_db1_default!AR42-LCI_db1_default!AR43-LCI_db1_default!AR44-LCI_db1_default!AR45)/LCI_db1_default!AB42)/LCIA_Methods!D17</f>
        <v>-0.23064606253001249</v>
      </c>
    </row>
    <row r="3" spans="1:17" ht="39.5" x14ac:dyDescent="0.35">
      <c r="A3" s="5" t="s">
        <v>47</v>
      </c>
      <c r="B3" s="6">
        <f>(supply_chain_default_PAH_RD!B15*(LCI_db1_default!AC61-LCI_db1_default!AC62)/LCI_db1_default!AB61)/LCIA_Methods!D2</f>
        <v>6.0422335740390791E-2</v>
      </c>
      <c r="C3" s="6">
        <f>(supply_chain_default_PAH_RD!B15*(LCI_db1_default!AD61-LCI_db1_default!AD62)/LCI_db1_default!AB61)/LCIA_Methods!D3</f>
        <v>4.2351143130128655E-3</v>
      </c>
      <c r="D3" s="6">
        <f>(supply_chain_default_PAH_RD!B15*(LCI_db1_default!AE61-LCI_db1_default!AE62)/LCI_db1_default!AB61)/LCIA_Methods!D4</f>
        <v>0.1989139593973159</v>
      </c>
      <c r="E3" s="6">
        <f>(supply_chain_default_PAH_RD!B15*(LCI_db1_default!AF61-LCI_db1_default!AF62)/LCI_db1_default!AB61)/LCIA_Methods!D5</f>
        <v>3.0405580180960033E-2</v>
      </c>
      <c r="F3" s="6">
        <f>(supply_chain_default_PAH_RD!B15*(LCI_db1_default!AG61-LCI_db1_default!AG62)/LCI_db1_default!AB61)/LCIA_Methods!D6</f>
        <v>6.2904239210981913E-2</v>
      </c>
      <c r="G3" s="6">
        <f>(supply_chain_default_PAH_RD!B15*(LCI_db1_default!AH61-LCI_db1_default!AH62)/LCI_db1_default!AB61)/LCIA_Methods!D7</f>
        <v>6.8731315805852251E-3</v>
      </c>
      <c r="H3" s="6">
        <f>(supply_chain_default_PAH_RD!B15*(LCI_db1_default!AI61-LCI_db1_default!AI62)/LCI_db1_default!AB61)/LCIA_Methods!D8</f>
        <v>6.5163214377432471E-2</v>
      </c>
      <c r="I3" s="6">
        <f>(supply_chain_default_PAH_RD!B15*(LCI_db1_default!AJ61-LCI_db1_default!AJ62)/LCI_db1_default!AB61)/LCIA_Methods!D9</f>
        <v>4.3806463033818133E-2</v>
      </c>
      <c r="J3" s="6">
        <f>(supply_chain_default_PAH_RD!B15*(LCI_db1_default!AK61-LCI_db1_default!AK62)/LCI_db1_default!AB61)/LCIA_Methods!D10</f>
        <v>4.9971853203263264E-2</v>
      </c>
      <c r="K3" s="6">
        <f>(supply_chain_default_PAH_RD!B15*(LCI_db1_default!AL61-LCI_db1_default!AL62)/LCI_db1_default!AB61)/LCIA_Methods!D11</f>
        <v>4.2152648623942236E-3</v>
      </c>
      <c r="L3" s="6">
        <f>(supply_chain_default_PAH_RD!B15*(LCI_db1_default!AM61-LCI_db1_default!AM62)/LCI_db1_default!AB61)/LCIA_Methods!D12</f>
        <v>3.493787506414394E-2</v>
      </c>
      <c r="M3" s="6">
        <f>(supply_chain_default_PAH_RD!B15*(LCI_db1_default!AN61-LCI_db1_default!AN62)/LCI_db1_default!AB61)/LCIA_Methods!D13</f>
        <v>2.2416035044104016E-2</v>
      </c>
      <c r="N3" s="6">
        <f>(supply_chain_default_PAH_RD!B15*(LCI_db1_default!AO61-LCI_db1_default!AO62)/LCI_db1_default!AB61)/LCIA_Methods!D14</f>
        <v>1.9571840472283837E-2</v>
      </c>
      <c r="O3" s="6">
        <f>(supply_chain_default_PAH_RD!B15*(LCI_db1_default!AP61-LCI_db1_default!AP62)/LCI_db1_default!AB61)/LCIA_Methods!D15</f>
        <v>2.9196754343354643E-3</v>
      </c>
      <c r="P3" s="6">
        <f>(supply_chain_default_PAH_RD!B15*(LCI_db1_default!AQ61-LCI_db1_default!AQ62)/LCI_db1_default!AB61)/LCIA_Methods!D16</f>
        <v>5.5954974335679936E-3</v>
      </c>
      <c r="Q3" s="6">
        <f>(supply_chain_default_PAH_RD!B15*(LCI_db1_default!AR61-LCI_db1_default!AR62)/LCI_db1_default!AB61)/LCIA_Methods!D17</f>
        <v>0.1106375727401593</v>
      </c>
    </row>
    <row r="4" spans="1:17" ht="39.5" x14ac:dyDescent="0.35">
      <c r="A4" s="5" t="s">
        <v>48</v>
      </c>
      <c r="B4" s="6">
        <f>(supply_chain_default_PAH_RD!B16*(LCI_db1_default!AC68-LCI_db1_default!AC69)/LCI_db1_default!AB68)/LCIA_Methods!D2</f>
        <v>0.10683730754303118</v>
      </c>
      <c r="C4" s="6">
        <f>(supply_chain_default_PAH_RD!B16*(LCI_db1_default!AD68-LCI_db1_default!AD69)/LCI_db1_default!AB68)/LCIA_Methods!D3</f>
        <v>6.9385016022902903E-3</v>
      </c>
      <c r="D4" s="6">
        <f>(supply_chain_default_PAH_RD!B16*(LCI_db1_default!AE68-LCI_db1_default!AE69)/LCI_db1_default!AB68)/LCIA_Methods!D4</f>
        <v>0.56097670365332331</v>
      </c>
      <c r="E4" s="6">
        <f>(supply_chain_default_PAH_RD!B16*(LCI_db1_default!AF68-LCI_db1_default!AF69)/LCI_db1_default!AB68)/LCIA_Methods!D5</f>
        <v>6.742485810110492E-2</v>
      </c>
      <c r="F4" s="6">
        <f>(supply_chain_default_PAH_RD!B16*(LCI_db1_default!AG68-LCI_db1_default!AG69)/LCI_db1_default!AB68)/LCIA_Methods!D6</f>
        <v>0.12011081491667709</v>
      </c>
      <c r="G4" s="6">
        <f>(supply_chain_default_PAH_RD!B16*(LCI_db1_default!AH68-LCI_db1_default!AH69)/LCI_db1_default!AB68)/LCIA_Methods!D7</f>
        <v>1.1484548623019541E-2</v>
      </c>
      <c r="H4" s="6">
        <f>(supply_chain_default_PAH_RD!B16*(LCI_db1_default!AI68-LCI_db1_default!AI69)/LCI_db1_default!AB68)/LCIA_Methods!D8</f>
        <v>0.12147676420425592</v>
      </c>
      <c r="I4" s="6">
        <f>(supply_chain_default_PAH_RD!B16*(LCI_db1_default!AJ68-LCI_db1_default!AJ69)/LCI_db1_default!AB68)/LCIA_Methods!D9</f>
        <v>8.3350731516423041E-2</v>
      </c>
      <c r="J4" s="6">
        <f>(supply_chain_default_PAH_RD!B16*(LCI_db1_default!AK68-LCI_db1_default!AK69)/LCI_db1_default!AB68)/LCIA_Methods!D10</f>
        <v>9.4782699731572329E-2</v>
      </c>
      <c r="K4" s="6">
        <f>(supply_chain_default_PAH_RD!B16*(LCI_db1_default!AL68-LCI_db1_default!AL69)/LCI_db1_default!AB68)/LCIA_Methods!D11</f>
        <v>1.1386810150923304E-2</v>
      </c>
      <c r="L4" s="6">
        <f>(supply_chain_default_PAH_RD!B16*(LCI_db1_default!AM68-LCI_db1_default!AM69)/LCI_db1_default!AB68)/LCIA_Methods!D12</f>
        <v>6.3160052800229363E-2</v>
      </c>
      <c r="M4" s="6">
        <f>(supply_chain_default_PAH_RD!B16*(LCI_db1_default!AN68-LCI_db1_default!AN69)/LCI_db1_default!AB68)/LCIA_Methods!D13</f>
        <v>4.5495306939091776E-2</v>
      </c>
      <c r="N4" s="6">
        <f>(supply_chain_default_PAH_RD!B16*(LCI_db1_default!AO68-LCI_db1_default!AO69)/LCI_db1_default!AB68)/LCIA_Methods!D14</f>
        <v>3.2259478159807981E-2</v>
      </c>
      <c r="O4" s="6">
        <f>(supply_chain_default_PAH_RD!B16*(LCI_db1_default!AP68-LCI_db1_default!AP69)/LCI_db1_default!AB68)/LCIA_Methods!D15</f>
        <v>6.133347068362183E-3</v>
      </c>
      <c r="P4" s="6">
        <f>(supply_chain_default_PAH_RD!B16*(LCI_db1_default!AQ68-LCI_db1_default!AQ69)/LCI_db1_default!AB68)/LCIA_Methods!D16</f>
        <v>2.7050433852681719E-2</v>
      </c>
      <c r="Q4" s="6">
        <f>(supply_chain_default_PAH_RD!B16*(LCI_db1_default!AR68-LCI_db1_default!AR69)/LCI_db1_default!AB68)/LCIA_Methods!D17</f>
        <v>0.19340909049795765</v>
      </c>
    </row>
    <row r="5" spans="1:17" ht="26.5" x14ac:dyDescent="0.35">
      <c r="A5" s="5" t="s">
        <v>49</v>
      </c>
      <c r="B5" s="6">
        <f>(supply_chain_default_PAH_RD!B17*LCI_db1_default!L24+supply_chain_default_PAH_RD!B18*LCI_db1_default!L25+supply_chain_default_PAH_RD!B19*LCI_db1_default!L26)/LCIA_Methods!D2</f>
        <v>6.0614585229738262E-2</v>
      </c>
      <c r="C5" s="6">
        <f>(supply_chain_default_PAH_RD!B17*LCI_db1_default!M24+supply_chain_default_PAH_RD!B18*LCI_db1_default!M25+supply_chain_default_PAH_RD!B19*LCI_db1_default!M26)/LCIA_Methods!D3</f>
        <v>1.2075305182599888E-3</v>
      </c>
      <c r="D5" s="6">
        <f>(supply_chain_default_PAH_RD!B17*LCI_db1_default!N24+supply_chain_default_PAH_RD!B18*LCI_db1_default!N25+supply_chain_default_PAH_RD!B19*LCI_db1_default!N26)/LCIA_Methods!D4</f>
        <v>0.49641021573940475</v>
      </c>
      <c r="E5" s="6">
        <f>(supply_chain_default_PAH_RD!B17*LCI_db1_default!O24+supply_chain_default_PAH_RD!B18*LCI_db1_default!O25+supply_chain_default_PAH_RD!B19*LCI_db1_default!O26)/LCIA_Methods!D5</f>
        <v>0.20579015666785619</v>
      </c>
      <c r="F5" s="6">
        <f>(supply_chain_default_PAH_RD!B17*LCI_db1_default!P24+supply_chain_default_PAH_RD!B18*LCI_db1_default!P25+supply_chain_default_PAH_RD!B19*LCI_db1_default!P26)/LCIA_Methods!D6</f>
        <v>5.9756799353321267E-2</v>
      </c>
      <c r="G5" s="6">
        <f>(supply_chain_default_PAH_RD!B17*LCI_db1_default!Q24+supply_chain_default_PAH_RD!B18*LCI_db1_default!Q25+supply_chain_default_PAH_RD!B19*LCI_db1_default!Q26)/LCIA_Methods!D7</f>
        <v>3.3372696828972643E-3</v>
      </c>
      <c r="H5" s="6">
        <f>(supply_chain_default_PAH_RD!B17*LCI_db1_default!R24+supply_chain_default_PAH_RD!B18*LCI_db1_default!R25+supply_chain_default_PAH_RD!B19*LCI_db1_default!R26)/LCIA_Methods!D8</f>
        <v>1.5082902764791208E-2</v>
      </c>
      <c r="I5" s="6">
        <f>(supply_chain_default_PAH_RD!B17*LCI_db1_default!S24+supply_chain_default_PAH_RD!B18*LCI_db1_default!S25+supply_chain_default_PAH_RD!B19*LCI_db1_default!S26)/LCIA_Methods!D9</f>
        <v>1.2070915833891839E-2</v>
      </c>
      <c r="J5" s="6">
        <f>(supply_chain_default_PAH_RD!B17*LCI_db1_default!T24+supply_chain_default_PAH_RD!B18*LCI_db1_default!T25+supply_chain_default_PAH_RD!B19*LCI_db1_default!T26)/LCIA_Methods!D10</f>
        <v>4.2739621948790964E-3</v>
      </c>
      <c r="K5" s="6">
        <f>(supply_chain_default_PAH_RD!B17*LCI_db1_default!U24+supply_chain_default_PAH_RD!B18*LCI_db1_default!U25+supply_chain_default_PAH_RD!B19*LCI_db1_default!U26)/LCIA_Methods!D11</f>
        <v>3.025447149056874E-2</v>
      </c>
      <c r="L5" s="6">
        <f>(supply_chain_default_PAH_RD!B17*LCI_db1_default!V24+supply_chain_default_PAH_RD!B18*LCI_db1_default!V25+supply_chain_default_PAH_RD!B19*LCI_db1_default!V26)/LCIA_Methods!D12</f>
        <v>2.1551734365447134E-3</v>
      </c>
      <c r="M5" s="6">
        <f>(supply_chain_default_PAH_RD!B17*LCI_db1_default!W24+supply_chain_default_PAH_RD!B18*LCI_db1_default!W25+supply_chain_default_PAH_RD!B19*LCI_db1_default!W26)/LCIA_Methods!D13</f>
        <v>0.15477539523865036</v>
      </c>
      <c r="N5" s="6">
        <f>(supply_chain_default_PAH_RD!B17*LCI_db1_default!X24+supply_chain_default_PAH_RD!B18*LCI_db1_default!X25+supply_chain_default_PAH_RD!B19*LCI_db1_default!X26)/LCIA_Methods!D14</f>
        <v>9.9958873288277551E-3</v>
      </c>
      <c r="O5" s="6">
        <f>(supply_chain_default_PAH_RD!B17*LCI_db1_default!Y24+supply_chain_default_PAH_RD!B18*LCI_db1_default!Y25+supply_chain_default_PAH_RD!B19*LCI_db1_default!Y26)/LCIA_Methods!D15</f>
        <v>4.6235134613772811E-3</v>
      </c>
      <c r="P5" s="6">
        <f>(supply_chain_default_PAH_RD!B17*LCI_db1_default!Z24+supply_chain_default_PAH_RD!B18*LCI_db1_default!Z25+supply_chain_default_PAH_RD!B19*LCI_db1_default!Z26)/LCIA_Methods!D16</f>
        <v>2.6362718662019755E-2</v>
      </c>
      <c r="Q5" s="6">
        <f>(supply_chain_default_PAH_RD!B17*LCI_db1_default!AA24+supply_chain_default_PAH_RD!B18*LCI_db1_default!AA25+supply_chain_default_PAH_RD!B19*LCI_db1_default!AA26)/LCIA_Methods!D17</f>
        <v>6.7352718528433123E-2</v>
      </c>
    </row>
    <row r="6" spans="1:17" x14ac:dyDescent="0.35">
      <c r="A6" s="5" t="s">
        <v>50</v>
      </c>
      <c r="B6" s="6">
        <f>LCA_db1_default!B2*ABS(supply_chain_default_PAH_RD!B6)-SUM(B2:B5)</f>
        <v>0</v>
      </c>
      <c r="C6" s="6">
        <f>LCA_db1_default!C2*ABS(supply_chain_default_PAH_RD!B6)-SUM(C2:C5)</f>
        <v>0</v>
      </c>
      <c r="D6" s="6">
        <f>LCA_db1_default!D2*ABS(supply_chain_default_PAH_RD!B6)-SUM(D2:D5)</f>
        <v>0</v>
      </c>
      <c r="E6" s="6">
        <f>LCA_db1_default!E2*ABS(supply_chain_default_PAH_RD!B6)-SUM(E2:E5)</f>
        <v>0</v>
      </c>
      <c r="F6" s="6">
        <f>LCA_db1_default!F2*ABS(supply_chain_default_PAH_RD!B6)-SUM(F2:F5)</f>
        <v>0</v>
      </c>
      <c r="G6" s="6">
        <f>LCA_db1_default!G2*ABS(supply_chain_default_PAH_RD!B6)-SUM(G2:G5)</f>
        <v>0</v>
      </c>
      <c r="H6" s="6">
        <f>LCA_db1_default!H2*ABS(supply_chain_default_PAH_RD!B6)-SUM(H2:H5)</f>
        <v>0</v>
      </c>
      <c r="I6" s="6">
        <f>LCA_db1_default!I2*ABS(supply_chain_default_PAH_RD!B6)-SUM(I2:I5)</f>
        <v>0</v>
      </c>
      <c r="J6" s="6">
        <f>LCA_db1_default!J2*ABS(supply_chain_default_PAH_RD!B6)-SUM(J2:J5)</f>
        <v>0</v>
      </c>
      <c r="K6" s="6">
        <f>LCA_db1_default!K2*ABS(supply_chain_default_PAH_RD!B6)-SUM(K2:K5)</f>
        <v>0</v>
      </c>
      <c r="L6" s="6">
        <f>LCA_db1_default!L2*ABS(supply_chain_default_PAH_RD!B6)-SUM(L2:L5)</f>
        <v>0</v>
      </c>
      <c r="M6" s="6">
        <f>LCA_db1_default!M2*ABS(supply_chain_default_PAH_RD!B6)-SUM(M2:M5)</f>
        <v>0</v>
      </c>
      <c r="N6" s="6">
        <f>LCA_db1_default!N2*ABS(supply_chain_default_PAH_RD!B6)-SUM(N2:N5)</f>
        <v>0</v>
      </c>
      <c r="O6" s="6">
        <f>LCA_db1_default!O2*ABS(supply_chain_default_PAH_RD!B6)-SUM(O2:O5)</f>
        <v>0</v>
      </c>
      <c r="P6" s="6">
        <f>LCA_db1_default!P2*ABS(supply_chain_default_PAH_RD!B6)-SUM(P2:P5)</f>
        <v>0</v>
      </c>
      <c r="Q6" s="6">
        <f>LCA_db1_default!Q2*ABS(supply_chain_default_PAH_RD!B6)-SUM(Q2:Q5)</f>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(supply_chain_S1_PAH_RD!B13*(LCI_db1_S1!AC23-LCI_db1_S1!AC24-LCI_db1_S1!AC25-LCI_db1_S1!AC26)/LCI_db1_S1!AB23+supply_chain_S1_PAH_RD!B14*(LCI_db1_S1!AC42-LCI_db1_S1!AC43-LCI_db1_S1!AC44-LCI_db1_S1!AC45)/LCI_db1_S1!AB42)/LCIA_Methods!D2</f>
        <v>0.2483317155888127</v>
      </c>
      <c r="C2" s="6">
        <f>(supply_chain_S1_PAH_RD!B13*(LCI_db1_S1!AD23-LCI_db1_S1!AD24-LCI_db1_S1!AD25-LCI_db1_S1!AD26)/LCI_db1_S1!AB23+supply_chain_S1_PAH_RD!B14*(LCI_db1_S1!AD42-LCI_db1_S1!AD43-LCI_db1_S1!AD44-LCI_db1_S1!AD45)/LCI_db1_S1!AB42)/LCIA_Methods!D3</f>
        <v>-3.8204840509123927E-3</v>
      </c>
      <c r="D2" s="6">
        <f>(supply_chain_S1_PAH_RD!B13*(LCI_db1_S1!AE23-LCI_db1_S1!AE24-LCI_db1_S1!AE25-LCI_db1_S1!AE26)/LCI_db1_S1!AB23+supply_chain_S1_PAH_RD!B14*(LCI_db1_S1!AE42-LCI_db1_S1!AE43-LCI_db1_S1!AE44-LCI_db1_S1!AE45)/LCI_db1_S1!AB42)/LCIA_Methods!D4</f>
        <v>-0.27034297921439138</v>
      </c>
      <c r="E2" s="6">
        <f>(supply_chain_S1_PAH_RD!B13*(LCI_db1_S1!AF23-LCI_db1_S1!AF24-LCI_db1_S1!AF25-LCI_db1_S1!AF26)/LCI_db1_S1!AB23+supply_chain_S1_PAH_RD!B14*(LCI_db1_S1!AF42-LCI_db1_S1!AF43-LCI_db1_S1!AF44-LCI_db1_S1!AF45)/LCI_db1_S1!AB42)/LCIA_Methods!D5</f>
        <v>-5.5007574469411229E-2</v>
      </c>
      <c r="F2" s="6">
        <f>(supply_chain_S1_PAH_RD!B13*(LCI_db1_S1!AG23-LCI_db1_S1!AG24-LCI_db1_S1!AG25-LCI_db1_S1!AG26)/LCI_db1_S1!AB23+supply_chain_S1_PAH_RD!B14*(LCI_db1_S1!AG42-LCI_db1_S1!AG43-LCI_db1_S1!AG44-LCI_db1_S1!AG45)/LCI_db1_S1!AB42)/LCIA_Methods!D6</f>
        <v>-1.6850251345880432E-2</v>
      </c>
      <c r="G2" s="6">
        <f>(supply_chain_S1_PAH_RD!B13*(LCI_db1_S1!AH23-LCI_db1_S1!AH24-LCI_db1_S1!AH25-LCI_db1_S1!AH26)/LCI_db1_S1!AB23+supply_chain_S1_PAH_RD!B14*(LCI_db1_S1!AH42-LCI_db1_S1!AH43-LCI_db1_S1!AH44-LCI_db1_S1!AH45)/LCI_db1_S1!AB42)/LCIA_Methods!D7</f>
        <v>-2.6196210748153596E-3</v>
      </c>
      <c r="H2" s="6">
        <f>(supply_chain_S1_PAH_RD!B13*(LCI_db1_S1!AI23-LCI_db1_S1!AI24-LCI_db1_S1!AI25-LCI_db1_S1!AI26)/LCI_db1_S1!AB23+supply_chain_S1_PAH_RD!B14*(LCI_db1_S1!AI42-LCI_db1_S1!AI43-LCI_db1_S1!AI44-LCI_db1_S1!AI45)/LCI_db1_S1!AB42)/LCIA_Methods!D8</f>
        <v>-4.87641412271504E-2</v>
      </c>
      <c r="I2" s="6">
        <f>(supply_chain_S1_PAH_RD!B13*(LCI_db1_S1!AJ23-LCI_db1_S1!AJ24-LCI_db1_S1!AJ25-LCI_db1_S1!AJ26)/LCI_db1_S1!AB23+supply_chain_S1_PAH_RD!B14*(LCI_db1_S1!AJ42-LCI_db1_S1!AJ43-LCI_db1_S1!AJ44-LCI_db1_S1!AJ45)/LCI_db1_S1!AB42)/LCIA_Methods!D9</f>
        <v>-3.4477692401061515E-2</v>
      </c>
      <c r="J2" s="6">
        <f>(supply_chain_S1_PAH_RD!B13*(LCI_db1_S1!AK23-LCI_db1_S1!AK24-LCI_db1_S1!AK25-LCI_db1_S1!AK26)/LCI_db1_S1!AB23+supply_chain_S1_PAH_RD!B14*(LCI_db1_S1!AK42-LCI_db1_S1!AK43-LCI_db1_S1!AK44-LCI_db1_S1!AK45)/LCI_db1_S1!AB42)/LCIA_Methods!D10</f>
        <v>-4.1654279786884893E-2</v>
      </c>
      <c r="K2" s="6">
        <f>(supply_chain_S1_PAH_RD!B13*(LCI_db1_S1!AL23-LCI_db1_S1!AL24-LCI_db1_S1!AL25-LCI_db1_S1!AL26)/LCI_db1_S1!AB23+supply_chain_S1_PAH_RD!B14*(LCI_db1_S1!AL42-LCI_db1_S1!AL43-LCI_db1_S1!AL44-LCI_db1_S1!AL45)/LCI_db1_S1!AB42)/LCIA_Methods!D11</f>
        <v>-1.724411160323773E-2</v>
      </c>
      <c r="L2" s="6">
        <f>(supply_chain_S1_PAH_RD!B13*(LCI_db1_S1!AM23-LCI_db1_S1!AM24-LCI_db1_S1!AM25-LCI_db1_S1!AM26)/LCI_db1_S1!AB23+supply_chain_S1_PAH_RD!B14*(LCI_db1_S1!AM42-LCI_db1_S1!AM43-LCI_db1_S1!AM44-LCI_db1_S1!AM45)/LCI_db1_S1!AB42)/LCIA_Methods!D12</f>
        <v>-2.289343411712691E-2</v>
      </c>
      <c r="M2" s="6">
        <f>(supply_chain_S1_PAH_RD!B13*(LCI_db1_S1!AN23-LCI_db1_S1!AN24-LCI_db1_S1!AN25-LCI_db1_S1!AN26)/LCI_db1_S1!AB23+supply_chain_S1_PAH_RD!B14*(LCI_db1_S1!AN42-LCI_db1_S1!AN43-LCI_db1_S1!AN44-LCI_db1_S1!AN45)/LCI_db1_S1!AB42)/LCIA_Methods!D13</f>
        <v>-1.6185178040729484E-2</v>
      </c>
      <c r="N2" s="6">
        <f>(supply_chain_S1_PAH_RD!B13*(LCI_db1_S1!AO23-LCI_db1_S1!AO24-LCI_db1_S1!AO25-LCI_db1_S1!AO26)/LCI_db1_S1!AB23+supply_chain_S1_PAH_RD!B14*(LCI_db1_S1!AO42-LCI_db1_S1!AO43-LCI_db1_S1!AO44-LCI_db1_S1!AO45)/LCI_db1_S1!AB42)/LCIA_Methods!D14</f>
        <v>-2.3853920095679975E-3</v>
      </c>
      <c r="O2" s="6">
        <f>(supply_chain_S1_PAH_RD!B13*(LCI_db1_S1!AP23-LCI_db1_S1!AP24-LCI_db1_S1!AP25-LCI_db1_S1!AP26)/LCI_db1_S1!AB23+supply_chain_S1_PAH_RD!B14*(LCI_db1_S1!AP42-LCI_db1_S1!AP43-LCI_db1_S1!AP44-LCI_db1_S1!AP45)/LCI_db1_S1!AB42)/LCIA_Methods!D15</f>
        <v>-1.4876675467017148E-2</v>
      </c>
      <c r="P2" s="6">
        <f>(supply_chain_S1_PAH_RD!B13*(LCI_db1_S1!AQ23-LCI_db1_S1!AQ24-LCI_db1_S1!AQ25-LCI_db1_S1!AQ26)/LCI_db1_S1!AB23+supply_chain_S1_PAH_RD!B14*(LCI_db1_S1!AQ42-LCI_db1_S1!AQ43-LCI_db1_S1!AQ44-LCI_db1_S1!AQ45)/LCI_db1_S1!AB42)/LCIA_Methods!D16</f>
        <v>-1.6155010860146889E-2</v>
      </c>
      <c r="Q2" s="6">
        <f>(supply_chain_S1_PAH_RD!B13*(LCI_db1_S1!AR23-LCI_db1_S1!AR24-LCI_db1_S1!AR25-LCI_db1_S1!AR26)/LCI_db1_S1!AB23+supply_chain_S1_PAH_RD!B14*(LCI_db1_S1!AR42-LCI_db1_S1!AR43-LCI_db1_S1!AR44-LCI_db1_S1!AR45)/LCI_db1_S1!AB42)/LCIA_Methods!D17</f>
        <v>-0.23064606253001255</v>
      </c>
    </row>
    <row r="3" spans="1:17" ht="39.5" x14ac:dyDescent="0.35">
      <c r="A3" s="5" t="s">
        <v>47</v>
      </c>
      <c r="B3" s="6">
        <f>(supply_chain_S1_PAH_RD!B15*(LCI_db1_S1!AC61-LCI_db1_S1!AC62)/LCI_db1_S1!AB61)/LCIA_Methods!D2</f>
        <v>6.0422335740390791E-2</v>
      </c>
      <c r="C3" s="6">
        <f>(supply_chain_S1_PAH_RD!B15*(LCI_db1_S1!AD61-LCI_db1_S1!AD62)/LCI_db1_S1!AB61)/LCIA_Methods!D3</f>
        <v>4.2351143130128655E-3</v>
      </c>
      <c r="D3" s="6">
        <f>(supply_chain_S1_PAH_RD!B15*(LCI_db1_S1!AE61-LCI_db1_S1!AE62)/LCI_db1_S1!AB61)/LCIA_Methods!D4</f>
        <v>0.1989139593973159</v>
      </c>
      <c r="E3" s="6">
        <f>(supply_chain_S1_PAH_RD!B15*(LCI_db1_S1!AF61-LCI_db1_S1!AF62)/LCI_db1_S1!AB61)/LCIA_Methods!D5</f>
        <v>3.0405580180960033E-2</v>
      </c>
      <c r="F3" s="6">
        <f>(supply_chain_S1_PAH_RD!B15*(LCI_db1_S1!AG61-LCI_db1_S1!AG62)/LCI_db1_S1!AB61)/LCIA_Methods!D6</f>
        <v>6.2904239210981913E-2</v>
      </c>
      <c r="G3" s="6">
        <f>(supply_chain_S1_PAH_RD!B15*(LCI_db1_S1!AH61-LCI_db1_S1!AH62)/LCI_db1_S1!AB61)/LCIA_Methods!D7</f>
        <v>6.8731315805852251E-3</v>
      </c>
      <c r="H3" s="6">
        <f>(supply_chain_S1_PAH_RD!B15*(LCI_db1_S1!AI61-LCI_db1_S1!AI62)/LCI_db1_S1!AB61)/LCIA_Methods!D8</f>
        <v>6.5163214377432471E-2</v>
      </c>
      <c r="I3" s="6">
        <f>(supply_chain_S1_PAH_RD!B15*(LCI_db1_S1!AJ61-LCI_db1_S1!AJ62)/LCI_db1_S1!AB61)/LCIA_Methods!D9</f>
        <v>4.3806463033818133E-2</v>
      </c>
      <c r="J3" s="6">
        <f>(supply_chain_S1_PAH_RD!B15*(LCI_db1_S1!AK61-LCI_db1_S1!AK62)/LCI_db1_S1!AB61)/LCIA_Methods!D10</f>
        <v>4.9971853203263264E-2</v>
      </c>
      <c r="K3" s="6">
        <f>(supply_chain_S1_PAH_RD!B15*(LCI_db1_S1!AL61-LCI_db1_S1!AL62)/LCI_db1_S1!AB61)/LCIA_Methods!D11</f>
        <v>4.2152648623942236E-3</v>
      </c>
      <c r="L3" s="6">
        <f>(supply_chain_S1_PAH_RD!B15*(LCI_db1_S1!AM61-LCI_db1_S1!AM62)/LCI_db1_S1!AB61)/LCIA_Methods!D12</f>
        <v>3.493787506414394E-2</v>
      </c>
      <c r="M3" s="6">
        <f>(supply_chain_S1_PAH_RD!B15*(LCI_db1_S1!AN61-LCI_db1_S1!AN62)/LCI_db1_S1!AB61)/LCIA_Methods!D13</f>
        <v>2.2416035044104016E-2</v>
      </c>
      <c r="N3" s="6">
        <f>(supply_chain_S1_PAH_RD!B15*(LCI_db1_S1!AO61-LCI_db1_S1!AO62)/LCI_db1_S1!AB61)/LCIA_Methods!D14</f>
        <v>1.9571840472283837E-2</v>
      </c>
      <c r="O3" s="6">
        <f>(supply_chain_S1_PAH_RD!B15*(LCI_db1_S1!AP61-LCI_db1_S1!AP62)/LCI_db1_S1!AB61)/LCIA_Methods!D15</f>
        <v>2.9196754343354643E-3</v>
      </c>
      <c r="P3" s="6">
        <f>(supply_chain_S1_PAH_RD!B15*(LCI_db1_S1!AQ61-LCI_db1_S1!AQ62)/LCI_db1_S1!AB61)/LCIA_Methods!D16</f>
        <v>5.5954974335679936E-3</v>
      </c>
      <c r="Q3" s="6">
        <f>(supply_chain_S1_PAH_RD!B15*(LCI_db1_S1!AR61-LCI_db1_S1!AR62)/LCI_db1_S1!AB61)/LCIA_Methods!D17</f>
        <v>0.1106375727401593</v>
      </c>
    </row>
    <row r="4" spans="1:17" ht="39.5" x14ac:dyDescent="0.35">
      <c r="A4" s="5" t="s">
        <v>48</v>
      </c>
      <c r="B4" s="6">
        <f>(supply_chain_S1_PAH_RD!B16*(LCI_db1_S1!AC68-LCI_db1_S1!AC69)/LCI_db1_S1!AB68)/LCIA_Methods!D2</f>
        <v>0.10683730754303118</v>
      </c>
      <c r="C4" s="6">
        <f>(supply_chain_S1_PAH_RD!B16*(LCI_db1_S1!AD68-LCI_db1_S1!AD69)/LCI_db1_S1!AB68)/LCIA_Methods!D3</f>
        <v>6.9385016022902903E-3</v>
      </c>
      <c r="D4" s="6">
        <f>(supply_chain_S1_PAH_RD!B16*(LCI_db1_S1!AE68-LCI_db1_S1!AE69)/LCI_db1_S1!AB68)/LCIA_Methods!D4</f>
        <v>0.56097670365332331</v>
      </c>
      <c r="E4" s="6">
        <f>(supply_chain_S1_PAH_RD!B16*(LCI_db1_S1!AF68-LCI_db1_S1!AF69)/LCI_db1_S1!AB68)/LCIA_Methods!D5</f>
        <v>6.742485810110492E-2</v>
      </c>
      <c r="F4" s="6">
        <f>(supply_chain_S1_PAH_RD!B16*(LCI_db1_S1!AG68-LCI_db1_S1!AG69)/LCI_db1_S1!AB68)/LCIA_Methods!D6</f>
        <v>0.12011081491667709</v>
      </c>
      <c r="G4" s="6">
        <f>(supply_chain_S1_PAH_RD!B16*(LCI_db1_S1!AH68-LCI_db1_S1!AH69)/LCI_db1_S1!AB68)/LCIA_Methods!D7</f>
        <v>1.1484548623019541E-2</v>
      </c>
      <c r="H4" s="6">
        <f>(supply_chain_S1_PAH_RD!B16*(LCI_db1_S1!AI68-LCI_db1_S1!AI69)/LCI_db1_S1!AB68)/LCIA_Methods!D8</f>
        <v>0.12147676420425592</v>
      </c>
      <c r="I4" s="6">
        <f>(supply_chain_S1_PAH_RD!B16*(LCI_db1_S1!AJ68-LCI_db1_S1!AJ69)/LCI_db1_S1!AB68)/LCIA_Methods!D9</f>
        <v>8.3350731516423041E-2</v>
      </c>
      <c r="J4" s="6">
        <f>(supply_chain_S1_PAH_RD!B16*(LCI_db1_S1!AK68-LCI_db1_S1!AK69)/LCI_db1_S1!AB68)/LCIA_Methods!D10</f>
        <v>9.4782699731572329E-2</v>
      </c>
      <c r="K4" s="6">
        <f>(supply_chain_S1_PAH_RD!B16*(LCI_db1_S1!AL68-LCI_db1_S1!AL69)/LCI_db1_S1!AB68)/LCIA_Methods!D11</f>
        <v>1.1386810150923304E-2</v>
      </c>
      <c r="L4" s="6">
        <f>(supply_chain_S1_PAH_RD!B16*(LCI_db1_S1!AM68-LCI_db1_S1!AM69)/LCI_db1_S1!AB68)/LCIA_Methods!D12</f>
        <v>6.3160052800229363E-2</v>
      </c>
      <c r="M4" s="6">
        <f>(supply_chain_S1_PAH_RD!B16*(LCI_db1_S1!AN68-LCI_db1_S1!AN69)/LCI_db1_S1!AB68)/LCIA_Methods!D13</f>
        <v>4.5495306939091776E-2</v>
      </c>
      <c r="N4" s="6">
        <f>(supply_chain_S1_PAH_RD!B16*(LCI_db1_S1!AO68-LCI_db1_S1!AO69)/LCI_db1_S1!AB68)/LCIA_Methods!D14</f>
        <v>3.2259478159807981E-2</v>
      </c>
      <c r="O4" s="6">
        <f>(supply_chain_S1_PAH_RD!B16*(LCI_db1_S1!AP68-LCI_db1_S1!AP69)/LCI_db1_S1!AB68)/LCIA_Methods!D15</f>
        <v>6.133347068362183E-3</v>
      </c>
      <c r="P4" s="6">
        <f>(supply_chain_S1_PAH_RD!B16*(LCI_db1_S1!AQ68-LCI_db1_S1!AQ69)/LCI_db1_S1!AB68)/LCIA_Methods!D16</f>
        <v>2.7050433852681719E-2</v>
      </c>
      <c r="Q4" s="6">
        <f>(supply_chain_S1_PAH_RD!B16*(LCI_db1_S1!AR68-LCI_db1_S1!AR69)/LCI_db1_S1!AB68)/LCIA_Methods!D17</f>
        <v>0.19340909049795765</v>
      </c>
    </row>
    <row r="5" spans="1:17" ht="26.5" x14ac:dyDescent="0.35">
      <c r="A5" s="5" t="s">
        <v>49</v>
      </c>
      <c r="B5" s="6">
        <f>(supply_chain_S1_PAH_RD!B17*LCI_db1_S1!L24+supply_chain_S1_PAH_RD!B18*LCI_db1_S1!L25+supply_chain_S1_PAH_RD!B19*LCI_db1_S1!L26)/LCIA_Methods!D2</f>
        <v>4.3490924130402467E-2</v>
      </c>
      <c r="C5" s="6">
        <f>(supply_chain_S1_PAH_RD!B17*LCI_db1_S1!M24+supply_chain_S1_PAH_RD!B18*LCI_db1_S1!M25+supply_chain_S1_PAH_RD!B19*LCI_db1_S1!M26)/LCIA_Methods!D3</f>
        <v>8.5448659796307056E-4</v>
      </c>
      <c r="D5" s="6">
        <f>(supply_chain_S1_PAH_RD!B17*LCI_db1_S1!N24+supply_chain_S1_PAH_RD!B18*LCI_db1_S1!N25+supply_chain_S1_PAH_RD!B19*LCI_db1_S1!N26)/LCIA_Methods!D4</f>
        <v>0.12736079567470934</v>
      </c>
      <c r="E5" s="6">
        <f>(supply_chain_S1_PAH_RD!B17*LCI_db1_S1!O24+supply_chain_S1_PAH_RD!B18*LCI_db1_S1!O25+supply_chain_S1_PAH_RD!B19*LCI_db1_S1!O26)/LCIA_Methods!D5</f>
        <v>0.19198587809560422</v>
      </c>
      <c r="F5" s="6">
        <f>(supply_chain_S1_PAH_RD!B17*LCI_db1_S1!P24+supply_chain_S1_PAH_RD!B18*LCI_db1_S1!P25+supply_chain_S1_PAH_RD!B19*LCI_db1_S1!P26)/LCIA_Methods!D6</f>
        <v>5.616655908075531E-2</v>
      </c>
      <c r="G5" s="6">
        <f>(supply_chain_S1_PAH_RD!B17*LCI_db1_S1!Q24+supply_chain_S1_PAH_RD!B18*LCI_db1_S1!Q25+supply_chain_S1_PAH_RD!B19*LCI_db1_S1!Q26)/LCIA_Methods!D7</f>
        <v>1.6338461279401942E-3</v>
      </c>
      <c r="H5" s="6">
        <f>(supply_chain_S1_PAH_RD!B17*LCI_db1_S1!R24+supply_chain_S1_PAH_RD!B18*LCI_db1_S1!R25+supply_chain_S1_PAH_RD!B19*LCI_db1_S1!R26)/LCIA_Methods!D8</f>
        <v>-1.4798047758291897E-3</v>
      </c>
      <c r="I5" s="6">
        <f>(supply_chain_S1_PAH_RD!B17*LCI_db1_S1!S24+supply_chain_S1_PAH_RD!B18*LCI_db1_S1!S25+supply_chain_S1_PAH_RD!B19*LCI_db1_S1!S26)/LCIA_Methods!D9</f>
        <v>-1.6030379103870189E-3</v>
      </c>
      <c r="J5" s="6">
        <f>(supply_chain_S1_PAH_RD!B17*LCI_db1_S1!T24+supply_chain_S1_PAH_RD!B18*LCI_db1_S1!T25+supply_chain_S1_PAH_RD!B19*LCI_db1_S1!T26)/LCIA_Methods!D10</f>
        <v>-1.0556266973830551E-2</v>
      </c>
      <c r="K5" s="6">
        <f>(supply_chain_S1_PAH_RD!B17*LCI_db1_S1!U24+supply_chain_S1_PAH_RD!B18*LCI_db1_S1!U25+supply_chain_S1_PAH_RD!B19*LCI_db1_S1!U26)/LCIA_Methods!D11</f>
        <v>3.016151928210334E-3</v>
      </c>
      <c r="L5" s="6">
        <f>(supply_chain_S1_PAH_RD!B17*LCI_db1_S1!V24+supply_chain_S1_PAH_RD!B18*LCI_db1_S1!V25+supply_chain_S1_PAH_RD!B19*LCI_db1_S1!V26)/LCIA_Methods!D12</f>
        <v>-6.1220859729709124E-3</v>
      </c>
      <c r="M5" s="6">
        <f>(supply_chain_S1_PAH_RD!B17*LCI_db1_S1!W24+supply_chain_S1_PAH_RD!B18*LCI_db1_S1!W25+supply_chain_S1_PAH_RD!B19*LCI_db1_S1!W26)/LCIA_Methods!D13</f>
        <v>0.15433184582129242</v>
      </c>
      <c r="N5" s="6">
        <f>(supply_chain_S1_PAH_RD!B17*LCI_db1_S1!X24+supply_chain_S1_PAH_RD!B18*LCI_db1_S1!X25+supply_chain_S1_PAH_RD!B19*LCI_db1_S1!X26)/LCIA_Methods!D14</f>
        <v>9.4307679599299216E-3</v>
      </c>
      <c r="O5" s="6">
        <f>(supply_chain_S1_PAH_RD!B17*LCI_db1_S1!Y24+supply_chain_S1_PAH_RD!B18*LCI_db1_S1!Y25+supply_chain_S1_PAH_RD!B19*LCI_db1_S1!Y26)/LCIA_Methods!D15</f>
        <v>1.8877498277731965E-3</v>
      </c>
      <c r="P5" s="6">
        <f>(supply_chain_S1_PAH_RD!B17*LCI_db1_S1!Z24+supply_chain_S1_PAH_RD!B18*LCI_db1_S1!Z25+supply_chain_S1_PAH_RD!B19*LCI_db1_S1!Z26)/LCIA_Methods!D16</f>
        <v>1.6461925956683342E-2</v>
      </c>
      <c r="Q5" s="6">
        <f>(supply_chain_S1_PAH_RD!B17*LCI_db1_S1!AA24+supply_chain_S1_PAH_RD!B18*LCI_db1_S1!AA25+supply_chain_S1_PAH_RD!B19*LCI_db1_S1!AA26)/LCIA_Methods!D17</f>
        <v>2.6601170382988391E-2</v>
      </c>
    </row>
    <row r="6" spans="1:17" x14ac:dyDescent="0.35">
      <c r="A6" s="5" t="s">
        <v>50</v>
      </c>
      <c r="B6" s="6">
        <f>LCA_db1_S1!B2*ABS(supply_chain_S1_PAH_RD!B6)-SUM(B2:B5)</f>
        <v>0</v>
      </c>
      <c r="C6" s="6">
        <f>LCA_db1_S1!C2*ABS(supply_chain_S1_PAH_RD!B6)-SUM(C2:C5)</f>
        <v>0</v>
      </c>
      <c r="D6" s="6">
        <f>LCA_db1_S1!D2*ABS(supply_chain_S1_PAH_RD!B6)-SUM(D2:D5)</f>
        <v>0</v>
      </c>
      <c r="E6" s="6">
        <f>LCA_db1_S1!E2*ABS(supply_chain_S1_PAH_RD!B6)-SUM(E2:E5)</f>
        <v>0</v>
      </c>
      <c r="F6" s="6">
        <f>LCA_db1_S1!F2*ABS(supply_chain_S1_PAH_RD!B6)-SUM(F2:F5)</f>
        <v>0</v>
      </c>
      <c r="G6" s="6">
        <f>LCA_db1_S1!G2*ABS(supply_chain_S1_PAH_RD!B6)-SUM(G2:G5)</f>
        <v>0</v>
      </c>
      <c r="H6" s="6">
        <f>LCA_db1_S1!H2*ABS(supply_chain_S1_PAH_RD!B6)-SUM(H2:H5)</f>
        <v>0</v>
      </c>
      <c r="I6" s="6">
        <f>LCA_db1_S1!I2*ABS(supply_chain_S1_PAH_RD!B6)-SUM(I2:I5)</f>
        <v>0</v>
      </c>
      <c r="J6" s="6">
        <f>LCA_db1_S1!J2*ABS(supply_chain_S1_PAH_RD!B6)-SUM(J2:J5)</f>
        <v>0</v>
      </c>
      <c r="K6" s="6">
        <f>LCA_db1_S1!K2*ABS(supply_chain_S1_PAH_RD!B6)-SUM(K2:K5)</f>
        <v>1.951563910473908E-18</v>
      </c>
      <c r="L6" s="6">
        <f>LCA_db1_S1!L2*ABS(supply_chain_S1_PAH_RD!B6)-SUM(L2:L5)</f>
        <v>0</v>
      </c>
      <c r="M6" s="6">
        <f>LCA_db1_S1!M2*ABS(supply_chain_S1_PAH_RD!B6)-SUM(M2:M5)</f>
        <v>0</v>
      </c>
      <c r="N6" s="6">
        <f>LCA_db1_S1!N2*ABS(supply_chain_S1_PAH_RD!B6)-SUM(N2:N5)</f>
        <v>0</v>
      </c>
      <c r="O6" s="6">
        <f>LCA_db1_S1!O2*ABS(supply_chain_S1_PAH_RD!B6)-SUM(O2:O5)</f>
        <v>0</v>
      </c>
      <c r="P6" s="6">
        <f>LCA_db1_S1!P2*ABS(supply_chain_S1_PAH_RD!B6)-SUM(P2:P5)</f>
        <v>0</v>
      </c>
      <c r="Q6" s="6">
        <f>LCA_db1_S1!Q2*ABS(supply_chain_S1_PAH_RD!B6)-SUM(Q2:Q5)</f>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(supply_chain_S2_PAH_RD!B13*(LCI_db1_S2!AC23-LCI_db1_S2!AC24-LCI_db1_S2!AC25-LCI_db1_S2!AC26)/LCI_db1_S2!AB23+supply_chain_S2_PAH_RD!B14*(LCI_db1_S2!AC42-LCI_db1_S2!AC43-LCI_db1_S2!AC44-LCI_db1_S2!AC45)/LCI_db1_S2!AB42)/LCIA_Methods!D2</f>
        <v>0.2483317155888127</v>
      </c>
      <c r="C2" s="6">
        <f>(supply_chain_S2_PAH_RD!B13*(LCI_db1_S2!AD23-LCI_db1_S2!AD24-LCI_db1_S2!AD25-LCI_db1_S2!AD26)/LCI_db1_S2!AB23+supply_chain_S2_PAH_RD!B14*(LCI_db1_S2!AD42-LCI_db1_S2!AD43-LCI_db1_S2!AD44-LCI_db1_S2!AD45)/LCI_db1_S2!AB42)/LCIA_Methods!D3</f>
        <v>-3.8204840509123927E-3</v>
      </c>
      <c r="D2" s="6">
        <f>(supply_chain_S2_PAH_RD!B13*(LCI_db1_S2!AE23-LCI_db1_S2!AE24-LCI_db1_S2!AE25-LCI_db1_S2!AE26)/LCI_db1_S2!AB23+supply_chain_S2_PAH_RD!B14*(LCI_db1_S2!AE42-LCI_db1_S2!AE43-LCI_db1_S2!AE44-LCI_db1_S2!AE45)/LCI_db1_S2!AB42)/LCIA_Methods!D4</f>
        <v>-0.27034297921439138</v>
      </c>
      <c r="E2" s="6">
        <f>(supply_chain_S2_PAH_RD!B13*(LCI_db1_S2!AF23-LCI_db1_S2!AF24-LCI_db1_S2!AF25-LCI_db1_S2!AF26)/LCI_db1_S2!AB23+supply_chain_S2_PAH_RD!B14*(LCI_db1_S2!AF42-LCI_db1_S2!AF43-LCI_db1_S2!AF44-LCI_db1_S2!AF45)/LCI_db1_S2!AB42)/LCIA_Methods!D5</f>
        <v>-5.5007574469411229E-2</v>
      </c>
      <c r="F2" s="6">
        <f>(supply_chain_S2_PAH_RD!B13*(LCI_db1_S2!AG23-LCI_db1_S2!AG24-LCI_db1_S2!AG25-LCI_db1_S2!AG26)/LCI_db1_S2!AB23+supply_chain_S2_PAH_RD!B14*(LCI_db1_S2!AG42-LCI_db1_S2!AG43-LCI_db1_S2!AG44-LCI_db1_S2!AG45)/LCI_db1_S2!AB42)/LCIA_Methods!D6</f>
        <v>-1.6850251345880432E-2</v>
      </c>
      <c r="G2" s="6">
        <f>(supply_chain_S2_PAH_RD!B13*(LCI_db1_S2!AH23-LCI_db1_S2!AH24-LCI_db1_S2!AH25-LCI_db1_S2!AH26)/LCI_db1_S2!AB23+supply_chain_S2_PAH_RD!B14*(LCI_db1_S2!AH42-LCI_db1_S2!AH43-LCI_db1_S2!AH44-LCI_db1_S2!AH45)/LCI_db1_S2!AB42)/LCIA_Methods!D7</f>
        <v>-2.6196210748153587E-3</v>
      </c>
      <c r="H2" s="6">
        <f>(supply_chain_S2_PAH_RD!B13*(LCI_db1_S2!AI23-LCI_db1_S2!AI24-LCI_db1_S2!AI25-LCI_db1_S2!AI26)/LCI_db1_S2!AB23+supply_chain_S2_PAH_RD!B14*(LCI_db1_S2!AI42-LCI_db1_S2!AI43-LCI_db1_S2!AI44-LCI_db1_S2!AI45)/LCI_db1_S2!AB42)/LCIA_Methods!D8</f>
        <v>-4.8764141227150407E-2</v>
      </c>
      <c r="I2" s="6">
        <f>(supply_chain_S2_PAH_RD!B13*(LCI_db1_S2!AJ23-LCI_db1_S2!AJ24-LCI_db1_S2!AJ25-LCI_db1_S2!AJ26)/LCI_db1_S2!AB23+supply_chain_S2_PAH_RD!B14*(LCI_db1_S2!AJ42-LCI_db1_S2!AJ43-LCI_db1_S2!AJ44-LCI_db1_S2!AJ45)/LCI_db1_S2!AB42)/LCIA_Methods!D9</f>
        <v>-3.4477692401061501E-2</v>
      </c>
      <c r="J2" s="6">
        <f>(supply_chain_S2_PAH_RD!B13*(LCI_db1_S2!AK23-LCI_db1_S2!AK24-LCI_db1_S2!AK25-LCI_db1_S2!AK26)/LCI_db1_S2!AB23+supply_chain_S2_PAH_RD!B14*(LCI_db1_S2!AK42-LCI_db1_S2!AK43-LCI_db1_S2!AK44-LCI_db1_S2!AK45)/LCI_db1_S2!AB42)/LCIA_Methods!D10</f>
        <v>-4.1654279786884886E-2</v>
      </c>
      <c r="K2" s="6">
        <f>(supply_chain_S2_PAH_RD!B13*(LCI_db1_S2!AL23-LCI_db1_S2!AL24-LCI_db1_S2!AL25-LCI_db1_S2!AL26)/LCI_db1_S2!AB23+supply_chain_S2_PAH_RD!B14*(LCI_db1_S2!AL42-LCI_db1_S2!AL43-LCI_db1_S2!AL44-LCI_db1_S2!AL45)/LCI_db1_S2!AB42)/LCIA_Methods!D11</f>
        <v>-1.724411160323773E-2</v>
      </c>
      <c r="L2" s="6">
        <f>(supply_chain_S2_PAH_RD!B13*(LCI_db1_S2!AM23-LCI_db1_S2!AM24-LCI_db1_S2!AM25-LCI_db1_S2!AM26)/LCI_db1_S2!AB23+supply_chain_S2_PAH_RD!B14*(LCI_db1_S2!AM42-LCI_db1_S2!AM43-LCI_db1_S2!AM44-LCI_db1_S2!AM45)/LCI_db1_S2!AB42)/LCIA_Methods!D12</f>
        <v>-2.2893434117126903E-2</v>
      </c>
      <c r="M2" s="6">
        <f>(supply_chain_S2_PAH_RD!B13*(LCI_db1_S2!AN23-LCI_db1_S2!AN24-LCI_db1_S2!AN25-LCI_db1_S2!AN26)/LCI_db1_S2!AB23+supply_chain_S2_PAH_RD!B14*(LCI_db1_S2!AN42-LCI_db1_S2!AN43-LCI_db1_S2!AN44-LCI_db1_S2!AN45)/LCI_db1_S2!AB42)/LCIA_Methods!D13</f>
        <v>-1.6185178040729484E-2</v>
      </c>
      <c r="N2" s="6">
        <f>(supply_chain_S2_PAH_RD!B13*(LCI_db1_S2!AO23-LCI_db1_S2!AO24-LCI_db1_S2!AO25-LCI_db1_S2!AO26)/LCI_db1_S2!AB23+supply_chain_S2_PAH_RD!B14*(LCI_db1_S2!AO42-LCI_db1_S2!AO43-LCI_db1_S2!AO44-LCI_db1_S2!AO45)/LCI_db1_S2!AB42)/LCIA_Methods!D14</f>
        <v>-2.3853920095679975E-3</v>
      </c>
      <c r="O2" s="6">
        <f>(supply_chain_S2_PAH_RD!B13*(LCI_db1_S2!AP23-LCI_db1_S2!AP24-LCI_db1_S2!AP25-LCI_db1_S2!AP26)/LCI_db1_S2!AB23+supply_chain_S2_PAH_RD!B14*(LCI_db1_S2!AP42-LCI_db1_S2!AP43-LCI_db1_S2!AP44-LCI_db1_S2!AP45)/LCI_db1_S2!AB42)/LCIA_Methods!D15</f>
        <v>-1.4876675467017148E-2</v>
      </c>
      <c r="P2" s="6">
        <f>(supply_chain_S2_PAH_RD!B13*(LCI_db1_S2!AQ23-LCI_db1_S2!AQ24-LCI_db1_S2!AQ25-LCI_db1_S2!AQ26)/LCI_db1_S2!AB23+supply_chain_S2_PAH_RD!B14*(LCI_db1_S2!AQ42-LCI_db1_S2!AQ43-LCI_db1_S2!AQ44-LCI_db1_S2!AQ45)/LCI_db1_S2!AB42)/LCIA_Methods!D16</f>
        <v>-1.6155010860146889E-2</v>
      </c>
      <c r="Q2" s="6">
        <f>(supply_chain_S2_PAH_RD!B13*(LCI_db1_S2!AR23-LCI_db1_S2!AR24-LCI_db1_S2!AR25-LCI_db1_S2!AR26)/LCI_db1_S2!AB23+supply_chain_S2_PAH_RD!B14*(LCI_db1_S2!AR42-LCI_db1_S2!AR43-LCI_db1_S2!AR44-LCI_db1_S2!AR45)/LCI_db1_S2!AB42)/LCIA_Methods!D17</f>
        <v>-0.23064606253001249</v>
      </c>
    </row>
    <row r="3" spans="1:17" ht="39.5" x14ac:dyDescent="0.35">
      <c r="A3" s="5" t="s">
        <v>47</v>
      </c>
      <c r="B3" s="6">
        <f>(supply_chain_S2_PAH_RD!B15*(LCI_db1_S2!AC61-LCI_db1_S2!AC62)/LCI_db1_S2!AB61)/LCIA_Methods!D2</f>
        <v>6.0422335740390791E-2</v>
      </c>
      <c r="C3" s="6">
        <f>(supply_chain_S2_PAH_RD!B15*(LCI_db1_S2!AD61-LCI_db1_S2!AD62)/LCI_db1_S2!AB61)/LCIA_Methods!D3</f>
        <v>4.2351143130128655E-3</v>
      </c>
      <c r="D3" s="6">
        <f>(supply_chain_S2_PAH_RD!B15*(LCI_db1_S2!AE61-LCI_db1_S2!AE62)/LCI_db1_S2!AB61)/LCIA_Methods!D4</f>
        <v>0.1989139593973159</v>
      </c>
      <c r="E3" s="6">
        <f>(supply_chain_S2_PAH_RD!B15*(LCI_db1_S2!AF61-LCI_db1_S2!AF62)/LCI_db1_S2!AB61)/LCIA_Methods!D5</f>
        <v>3.0405580180960033E-2</v>
      </c>
      <c r="F3" s="6">
        <f>(supply_chain_S2_PAH_RD!B15*(LCI_db1_S2!AG61-LCI_db1_S2!AG62)/LCI_db1_S2!AB61)/LCIA_Methods!D6</f>
        <v>6.2904239210981913E-2</v>
      </c>
      <c r="G3" s="6">
        <f>(supply_chain_S2_PAH_RD!B15*(LCI_db1_S2!AH61-LCI_db1_S2!AH62)/LCI_db1_S2!AB61)/LCIA_Methods!D7</f>
        <v>6.8731315805852251E-3</v>
      </c>
      <c r="H3" s="6">
        <f>(supply_chain_S2_PAH_RD!B15*(LCI_db1_S2!AI61-LCI_db1_S2!AI62)/LCI_db1_S2!AB61)/LCIA_Methods!D8</f>
        <v>6.5163214377432471E-2</v>
      </c>
      <c r="I3" s="6">
        <f>(supply_chain_S2_PAH_RD!B15*(LCI_db1_S2!AJ61-LCI_db1_S2!AJ62)/LCI_db1_S2!AB61)/LCIA_Methods!D9</f>
        <v>4.3806463033818133E-2</v>
      </c>
      <c r="J3" s="6">
        <f>(supply_chain_S2_PAH_RD!B15*(LCI_db1_S2!AK61-LCI_db1_S2!AK62)/LCI_db1_S2!AB61)/LCIA_Methods!D10</f>
        <v>4.9971853203263264E-2</v>
      </c>
      <c r="K3" s="6">
        <f>(supply_chain_S2_PAH_RD!B15*(LCI_db1_S2!AL61-LCI_db1_S2!AL62)/LCI_db1_S2!AB61)/LCIA_Methods!D11</f>
        <v>4.2152648623942236E-3</v>
      </c>
      <c r="L3" s="6">
        <f>(supply_chain_S2_PAH_RD!B15*(LCI_db1_S2!AM61-LCI_db1_S2!AM62)/LCI_db1_S2!AB61)/LCIA_Methods!D12</f>
        <v>3.493787506414394E-2</v>
      </c>
      <c r="M3" s="6">
        <f>(supply_chain_S2_PAH_RD!B15*(LCI_db1_S2!AN61-LCI_db1_S2!AN62)/LCI_db1_S2!AB61)/LCIA_Methods!D13</f>
        <v>2.2416035044104016E-2</v>
      </c>
      <c r="N3" s="6">
        <f>(supply_chain_S2_PAH_RD!B15*(LCI_db1_S2!AO61-LCI_db1_S2!AO62)/LCI_db1_S2!AB61)/LCIA_Methods!D14</f>
        <v>1.9571840472283837E-2</v>
      </c>
      <c r="O3" s="6">
        <f>(supply_chain_S2_PAH_RD!B15*(LCI_db1_S2!AP61-LCI_db1_S2!AP62)/LCI_db1_S2!AB61)/LCIA_Methods!D15</f>
        <v>2.9196754343354643E-3</v>
      </c>
      <c r="P3" s="6">
        <f>(supply_chain_S2_PAH_RD!B15*(LCI_db1_S2!AQ61-LCI_db1_S2!AQ62)/LCI_db1_S2!AB61)/LCIA_Methods!D16</f>
        <v>5.5954974335679936E-3</v>
      </c>
      <c r="Q3" s="6">
        <f>(supply_chain_S2_PAH_RD!B15*(LCI_db1_S2!AR61-LCI_db1_S2!AR62)/LCI_db1_S2!AB61)/LCIA_Methods!D17</f>
        <v>0.1106375727401593</v>
      </c>
    </row>
    <row r="4" spans="1:17" ht="39.5" x14ac:dyDescent="0.35">
      <c r="A4" s="5" t="s">
        <v>48</v>
      </c>
      <c r="B4" s="6">
        <f>(supply_chain_S2_PAH_RD!B16*(LCI_db1_S2!AC68-LCI_db1_S2!AC69)/LCI_db1_S2!AB68)/LCIA_Methods!D2</f>
        <v>0.10683730754303118</v>
      </c>
      <c r="C4" s="6">
        <f>(supply_chain_S2_PAH_RD!B16*(LCI_db1_S2!AD68-LCI_db1_S2!AD69)/LCI_db1_S2!AB68)/LCIA_Methods!D3</f>
        <v>6.9385016022902903E-3</v>
      </c>
      <c r="D4" s="6">
        <f>(supply_chain_S2_PAH_RD!B16*(LCI_db1_S2!AE68-LCI_db1_S2!AE69)/LCI_db1_S2!AB68)/LCIA_Methods!D4</f>
        <v>0.56097670365332331</v>
      </c>
      <c r="E4" s="6">
        <f>(supply_chain_S2_PAH_RD!B16*(LCI_db1_S2!AF68-LCI_db1_S2!AF69)/LCI_db1_S2!AB68)/LCIA_Methods!D5</f>
        <v>6.742485810110492E-2</v>
      </c>
      <c r="F4" s="6">
        <f>(supply_chain_S2_PAH_RD!B16*(LCI_db1_S2!AG68-LCI_db1_S2!AG69)/LCI_db1_S2!AB68)/LCIA_Methods!D6</f>
        <v>0.12011081491667709</v>
      </c>
      <c r="G4" s="6">
        <f>(supply_chain_S2_PAH_RD!B16*(LCI_db1_S2!AH68-LCI_db1_S2!AH69)/LCI_db1_S2!AB68)/LCIA_Methods!D7</f>
        <v>1.1484548623019541E-2</v>
      </c>
      <c r="H4" s="6">
        <f>(supply_chain_S2_PAH_RD!B16*(LCI_db1_S2!AI68-LCI_db1_S2!AI69)/LCI_db1_S2!AB68)/LCIA_Methods!D8</f>
        <v>0.12147676420425592</v>
      </c>
      <c r="I4" s="6">
        <f>(supply_chain_S2_PAH_RD!B16*(LCI_db1_S2!AJ68-LCI_db1_S2!AJ69)/LCI_db1_S2!AB68)/LCIA_Methods!D9</f>
        <v>8.3350731516423041E-2</v>
      </c>
      <c r="J4" s="6">
        <f>(supply_chain_S2_PAH_RD!B16*(LCI_db1_S2!AK68-LCI_db1_S2!AK69)/LCI_db1_S2!AB68)/LCIA_Methods!D10</f>
        <v>9.4782699731572329E-2</v>
      </c>
      <c r="K4" s="6">
        <f>(supply_chain_S2_PAH_RD!B16*(LCI_db1_S2!AL68-LCI_db1_S2!AL69)/LCI_db1_S2!AB68)/LCIA_Methods!D11</f>
        <v>1.1386810150923304E-2</v>
      </c>
      <c r="L4" s="6">
        <f>(supply_chain_S2_PAH_RD!B16*(LCI_db1_S2!AM68-LCI_db1_S2!AM69)/LCI_db1_S2!AB68)/LCIA_Methods!D12</f>
        <v>6.3160052800229363E-2</v>
      </c>
      <c r="M4" s="6">
        <f>(supply_chain_S2_PAH_RD!B16*(LCI_db1_S2!AN68-LCI_db1_S2!AN69)/LCI_db1_S2!AB68)/LCIA_Methods!D13</f>
        <v>4.5495306939091776E-2</v>
      </c>
      <c r="N4" s="6">
        <f>(supply_chain_S2_PAH_RD!B16*(LCI_db1_S2!AO68-LCI_db1_S2!AO69)/LCI_db1_S2!AB68)/LCIA_Methods!D14</f>
        <v>3.2259478159807981E-2</v>
      </c>
      <c r="O4" s="6">
        <f>(supply_chain_S2_PAH_RD!B16*(LCI_db1_S2!AP68-LCI_db1_S2!AP69)/LCI_db1_S2!AB68)/LCIA_Methods!D15</f>
        <v>6.133347068362183E-3</v>
      </c>
      <c r="P4" s="6">
        <f>(supply_chain_S2_PAH_RD!B16*(LCI_db1_S2!AQ68-LCI_db1_S2!AQ69)/LCI_db1_S2!AB68)/LCIA_Methods!D16</f>
        <v>2.7050433852681719E-2</v>
      </c>
      <c r="Q4" s="6">
        <f>(supply_chain_S2_PAH_RD!B16*(LCI_db1_S2!AR68-LCI_db1_S2!AR69)/LCI_db1_S2!AB68)/LCIA_Methods!D17</f>
        <v>0.19340909049795765</v>
      </c>
    </row>
    <row r="5" spans="1:17" ht="26.5" x14ac:dyDescent="0.35">
      <c r="A5" s="5" t="s">
        <v>49</v>
      </c>
      <c r="B5" s="6">
        <f>(supply_chain_S2_PAH_RD!B17*LCI_db1_S2!L24+supply_chain_S2_PAH_RD!B18*LCI_db1_S2!L25+supply_chain_S2_PAH_RD!B19*LCI_db1_S2!L26)/LCIA_Methods!D2</f>
        <v>6.0614585229738262E-2</v>
      </c>
      <c r="C5" s="6">
        <f>(supply_chain_S2_PAH_RD!B17*LCI_db1_S2!M24+supply_chain_S2_PAH_RD!B18*LCI_db1_S2!M25+supply_chain_S2_PAH_RD!B19*LCI_db1_S2!M26)/LCIA_Methods!D3</f>
        <v>1.2075305182599888E-3</v>
      </c>
      <c r="D5" s="6">
        <f>(supply_chain_S2_PAH_RD!B17*LCI_db1_S2!N24+supply_chain_S2_PAH_RD!B18*LCI_db1_S2!N25+supply_chain_S2_PAH_RD!B19*LCI_db1_S2!N26)/LCIA_Methods!D4</f>
        <v>0.49641021573940475</v>
      </c>
      <c r="E5" s="6">
        <f>(supply_chain_S2_PAH_RD!B17*LCI_db1_S2!O24+supply_chain_S2_PAH_RD!B18*LCI_db1_S2!O25+supply_chain_S2_PAH_RD!B19*LCI_db1_S2!O26)/LCIA_Methods!D5</f>
        <v>0.20579015666785619</v>
      </c>
      <c r="F5" s="6">
        <f>(supply_chain_S2_PAH_RD!B17*LCI_db1_S2!P24+supply_chain_S2_PAH_RD!B18*LCI_db1_S2!P25+supply_chain_S2_PAH_RD!B19*LCI_db1_S2!P26)/LCIA_Methods!D6</f>
        <v>5.9756799353321267E-2</v>
      </c>
      <c r="G5" s="6">
        <f>(supply_chain_S2_PAH_RD!B17*LCI_db1_S2!Q24+supply_chain_S2_PAH_RD!B18*LCI_db1_S2!Q25+supply_chain_S2_PAH_RD!B19*LCI_db1_S2!Q26)/LCIA_Methods!D7</f>
        <v>3.3372696828972643E-3</v>
      </c>
      <c r="H5" s="6">
        <f>(supply_chain_S2_PAH_RD!B17*LCI_db1_S2!R24+supply_chain_S2_PAH_RD!B18*LCI_db1_S2!R25+supply_chain_S2_PAH_RD!B19*LCI_db1_S2!R26)/LCIA_Methods!D8</f>
        <v>1.5082902764791208E-2</v>
      </c>
      <c r="I5" s="6">
        <f>(supply_chain_S2_PAH_RD!B17*LCI_db1_S2!S24+supply_chain_S2_PAH_RD!B18*LCI_db1_S2!S25+supply_chain_S2_PAH_RD!B19*LCI_db1_S2!S26)/LCIA_Methods!D9</f>
        <v>1.2070915833891839E-2</v>
      </c>
      <c r="J5" s="6">
        <f>(supply_chain_S2_PAH_RD!B17*LCI_db1_S2!T24+supply_chain_S2_PAH_RD!B18*LCI_db1_S2!T25+supply_chain_S2_PAH_RD!B19*LCI_db1_S2!T26)/LCIA_Methods!D10</f>
        <v>4.2739621948790964E-3</v>
      </c>
      <c r="K5" s="6">
        <f>(supply_chain_S2_PAH_RD!B17*LCI_db1_S2!U24+supply_chain_S2_PAH_RD!B18*LCI_db1_S2!U25+supply_chain_S2_PAH_RD!B19*LCI_db1_S2!U26)/LCIA_Methods!D11</f>
        <v>3.025447149056874E-2</v>
      </c>
      <c r="L5" s="6">
        <f>(supply_chain_S2_PAH_RD!B17*LCI_db1_S2!V24+supply_chain_S2_PAH_RD!B18*LCI_db1_S2!V25+supply_chain_S2_PAH_RD!B19*LCI_db1_S2!V26)/LCIA_Methods!D12</f>
        <v>2.1551734365447134E-3</v>
      </c>
      <c r="M5" s="6">
        <f>(supply_chain_S2_PAH_RD!B17*LCI_db1_S2!W24+supply_chain_S2_PAH_RD!B18*LCI_db1_S2!W25+supply_chain_S2_PAH_RD!B19*LCI_db1_S2!W26)/LCIA_Methods!D13</f>
        <v>0.15477539523865036</v>
      </c>
      <c r="N5" s="6">
        <f>(supply_chain_S2_PAH_RD!B17*LCI_db1_S2!X24+supply_chain_S2_PAH_RD!B18*LCI_db1_S2!X25+supply_chain_S2_PAH_RD!B19*LCI_db1_S2!X26)/LCIA_Methods!D14</f>
        <v>9.9958873288277551E-3</v>
      </c>
      <c r="O5" s="6">
        <f>(supply_chain_S2_PAH_RD!B17*LCI_db1_S2!Y24+supply_chain_S2_PAH_RD!B18*LCI_db1_S2!Y25+supply_chain_S2_PAH_RD!B19*LCI_db1_S2!Y26)/LCIA_Methods!D15</f>
        <v>4.6235134613772811E-3</v>
      </c>
      <c r="P5" s="6">
        <f>(supply_chain_S2_PAH_RD!B17*LCI_db1_S2!Z24+supply_chain_S2_PAH_RD!B18*LCI_db1_S2!Z25+supply_chain_S2_PAH_RD!B19*LCI_db1_S2!Z26)/LCIA_Methods!D16</f>
        <v>2.6362718662019755E-2</v>
      </c>
      <c r="Q5" s="6">
        <f>(supply_chain_S2_PAH_RD!B17*LCI_db1_S2!AA24+supply_chain_S2_PAH_RD!B18*LCI_db1_S2!AA25+supply_chain_S2_PAH_RD!B19*LCI_db1_S2!AA26)/LCIA_Methods!D17</f>
        <v>6.7352718528433123E-2</v>
      </c>
    </row>
    <row r="6" spans="1:17" x14ac:dyDescent="0.35">
      <c r="A6" s="5" t="s">
        <v>50</v>
      </c>
      <c r="B6" s="6">
        <f>LCA_db1_S2!B2*ABS(supply_chain_S2_PAH_RD!B6)-SUM(B2:B5)</f>
        <v>0</v>
      </c>
      <c r="C6" s="6">
        <f>LCA_db1_S2!C2*ABS(supply_chain_S2_PAH_RD!B6)-SUM(C2:C5)</f>
        <v>0</v>
      </c>
      <c r="D6" s="6">
        <f>LCA_db1_S2!D2*ABS(supply_chain_S2_PAH_RD!B6)-SUM(D2:D5)</f>
        <v>0</v>
      </c>
      <c r="E6" s="6">
        <f>LCA_db1_S2!E2*ABS(supply_chain_S2_PAH_RD!B6)-SUM(E2:E5)</f>
        <v>0</v>
      </c>
      <c r="F6" s="6">
        <f>LCA_db1_S2!F2*ABS(supply_chain_S2_PAH_RD!B6)-SUM(F2:F5)</f>
        <v>0</v>
      </c>
      <c r="G6" s="6">
        <f>LCA_db1_S2!G2*ABS(supply_chain_S2_PAH_RD!B6)-SUM(G2:G5)</f>
        <v>0</v>
      </c>
      <c r="H6" s="6">
        <f>LCA_db1_S2!H2*ABS(supply_chain_S2_PAH_RD!B6)-SUM(H2:H5)</f>
        <v>0</v>
      </c>
      <c r="I6" s="6">
        <f>LCA_db1_S2!I2*ABS(supply_chain_S2_PAH_RD!B6)-SUM(I2:I5)</f>
        <v>0</v>
      </c>
      <c r="J6" s="6">
        <f>LCA_db1_S2!J2*ABS(supply_chain_S2_PAH_RD!B6)-SUM(J2:J5)</f>
        <v>0</v>
      </c>
      <c r="K6" s="6">
        <f>LCA_db1_S2!K2*ABS(supply_chain_S2_PAH_RD!B6)-SUM(K2:K5)</f>
        <v>0</v>
      </c>
      <c r="L6" s="6">
        <f>LCA_db1_S2!L2*ABS(supply_chain_S2_PAH_RD!B6)-SUM(L2:L5)</f>
        <v>0</v>
      </c>
      <c r="M6" s="6">
        <f>LCA_db1_S2!M2*ABS(supply_chain_S2_PAH_RD!B6)-SUM(M2:M5)</f>
        <v>0</v>
      </c>
      <c r="N6" s="6">
        <f>LCA_db1_S2!N2*ABS(supply_chain_S2_PAH_RD!B6)-SUM(N2:N5)</f>
        <v>0</v>
      </c>
      <c r="O6" s="6">
        <f>LCA_db1_S2!O2*ABS(supply_chain_S2_PAH_RD!B6)-SUM(O2:O5)</f>
        <v>0</v>
      </c>
      <c r="P6" s="6">
        <f>LCA_db1_S2!P2*ABS(supply_chain_S2_PAH_RD!B6)-SUM(P2:P5)</f>
        <v>0</v>
      </c>
      <c r="Q6" s="6">
        <f>LCA_db1_S2!Q2*ABS(supply_chain_S2_PAH_RD!B6)-SUM(Q2:Q5)</f>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(supply_chain_S3_PAH_RD!B13*(LCI_db1_S3!AC23-LCI_db1_S3!AC24-LCI_db1_S3!AC25-LCI_db1_S3!AC26)/LCI_db1_S3!AB23+supply_chain_S3_PAH_RD!B14*(LCI_db1_S3!AC42-LCI_db1_S3!AC43-LCI_db1_S3!AC44-LCI_db1_S3!AC45)/LCI_db1_S3!AB42)/LCIA_Methods!D2</f>
        <v>0.2483317155888127</v>
      </c>
      <c r="C2" s="6">
        <f>(supply_chain_S3_PAH_RD!B13*(LCI_db1_S3!AD23-LCI_db1_S3!AD24-LCI_db1_S3!AD25-LCI_db1_S3!AD26)/LCI_db1_S3!AB23+supply_chain_S3_PAH_RD!B14*(LCI_db1_S3!AD42-LCI_db1_S3!AD43-LCI_db1_S3!AD44-LCI_db1_S3!AD45)/LCI_db1_S3!AB42)/LCIA_Methods!D3</f>
        <v>-3.8204840509123927E-3</v>
      </c>
      <c r="D2" s="6">
        <f>(supply_chain_S3_PAH_RD!B13*(LCI_db1_S3!AE23-LCI_db1_S3!AE24-LCI_db1_S3!AE25-LCI_db1_S3!AE26)/LCI_db1_S3!AB23+supply_chain_S3_PAH_RD!B14*(LCI_db1_S3!AE42-LCI_db1_S3!AE43-LCI_db1_S3!AE44-LCI_db1_S3!AE45)/LCI_db1_S3!AB42)/LCIA_Methods!D4</f>
        <v>-0.27034297921439143</v>
      </c>
      <c r="E2" s="6">
        <f>(supply_chain_S3_PAH_RD!B13*(LCI_db1_S3!AF23-LCI_db1_S3!AF24-LCI_db1_S3!AF25-LCI_db1_S3!AF26)/LCI_db1_S3!AB23+supply_chain_S3_PAH_RD!B14*(LCI_db1_S3!AF42-LCI_db1_S3!AF43-LCI_db1_S3!AF44-LCI_db1_S3!AF45)/LCI_db1_S3!AB42)/LCIA_Methods!D5</f>
        <v>-5.5007574469411208E-2</v>
      </c>
      <c r="F2" s="6">
        <f>(supply_chain_S3_PAH_RD!B13*(LCI_db1_S3!AG23-LCI_db1_S3!AG24-LCI_db1_S3!AG25-LCI_db1_S3!AG26)/LCI_db1_S3!AB23+supply_chain_S3_PAH_RD!B14*(LCI_db1_S3!AG42-LCI_db1_S3!AG43-LCI_db1_S3!AG44-LCI_db1_S3!AG45)/LCI_db1_S3!AB42)/LCIA_Methods!D6</f>
        <v>-1.6850251345880436E-2</v>
      </c>
      <c r="G2" s="6">
        <f>(supply_chain_S3_PAH_RD!B13*(LCI_db1_S3!AH23-LCI_db1_S3!AH24-LCI_db1_S3!AH25-LCI_db1_S3!AH26)/LCI_db1_S3!AB23+supply_chain_S3_PAH_RD!B14*(LCI_db1_S3!AH42-LCI_db1_S3!AH43-LCI_db1_S3!AH44-LCI_db1_S3!AH45)/LCI_db1_S3!AB42)/LCIA_Methods!D7</f>
        <v>-2.6196210748153591E-3</v>
      </c>
      <c r="H2" s="6">
        <f>(supply_chain_S3_PAH_RD!B13*(LCI_db1_S3!AI23-LCI_db1_S3!AI24-LCI_db1_S3!AI25-LCI_db1_S3!AI26)/LCI_db1_S3!AB23+supply_chain_S3_PAH_RD!B14*(LCI_db1_S3!AI42-LCI_db1_S3!AI43-LCI_db1_S3!AI44-LCI_db1_S3!AI45)/LCI_db1_S3!AB42)/LCIA_Methods!D8</f>
        <v>-4.8764141227150407E-2</v>
      </c>
      <c r="I2" s="6">
        <f>(supply_chain_S3_PAH_RD!B13*(LCI_db1_S3!AJ23-LCI_db1_S3!AJ24-LCI_db1_S3!AJ25-LCI_db1_S3!AJ26)/LCI_db1_S3!AB23+supply_chain_S3_PAH_RD!B14*(LCI_db1_S3!AJ42-LCI_db1_S3!AJ43-LCI_db1_S3!AJ44-LCI_db1_S3!AJ45)/LCI_db1_S3!AB42)/LCIA_Methods!D9</f>
        <v>-3.4477692401061501E-2</v>
      </c>
      <c r="J2" s="6">
        <f>(supply_chain_S3_PAH_RD!B13*(LCI_db1_S3!AK23-LCI_db1_S3!AK24-LCI_db1_S3!AK25-LCI_db1_S3!AK26)/LCI_db1_S3!AB23+supply_chain_S3_PAH_RD!B14*(LCI_db1_S3!AK42-LCI_db1_S3!AK43-LCI_db1_S3!AK44-LCI_db1_S3!AK45)/LCI_db1_S3!AB42)/LCIA_Methods!D10</f>
        <v>-4.1654279786884893E-2</v>
      </c>
      <c r="K2" s="6">
        <f>(supply_chain_S3_PAH_RD!B13*(LCI_db1_S3!AL23-LCI_db1_S3!AL24-LCI_db1_S3!AL25-LCI_db1_S3!AL26)/LCI_db1_S3!AB23+supply_chain_S3_PAH_RD!B14*(LCI_db1_S3!AL42-LCI_db1_S3!AL43-LCI_db1_S3!AL44-LCI_db1_S3!AL45)/LCI_db1_S3!AB42)/LCIA_Methods!D11</f>
        <v>-1.7244111603237734E-2</v>
      </c>
      <c r="L2" s="6">
        <f>(supply_chain_S3_PAH_RD!B13*(LCI_db1_S3!AM23-LCI_db1_S3!AM24-LCI_db1_S3!AM25-LCI_db1_S3!AM26)/LCI_db1_S3!AB23+supply_chain_S3_PAH_RD!B14*(LCI_db1_S3!AM42-LCI_db1_S3!AM43-LCI_db1_S3!AM44-LCI_db1_S3!AM45)/LCI_db1_S3!AB42)/LCIA_Methods!D12</f>
        <v>-2.289343411712691E-2</v>
      </c>
      <c r="M2" s="6">
        <f>(supply_chain_S3_PAH_RD!B13*(LCI_db1_S3!AN23-LCI_db1_S3!AN24-LCI_db1_S3!AN25-LCI_db1_S3!AN26)/LCI_db1_S3!AB23+supply_chain_S3_PAH_RD!B14*(LCI_db1_S3!AN42-LCI_db1_S3!AN43-LCI_db1_S3!AN44-LCI_db1_S3!AN45)/LCI_db1_S3!AB42)/LCIA_Methods!D13</f>
        <v>-1.6185178040729484E-2</v>
      </c>
      <c r="N2" s="6">
        <f>(supply_chain_S3_PAH_RD!B13*(LCI_db1_S3!AO23-LCI_db1_S3!AO24-LCI_db1_S3!AO25-LCI_db1_S3!AO26)/LCI_db1_S3!AB23+supply_chain_S3_PAH_RD!B14*(LCI_db1_S3!AO42-LCI_db1_S3!AO43-LCI_db1_S3!AO44-LCI_db1_S3!AO45)/LCI_db1_S3!AB42)/LCIA_Methods!D14</f>
        <v>-2.3853920095679971E-3</v>
      </c>
      <c r="O2" s="6">
        <f>(supply_chain_S3_PAH_RD!B13*(LCI_db1_S3!AP23-LCI_db1_S3!AP24-LCI_db1_S3!AP25-LCI_db1_S3!AP26)/LCI_db1_S3!AB23+supply_chain_S3_PAH_RD!B14*(LCI_db1_S3!AP42-LCI_db1_S3!AP43-LCI_db1_S3!AP44-LCI_db1_S3!AP45)/LCI_db1_S3!AB42)/LCIA_Methods!D15</f>
        <v>-1.4876675467017146E-2</v>
      </c>
      <c r="P2" s="6">
        <f>(supply_chain_S3_PAH_RD!B13*(LCI_db1_S3!AQ23-LCI_db1_S3!AQ24-LCI_db1_S3!AQ25-LCI_db1_S3!AQ26)/LCI_db1_S3!AB23+supply_chain_S3_PAH_RD!B14*(LCI_db1_S3!AQ42-LCI_db1_S3!AQ43-LCI_db1_S3!AQ44-LCI_db1_S3!AQ45)/LCI_db1_S3!AB42)/LCIA_Methods!D16</f>
        <v>-1.6155010860146889E-2</v>
      </c>
      <c r="Q2" s="6">
        <f>(supply_chain_S3_PAH_RD!B13*(LCI_db1_S3!AR23-LCI_db1_S3!AR24-LCI_db1_S3!AR25-LCI_db1_S3!AR26)/LCI_db1_S3!AB23+supply_chain_S3_PAH_RD!B14*(LCI_db1_S3!AR42-LCI_db1_S3!AR43-LCI_db1_S3!AR44-LCI_db1_S3!AR45)/LCI_db1_S3!AB42)/LCIA_Methods!D17</f>
        <v>-0.23064606253001244</v>
      </c>
    </row>
    <row r="3" spans="1:17" ht="39.5" x14ac:dyDescent="0.35">
      <c r="A3" s="5" t="s">
        <v>47</v>
      </c>
      <c r="B3" s="6">
        <f>(supply_chain_S3_PAH_RD!B15*(LCI_db1_S3!AC61-LCI_db1_S3!AC62)/LCI_db1_S3!AB61)/LCIA_Methods!D2</f>
        <v>6.0422335740390791E-2</v>
      </c>
      <c r="C3" s="6">
        <f>(supply_chain_S3_PAH_RD!B15*(LCI_db1_S3!AD61-LCI_db1_S3!AD62)/LCI_db1_S3!AB61)/LCIA_Methods!D3</f>
        <v>4.2351143130128655E-3</v>
      </c>
      <c r="D3" s="6">
        <f>(supply_chain_S3_PAH_RD!B15*(LCI_db1_S3!AE61-LCI_db1_S3!AE62)/LCI_db1_S3!AB61)/LCIA_Methods!D4</f>
        <v>0.1989139593973159</v>
      </c>
      <c r="E3" s="6">
        <f>(supply_chain_S3_PAH_RD!B15*(LCI_db1_S3!AF61-LCI_db1_S3!AF62)/LCI_db1_S3!AB61)/LCIA_Methods!D5</f>
        <v>3.0405580180960033E-2</v>
      </c>
      <c r="F3" s="6">
        <f>(supply_chain_S3_PAH_RD!B15*(LCI_db1_S3!AG61-LCI_db1_S3!AG62)/LCI_db1_S3!AB61)/LCIA_Methods!D6</f>
        <v>6.2904239210981913E-2</v>
      </c>
      <c r="G3" s="6">
        <f>(supply_chain_S3_PAH_RD!B15*(LCI_db1_S3!AH61-LCI_db1_S3!AH62)/LCI_db1_S3!AB61)/LCIA_Methods!D7</f>
        <v>6.8731315805852251E-3</v>
      </c>
      <c r="H3" s="6">
        <f>(supply_chain_S3_PAH_RD!B15*(LCI_db1_S3!AI61-LCI_db1_S3!AI62)/LCI_db1_S3!AB61)/LCIA_Methods!D8</f>
        <v>6.5163214377432471E-2</v>
      </c>
      <c r="I3" s="6">
        <f>(supply_chain_S3_PAH_RD!B15*(LCI_db1_S3!AJ61-LCI_db1_S3!AJ62)/LCI_db1_S3!AB61)/LCIA_Methods!D9</f>
        <v>4.3806463033818133E-2</v>
      </c>
      <c r="J3" s="6">
        <f>(supply_chain_S3_PAH_RD!B15*(LCI_db1_S3!AK61-LCI_db1_S3!AK62)/LCI_db1_S3!AB61)/LCIA_Methods!D10</f>
        <v>4.9971853203263264E-2</v>
      </c>
      <c r="K3" s="6">
        <f>(supply_chain_S3_PAH_RD!B15*(LCI_db1_S3!AL61-LCI_db1_S3!AL62)/LCI_db1_S3!AB61)/LCIA_Methods!D11</f>
        <v>4.2152648623942236E-3</v>
      </c>
      <c r="L3" s="6">
        <f>(supply_chain_S3_PAH_RD!B15*(LCI_db1_S3!AM61-LCI_db1_S3!AM62)/LCI_db1_S3!AB61)/LCIA_Methods!D12</f>
        <v>3.493787506414394E-2</v>
      </c>
      <c r="M3" s="6">
        <f>(supply_chain_S3_PAH_RD!B15*(LCI_db1_S3!AN61-LCI_db1_S3!AN62)/LCI_db1_S3!AB61)/LCIA_Methods!D13</f>
        <v>2.2416035044104016E-2</v>
      </c>
      <c r="N3" s="6">
        <f>(supply_chain_S3_PAH_RD!B15*(LCI_db1_S3!AO61-LCI_db1_S3!AO62)/LCI_db1_S3!AB61)/LCIA_Methods!D14</f>
        <v>1.9571840472283837E-2</v>
      </c>
      <c r="O3" s="6">
        <f>(supply_chain_S3_PAH_RD!B15*(LCI_db1_S3!AP61-LCI_db1_S3!AP62)/LCI_db1_S3!AB61)/LCIA_Methods!D15</f>
        <v>2.9196754343354643E-3</v>
      </c>
      <c r="P3" s="6">
        <f>(supply_chain_S3_PAH_RD!B15*(LCI_db1_S3!AQ61-LCI_db1_S3!AQ62)/LCI_db1_S3!AB61)/LCIA_Methods!D16</f>
        <v>5.5954974335679936E-3</v>
      </c>
      <c r="Q3" s="6">
        <f>(supply_chain_S3_PAH_RD!B15*(LCI_db1_S3!AR61-LCI_db1_S3!AR62)/LCI_db1_S3!AB61)/LCIA_Methods!D17</f>
        <v>0.1106375727401593</v>
      </c>
    </row>
    <row r="4" spans="1:17" ht="39.5" x14ac:dyDescent="0.35">
      <c r="A4" s="5" t="s">
        <v>48</v>
      </c>
      <c r="B4" s="6">
        <f>(supply_chain_S3_PAH_RD!B16*(LCI_db1_S3!AC68-LCI_db1_S3!AC69)/LCI_db1_S3!AB68)/LCIA_Methods!D2</f>
        <v>0.10683730754303118</v>
      </c>
      <c r="C4" s="6">
        <f>(supply_chain_S3_PAH_RD!B16*(LCI_db1_S3!AD68-LCI_db1_S3!AD69)/LCI_db1_S3!AB68)/LCIA_Methods!D3</f>
        <v>6.9385016022902903E-3</v>
      </c>
      <c r="D4" s="6">
        <f>(supply_chain_S3_PAH_RD!B16*(LCI_db1_S3!AE68-LCI_db1_S3!AE69)/LCI_db1_S3!AB68)/LCIA_Methods!D4</f>
        <v>0.56097670365332331</v>
      </c>
      <c r="E4" s="6">
        <f>(supply_chain_S3_PAH_RD!B16*(LCI_db1_S3!AF68-LCI_db1_S3!AF69)/LCI_db1_S3!AB68)/LCIA_Methods!D5</f>
        <v>6.742485810110492E-2</v>
      </c>
      <c r="F4" s="6">
        <f>(supply_chain_S3_PAH_RD!B16*(LCI_db1_S3!AG68-LCI_db1_S3!AG69)/LCI_db1_S3!AB68)/LCIA_Methods!D6</f>
        <v>0.12011081491667709</v>
      </c>
      <c r="G4" s="6">
        <f>(supply_chain_S3_PAH_RD!B16*(LCI_db1_S3!AH68-LCI_db1_S3!AH69)/LCI_db1_S3!AB68)/LCIA_Methods!D7</f>
        <v>1.1484548623019541E-2</v>
      </c>
      <c r="H4" s="6">
        <f>(supply_chain_S3_PAH_RD!B16*(LCI_db1_S3!AI68-LCI_db1_S3!AI69)/LCI_db1_S3!AB68)/LCIA_Methods!D8</f>
        <v>0.12147676420425592</v>
      </c>
      <c r="I4" s="6">
        <f>(supply_chain_S3_PAH_RD!B16*(LCI_db1_S3!AJ68-LCI_db1_S3!AJ69)/LCI_db1_S3!AB68)/LCIA_Methods!D9</f>
        <v>8.3350731516423041E-2</v>
      </c>
      <c r="J4" s="6">
        <f>(supply_chain_S3_PAH_RD!B16*(LCI_db1_S3!AK68-LCI_db1_S3!AK69)/LCI_db1_S3!AB68)/LCIA_Methods!D10</f>
        <v>9.4782699731572329E-2</v>
      </c>
      <c r="K4" s="6">
        <f>(supply_chain_S3_PAH_RD!B16*(LCI_db1_S3!AL68-LCI_db1_S3!AL69)/LCI_db1_S3!AB68)/LCIA_Methods!D11</f>
        <v>1.1386810150923304E-2</v>
      </c>
      <c r="L4" s="6">
        <f>(supply_chain_S3_PAH_RD!B16*(LCI_db1_S3!AM68-LCI_db1_S3!AM69)/LCI_db1_S3!AB68)/LCIA_Methods!D12</f>
        <v>6.3160052800229363E-2</v>
      </c>
      <c r="M4" s="6">
        <f>(supply_chain_S3_PAH_RD!B16*(LCI_db1_S3!AN68-LCI_db1_S3!AN69)/LCI_db1_S3!AB68)/LCIA_Methods!D13</f>
        <v>4.5495306939091776E-2</v>
      </c>
      <c r="N4" s="6">
        <f>(supply_chain_S3_PAH_RD!B16*(LCI_db1_S3!AO68-LCI_db1_S3!AO69)/LCI_db1_S3!AB68)/LCIA_Methods!D14</f>
        <v>3.2259478159807981E-2</v>
      </c>
      <c r="O4" s="6">
        <f>(supply_chain_S3_PAH_RD!B16*(LCI_db1_S3!AP68-LCI_db1_S3!AP69)/LCI_db1_S3!AB68)/LCIA_Methods!D15</f>
        <v>6.133347068362183E-3</v>
      </c>
      <c r="P4" s="6">
        <f>(supply_chain_S3_PAH_RD!B16*(LCI_db1_S3!AQ68-LCI_db1_S3!AQ69)/LCI_db1_S3!AB68)/LCIA_Methods!D16</f>
        <v>2.7050433852681719E-2</v>
      </c>
      <c r="Q4" s="6">
        <f>(supply_chain_S3_PAH_RD!B16*(LCI_db1_S3!AR68-LCI_db1_S3!AR69)/LCI_db1_S3!AB68)/LCIA_Methods!D17</f>
        <v>0.19340909049795765</v>
      </c>
    </row>
    <row r="5" spans="1:17" ht="26.5" x14ac:dyDescent="0.35">
      <c r="A5" s="5" t="s">
        <v>49</v>
      </c>
      <c r="B5" s="6">
        <f>(supply_chain_S3_PAH_RD!B17*LCI_db1_S3!L24+supply_chain_S3_PAH_RD!B18*LCI_db1_S3!L25+supply_chain_S3_PAH_RD!B19*LCI_db1_S3!L26)/LCIA_Methods!D2</f>
        <v>0.10246047672561301</v>
      </c>
      <c r="C5" s="6">
        <f>(supply_chain_S3_PAH_RD!B17*LCI_db1_S3!M24+supply_chain_S3_PAH_RD!B18*LCI_db1_S3!M25+supply_chain_S3_PAH_RD!B19*LCI_db1_S3!M26)/LCIA_Methods!D3</f>
        <v>2.1717552010132152E-3</v>
      </c>
      <c r="D5" s="6">
        <f>(supply_chain_S3_PAH_RD!B17*LCI_db1_S3!N24+supply_chain_S3_PAH_RD!B18*LCI_db1_S3!N25+supply_chain_S3_PAH_RD!B19*LCI_db1_S3!N26)/LCIA_Methods!D4</f>
        <v>1.2052078412338358</v>
      </c>
      <c r="E5" s="6">
        <f>(supply_chain_S3_PAH_RD!B17*LCI_db1_S3!O24+supply_chain_S3_PAH_RD!B18*LCI_db1_S3!O25+supply_chain_S3_PAH_RD!B19*LCI_db1_S3!O26)/LCIA_Methods!D5</f>
        <v>0.26978864747807674</v>
      </c>
      <c r="F5" s="6">
        <f>(supply_chain_S3_PAH_RD!B17*LCI_db1_S3!P24+supply_chain_S3_PAH_RD!B18*LCI_db1_S3!P25+supply_chain_S3_PAH_RD!B19*LCI_db1_S3!P26)/LCIA_Methods!D6</f>
        <v>7.7832579841232666E-2</v>
      </c>
      <c r="G5" s="6">
        <f>(supply_chain_S3_PAH_RD!B17*LCI_db1_S3!Q24+supply_chain_S3_PAH_RD!B18*LCI_db1_S3!Q25+supply_chain_S3_PAH_RD!B19*LCI_db1_S3!Q26)/LCIA_Methods!D7</f>
        <v>7.019437518905991E-3</v>
      </c>
      <c r="H5" s="6">
        <f>(supply_chain_S3_PAH_RD!B17*LCI_db1_S3!R24+supply_chain_S3_PAH_RD!B18*LCI_db1_S3!R25+supply_chain_S3_PAH_RD!B19*LCI_db1_S3!R26)/LCIA_Methods!D8</f>
        <v>5.0936075657013066E-2</v>
      </c>
      <c r="I5" s="6">
        <f>(supply_chain_S3_PAH_RD!B17*LCI_db1_S3!S24+supply_chain_S3_PAH_RD!B18*LCI_db1_S3!S25+supply_chain_S3_PAH_RD!B19*LCI_db1_S3!S26)/LCIA_Methods!D9</f>
        <v>4.0138671054527682E-2</v>
      </c>
      <c r="J5" s="6">
        <f>(supply_chain_S3_PAH_RD!B17*LCI_db1_S3!T24+supply_chain_S3_PAH_RD!B18*LCI_db1_S3!T25+supply_chain_S3_PAH_RD!B19*LCI_db1_S3!T26)/LCIA_Methods!D10</f>
        <v>3.4542469871912597E-2</v>
      </c>
      <c r="K5" s="6">
        <f>(supply_chain_S3_PAH_RD!B17*LCI_db1_S3!U24+supply_chain_S3_PAH_RD!B18*LCI_db1_S3!U25+supply_chain_S3_PAH_RD!B19*LCI_db1_S3!U26)/LCIA_Methods!D11</f>
        <v>8.0211128003329676E-2</v>
      </c>
      <c r="L5" s="6">
        <f>(supply_chain_S3_PAH_RD!B17*LCI_db1_S3!V24+supply_chain_S3_PAH_RD!B18*LCI_db1_S3!V25+supply_chain_S3_PAH_RD!B19*LCI_db1_S3!V26)/LCIA_Methods!D12</f>
        <v>1.9068438908131601E-2</v>
      </c>
      <c r="M5" s="6">
        <f>(supply_chain_S3_PAH_RD!B17*LCI_db1_S3!W24+supply_chain_S3_PAH_RD!B18*LCI_db1_S3!W25+supply_chain_S3_PAH_RD!B19*LCI_db1_S3!W26)/LCIA_Methods!D13</f>
        <v>0.18691773405265114</v>
      </c>
      <c r="N5" s="6">
        <f>(supply_chain_S3_PAH_RD!B17*LCI_db1_S3!X24+supply_chain_S3_PAH_RD!B18*LCI_db1_S3!X25+supply_chain_S3_PAH_RD!B19*LCI_db1_S3!X26)/LCIA_Methods!D14</f>
        <v>1.3124615796802431E-2</v>
      </c>
      <c r="O5" s="6">
        <f>(supply_chain_S3_PAH_RD!B17*LCI_db1_S3!Y24+supply_chain_S3_PAH_RD!B18*LCI_db1_S3!Y25+supply_chain_S3_PAH_RD!B19*LCI_db1_S3!Y26)/LCIA_Methods!D15</f>
        <v>1.0072981453413626E-2</v>
      </c>
      <c r="P5" s="6">
        <f>(supply_chain_S3_PAH_RD!B17*LCI_db1_S3!Z24+supply_chain_S3_PAH_RD!B18*LCI_db1_S3!Z25+supply_chain_S3_PAH_RD!B19*LCI_db1_S3!Z26)/LCIA_Methods!D16</f>
        <v>4.7980713872423031E-2</v>
      </c>
      <c r="Q5" s="6">
        <f>(supply_chain_S3_PAH_RD!B17*LCI_db1_S3!AA24+supply_chain_S3_PAH_RD!B18*LCI_db1_S3!AA25+supply_chain_S3_PAH_RD!B19*LCI_db1_S3!AA26)/LCIA_Methods!D17</f>
        <v>0.15015178947006996</v>
      </c>
    </row>
    <row r="6" spans="1:17" x14ac:dyDescent="0.35">
      <c r="A6" s="5" t="s">
        <v>50</v>
      </c>
      <c r="B6" s="6">
        <f>LCA_db1_S3!B2*ABS(supply_chain_S3_PAH_RD!B6)-SUM(B2:B5)</f>
        <v>0</v>
      </c>
      <c r="C6" s="6">
        <f>LCA_db1_S3!C2*ABS(supply_chain_S3_PAH_RD!B6)-SUM(C2:C5)</f>
        <v>0</v>
      </c>
      <c r="D6" s="6">
        <f>LCA_db1_S3!D2*ABS(supply_chain_S3_PAH_RD!B6)-SUM(D2:D5)</f>
        <v>0</v>
      </c>
      <c r="E6" s="6">
        <f>LCA_db1_S3!E2*ABS(supply_chain_S3_PAH_RD!B6)-SUM(E2:E5)</f>
        <v>0</v>
      </c>
      <c r="F6" s="6">
        <f>LCA_db1_S3!F2*ABS(supply_chain_S3_PAH_RD!B6)-SUM(F2:F5)</f>
        <v>0</v>
      </c>
      <c r="G6" s="6">
        <f>LCA_db1_S3!G2*ABS(supply_chain_S3_PAH_RD!B6)-SUM(G2:G5)</f>
        <v>0</v>
      </c>
      <c r="H6" s="6">
        <f>LCA_db1_S3!H2*ABS(supply_chain_S3_PAH_RD!B6)-SUM(H2:H5)</f>
        <v>0</v>
      </c>
      <c r="I6" s="6">
        <f>LCA_db1_S3!I2*ABS(supply_chain_S3_PAH_RD!B6)-SUM(I2:I5)</f>
        <v>0</v>
      </c>
      <c r="J6" s="6">
        <f>LCA_db1_S3!J2*ABS(supply_chain_S3_PAH_RD!B6)-SUM(J2:J5)</f>
        <v>0</v>
      </c>
      <c r="K6" s="6">
        <f>LCA_db1_S3!K2*ABS(supply_chain_S3_PAH_RD!B6)-SUM(K2:K5)</f>
        <v>0</v>
      </c>
      <c r="L6" s="6">
        <f>LCA_db1_S3!L2*ABS(supply_chain_S3_PAH_RD!B6)-SUM(L2:L5)</f>
        <v>0</v>
      </c>
      <c r="M6" s="6">
        <f>LCA_db1_S3!M2*ABS(supply_chain_S3_PAH_RD!B6)-SUM(M2:M5)</f>
        <v>0</v>
      </c>
      <c r="N6" s="6">
        <f>LCA_db1_S3!N2*ABS(supply_chain_S3_PAH_RD!B6)-SUM(N2:N5)</f>
        <v>0</v>
      </c>
      <c r="O6" s="6">
        <f>LCA_db1_S3!O2*ABS(supply_chain_S3_PAH_RD!B6)-SUM(O2:O5)</f>
        <v>0</v>
      </c>
      <c r="P6" s="6">
        <f>LCA_db1_S3!P2*ABS(supply_chain_S3_PAH_RD!B6)-SUM(P2:P5)</f>
        <v>0</v>
      </c>
      <c r="Q6" s="6">
        <f>LCA_db1_S3!Q2*ABS(supply_chain_S3_PAH_RD!B6)-SUM(Q2:Q5)</f>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ABS(LCI_default_default!AB7)</f>
        <v>0.16666666666666671</v>
      </c>
      <c r="C3" s="9">
        <f>ABS(LCI_default_default!AB7*HLOOKUP("Parameter Value - default",Parameter!C1:F2,2,FALSE))</f>
        <v>16666.666666666672</v>
      </c>
    </row>
    <row r="4" spans="1:3" x14ac:dyDescent="0.35">
      <c r="A4" s="5" t="s">
        <v>3</v>
      </c>
      <c r="B4" s="8">
        <f>ABS(LCI_default_default!AB8)</f>
        <v>0.33333333333333331</v>
      </c>
      <c r="C4" s="9">
        <f>ABS(LCI_default_default!AB8*HLOOKUP("Parameter Value - default",Parameter!C1:F2,2,FALSE))</f>
        <v>33333.333333333328</v>
      </c>
    </row>
    <row r="5" spans="1:3" x14ac:dyDescent="0.35">
      <c r="A5" s="5" t="s">
        <v>4</v>
      </c>
      <c r="B5" s="8">
        <f>ABS(LCI_default_default!AB9)</f>
        <v>0.5</v>
      </c>
      <c r="C5" s="9">
        <f>ABS(LCI_default_default!AB9*HLOOKUP("Parameter Value - default",Parameter!C1:F2,2,FALSE))</f>
        <v>50000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ABS(LCI_default_S1!AB7)</f>
        <v>0.16666666666666671</v>
      </c>
      <c r="C3" s="9">
        <f>ABS(LCI_default_S1!AB7*HLOOKUP("Parameter Value - S1",Parameter!C1:F2,2,FALSE))</f>
        <v>16666.666666666672</v>
      </c>
    </row>
    <row r="4" spans="1:3" x14ac:dyDescent="0.35">
      <c r="A4" s="5" t="s">
        <v>3</v>
      </c>
      <c r="B4" s="8">
        <f>ABS(LCI_default_S1!AB8)</f>
        <v>0.33333333333333331</v>
      </c>
      <c r="C4" s="9">
        <f>ABS(LCI_default_S1!AB8*HLOOKUP("Parameter Value - S1",Parameter!C1:F2,2,FALSE))</f>
        <v>33333.333333333328</v>
      </c>
    </row>
    <row r="5" spans="1:3" x14ac:dyDescent="0.35">
      <c r="A5" s="5" t="s">
        <v>4</v>
      </c>
      <c r="B5" s="8">
        <f>ABS(LCI_default_S1!AB9)</f>
        <v>0.5</v>
      </c>
      <c r="C5" s="9">
        <f>ABS(LCI_default_S1!AB9*HLOOKUP("Parameter Value - S1",Parameter!C1:F2,2,FALSE))</f>
        <v>50000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ABS(LCI_default_S2!AB7)</f>
        <v>0.16666666666666671</v>
      </c>
      <c r="C3" s="9">
        <f>ABS(LCI_default_S2!AB7*HLOOKUP("Parameter Value - S2",Parameter!C1:F2,2,FALSE))</f>
        <v>16666.666666666672</v>
      </c>
    </row>
    <row r="4" spans="1:3" x14ac:dyDescent="0.35">
      <c r="A4" s="5" t="s">
        <v>3</v>
      </c>
      <c r="B4" s="8">
        <f>ABS(LCI_default_S2!AB8)</f>
        <v>0.33333333333333331</v>
      </c>
      <c r="C4" s="9">
        <f>ABS(LCI_default_S2!AB8*HLOOKUP("Parameter Value - S2",Parameter!C1:F2,2,FALSE))</f>
        <v>33333.333333333328</v>
      </c>
    </row>
    <row r="5" spans="1:3" x14ac:dyDescent="0.35">
      <c r="A5" s="5" t="s">
        <v>4</v>
      </c>
      <c r="B5" s="8">
        <f>ABS(LCI_default_S2!AB9)</f>
        <v>0.5</v>
      </c>
      <c r="C5" s="9">
        <f>ABS(LCI_default_S2!AB9*HLOOKUP("Parameter Value - S2",Parameter!C1:F2,2,FALSE))</f>
        <v>50000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ABS(LCI_default_S3!AB7)</f>
        <v>0.16666666666666671</v>
      </c>
      <c r="C3" s="9">
        <f>ABS(LCI_default_S3!AB7*HLOOKUP("Parameter Value - S3",Parameter!C1:F2,2,FALSE))</f>
        <v>16666.666666666672</v>
      </c>
    </row>
    <row r="4" spans="1:3" x14ac:dyDescent="0.35">
      <c r="A4" s="5" t="s">
        <v>3</v>
      </c>
      <c r="B4" s="8">
        <f>ABS(LCI_default_S3!AB8)</f>
        <v>0.33333333333333331</v>
      </c>
      <c r="C4" s="9">
        <f>ABS(LCI_default_S3!AB8*HLOOKUP("Parameter Value - S3",Parameter!C1:F2,2,FALSE))</f>
        <v>33333.333333333328</v>
      </c>
    </row>
    <row r="5" spans="1:3" x14ac:dyDescent="0.35">
      <c r="A5" s="5" t="s">
        <v>4</v>
      </c>
      <c r="B5" s="8">
        <f>ABS(LCI_default_S3!AB9)</f>
        <v>0.5</v>
      </c>
      <c r="C5" s="9">
        <f>ABS(LCI_default_S3!AB9*HLOOKUP("Parameter Value - S3",Parameter!C1:F2,2,FALSE))</f>
        <v>50000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ABS(LCI_default_default!AB11)</f>
        <v>1</v>
      </c>
      <c r="C2" s="8">
        <f>ABS(LCI_default_default!AB13)</f>
        <v>1</v>
      </c>
      <c r="D2" s="8">
        <f>ABS(LCI_default_default!AB15)</f>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ABS(LCI_default_S1!AB11)</f>
        <v>1</v>
      </c>
      <c r="C2" s="8">
        <f>ABS(LCI_default_S1!AB13)</f>
        <v>1</v>
      </c>
      <c r="D2" s="8">
        <f>ABS(LCI_default_S1!AB15)</f>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ABS(LCI_default_S2!AB11)</f>
        <v>1</v>
      </c>
      <c r="C2" s="8">
        <f>ABS(LCI_default_S2!AB13)</f>
        <v>1</v>
      </c>
      <c r="D2" s="8">
        <f>ABS(LCI_default_S2!AB15)</f>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ABS(LCI_default_S3!AB11)</f>
        <v>1</v>
      </c>
      <c r="C2" s="8">
        <f>ABS(LCI_default_S3!AB13)</f>
        <v>1</v>
      </c>
      <c r="D2" s="8">
        <f>ABS(LCI_default_S3!AB15)</f>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S72"/>
  <sheetViews>
    <sheetView workbookViewId="0"/>
  </sheetViews>
  <sheetFormatPr baseColWidth="10" defaultColWidth="8.7265625" defaultRowHeight="14.5" x14ac:dyDescent="0.35"/>
  <cols>
    <col min="2" max="47" width="14.26953125" customWidth="1"/>
  </cols>
  <sheetData>
    <row r="1" spans="1:45"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c r="AS1" s="5" t="s">
        <v>279</v>
      </c>
    </row>
    <row r="2" spans="1:45"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5"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Parameter!F3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5"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Parameter!F4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5"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Parameter!F5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5"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4.0532649926619917E-2</v>
      </c>
      <c r="AD6" s="9">
        <f t="shared" si="1"/>
        <v>2.8161111270234257E-9</v>
      </c>
      <c r="AE6" s="9">
        <f t="shared" si="1"/>
        <v>3.8974499472855992E-10</v>
      </c>
      <c r="AF6" s="9">
        <f t="shared" si="1"/>
        <v>1.2179855161276819E-9</v>
      </c>
      <c r="AG6" s="9">
        <f t="shared" si="1"/>
        <v>1.6564759529744766E-9</v>
      </c>
      <c r="AH6" s="9">
        <f t="shared" si="1"/>
        <v>1.025294875188457E-3</v>
      </c>
      <c r="AI6" s="9">
        <f t="shared" si="1"/>
        <v>6.5494352902436501E-5</v>
      </c>
      <c r="AJ6" s="9">
        <f t="shared" si="1"/>
        <v>6.4342538614059442E-5</v>
      </c>
      <c r="AK6" s="9">
        <f t="shared" si="1"/>
        <v>1.98326577820698E-4</v>
      </c>
      <c r="AL6" s="9">
        <f t="shared" si="1"/>
        <v>2.1458245232225597E-7</v>
      </c>
      <c r="AM6" s="9">
        <f t="shared" si="1"/>
        <v>2.2646510085184831E-5</v>
      </c>
      <c r="AN6" s="9">
        <f t="shared" si="1"/>
        <v>2.5004975542533118E-2</v>
      </c>
      <c r="AO6" s="9">
        <f t="shared" si="1"/>
        <v>0.83431438990974915</v>
      </c>
      <c r="AP6" s="9">
        <f t="shared" si="1"/>
        <v>-6.8440419108330413E-5</v>
      </c>
      <c r="AQ6" s="9">
        <f t="shared" si="1"/>
        <v>2.783482760625718E-8</v>
      </c>
      <c r="AR6" s="9">
        <f t="shared" si="1"/>
        <v>0.14128923797781562</v>
      </c>
    </row>
    <row r="7" spans="1:45" ht="101" x14ac:dyDescent="0.35">
      <c r="A7" s="9" t="s">
        <v>211</v>
      </c>
      <c r="B7" s="9" t="s">
        <v>2</v>
      </c>
      <c r="C7" s="9" t="s">
        <v>195</v>
      </c>
      <c r="D7" s="9" t="s">
        <v>244</v>
      </c>
      <c r="E7" s="9" t="s">
        <v>210</v>
      </c>
      <c r="F7" s="9" t="s">
        <v>56</v>
      </c>
      <c r="G7" s="9" t="s">
        <v>244</v>
      </c>
      <c r="H7" s="9">
        <v>-0.16666666666666671</v>
      </c>
      <c r="I7" s="9" t="s">
        <v>258</v>
      </c>
      <c r="J7" s="9" t="b">
        <v>1</v>
      </c>
      <c r="K7" s="9" t="s">
        <v>94</v>
      </c>
      <c r="L7" s="9">
        <f>AC10*AB10</f>
        <v>-0.12851890905635488</v>
      </c>
      <c r="M7" s="9">
        <f>AD10*AB10</f>
        <v>6.2409364940709074E-9</v>
      </c>
      <c r="N7" s="9">
        <f>AE10*AB10</f>
        <v>-1.8905082511362028E-11</v>
      </c>
      <c r="O7" s="9">
        <f>AF10*AB10</f>
        <v>1.1350570393417177E-9</v>
      </c>
      <c r="P7" s="9">
        <f>AG10*AB10</f>
        <v>5.9458785074520541E-10</v>
      </c>
      <c r="Q7" s="9">
        <f>AH10*AB10</f>
        <v>6.6537743321395861E-4</v>
      </c>
      <c r="R7" s="9">
        <f>AI10*AB10</f>
        <v>1.548689264000198E-4</v>
      </c>
      <c r="S7" s="9">
        <f>AJ10*AB10</f>
        <v>1.3299719030216269E-4</v>
      </c>
      <c r="T7" s="9">
        <f>AK10*AB10</f>
        <v>5.8463501123565836E-4</v>
      </c>
      <c r="U7" s="9">
        <f>AL10*AB10</f>
        <v>-3.727608506443869E-7</v>
      </c>
      <c r="V7" s="9">
        <f>AM10*AB10</f>
        <v>5.2125666837067545E-5</v>
      </c>
      <c r="W7" s="9">
        <f>AN10*AB10</f>
        <v>9.8789316891948371E-3</v>
      </c>
      <c r="X7" s="9">
        <f>AO10*AB10</f>
        <v>0.22271171538524448</v>
      </c>
      <c r="Y7" s="9">
        <f>AP10*AB10</f>
        <v>8.8621028339856828E-3</v>
      </c>
      <c r="Z7" s="9">
        <f>AQ10*AB10</f>
        <v>3.1622304684051474E-8</v>
      </c>
      <c r="AA7" s="9">
        <f>AR10*AB10</f>
        <v>0.83960438613291855</v>
      </c>
      <c r="AB7" s="9">
        <f>Parameter!F6</f>
        <v>-0.16666666666666671</v>
      </c>
      <c r="AC7" s="9">
        <f>AB7*L7</f>
        <v>2.1419818176059154E-2</v>
      </c>
      <c r="AD7" s="9">
        <f>AB7*M7</f>
        <v>-1.0401560823451515E-9</v>
      </c>
      <c r="AE7" s="9">
        <f>AB7*N7</f>
        <v>3.1508470852270054E-12</v>
      </c>
      <c r="AF7" s="9">
        <f>AB7*O7</f>
        <v>-1.8917617322361966E-10</v>
      </c>
      <c r="AG7" s="9">
        <f>AB7*P7</f>
        <v>-9.9097975124200923E-11</v>
      </c>
      <c r="AH7" s="9">
        <f>AB7*Q7</f>
        <v>-1.1089623886899314E-4</v>
      </c>
      <c r="AI7" s="9">
        <f>AB7*R7</f>
        <v>-2.5811487733336639E-5</v>
      </c>
      <c r="AJ7" s="9">
        <f>AB7*S7</f>
        <v>-2.2166198383693788E-5</v>
      </c>
      <c r="AK7" s="9">
        <f>AB7*T7</f>
        <v>-9.7439168539276421E-5</v>
      </c>
      <c r="AL7" s="9">
        <f>AB7*U7</f>
        <v>6.2126808440731164E-8</v>
      </c>
      <c r="AM7" s="9">
        <f>AB7*V7</f>
        <v>-8.6876111395112593E-6</v>
      </c>
      <c r="AN7" s="9">
        <f>AB7*W7</f>
        <v>-1.6464886148658067E-3</v>
      </c>
      <c r="AO7" s="9">
        <f>AB7*X7</f>
        <v>-3.7118619230874089E-2</v>
      </c>
      <c r="AP7" s="9">
        <f>AB7*Y7</f>
        <v>-1.4770171389976142E-3</v>
      </c>
      <c r="AQ7" s="9">
        <f>AB7*Z7</f>
        <v>-5.2703841140085802E-9</v>
      </c>
      <c r="AR7" s="9">
        <f>AB7*AA7</f>
        <v>-0.13993406435548647</v>
      </c>
    </row>
    <row r="8" spans="1:45"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Parameter!F7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5"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Parameter!F8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5"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0.12851890905635488</v>
      </c>
      <c r="AD10" s="9">
        <f t="shared" si="2"/>
        <v>-6.2409364940709074E-9</v>
      </c>
      <c r="AE10" s="9">
        <f t="shared" si="2"/>
        <v>1.8905082511362028E-11</v>
      </c>
      <c r="AF10" s="9">
        <f t="shared" si="2"/>
        <v>-1.1350570393417177E-9</v>
      </c>
      <c r="AG10" s="9">
        <f t="shared" si="2"/>
        <v>-5.9458785074520541E-10</v>
      </c>
      <c r="AH10" s="9">
        <f t="shared" si="2"/>
        <v>-6.6537743321395861E-4</v>
      </c>
      <c r="AI10" s="9">
        <f t="shared" si="2"/>
        <v>-1.548689264000198E-4</v>
      </c>
      <c r="AJ10" s="9">
        <f t="shared" si="2"/>
        <v>-1.3299719030216269E-4</v>
      </c>
      <c r="AK10" s="9">
        <f t="shared" si="2"/>
        <v>-5.8463501123565836E-4</v>
      </c>
      <c r="AL10" s="9">
        <f t="shared" si="2"/>
        <v>3.727608506443869E-7</v>
      </c>
      <c r="AM10" s="9">
        <f t="shared" si="2"/>
        <v>-5.2125666837067545E-5</v>
      </c>
      <c r="AN10" s="9">
        <f t="shared" si="2"/>
        <v>-9.8789316891948371E-3</v>
      </c>
      <c r="AO10" s="9">
        <f t="shared" si="2"/>
        <v>-0.22271171538524448</v>
      </c>
      <c r="AP10" s="9">
        <f t="shared" si="2"/>
        <v>-8.8621028339856828E-3</v>
      </c>
      <c r="AQ10" s="9">
        <f t="shared" si="2"/>
        <v>-3.1622304684051474E-8</v>
      </c>
      <c r="AR10" s="9">
        <f t="shared" si="2"/>
        <v>-0.83960438613291855</v>
      </c>
    </row>
    <row r="11" spans="1:45" ht="113.5" x14ac:dyDescent="0.35">
      <c r="A11" s="9" t="s">
        <v>214</v>
      </c>
      <c r="B11" s="9" t="s">
        <v>57</v>
      </c>
      <c r="C11" s="9" t="s">
        <v>195</v>
      </c>
      <c r="D11" s="9" t="s">
        <v>244</v>
      </c>
      <c r="E11" s="9" t="s">
        <v>211</v>
      </c>
      <c r="F11" s="9" t="s">
        <v>2</v>
      </c>
      <c r="G11" s="9" t="s">
        <v>244</v>
      </c>
      <c r="H11" s="9">
        <v>-1</v>
      </c>
      <c r="I11" s="9" t="s">
        <v>258</v>
      </c>
      <c r="J11" s="9" t="b">
        <v>1</v>
      </c>
      <c r="K11" s="9" t="s">
        <v>100</v>
      </c>
      <c r="L11" s="9">
        <f>AC16*AB16</f>
        <v>-0.12851890905635488</v>
      </c>
      <c r="M11" s="9">
        <f>AD16*AB16</f>
        <v>6.2409364940709074E-9</v>
      </c>
      <c r="N11" s="9">
        <f>AE16*AB16</f>
        <v>-1.8905082511362028E-11</v>
      </c>
      <c r="O11" s="9">
        <f>AF16*AB16</f>
        <v>1.1350570393417177E-9</v>
      </c>
      <c r="P11" s="9">
        <f>AG16*AB16</f>
        <v>5.9458785074520541E-10</v>
      </c>
      <c r="Q11" s="9">
        <f>AH16*AB16</f>
        <v>6.6537743321395861E-4</v>
      </c>
      <c r="R11" s="9">
        <f>AI16*AB16</f>
        <v>1.548689264000198E-4</v>
      </c>
      <c r="S11" s="9">
        <f>AJ16*AB16</f>
        <v>1.3299719030216269E-4</v>
      </c>
      <c r="T11" s="9">
        <f>AK16*AB16</f>
        <v>5.8463501123565836E-4</v>
      </c>
      <c r="U11" s="9">
        <f>AL16*AB16</f>
        <v>-3.727608506443869E-7</v>
      </c>
      <c r="V11" s="9">
        <f>AM16*AB16</f>
        <v>5.2125666837067545E-5</v>
      </c>
      <c r="W11" s="9">
        <f>AN16*AB16</f>
        <v>9.8789316891948371E-3</v>
      </c>
      <c r="X11" s="9">
        <f>AO16*AB16</f>
        <v>0.22271171538524448</v>
      </c>
      <c r="Y11" s="9">
        <f>AP16*AB16</f>
        <v>8.8621028339856828E-3</v>
      </c>
      <c r="Z11" s="9">
        <f>AQ16*AB16</f>
        <v>3.1622304684051474E-8</v>
      </c>
      <c r="AA11" s="9">
        <f>AR16*AB16</f>
        <v>0.83960438613291855</v>
      </c>
      <c r="AB11" s="9">
        <f>Parameter!F9</f>
        <v>-1</v>
      </c>
      <c r="AC11" s="9">
        <f>AB11*L11</f>
        <v>0.12851890905635488</v>
      </c>
      <c r="AD11" s="9">
        <f>AB11*M11</f>
        <v>-6.2409364940709074E-9</v>
      </c>
      <c r="AE11" s="9">
        <f>AB11*N11</f>
        <v>1.8905082511362028E-11</v>
      </c>
      <c r="AF11" s="9">
        <f>AB11*O11</f>
        <v>-1.1350570393417177E-9</v>
      </c>
      <c r="AG11" s="9">
        <f>AB11*P11</f>
        <v>-5.9458785074520541E-10</v>
      </c>
      <c r="AH11" s="9">
        <f>AB11*Q11</f>
        <v>-6.6537743321395861E-4</v>
      </c>
      <c r="AI11" s="9">
        <f>AB11*R11</f>
        <v>-1.548689264000198E-4</v>
      </c>
      <c r="AJ11" s="9">
        <f>AB11*S11</f>
        <v>-1.3299719030216269E-4</v>
      </c>
      <c r="AK11" s="9">
        <f>AB11*T11</f>
        <v>-5.8463501123565836E-4</v>
      </c>
      <c r="AL11" s="9">
        <f>AB11*U11</f>
        <v>3.727608506443869E-7</v>
      </c>
      <c r="AM11" s="9">
        <f>AB11*V11</f>
        <v>-5.2125666837067545E-5</v>
      </c>
      <c r="AN11" s="9">
        <f>AB11*W11</f>
        <v>-9.8789316891948371E-3</v>
      </c>
      <c r="AO11" s="9">
        <f>AB11*X11</f>
        <v>-0.22271171538524448</v>
      </c>
      <c r="AP11" s="9">
        <f>AB11*Y11</f>
        <v>-8.8621028339856828E-3</v>
      </c>
      <c r="AQ11" s="9">
        <f>AB11*Z11</f>
        <v>-3.1622304684051474E-8</v>
      </c>
      <c r="AR11" s="9">
        <f>AB11*AA11</f>
        <v>-0.83960438613291855</v>
      </c>
    </row>
    <row r="12" spans="1:45"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5"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Parameter!F10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5"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5"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Parameter!F11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5"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0.12851890905635488</v>
      </c>
      <c r="AD16" s="9">
        <f t="shared" si="5"/>
        <v>-6.2409364940709074E-9</v>
      </c>
      <c r="AE16" s="9">
        <f t="shared" si="5"/>
        <v>1.8905082511362028E-11</v>
      </c>
      <c r="AF16" s="9">
        <f t="shared" si="5"/>
        <v>-1.1350570393417177E-9</v>
      </c>
      <c r="AG16" s="9">
        <f t="shared" si="5"/>
        <v>-5.9458785074520541E-10</v>
      </c>
      <c r="AH16" s="9">
        <f t="shared" si="5"/>
        <v>-6.6537743321395861E-4</v>
      </c>
      <c r="AI16" s="9">
        <f t="shared" si="5"/>
        <v>-1.548689264000198E-4</v>
      </c>
      <c r="AJ16" s="9">
        <f t="shared" si="5"/>
        <v>-1.3299719030216269E-4</v>
      </c>
      <c r="AK16" s="9">
        <f t="shared" si="5"/>
        <v>-5.8463501123565836E-4</v>
      </c>
      <c r="AL16" s="9">
        <f t="shared" si="5"/>
        <v>3.727608506443869E-7</v>
      </c>
      <c r="AM16" s="9">
        <f t="shared" si="5"/>
        <v>-5.2125666837067545E-5</v>
      </c>
      <c r="AN16" s="9">
        <f t="shared" si="5"/>
        <v>-9.8789316891948371E-3</v>
      </c>
      <c r="AO16" s="9">
        <f t="shared" si="5"/>
        <v>-0.22271171538524448</v>
      </c>
      <c r="AP16" s="9">
        <f t="shared" si="5"/>
        <v>-8.8621028339856828E-3</v>
      </c>
      <c r="AQ16" s="9">
        <f t="shared" si="5"/>
        <v>-3.1622304684051474E-8</v>
      </c>
      <c r="AR16" s="9">
        <f t="shared" si="5"/>
        <v>-0.83960438613291855</v>
      </c>
    </row>
    <row r="17" spans="1:45" ht="76" x14ac:dyDescent="0.35">
      <c r="A17" s="9" t="s">
        <v>217</v>
      </c>
      <c r="B17" s="9" t="s">
        <v>60</v>
      </c>
      <c r="C17" s="9" t="s">
        <v>195</v>
      </c>
      <c r="D17" s="9" t="s">
        <v>247</v>
      </c>
      <c r="E17" s="9" t="s">
        <v>214</v>
      </c>
      <c r="F17" s="9" t="s">
        <v>57</v>
      </c>
      <c r="G17" s="9" t="s">
        <v>244</v>
      </c>
      <c r="H17" s="9">
        <v>-0.5</v>
      </c>
      <c r="I17" s="9" t="s">
        <v>258</v>
      </c>
      <c r="J17" s="9" t="b">
        <v>1</v>
      </c>
      <c r="K17" s="9" t="s">
        <v>106</v>
      </c>
      <c r="L17" s="9">
        <f>AC23*AB23</f>
        <v>-0.18184070204279562</v>
      </c>
      <c r="M17" s="9">
        <f>AD23*AB23</f>
        <v>9.3032700290601588E-10</v>
      </c>
      <c r="N17" s="9">
        <f>AE23*AB23</f>
        <v>-1.8151358751891815E-10</v>
      </c>
      <c r="O17" s="9">
        <f>AF23*AB23</f>
        <v>2.3082527942514179E-10</v>
      </c>
      <c r="P17" s="9">
        <f>AG23*AB23</f>
        <v>4.515071895236554E-10</v>
      </c>
      <c r="Q17" s="9">
        <f>AH23*AB23</f>
        <v>4.2430612828520906E-4</v>
      </c>
      <c r="R17" s="9">
        <f>AI23*AB23</f>
        <v>8.398229702541961E-5</v>
      </c>
      <c r="S17" s="9">
        <f>AJ23*AB23</f>
        <v>6.4007205659131407E-5</v>
      </c>
      <c r="T17" s="9">
        <f>AK23*AB23</f>
        <v>3.3196675749652151E-4</v>
      </c>
      <c r="U17" s="9">
        <f>AL23*AB23</f>
        <v>-8.9312828848086218E-7</v>
      </c>
      <c r="V17" s="9">
        <f>AM23*AB23</f>
        <v>2.9257158691399622E-5</v>
      </c>
      <c r="W17" s="9">
        <f>AN23*AB23</f>
        <v>6.4001044865183883E-3</v>
      </c>
      <c r="X17" s="9">
        <f>AO23*AB23</f>
        <v>0.19622455132871641</v>
      </c>
      <c r="Y17" s="9">
        <f>AP23*AB23</f>
        <v>5.4510291378752351E-3</v>
      </c>
      <c r="Z17" s="9">
        <f>AQ23*AB23</f>
        <v>1.4561081849898041E-8</v>
      </c>
      <c r="AA17" s="9">
        <f>AR23*AB23</f>
        <v>-5.4579076403978917E-2</v>
      </c>
      <c r="AB17" s="9">
        <f>Parameter!F12</f>
        <v>-0.5</v>
      </c>
      <c r="AC17" s="9">
        <f>AB17*L17</f>
        <v>9.0920351021397811E-2</v>
      </c>
      <c r="AD17" s="9">
        <f>AB17*M17</f>
        <v>-4.6516350145300794E-10</v>
      </c>
      <c r="AE17" s="9">
        <f>AB17*N17</f>
        <v>9.0756793759459073E-11</v>
      </c>
      <c r="AF17" s="9">
        <f>AB17*O17</f>
        <v>-1.154126397125709E-10</v>
      </c>
      <c r="AG17" s="9">
        <f>AB17*P17</f>
        <v>-2.257535947618277E-10</v>
      </c>
      <c r="AH17" s="9">
        <f>AB17*Q17</f>
        <v>-2.1215306414260453E-4</v>
      </c>
      <c r="AI17" s="9">
        <f>AB17*R17</f>
        <v>-4.1991148512709805E-5</v>
      </c>
      <c r="AJ17" s="9">
        <f>AB17*S17</f>
        <v>-3.2003602829565703E-5</v>
      </c>
      <c r="AK17" s="9">
        <f>AB17*T17</f>
        <v>-1.6598337874826075E-4</v>
      </c>
      <c r="AL17" s="9">
        <f>AB17*U17</f>
        <v>4.4656414424043109E-7</v>
      </c>
      <c r="AM17" s="9">
        <f>AB17*V17</f>
        <v>-1.4628579345699811E-5</v>
      </c>
      <c r="AN17" s="9">
        <f>AB17*W17</f>
        <v>-3.2000522432591941E-3</v>
      </c>
      <c r="AO17" s="9">
        <f>AB17*X17</f>
        <v>-9.8112275664358206E-2</v>
      </c>
      <c r="AP17" s="9">
        <f>AB17*Y17</f>
        <v>-2.7255145689376176E-3</v>
      </c>
      <c r="AQ17" s="9">
        <f>AB17*Z17</f>
        <v>-7.2805409249490205E-9</v>
      </c>
      <c r="AR17" s="9">
        <f>AB17*AA17</f>
        <v>2.7289538201989458E-2</v>
      </c>
      <c r="AS17" s="9" t="s">
        <v>46</v>
      </c>
    </row>
    <row r="18" spans="1:45" ht="76" x14ac:dyDescent="0.35">
      <c r="A18" s="9" t="s">
        <v>218</v>
      </c>
      <c r="B18" s="9" t="s">
        <v>61</v>
      </c>
      <c r="C18" s="9" t="s">
        <v>195</v>
      </c>
      <c r="D18" s="9" t="s">
        <v>247</v>
      </c>
      <c r="E18" s="9" t="s">
        <v>214</v>
      </c>
      <c r="F18" s="9" t="s">
        <v>57</v>
      </c>
      <c r="G18" s="9" t="s">
        <v>244</v>
      </c>
      <c r="H18" s="9">
        <v>-0.5</v>
      </c>
      <c r="I18" s="9" t="s">
        <v>258</v>
      </c>
      <c r="J18" s="9" t="b">
        <v>1</v>
      </c>
      <c r="K18" s="9" t="s">
        <v>108</v>
      </c>
      <c r="L18" s="9">
        <f>AC42*AB42</f>
        <v>-7.5197116069914166E-2</v>
      </c>
      <c r="M18" s="9">
        <f>AD42*AB42</f>
        <v>1.15515459852358E-8</v>
      </c>
      <c r="N18" s="9">
        <f>AE42*AB42</f>
        <v>1.4370342249619409E-10</v>
      </c>
      <c r="O18" s="9">
        <f>AF42*AB42</f>
        <v>2.0392887992582935E-9</v>
      </c>
      <c r="P18" s="9">
        <f>AG42*AB42</f>
        <v>7.3766851196675547E-10</v>
      </c>
      <c r="Q18" s="9">
        <f>AH42*AB42</f>
        <v>9.0644873814270822E-4</v>
      </c>
      <c r="R18" s="9">
        <f>AI42*AB42</f>
        <v>2.2575555577461997E-4</v>
      </c>
      <c r="S18" s="9">
        <f>AJ42*AB42</f>
        <v>2.0198717494519395E-4</v>
      </c>
      <c r="T18" s="9">
        <f>AK42*AB42</f>
        <v>8.3730326497479521E-4</v>
      </c>
      <c r="U18" s="9">
        <f>AL42*AB42</f>
        <v>1.4760658719208843E-7</v>
      </c>
      <c r="V18" s="9">
        <f>AM42*AB42</f>
        <v>7.4994174982735462E-5</v>
      </c>
      <c r="W18" s="9">
        <f>AN42*AB42</f>
        <v>1.3357758891871286E-2</v>
      </c>
      <c r="X18" s="9">
        <f>AO42*AB42</f>
        <v>0.24919887944177257</v>
      </c>
      <c r="Y18" s="9">
        <f>AP42*AB42</f>
        <v>1.227317653009613E-2</v>
      </c>
      <c r="Z18" s="9">
        <f>AQ42*AB42</f>
        <v>4.8683527518204903E-8</v>
      </c>
      <c r="AA18" s="9">
        <f>AR42*AB42</f>
        <v>1.7337878486698159</v>
      </c>
      <c r="AB18" s="9">
        <f>Parameter!F13</f>
        <v>-0.5</v>
      </c>
      <c r="AC18" s="9">
        <f>AB18*L18</f>
        <v>3.7598558034957083E-2</v>
      </c>
      <c r="AD18" s="9">
        <f>AB18*M18</f>
        <v>-5.7757729926178998E-9</v>
      </c>
      <c r="AE18" s="9">
        <f>AB18*N18</f>
        <v>-7.1851711248097045E-11</v>
      </c>
      <c r="AF18" s="9">
        <f>AB18*O18</f>
        <v>-1.0196443996291468E-9</v>
      </c>
      <c r="AG18" s="9">
        <f>AB18*P18</f>
        <v>-3.6883425598337774E-10</v>
      </c>
      <c r="AH18" s="9">
        <f>AB18*Q18</f>
        <v>-4.5322436907135411E-4</v>
      </c>
      <c r="AI18" s="9">
        <f>AB18*R18</f>
        <v>-1.1287777788730998E-4</v>
      </c>
      <c r="AJ18" s="9">
        <f>AB18*S18</f>
        <v>-1.0099358747259698E-4</v>
      </c>
      <c r="AK18" s="9">
        <f>AB18*T18</f>
        <v>-4.1865163248739761E-4</v>
      </c>
      <c r="AL18" s="9">
        <f>AB18*U18</f>
        <v>-7.3803293596044214E-8</v>
      </c>
      <c r="AM18" s="9">
        <f>AB18*V18</f>
        <v>-3.7497087491367731E-5</v>
      </c>
      <c r="AN18" s="9">
        <f>AB18*W18</f>
        <v>-6.678879445935643E-3</v>
      </c>
      <c r="AO18" s="9">
        <f>AB18*X18</f>
        <v>-0.12459943972088629</v>
      </c>
      <c r="AP18" s="9">
        <f>AB18*Y18</f>
        <v>-6.1365882650480652E-3</v>
      </c>
      <c r="AQ18" s="9">
        <f>AB18*Z18</f>
        <v>-2.4341763759102451E-8</v>
      </c>
      <c r="AR18" s="9">
        <f>AB18*AA18</f>
        <v>-0.86689392433490797</v>
      </c>
      <c r="AS18" s="9" t="s">
        <v>46</v>
      </c>
    </row>
    <row r="19" spans="1:45"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5"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Parameter!F14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c r="AS20" s="9" t="s">
        <v>47</v>
      </c>
    </row>
    <row r="21" spans="1:45"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5"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Parameter!F15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c r="AS22" s="9" t="s">
        <v>48</v>
      </c>
    </row>
    <row r="23" spans="1:45"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0.18184070204279562</v>
      </c>
      <c r="AD23" s="9">
        <f t="shared" si="8"/>
        <v>-9.3032700290601588E-10</v>
      </c>
      <c r="AE23" s="9">
        <f t="shared" si="8"/>
        <v>1.8151358751891815E-10</v>
      </c>
      <c r="AF23" s="9">
        <f t="shared" si="8"/>
        <v>-2.3082527942514179E-10</v>
      </c>
      <c r="AG23" s="9">
        <f t="shared" si="8"/>
        <v>-4.515071895236554E-10</v>
      </c>
      <c r="AH23" s="9">
        <f t="shared" si="8"/>
        <v>-4.2430612828520906E-4</v>
      </c>
      <c r="AI23" s="9">
        <f t="shared" si="8"/>
        <v>-8.398229702541961E-5</v>
      </c>
      <c r="AJ23" s="9">
        <f t="shared" si="8"/>
        <v>-6.4007205659131407E-5</v>
      </c>
      <c r="AK23" s="9">
        <f t="shared" si="8"/>
        <v>-3.3196675749652151E-4</v>
      </c>
      <c r="AL23" s="9">
        <f t="shared" si="8"/>
        <v>8.9312828848086218E-7</v>
      </c>
      <c r="AM23" s="9">
        <f t="shared" si="8"/>
        <v>-2.9257158691399622E-5</v>
      </c>
      <c r="AN23" s="9">
        <f t="shared" si="8"/>
        <v>-6.4001044865183883E-3</v>
      </c>
      <c r="AO23" s="9">
        <f t="shared" si="8"/>
        <v>-0.19622455132871641</v>
      </c>
      <c r="AP23" s="9">
        <f t="shared" si="8"/>
        <v>-5.4510291378752351E-3</v>
      </c>
      <c r="AQ23" s="9">
        <f t="shared" si="8"/>
        <v>-1.4561081849898041E-8</v>
      </c>
      <c r="AR23" s="9">
        <f t="shared" si="8"/>
        <v>5.4579076403978917E-2</v>
      </c>
      <c r="AS23" s="9" t="s">
        <v>46</v>
      </c>
    </row>
    <row r="24" spans="1:45"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Parameter!F16</f>
        <v>-2.2249999999999999E-2</v>
      </c>
      <c r="AC24" s="9">
        <f t="shared" ref="AC24:AC41" si="9">AB24*L24</f>
        <v>-1.9311702240412726E-3</v>
      </c>
      <c r="AD24" s="9">
        <f t="shared" ref="AD24:AD41" si="10">AB24*M24</f>
        <v>-4.7358155862080946E-10</v>
      </c>
      <c r="AE24" s="9">
        <f t="shared" ref="AE24:AE41" si="11">AB24*N24</f>
        <v>-3.5867767111999768E-11</v>
      </c>
      <c r="AF24" s="9">
        <f t="shared" ref="AF24:AF41" si="12">AB24*O24</f>
        <v>-3.5948316438193382E-10</v>
      </c>
      <c r="AG24" s="9">
        <f t="shared" ref="AG24:AG41" si="13">AB24*P24</f>
        <v>-1.684098358301693E-10</v>
      </c>
      <c r="AH24" s="9">
        <f t="shared" ref="AH24:AH41" si="14">AB24*Q24</f>
        <v>-1.3788099822953641E-4</v>
      </c>
      <c r="AI24" s="9">
        <f t="shared" ref="AI24:AI41" si="15">AB24*R24</f>
        <v>-5.9235204836292438E-6</v>
      </c>
      <c r="AJ24" s="9">
        <f t="shared" ref="AJ24:AJ41" si="16">AB24*S24</f>
        <v>-6.0785087335503518E-6</v>
      </c>
      <c r="AK24" s="9">
        <f t="shared" ref="AK24:AK41" si="17">AB24*T24</f>
        <v>-1.5085391257864483E-5</v>
      </c>
      <c r="AL24" s="9">
        <f t="shared" ref="AL24:AL41" si="18">AB24*U24</f>
        <v>-1.4469937816710163E-8</v>
      </c>
      <c r="AM24" s="9">
        <f t="shared" ref="AM24:AM41" si="19">AB24*V24</f>
        <v>-1.3626028441906396E-6</v>
      </c>
      <c r="AN24" s="9">
        <f t="shared" ref="AN24:AN41" si="20">AB24*W24</f>
        <v>-7.1090232971386183E-3</v>
      </c>
      <c r="AO24" s="9">
        <f t="shared" ref="AO24:AO41" si="21">AB24*X24</f>
        <v>-5.5610395325391269E-2</v>
      </c>
      <c r="AP24" s="9">
        <f t="shared" ref="AP24:AP41" si="22">AB24*Y24</f>
        <v>-1.4016554746021419E-4</v>
      </c>
      <c r="AQ24" s="9">
        <f t="shared" ref="AQ24:AQ41" si="23">AB24*Z24</f>
        <v>-4.7077722205884601E-9</v>
      </c>
      <c r="AR24" s="9">
        <f t="shared" ref="AR24:AR41" si="24">AB24*AA24</f>
        <v>-3.1535865934577488E-2</v>
      </c>
      <c r="AS24" s="9" t="s">
        <v>49</v>
      </c>
    </row>
    <row r="25" spans="1:45"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Parameter!F17</f>
        <v>0.2</v>
      </c>
      <c r="AC25" s="9">
        <f t="shared" si="9"/>
        <v>1.1716883861441277E-2</v>
      </c>
      <c r="AD25" s="9">
        <f t="shared" si="10"/>
        <v>7.5214763653293932E-10</v>
      </c>
      <c r="AE25" s="9">
        <f t="shared" si="11"/>
        <v>9.0962427038229683E-10</v>
      </c>
      <c r="AF25" s="9">
        <f t="shared" si="12"/>
        <v>1.0133118194033196E-9</v>
      </c>
      <c r="AG25" s="9">
        <f t="shared" si="13"/>
        <v>4.3261589237525285E-10</v>
      </c>
      <c r="AH25" s="9">
        <f t="shared" si="14"/>
        <v>5.1797247221939467E-4</v>
      </c>
      <c r="AI25" s="9">
        <f t="shared" si="15"/>
        <v>4.852151285934724E-5</v>
      </c>
      <c r="AJ25" s="9">
        <f t="shared" si="16"/>
        <v>5.1925747198265847E-5</v>
      </c>
      <c r="AK25" s="9">
        <f t="shared" si="17"/>
        <v>1.7858472934632349E-4</v>
      </c>
      <c r="AL25" s="9">
        <f t="shared" si="18"/>
        <v>1.2222731562663944E-6</v>
      </c>
      <c r="AM25" s="9">
        <f t="shared" si="19"/>
        <v>1.5954895751211916E-5</v>
      </c>
      <c r="AN25" s="9">
        <f t="shared" si="20"/>
        <v>1.2642694318251818E-2</v>
      </c>
      <c r="AO25" s="9">
        <f t="shared" si="21"/>
        <v>0.14600746401330664</v>
      </c>
      <c r="AP25" s="9">
        <f t="shared" si="22"/>
        <v>2.088967210773974E-3</v>
      </c>
      <c r="AQ25" s="9">
        <f t="shared" si="23"/>
        <v>4.5830184500467319E-8</v>
      </c>
      <c r="AR25" s="9">
        <f t="shared" si="24"/>
        <v>0.18022915950382021</v>
      </c>
      <c r="AS25" s="9" t="s">
        <v>49</v>
      </c>
    </row>
    <row r="26" spans="1:45"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Parameter!F18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c r="AS26" s="9" t="s">
        <v>49</v>
      </c>
    </row>
    <row r="27" spans="1:45"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Parameter!F19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5"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Parameter!F20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5"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Parameter!F21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5"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Parameter!F22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5"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Parameter!F23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5"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Parameter!F24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5"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Parameter!F25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5"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Parameter!F26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5"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Parameter!F27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5"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Parameter!F28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5"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Parameter!F29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5"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Parameter!F30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5"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Parameter!F31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5"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5"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5"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7.5197116069914166E-2</v>
      </c>
      <c r="AD42" s="9">
        <f t="shared" si="25"/>
        <v>-1.15515459852358E-8</v>
      </c>
      <c r="AE42" s="9">
        <f t="shared" si="25"/>
        <v>-1.4370342249619409E-10</v>
      </c>
      <c r="AF42" s="9">
        <f t="shared" si="25"/>
        <v>-2.0392887992582935E-9</v>
      </c>
      <c r="AG42" s="9">
        <f t="shared" si="25"/>
        <v>-7.3766851196675547E-10</v>
      </c>
      <c r="AH42" s="9">
        <f t="shared" si="25"/>
        <v>-9.0644873814270822E-4</v>
      </c>
      <c r="AI42" s="9">
        <f t="shared" si="25"/>
        <v>-2.2575555577461997E-4</v>
      </c>
      <c r="AJ42" s="9">
        <f t="shared" si="25"/>
        <v>-2.0198717494519395E-4</v>
      </c>
      <c r="AK42" s="9">
        <f t="shared" si="25"/>
        <v>-8.3730326497479521E-4</v>
      </c>
      <c r="AL42" s="9">
        <f t="shared" si="25"/>
        <v>-1.4760658719208843E-7</v>
      </c>
      <c r="AM42" s="9">
        <f t="shared" si="25"/>
        <v>-7.4994174982735462E-5</v>
      </c>
      <c r="AN42" s="9">
        <f t="shared" si="25"/>
        <v>-1.3357758891871286E-2</v>
      </c>
      <c r="AO42" s="9">
        <f t="shared" si="25"/>
        <v>-0.24919887944177257</v>
      </c>
      <c r="AP42" s="9">
        <f t="shared" si="25"/>
        <v>-1.227317653009613E-2</v>
      </c>
      <c r="AQ42" s="9">
        <f t="shared" si="25"/>
        <v>-4.8683527518204903E-8</v>
      </c>
      <c r="AR42" s="9">
        <f t="shared" si="25"/>
        <v>-1.7337878486698159</v>
      </c>
      <c r="AS42" s="9" t="s">
        <v>46</v>
      </c>
    </row>
    <row r="43" spans="1:45"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Parameter!F32</f>
        <v>-2.2249999999999999E-2</v>
      </c>
      <c r="AC43" s="9">
        <f t="shared" ref="AC43:AC60" si="26">AB43*L43</f>
        <v>-1.9311702240412726E-3</v>
      </c>
      <c r="AD43" s="9">
        <f t="shared" ref="AD43:AD60" si="27">AB43*M43</f>
        <v>-4.7358155862080946E-10</v>
      </c>
      <c r="AE43" s="9">
        <f t="shared" ref="AE43:AE60" si="28">AB43*N43</f>
        <v>-3.5867767111999768E-11</v>
      </c>
      <c r="AF43" s="9">
        <f t="shared" ref="AF43:AF60" si="29">AB43*O43</f>
        <v>-3.5948316438193382E-10</v>
      </c>
      <c r="AG43" s="9">
        <f t="shared" ref="AG43:AG60" si="30">AB43*P43</f>
        <v>-1.684098358301693E-10</v>
      </c>
      <c r="AH43" s="9">
        <f t="shared" ref="AH43:AH60" si="31">AB43*Q43</f>
        <v>-1.3788099822953641E-4</v>
      </c>
      <c r="AI43" s="9">
        <f t="shared" ref="AI43:AI60" si="32">AB43*R43</f>
        <v>-5.9235204836292438E-6</v>
      </c>
      <c r="AJ43" s="9">
        <f t="shared" ref="AJ43:AJ60" si="33">AB43*S43</f>
        <v>-6.0785087335503518E-6</v>
      </c>
      <c r="AK43" s="9">
        <f t="shared" ref="AK43:AK60" si="34">AB43*T43</f>
        <v>-1.5085391257864483E-5</v>
      </c>
      <c r="AL43" s="9">
        <f t="shared" ref="AL43:AL60" si="35">AB43*U43</f>
        <v>-1.4469937816710163E-8</v>
      </c>
      <c r="AM43" s="9">
        <f t="shared" ref="AM43:AM60" si="36">AB43*V43</f>
        <v>-1.3626028441906396E-6</v>
      </c>
      <c r="AN43" s="9">
        <f t="shared" ref="AN43:AN60" si="37">AB43*W43</f>
        <v>-7.1090232971386183E-3</v>
      </c>
      <c r="AO43" s="9">
        <f t="shared" ref="AO43:AO60" si="38">AB43*X43</f>
        <v>-5.5610395325391269E-2</v>
      </c>
      <c r="AP43" s="9">
        <f t="shared" ref="AP43:AP60" si="39">AB43*Y43</f>
        <v>-1.4016554746021419E-4</v>
      </c>
      <c r="AQ43" s="9">
        <f t="shared" ref="AQ43:AQ60" si="40">AB43*Z43</f>
        <v>-4.7077722205884601E-9</v>
      </c>
      <c r="AR43" s="9">
        <f t="shared" ref="AR43:AR60" si="41">AB43*AA43</f>
        <v>-3.1535865934577488E-2</v>
      </c>
      <c r="AS43" s="9" t="s">
        <v>49</v>
      </c>
    </row>
    <row r="44" spans="1:45"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Parameter!F33</f>
        <v>0.2</v>
      </c>
      <c r="AC44" s="9">
        <f t="shared" si="26"/>
        <v>1.1716883861441277E-2</v>
      </c>
      <c r="AD44" s="9">
        <f t="shared" si="27"/>
        <v>7.5214763653293932E-10</v>
      </c>
      <c r="AE44" s="9">
        <f t="shared" si="28"/>
        <v>9.0962427038229683E-10</v>
      </c>
      <c r="AF44" s="9">
        <f t="shared" si="29"/>
        <v>1.0133118194033196E-9</v>
      </c>
      <c r="AG44" s="9">
        <f t="shared" si="30"/>
        <v>4.3261589237525285E-10</v>
      </c>
      <c r="AH44" s="9">
        <f t="shared" si="31"/>
        <v>5.1797247221939467E-4</v>
      </c>
      <c r="AI44" s="9">
        <f t="shared" si="32"/>
        <v>4.852151285934724E-5</v>
      </c>
      <c r="AJ44" s="9">
        <f t="shared" si="33"/>
        <v>5.1925747198265847E-5</v>
      </c>
      <c r="AK44" s="9">
        <f t="shared" si="34"/>
        <v>1.7858472934632349E-4</v>
      </c>
      <c r="AL44" s="9">
        <f t="shared" si="35"/>
        <v>1.2222731562663944E-6</v>
      </c>
      <c r="AM44" s="9">
        <f t="shared" si="36"/>
        <v>1.5954895751211916E-5</v>
      </c>
      <c r="AN44" s="9">
        <f t="shared" si="37"/>
        <v>1.2642694318251818E-2</v>
      </c>
      <c r="AO44" s="9">
        <f t="shared" si="38"/>
        <v>0.14600746401330664</v>
      </c>
      <c r="AP44" s="9">
        <f t="shared" si="39"/>
        <v>2.088967210773974E-3</v>
      </c>
      <c r="AQ44" s="9">
        <f t="shared" si="40"/>
        <v>4.5830184500467319E-8</v>
      </c>
      <c r="AR44" s="9">
        <f t="shared" si="41"/>
        <v>0.18022915950382021</v>
      </c>
      <c r="AS44" s="9" t="s">
        <v>49</v>
      </c>
    </row>
    <row r="45" spans="1:45"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Parameter!F34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c r="AS45" s="9" t="s">
        <v>49</v>
      </c>
    </row>
    <row r="46" spans="1:45"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Parameter!F35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5"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Parameter!F36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5"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Parameter!F37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5"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Parameter!F38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5"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Parameter!F39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5"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Parameter!F40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5"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Parameter!F41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5"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Parameter!F42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5"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Parameter!F43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5"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Parameter!F44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5"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Parameter!F45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5"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Parameter!F46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5"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Parameter!F47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5"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5"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5"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c r="AS61" s="9" t="s">
        <v>47</v>
      </c>
    </row>
    <row r="62" spans="1:45"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Parameter!F48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c r="AS62" s="9" t="s">
        <v>49</v>
      </c>
    </row>
    <row r="63" spans="1:45"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Parameter!F49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5"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Parameter!F50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5"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Parameter!F51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5"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5"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5"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c r="AS68" s="9" t="s">
        <v>48</v>
      </c>
    </row>
    <row r="69" spans="1:45"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Parameter!F52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c r="AS69" s="9" t="s">
        <v>49</v>
      </c>
    </row>
    <row r="70" spans="1:45"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Parameter!F53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5"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5"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4"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Parameter!C3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4"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Parameter!C4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4"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Parameter!C5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3.9159187016925417E-2</v>
      </c>
      <c r="AD6" s="9">
        <f t="shared" si="1"/>
        <v>2.8328276551875119E-9</v>
      </c>
      <c r="AE6" s="9">
        <f t="shared" si="1"/>
        <v>2.4890127979844364E-10</v>
      </c>
      <c r="AF6" s="9">
        <f t="shared" si="1"/>
        <v>1.1569451622083753E-9</v>
      </c>
      <c r="AG6" s="9">
        <f t="shared" si="1"/>
        <v>1.6348962549943185E-9</v>
      </c>
      <c r="AH6" s="9">
        <f t="shared" si="1"/>
        <v>9.8033042928741872E-4</v>
      </c>
      <c r="AI6" s="9">
        <f t="shared" si="1"/>
        <v>5.9184490237634065E-5</v>
      </c>
      <c r="AJ6" s="9">
        <f t="shared" si="1"/>
        <v>5.7511800034413574E-5</v>
      </c>
      <c r="AK6" s="9">
        <f t="shared" si="1"/>
        <v>1.7308807364033673E-4</v>
      </c>
      <c r="AL6" s="9">
        <f t="shared" si="1"/>
        <v>1.5211240956203252E-8</v>
      </c>
      <c r="AM6" s="9">
        <f t="shared" si="1"/>
        <v>2.0396141646573373E-5</v>
      </c>
      <c r="AN6" s="9">
        <f t="shared" si="1"/>
        <v>2.5030566811966068E-2</v>
      </c>
      <c r="AO6" s="9">
        <f t="shared" si="1"/>
        <v>0.82666293117181544</v>
      </c>
      <c r="AP6" s="9">
        <f t="shared" si="1"/>
        <v>-3.7455195666592864E-4</v>
      </c>
      <c r="AQ6" s="9">
        <f t="shared" si="1"/>
        <v>2.1608795189022499E-8</v>
      </c>
      <c r="AR6" s="9">
        <f t="shared" si="1"/>
        <v>0.12071180450755219</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-0.12027813159818788</v>
      </c>
      <c r="M7" s="9">
        <f>AD10*AB10</f>
        <v>6.1406373250863899E-9</v>
      </c>
      <c r="N7" s="9">
        <f>AE10*AB10</f>
        <v>8.2615720706933523E-10</v>
      </c>
      <c r="O7" s="9">
        <f>AF10*AB10</f>
        <v>1.5012991628575564E-9</v>
      </c>
      <c r="P7" s="9">
        <f>AG10*AB10</f>
        <v>7.2406603862615351E-10</v>
      </c>
      <c r="Q7" s="9">
        <f>AH10*AB10</f>
        <v>9.3516410862018776E-4</v>
      </c>
      <c r="R7" s="9">
        <f>AI10*AB10</f>
        <v>1.9272810238883442E-4</v>
      </c>
      <c r="S7" s="9">
        <f>AJ10*AB10</f>
        <v>1.7398162178003788E-4</v>
      </c>
      <c r="T7" s="9">
        <f>AK10*AB10</f>
        <v>7.3606603631782587E-4</v>
      </c>
      <c r="U7" s="9">
        <f>AL10*AB10</f>
        <v>8.2346641755192918E-7</v>
      </c>
      <c r="V7" s="9">
        <f>AM10*AB10</f>
        <v>6.5627877468736303E-5</v>
      </c>
      <c r="W7" s="9">
        <f>AN10*AB10</f>
        <v>9.7253840725971437E-3</v>
      </c>
      <c r="X7" s="9">
        <f>AO10*AB10</f>
        <v>0.26862046781284687</v>
      </c>
      <c r="Y7" s="9">
        <f>AP10*AB10</f>
        <v>1.0698772059331271E-2</v>
      </c>
      <c r="Z7" s="9">
        <f>AQ10*AB10</f>
        <v>6.8978499187459556E-8</v>
      </c>
      <c r="AA7" s="9">
        <f>AR10*AB10</f>
        <v>0.96306898695449927</v>
      </c>
      <c r="AB7" s="9">
        <f>Parameter!C6</f>
        <v>-0.16666666666666671</v>
      </c>
      <c r="AC7" s="9">
        <f>AB7*L7</f>
        <v>2.0046355266364654E-2</v>
      </c>
      <c r="AD7" s="9">
        <f>AB7*M7</f>
        <v>-1.0234395541810653E-9</v>
      </c>
      <c r="AE7" s="9">
        <f>AB7*N7</f>
        <v>-1.3769286784488923E-10</v>
      </c>
      <c r="AF7" s="9">
        <f>AB7*O7</f>
        <v>-2.5021652714292612E-10</v>
      </c>
      <c r="AG7" s="9">
        <f>AB7*P7</f>
        <v>-1.2067767310435895E-10</v>
      </c>
      <c r="AH7" s="9">
        <f>AB7*Q7</f>
        <v>-1.5586068477003133E-4</v>
      </c>
      <c r="AI7" s="9">
        <f>AB7*R7</f>
        <v>-3.2121350398139079E-5</v>
      </c>
      <c r="AJ7" s="9">
        <f>AB7*S7</f>
        <v>-2.8996936963339656E-5</v>
      </c>
      <c r="AK7" s="9">
        <f>AB7*T7</f>
        <v>-1.2267767271963769E-4</v>
      </c>
      <c r="AL7" s="9">
        <f>AB7*U7</f>
        <v>-1.3724440292532157E-7</v>
      </c>
      <c r="AM7" s="9">
        <f>AB7*V7</f>
        <v>-1.0937979578122719E-5</v>
      </c>
      <c r="AN7" s="9">
        <f>AB7*W7</f>
        <v>-1.6208973454328577E-3</v>
      </c>
      <c r="AO7" s="9">
        <f>AB7*X7</f>
        <v>-4.4770077968807824E-2</v>
      </c>
      <c r="AP7" s="9">
        <f>AB7*Y7</f>
        <v>-1.7831286765552124E-3</v>
      </c>
      <c r="AQ7" s="9">
        <f>AB7*Z7</f>
        <v>-1.1496416531243263E-8</v>
      </c>
      <c r="AR7" s="9">
        <f>AB7*AA7</f>
        <v>-0.16051149782574992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Parameter!C7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Parameter!C8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0.12027813159818788</v>
      </c>
      <c r="AD10" s="9">
        <f t="shared" si="2"/>
        <v>-6.1406373250863899E-9</v>
      </c>
      <c r="AE10" s="9">
        <f t="shared" si="2"/>
        <v>-8.2615720706933523E-10</v>
      </c>
      <c r="AF10" s="9">
        <f t="shared" si="2"/>
        <v>-1.5012991628575564E-9</v>
      </c>
      <c r="AG10" s="9">
        <f t="shared" si="2"/>
        <v>-7.2406603862615351E-10</v>
      </c>
      <c r="AH10" s="9">
        <f t="shared" si="2"/>
        <v>-9.3516410862018776E-4</v>
      </c>
      <c r="AI10" s="9">
        <f t="shared" si="2"/>
        <v>-1.9272810238883442E-4</v>
      </c>
      <c r="AJ10" s="9">
        <f t="shared" si="2"/>
        <v>-1.7398162178003788E-4</v>
      </c>
      <c r="AK10" s="9">
        <f t="shared" si="2"/>
        <v>-7.3606603631782587E-4</v>
      </c>
      <c r="AL10" s="9">
        <f t="shared" si="2"/>
        <v>-8.2346641755192918E-7</v>
      </c>
      <c r="AM10" s="9">
        <f t="shared" si="2"/>
        <v>-6.5627877468736303E-5</v>
      </c>
      <c r="AN10" s="9">
        <f t="shared" si="2"/>
        <v>-9.7253840725971437E-3</v>
      </c>
      <c r="AO10" s="9">
        <f t="shared" si="2"/>
        <v>-0.26862046781284687</v>
      </c>
      <c r="AP10" s="9">
        <f t="shared" si="2"/>
        <v>-1.0698772059331271E-2</v>
      </c>
      <c r="AQ10" s="9">
        <f t="shared" si="2"/>
        <v>-6.8978499187459556E-8</v>
      </c>
      <c r="AR10" s="9">
        <f t="shared" si="2"/>
        <v>-0.96306898695449927</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-0.12027813159818788</v>
      </c>
      <c r="M11" s="9">
        <f>AD16*AB16</f>
        <v>6.1406373250863899E-9</v>
      </c>
      <c r="N11" s="9">
        <f>AE16*AB16</f>
        <v>8.2615720706933523E-10</v>
      </c>
      <c r="O11" s="9">
        <f>AF16*AB16</f>
        <v>1.5012991628575564E-9</v>
      </c>
      <c r="P11" s="9">
        <f>AG16*AB16</f>
        <v>7.2406603862615351E-10</v>
      </c>
      <c r="Q11" s="9">
        <f>AH16*AB16</f>
        <v>9.3516410862018776E-4</v>
      </c>
      <c r="R11" s="9">
        <f>AI16*AB16</f>
        <v>1.9272810238883442E-4</v>
      </c>
      <c r="S11" s="9">
        <f>AJ16*AB16</f>
        <v>1.7398162178003788E-4</v>
      </c>
      <c r="T11" s="9">
        <f>AK16*AB16</f>
        <v>7.3606603631782587E-4</v>
      </c>
      <c r="U11" s="9">
        <f>AL16*AB16</f>
        <v>8.2346641755192918E-7</v>
      </c>
      <c r="V11" s="9">
        <f>AM16*AB16</f>
        <v>6.5627877468736303E-5</v>
      </c>
      <c r="W11" s="9">
        <f>AN16*AB16</f>
        <v>9.7253840725971437E-3</v>
      </c>
      <c r="X11" s="9">
        <f>AO16*AB16</f>
        <v>0.26862046781284687</v>
      </c>
      <c r="Y11" s="9">
        <f>AP16*AB16</f>
        <v>1.0698772059331271E-2</v>
      </c>
      <c r="Z11" s="9">
        <f>AQ16*AB16</f>
        <v>6.8978499187459556E-8</v>
      </c>
      <c r="AA11" s="9">
        <f>AR16*AB16</f>
        <v>0.96306898695449927</v>
      </c>
      <c r="AB11" s="9">
        <f>Parameter!C9</f>
        <v>-1</v>
      </c>
      <c r="AC11" s="9">
        <f>AB11*L11</f>
        <v>0.12027813159818788</v>
      </c>
      <c r="AD11" s="9">
        <f>AB11*M11</f>
        <v>-6.1406373250863899E-9</v>
      </c>
      <c r="AE11" s="9">
        <f>AB11*N11</f>
        <v>-8.2615720706933523E-10</v>
      </c>
      <c r="AF11" s="9">
        <f>AB11*O11</f>
        <v>-1.5012991628575564E-9</v>
      </c>
      <c r="AG11" s="9">
        <f>AB11*P11</f>
        <v>-7.2406603862615351E-10</v>
      </c>
      <c r="AH11" s="9">
        <f>AB11*Q11</f>
        <v>-9.3516410862018776E-4</v>
      </c>
      <c r="AI11" s="9">
        <f>AB11*R11</f>
        <v>-1.9272810238883442E-4</v>
      </c>
      <c r="AJ11" s="9">
        <f>AB11*S11</f>
        <v>-1.7398162178003788E-4</v>
      </c>
      <c r="AK11" s="9">
        <f>AB11*T11</f>
        <v>-7.3606603631782587E-4</v>
      </c>
      <c r="AL11" s="9">
        <f>AB11*U11</f>
        <v>-8.2346641755192918E-7</v>
      </c>
      <c r="AM11" s="9">
        <f>AB11*V11</f>
        <v>-6.5627877468736303E-5</v>
      </c>
      <c r="AN11" s="9">
        <f>AB11*W11</f>
        <v>-9.7253840725971437E-3</v>
      </c>
      <c r="AO11" s="9">
        <f>AB11*X11</f>
        <v>-0.26862046781284687</v>
      </c>
      <c r="AP11" s="9">
        <f>AB11*Y11</f>
        <v>-1.0698772059331271E-2</v>
      </c>
      <c r="AQ11" s="9">
        <f>AB11*Z11</f>
        <v>-6.8978499187459556E-8</v>
      </c>
      <c r="AR11" s="9">
        <f>AB11*AA11</f>
        <v>-0.96306898695449927</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Parameter!C10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Parameter!C11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0.12027813159818788</v>
      </c>
      <c r="AD16" s="9">
        <f t="shared" si="5"/>
        <v>-6.1406373250863899E-9</v>
      </c>
      <c r="AE16" s="9">
        <f t="shared" si="5"/>
        <v>-8.2615720706933523E-10</v>
      </c>
      <c r="AF16" s="9">
        <f t="shared" si="5"/>
        <v>-1.5012991628575564E-9</v>
      </c>
      <c r="AG16" s="9">
        <f t="shared" si="5"/>
        <v>-7.2406603862615351E-10</v>
      </c>
      <c r="AH16" s="9">
        <f t="shared" si="5"/>
        <v>-9.3516410862018776E-4</v>
      </c>
      <c r="AI16" s="9">
        <f t="shared" si="5"/>
        <v>-1.9272810238883442E-4</v>
      </c>
      <c r="AJ16" s="9">
        <f t="shared" si="5"/>
        <v>-1.7398162178003788E-4</v>
      </c>
      <c r="AK16" s="9">
        <f t="shared" si="5"/>
        <v>-7.3606603631782587E-4</v>
      </c>
      <c r="AL16" s="9">
        <f t="shared" si="5"/>
        <v>-8.2346641755192918E-7</v>
      </c>
      <c r="AM16" s="9">
        <f t="shared" si="5"/>
        <v>-6.5627877468736303E-5</v>
      </c>
      <c r="AN16" s="9">
        <f t="shared" si="5"/>
        <v>-9.7253840725971437E-3</v>
      </c>
      <c r="AO16" s="9">
        <f t="shared" si="5"/>
        <v>-0.26862046781284687</v>
      </c>
      <c r="AP16" s="9">
        <f t="shared" si="5"/>
        <v>-1.0698772059331271E-2</v>
      </c>
      <c r="AQ16" s="9">
        <f t="shared" si="5"/>
        <v>-6.8978499187459556E-8</v>
      </c>
      <c r="AR16" s="9">
        <f t="shared" si="5"/>
        <v>-0.96306898695449927</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-0.17359992458462861</v>
      </c>
      <c r="M17" s="9">
        <f>AD23*AB23</f>
        <v>8.3002783392149839E-10</v>
      </c>
      <c r="N17" s="9">
        <f>AE23*AB23</f>
        <v>6.6354870206177906E-10</v>
      </c>
      <c r="O17" s="9">
        <f>AF23*AB23</f>
        <v>5.9706740294098048E-10</v>
      </c>
      <c r="P17" s="9">
        <f>AG23*AB23</f>
        <v>5.8098537740460355E-10</v>
      </c>
      <c r="Q17" s="9">
        <f>AH23*AB23</f>
        <v>6.9409280369143826E-4</v>
      </c>
      <c r="R17" s="9">
        <f>AI23*AB23</f>
        <v>1.2184147301423423E-4</v>
      </c>
      <c r="S17" s="9">
        <f>AJ23*AB23</f>
        <v>1.049916371370066E-4</v>
      </c>
      <c r="T17" s="9">
        <f>AK23*AB23</f>
        <v>4.8339778257868913E-4</v>
      </c>
      <c r="U17" s="9">
        <f>AL23*AB23</f>
        <v>3.0309897971545385E-7</v>
      </c>
      <c r="V17" s="9">
        <f>AM23*AB23</f>
        <v>4.2759369323068379E-5</v>
      </c>
      <c r="W17" s="9">
        <f>AN23*AB23</f>
        <v>6.2465568699206948E-3</v>
      </c>
      <c r="X17" s="9">
        <f>AO23*AB23</f>
        <v>0.24213330375631878</v>
      </c>
      <c r="Y17" s="9">
        <f>AP23*AB23</f>
        <v>7.2876983632208236E-3</v>
      </c>
      <c r="Z17" s="9">
        <f>AQ23*AB23</f>
        <v>5.1917276353306121E-8</v>
      </c>
      <c r="AA17" s="9">
        <f>AR23*AB23</f>
        <v>6.888552441760179E-2</v>
      </c>
      <c r="AB17" s="9">
        <f>Parameter!C12</f>
        <v>-0.5</v>
      </c>
      <c r="AC17" s="9">
        <f>AB17*L17</f>
        <v>8.6799962292314306E-2</v>
      </c>
      <c r="AD17" s="9">
        <f>AB17*M17</f>
        <v>-4.150139169607492E-10</v>
      </c>
      <c r="AE17" s="9">
        <f>AB17*N17</f>
        <v>-3.3177435103088953E-10</v>
      </c>
      <c r="AF17" s="9">
        <f>AB17*O17</f>
        <v>-2.9853370147049024E-10</v>
      </c>
      <c r="AG17" s="9">
        <f>AB17*P17</f>
        <v>-2.9049268870230177E-10</v>
      </c>
      <c r="AH17" s="9">
        <f>AB17*Q17</f>
        <v>-3.4704640184571913E-4</v>
      </c>
      <c r="AI17" s="9">
        <f>AB17*R17</f>
        <v>-6.0920736507117114E-5</v>
      </c>
      <c r="AJ17" s="9">
        <f>AB17*S17</f>
        <v>-5.2495818568503302E-5</v>
      </c>
      <c r="AK17" s="9">
        <f>AB17*T17</f>
        <v>-2.4169889128934456E-4</v>
      </c>
      <c r="AL17" s="9">
        <f>AB17*U17</f>
        <v>-1.5154948985772693E-7</v>
      </c>
      <c r="AM17" s="9">
        <f>AB17*V17</f>
        <v>-2.137968466153419E-5</v>
      </c>
      <c r="AN17" s="9">
        <f>AB17*W17</f>
        <v>-3.1232784349603474E-3</v>
      </c>
      <c r="AO17" s="9">
        <f>AB17*X17</f>
        <v>-0.12106665187815939</v>
      </c>
      <c r="AP17" s="9">
        <f>AB17*Y17</f>
        <v>-3.6438491816104118E-3</v>
      </c>
      <c r="AQ17" s="9">
        <f>AB17*Z17</f>
        <v>-2.595863817665306E-8</v>
      </c>
      <c r="AR17" s="9">
        <f>AB17*AA17</f>
        <v>-3.4442762208800895E-2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-6.6956338611747157E-2</v>
      </c>
      <c r="M18" s="9">
        <f>AD42*AB42</f>
        <v>1.1451246816251282E-8</v>
      </c>
      <c r="N18" s="9">
        <f>AE42*AB42</f>
        <v>9.8876571207689129E-10</v>
      </c>
      <c r="O18" s="9">
        <f>AF42*AB42</f>
        <v>2.4055309227741322E-9</v>
      </c>
      <c r="P18" s="9">
        <f>AG42*AB42</f>
        <v>8.6714669984770347E-10</v>
      </c>
      <c r="Q18" s="9">
        <f>AH42*AB42</f>
        <v>1.1762354135489374E-3</v>
      </c>
      <c r="R18" s="9">
        <f>AI42*AB42</f>
        <v>2.6361473176343464E-4</v>
      </c>
      <c r="S18" s="9">
        <f>AJ42*AB42</f>
        <v>2.4297160642306915E-4</v>
      </c>
      <c r="T18" s="9">
        <f>AK42*AB42</f>
        <v>9.8873429005696262E-4</v>
      </c>
      <c r="U18" s="9">
        <f>AL42*AB42</f>
        <v>1.3438338553884045E-6</v>
      </c>
      <c r="V18" s="9">
        <f>AM42*AB42</f>
        <v>8.8496385614404233E-5</v>
      </c>
      <c r="W18" s="9">
        <f>AN42*AB42</f>
        <v>1.3204211275273591E-2</v>
      </c>
      <c r="X18" s="9">
        <f>AO42*AB42</f>
        <v>0.295107631869375</v>
      </c>
      <c r="Y18" s="9">
        <f>AP42*AB42</f>
        <v>1.4109845755441719E-2</v>
      </c>
      <c r="Z18" s="9">
        <f>AQ42*AB42</f>
        <v>8.6039722021612991E-8</v>
      </c>
      <c r="AA18" s="9">
        <f>AR42*AB42</f>
        <v>1.8572524494913967</v>
      </c>
      <c r="AB18" s="9">
        <f>Parameter!C13</f>
        <v>-0.5</v>
      </c>
      <c r="AC18" s="9">
        <f>AB18*L18</f>
        <v>3.3478169305873579E-2</v>
      </c>
      <c r="AD18" s="9">
        <f>AB18*M18</f>
        <v>-5.725623408125641E-9</v>
      </c>
      <c r="AE18" s="9">
        <f>AB18*N18</f>
        <v>-4.9438285603844565E-10</v>
      </c>
      <c r="AF18" s="9">
        <f>AB18*O18</f>
        <v>-1.2027654613870661E-9</v>
      </c>
      <c r="AG18" s="9">
        <f>AB18*P18</f>
        <v>-4.3357334992385173E-10</v>
      </c>
      <c r="AH18" s="9">
        <f>AB18*Q18</f>
        <v>-5.8811770677446868E-4</v>
      </c>
      <c r="AI18" s="9">
        <f>AB18*R18</f>
        <v>-1.3180736588171732E-4</v>
      </c>
      <c r="AJ18" s="9">
        <f>AB18*S18</f>
        <v>-1.2148580321153458E-4</v>
      </c>
      <c r="AK18" s="9">
        <f>AB18*T18</f>
        <v>-4.9436714502848131E-4</v>
      </c>
      <c r="AL18" s="9">
        <f>AB18*U18</f>
        <v>-6.7191692769420223E-7</v>
      </c>
      <c r="AM18" s="9">
        <f>AB18*V18</f>
        <v>-4.4248192807202116E-5</v>
      </c>
      <c r="AN18" s="9">
        <f>AB18*W18</f>
        <v>-6.6021056376367954E-3</v>
      </c>
      <c r="AO18" s="9">
        <f>AB18*X18</f>
        <v>-0.1475538159346875</v>
      </c>
      <c r="AP18" s="9">
        <f>AB18*Y18</f>
        <v>-7.0549228777208595E-3</v>
      </c>
      <c r="AQ18" s="9">
        <f>AB18*Z18</f>
        <v>-4.3019861010806495E-8</v>
      </c>
      <c r="AR18" s="9">
        <f>AB18*AA18</f>
        <v>-0.92862622474569834</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Parameter!C14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Parameter!C15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0.17359992458462861</v>
      </c>
      <c r="AD23" s="9">
        <f t="shared" si="8"/>
        <v>-8.3002783392149839E-10</v>
      </c>
      <c r="AE23" s="9">
        <f t="shared" si="8"/>
        <v>-6.6354870206177906E-10</v>
      </c>
      <c r="AF23" s="9">
        <f t="shared" si="8"/>
        <v>-5.9706740294098048E-10</v>
      </c>
      <c r="AG23" s="9">
        <f t="shared" si="8"/>
        <v>-5.8098537740460355E-10</v>
      </c>
      <c r="AH23" s="9">
        <f t="shared" si="8"/>
        <v>-6.9409280369143826E-4</v>
      </c>
      <c r="AI23" s="9">
        <f t="shared" si="8"/>
        <v>-1.2184147301423423E-4</v>
      </c>
      <c r="AJ23" s="9">
        <f t="shared" si="8"/>
        <v>-1.049916371370066E-4</v>
      </c>
      <c r="AK23" s="9">
        <f t="shared" si="8"/>
        <v>-4.8339778257868913E-4</v>
      </c>
      <c r="AL23" s="9">
        <f t="shared" si="8"/>
        <v>-3.0309897971545385E-7</v>
      </c>
      <c r="AM23" s="9">
        <f t="shared" si="8"/>
        <v>-4.2759369323068379E-5</v>
      </c>
      <c r="AN23" s="9">
        <f t="shared" si="8"/>
        <v>-6.2465568699206948E-3</v>
      </c>
      <c r="AO23" s="9">
        <f t="shared" si="8"/>
        <v>-0.24213330375631878</v>
      </c>
      <c r="AP23" s="9">
        <f t="shared" si="8"/>
        <v>-7.2876983632208236E-3</v>
      </c>
      <c r="AQ23" s="9">
        <f t="shared" si="8"/>
        <v>-5.1917276353306121E-8</v>
      </c>
      <c r="AR23" s="9">
        <f t="shared" si="8"/>
        <v>-6.888552441760179E-2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Parameter!C16</f>
        <v>1.78E-2</v>
      </c>
      <c r="AC24" s="9">
        <f t="shared" ref="AC24:AC41" si="9">AB24*L24</f>
        <v>1.544936179233018E-3</v>
      </c>
      <c r="AD24" s="9">
        <f t="shared" ref="AD24:AD41" si="10">AB24*M24</f>
        <v>3.7886524689664757E-10</v>
      </c>
      <c r="AE24" s="9">
        <f t="shared" ref="AE24:AE41" si="11">AB24*N24</f>
        <v>2.8694213689599819E-11</v>
      </c>
      <c r="AF24" s="9">
        <f t="shared" ref="AF24:AF41" si="12">AB24*O24</f>
        <v>2.8758653150554708E-10</v>
      </c>
      <c r="AG24" s="9">
        <f t="shared" ref="AG24:AG41" si="13">AB24*P24</f>
        <v>1.3472786866413545E-10</v>
      </c>
      <c r="AH24" s="9">
        <f t="shared" ref="AH24:AH41" si="14">AB24*Q24</f>
        <v>1.1030479858362914E-4</v>
      </c>
      <c r="AI24" s="9">
        <f t="shared" ref="AI24:AI41" si="15">AB24*R24</f>
        <v>4.7388163869033947E-6</v>
      </c>
      <c r="AJ24" s="9">
        <f t="shared" ref="AJ24:AJ41" si="16">AB24*S24</f>
        <v>4.8628069868402821E-6</v>
      </c>
      <c r="AK24" s="9">
        <f t="shared" ref="AK24:AK41" si="17">AB24*T24</f>
        <v>1.2068313006291586E-5</v>
      </c>
      <c r="AL24" s="9">
        <f t="shared" ref="AL24:AL41" si="18">AB24*U24</f>
        <v>1.1575950253368131E-8</v>
      </c>
      <c r="AM24" s="9">
        <f t="shared" ref="AM24:AM41" si="19">AB24*V24</f>
        <v>1.0900822753525117E-6</v>
      </c>
      <c r="AN24" s="9">
        <f t="shared" ref="AN24:AN41" si="20">AB24*W24</f>
        <v>5.6872186377108945E-3</v>
      </c>
      <c r="AO24" s="9">
        <f t="shared" ref="AO24:AO41" si="21">AB24*X24</f>
        <v>4.4488316260313021E-2</v>
      </c>
      <c r="AP24" s="9">
        <f t="shared" ref="AP24:AP41" si="22">AB24*Y24</f>
        <v>1.1213243796817135E-4</v>
      </c>
      <c r="AQ24" s="9">
        <f t="shared" ref="AQ24:AQ41" si="23">AB24*Z24</f>
        <v>3.7662177764707684E-9</v>
      </c>
      <c r="AR24" s="9">
        <f t="shared" ref="AR24:AR41" si="24">AB24*AA24</f>
        <v>2.5228692747661992E-2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Parameter!C18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Parameter!C19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Parameter!C20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Parameter!C21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Parameter!C22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Parameter!C23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Parameter!C24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Parameter!C25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Parameter!C26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Parameter!C27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Parameter!C28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Parameter!C29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Parameter!C30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Parameter!C31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6.6956338611747157E-2</v>
      </c>
      <c r="AD42" s="9">
        <f t="shared" si="25"/>
        <v>-1.1451246816251282E-8</v>
      </c>
      <c r="AE42" s="9">
        <f t="shared" si="25"/>
        <v>-9.8876571207689129E-10</v>
      </c>
      <c r="AF42" s="9">
        <f t="shared" si="25"/>
        <v>-2.4055309227741322E-9</v>
      </c>
      <c r="AG42" s="9">
        <f t="shared" si="25"/>
        <v>-8.6714669984770347E-10</v>
      </c>
      <c r="AH42" s="9">
        <f t="shared" si="25"/>
        <v>-1.1762354135489374E-3</v>
      </c>
      <c r="AI42" s="9">
        <f t="shared" si="25"/>
        <v>-2.6361473176343464E-4</v>
      </c>
      <c r="AJ42" s="9">
        <f t="shared" si="25"/>
        <v>-2.4297160642306915E-4</v>
      </c>
      <c r="AK42" s="9">
        <f t="shared" si="25"/>
        <v>-9.8873429005696262E-4</v>
      </c>
      <c r="AL42" s="9">
        <f t="shared" si="25"/>
        <v>-1.3438338553884045E-6</v>
      </c>
      <c r="AM42" s="9">
        <f t="shared" si="25"/>
        <v>-8.8496385614404233E-5</v>
      </c>
      <c r="AN42" s="9">
        <f t="shared" si="25"/>
        <v>-1.3204211275273591E-2</v>
      </c>
      <c r="AO42" s="9">
        <f t="shared" si="25"/>
        <v>-0.295107631869375</v>
      </c>
      <c r="AP42" s="9">
        <f t="shared" si="25"/>
        <v>-1.4109845755441719E-2</v>
      </c>
      <c r="AQ42" s="9">
        <f t="shared" si="25"/>
        <v>-8.6039722021612991E-8</v>
      </c>
      <c r="AR42" s="9">
        <f t="shared" si="25"/>
        <v>-1.8572524494913967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Parameter!C32</f>
        <v>1.78E-2</v>
      </c>
      <c r="AC43" s="9">
        <f t="shared" ref="AC43:AC60" si="26">AB43*L43</f>
        <v>1.544936179233018E-3</v>
      </c>
      <c r="AD43" s="9">
        <f t="shared" ref="AD43:AD60" si="27">AB43*M43</f>
        <v>3.7886524689664757E-10</v>
      </c>
      <c r="AE43" s="9">
        <f t="shared" ref="AE43:AE60" si="28">AB43*N43</f>
        <v>2.8694213689599819E-11</v>
      </c>
      <c r="AF43" s="9">
        <f t="shared" ref="AF43:AF60" si="29">AB43*O43</f>
        <v>2.8758653150554708E-10</v>
      </c>
      <c r="AG43" s="9">
        <f t="shared" ref="AG43:AG60" si="30">AB43*P43</f>
        <v>1.3472786866413545E-10</v>
      </c>
      <c r="AH43" s="9">
        <f t="shared" ref="AH43:AH60" si="31">AB43*Q43</f>
        <v>1.1030479858362914E-4</v>
      </c>
      <c r="AI43" s="9">
        <f t="shared" ref="AI43:AI60" si="32">AB43*R43</f>
        <v>4.7388163869033947E-6</v>
      </c>
      <c r="AJ43" s="9">
        <f t="shared" ref="AJ43:AJ60" si="33">AB43*S43</f>
        <v>4.8628069868402821E-6</v>
      </c>
      <c r="AK43" s="9">
        <f t="shared" ref="AK43:AK60" si="34">AB43*T43</f>
        <v>1.2068313006291586E-5</v>
      </c>
      <c r="AL43" s="9">
        <f t="shared" ref="AL43:AL60" si="35">AB43*U43</f>
        <v>1.1575950253368131E-8</v>
      </c>
      <c r="AM43" s="9">
        <f t="shared" ref="AM43:AM60" si="36">AB43*V43</f>
        <v>1.0900822753525117E-6</v>
      </c>
      <c r="AN43" s="9">
        <f t="shared" ref="AN43:AN60" si="37">AB43*W43</f>
        <v>5.6872186377108945E-3</v>
      </c>
      <c r="AO43" s="9">
        <f t="shared" ref="AO43:AO60" si="38">AB43*X43</f>
        <v>4.4488316260313021E-2</v>
      </c>
      <c r="AP43" s="9">
        <f t="shared" ref="AP43:AP60" si="39">AB43*Y43</f>
        <v>1.1213243796817135E-4</v>
      </c>
      <c r="AQ43" s="9">
        <f t="shared" ref="AQ43:AQ60" si="40">AB43*Z43</f>
        <v>3.7662177764707684E-9</v>
      </c>
      <c r="AR43" s="9">
        <f t="shared" ref="AR43:AR60" si="41">AB43*AA43</f>
        <v>2.5228692747661992E-2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Parameter!C34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Parameter!C35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Parameter!C36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Parameter!C37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Parameter!C38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Parameter!C39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Parameter!C40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Parameter!C41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Parameter!C42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Parameter!C43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Parameter!C44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Parameter!C45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Parameter!C46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Parameter!C47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Parameter!C48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Parameter!C49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Parameter!C50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Parameter!C51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Parameter!C52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Parameter!C53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4"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Parameter!D3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4"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Parameter!D4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4"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Parameter!D5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4.0532649926619917E-2</v>
      </c>
      <c r="AD6" s="9">
        <f t="shared" si="1"/>
        <v>2.8161111270234257E-9</v>
      </c>
      <c r="AE6" s="9">
        <f t="shared" si="1"/>
        <v>3.8974499472855992E-10</v>
      </c>
      <c r="AF6" s="9">
        <f t="shared" si="1"/>
        <v>1.2179855161276819E-9</v>
      </c>
      <c r="AG6" s="9">
        <f t="shared" si="1"/>
        <v>1.6564759529744766E-9</v>
      </c>
      <c r="AH6" s="9">
        <f t="shared" si="1"/>
        <v>1.025294875188457E-3</v>
      </c>
      <c r="AI6" s="9">
        <f t="shared" si="1"/>
        <v>6.5494352902436501E-5</v>
      </c>
      <c r="AJ6" s="9">
        <f t="shared" si="1"/>
        <v>6.4342538614059442E-5</v>
      </c>
      <c r="AK6" s="9">
        <f t="shared" si="1"/>
        <v>1.98326577820698E-4</v>
      </c>
      <c r="AL6" s="9">
        <f t="shared" si="1"/>
        <v>2.1458245232225597E-7</v>
      </c>
      <c r="AM6" s="9">
        <f t="shared" si="1"/>
        <v>2.2646510085184831E-5</v>
      </c>
      <c r="AN6" s="9">
        <f t="shared" si="1"/>
        <v>2.5004975542533118E-2</v>
      </c>
      <c r="AO6" s="9">
        <f t="shared" si="1"/>
        <v>0.83431438990974915</v>
      </c>
      <c r="AP6" s="9">
        <f t="shared" si="1"/>
        <v>-6.8440419108330413E-5</v>
      </c>
      <c r="AQ6" s="9">
        <f t="shared" si="1"/>
        <v>2.783482760625718E-8</v>
      </c>
      <c r="AR6" s="9">
        <f t="shared" si="1"/>
        <v>0.14128923797781562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-0.12851890905635488</v>
      </c>
      <c r="M7" s="9">
        <f>AD10*AB10</f>
        <v>6.2409364940709074E-9</v>
      </c>
      <c r="N7" s="9">
        <f>AE10*AB10</f>
        <v>-1.8905082511362028E-11</v>
      </c>
      <c r="O7" s="9">
        <f>AF10*AB10</f>
        <v>1.1350570393417177E-9</v>
      </c>
      <c r="P7" s="9">
        <f>AG10*AB10</f>
        <v>5.9458785074520541E-10</v>
      </c>
      <c r="Q7" s="9">
        <f>AH10*AB10</f>
        <v>6.6537743321395861E-4</v>
      </c>
      <c r="R7" s="9">
        <f>AI10*AB10</f>
        <v>1.548689264000198E-4</v>
      </c>
      <c r="S7" s="9">
        <f>AJ10*AB10</f>
        <v>1.3299719030216269E-4</v>
      </c>
      <c r="T7" s="9">
        <f>AK10*AB10</f>
        <v>5.8463501123565836E-4</v>
      </c>
      <c r="U7" s="9">
        <f>AL10*AB10</f>
        <v>-3.727608506443869E-7</v>
      </c>
      <c r="V7" s="9">
        <f>AM10*AB10</f>
        <v>5.2125666837067545E-5</v>
      </c>
      <c r="W7" s="9">
        <f>AN10*AB10</f>
        <v>9.8789316891948371E-3</v>
      </c>
      <c r="X7" s="9">
        <f>AO10*AB10</f>
        <v>0.22271171538524448</v>
      </c>
      <c r="Y7" s="9">
        <f>AP10*AB10</f>
        <v>8.8621028339856828E-3</v>
      </c>
      <c r="Z7" s="9">
        <f>AQ10*AB10</f>
        <v>3.1622304684051474E-8</v>
      </c>
      <c r="AA7" s="9">
        <f>AR10*AB10</f>
        <v>0.83960438613291855</v>
      </c>
      <c r="AB7" s="9">
        <f>Parameter!D6</f>
        <v>-0.16666666666666671</v>
      </c>
      <c r="AC7" s="9">
        <f>AB7*L7</f>
        <v>2.1419818176059154E-2</v>
      </c>
      <c r="AD7" s="9">
        <f>AB7*M7</f>
        <v>-1.0401560823451515E-9</v>
      </c>
      <c r="AE7" s="9">
        <f>AB7*N7</f>
        <v>3.1508470852270054E-12</v>
      </c>
      <c r="AF7" s="9">
        <f>AB7*O7</f>
        <v>-1.8917617322361966E-10</v>
      </c>
      <c r="AG7" s="9">
        <f>AB7*P7</f>
        <v>-9.9097975124200923E-11</v>
      </c>
      <c r="AH7" s="9">
        <f>AB7*Q7</f>
        <v>-1.1089623886899314E-4</v>
      </c>
      <c r="AI7" s="9">
        <f>AB7*R7</f>
        <v>-2.5811487733336639E-5</v>
      </c>
      <c r="AJ7" s="9">
        <f>AB7*S7</f>
        <v>-2.2166198383693788E-5</v>
      </c>
      <c r="AK7" s="9">
        <f>AB7*T7</f>
        <v>-9.7439168539276421E-5</v>
      </c>
      <c r="AL7" s="9">
        <f>AB7*U7</f>
        <v>6.2126808440731164E-8</v>
      </c>
      <c r="AM7" s="9">
        <f>AB7*V7</f>
        <v>-8.6876111395112593E-6</v>
      </c>
      <c r="AN7" s="9">
        <f>AB7*W7</f>
        <v>-1.6464886148658067E-3</v>
      </c>
      <c r="AO7" s="9">
        <f>AB7*X7</f>
        <v>-3.7118619230874089E-2</v>
      </c>
      <c r="AP7" s="9">
        <f>AB7*Y7</f>
        <v>-1.4770171389976142E-3</v>
      </c>
      <c r="AQ7" s="9">
        <f>AB7*Z7</f>
        <v>-5.2703841140085802E-9</v>
      </c>
      <c r="AR7" s="9">
        <f>AB7*AA7</f>
        <v>-0.13993406435548647</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Parameter!D7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Parameter!D8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0.12851890905635488</v>
      </c>
      <c r="AD10" s="9">
        <f t="shared" si="2"/>
        <v>-6.2409364940709074E-9</v>
      </c>
      <c r="AE10" s="9">
        <f t="shared" si="2"/>
        <v>1.8905082511362028E-11</v>
      </c>
      <c r="AF10" s="9">
        <f t="shared" si="2"/>
        <v>-1.1350570393417177E-9</v>
      </c>
      <c r="AG10" s="9">
        <f t="shared" si="2"/>
        <v>-5.9458785074520541E-10</v>
      </c>
      <c r="AH10" s="9">
        <f t="shared" si="2"/>
        <v>-6.6537743321395861E-4</v>
      </c>
      <c r="AI10" s="9">
        <f t="shared" si="2"/>
        <v>-1.548689264000198E-4</v>
      </c>
      <c r="AJ10" s="9">
        <f t="shared" si="2"/>
        <v>-1.3299719030216269E-4</v>
      </c>
      <c r="AK10" s="9">
        <f t="shared" si="2"/>
        <v>-5.8463501123565836E-4</v>
      </c>
      <c r="AL10" s="9">
        <f t="shared" si="2"/>
        <v>3.727608506443869E-7</v>
      </c>
      <c r="AM10" s="9">
        <f t="shared" si="2"/>
        <v>-5.2125666837067545E-5</v>
      </c>
      <c r="AN10" s="9">
        <f t="shared" si="2"/>
        <v>-9.8789316891948371E-3</v>
      </c>
      <c r="AO10" s="9">
        <f t="shared" si="2"/>
        <v>-0.22271171538524448</v>
      </c>
      <c r="AP10" s="9">
        <f t="shared" si="2"/>
        <v>-8.8621028339856828E-3</v>
      </c>
      <c r="AQ10" s="9">
        <f t="shared" si="2"/>
        <v>-3.1622304684051474E-8</v>
      </c>
      <c r="AR10" s="9">
        <f t="shared" si="2"/>
        <v>-0.83960438613291855</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-0.12851890905635488</v>
      </c>
      <c r="M11" s="9">
        <f>AD16*AB16</f>
        <v>6.2409364940709074E-9</v>
      </c>
      <c r="N11" s="9">
        <f>AE16*AB16</f>
        <v>-1.8905082511362028E-11</v>
      </c>
      <c r="O11" s="9">
        <f>AF16*AB16</f>
        <v>1.1350570393417177E-9</v>
      </c>
      <c r="P11" s="9">
        <f>AG16*AB16</f>
        <v>5.9458785074520541E-10</v>
      </c>
      <c r="Q11" s="9">
        <f>AH16*AB16</f>
        <v>6.6537743321395861E-4</v>
      </c>
      <c r="R11" s="9">
        <f>AI16*AB16</f>
        <v>1.548689264000198E-4</v>
      </c>
      <c r="S11" s="9">
        <f>AJ16*AB16</f>
        <v>1.3299719030216269E-4</v>
      </c>
      <c r="T11" s="9">
        <f>AK16*AB16</f>
        <v>5.8463501123565836E-4</v>
      </c>
      <c r="U11" s="9">
        <f>AL16*AB16</f>
        <v>-3.727608506443869E-7</v>
      </c>
      <c r="V11" s="9">
        <f>AM16*AB16</f>
        <v>5.2125666837067545E-5</v>
      </c>
      <c r="W11" s="9">
        <f>AN16*AB16</f>
        <v>9.8789316891948371E-3</v>
      </c>
      <c r="X11" s="9">
        <f>AO16*AB16</f>
        <v>0.22271171538524448</v>
      </c>
      <c r="Y11" s="9">
        <f>AP16*AB16</f>
        <v>8.8621028339856828E-3</v>
      </c>
      <c r="Z11" s="9">
        <f>AQ16*AB16</f>
        <v>3.1622304684051474E-8</v>
      </c>
      <c r="AA11" s="9">
        <f>AR16*AB16</f>
        <v>0.83960438613291855</v>
      </c>
      <c r="AB11" s="9">
        <f>Parameter!D9</f>
        <v>-1</v>
      </c>
      <c r="AC11" s="9">
        <f>AB11*L11</f>
        <v>0.12851890905635488</v>
      </c>
      <c r="AD11" s="9">
        <f>AB11*M11</f>
        <v>-6.2409364940709074E-9</v>
      </c>
      <c r="AE11" s="9">
        <f>AB11*N11</f>
        <v>1.8905082511362028E-11</v>
      </c>
      <c r="AF11" s="9">
        <f>AB11*O11</f>
        <v>-1.1350570393417177E-9</v>
      </c>
      <c r="AG11" s="9">
        <f>AB11*P11</f>
        <v>-5.9458785074520541E-10</v>
      </c>
      <c r="AH11" s="9">
        <f>AB11*Q11</f>
        <v>-6.6537743321395861E-4</v>
      </c>
      <c r="AI11" s="9">
        <f>AB11*R11</f>
        <v>-1.548689264000198E-4</v>
      </c>
      <c r="AJ11" s="9">
        <f>AB11*S11</f>
        <v>-1.3299719030216269E-4</v>
      </c>
      <c r="AK11" s="9">
        <f>AB11*T11</f>
        <v>-5.8463501123565836E-4</v>
      </c>
      <c r="AL11" s="9">
        <f>AB11*U11</f>
        <v>3.727608506443869E-7</v>
      </c>
      <c r="AM11" s="9">
        <f>AB11*V11</f>
        <v>-5.2125666837067545E-5</v>
      </c>
      <c r="AN11" s="9">
        <f>AB11*W11</f>
        <v>-9.8789316891948371E-3</v>
      </c>
      <c r="AO11" s="9">
        <f>AB11*X11</f>
        <v>-0.22271171538524448</v>
      </c>
      <c r="AP11" s="9">
        <f>AB11*Y11</f>
        <v>-8.8621028339856828E-3</v>
      </c>
      <c r="AQ11" s="9">
        <f>AB11*Z11</f>
        <v>-3.1622304684051474E-8</v>
      </c>
      <c r="AR11" s="9">
        <f>AB11*AA11</f>
        <v>-0.83960438613291855</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Parameter!D10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Parameter!D11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0.12851890905635488</v>
      </c>
      <c r="AD16" s="9">
        <f t="shared" si="5"/>
        <v>-6.2409364940709074E-9</v>
      </c>
      <c r="AE16" s="9">
        <f t="shared" si="5"/>
        <v>1.8905082511362028E-11</v>
      </c>
      <c r="AF16" s="9">
        <f t="shared" si="5"/>
        <v>-1.1350570393417177E-9</v>
      </c>
      <c r="AG16" s="9">
        <f t="shared" si="5"/>
        <v>-5.9458785074520541E-10</v>
      </c>
      <c r="AH16" s="9">
        <f t="shared" si="5"/>
        <v>-6.6537743321395861E-4</v>
      </c>
      <c r="AI16" s="9">
        <f t="shared" si="5"/>
        <v>-1.548689264000198E-4</v>
      </c>
      <c r="AJ16" s="9">
        <f t="shared" si="5"/>
        <v>-1.3299719030216269E-4</v>
      </c>
      <c r="AK16" s="9">
        <f t="shared" si="5"/>
        <v>-5.8463501123565836E-4</v>
      </c>
      <c r="AL16" s="9">
        <f t="shared" si="5"/>
        <v>3.727608506443869E-7</v>
      </c>
      <c r="AM16" s="9">
        <f t="shared" si="5"/>
        <v>-5.2125666837067545E-5</v>
      </c>
      <c r="AN16" s="9">
        <f t="shared" si="5"/>
        <v>-9.8789316891948371E-3</v>
      </c>
      <c r="AO16" s="9">
        <f t="shared" si="5"/>
        <v>-0.22271171538524448</v>
      </c>
      <c r="AP16" s="9">
        <f t="shared" si="5"/>
        <v>-8.8621028339856828E-3</v>
      </c>
      <c r="AQ16" s="9">
        <f t="shared" si="5"/>
        <v>-3.1622304684051474E-8</v>
      </c>
      <c r="AR16" s="9">
        <f t="shared" si="5"/>
        <v>-0.83960438613291855</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-0.18184070204279562</v>
      </c>
      <c r="M17" s="9">
        <f>AD23*AB23</f>
        <v>9.3032700290601588E-10</v>
      </c>
      <c r="N17" s="9">
        <f>AE23*AB23</f>
        <v>-1.8151358751891815E-10</v>
      </c>
      <c r="O17" s="9">
        <f>AF23*AB23</f>
        <v>2.3082527942514179E-10</v>
      </c>
      <c r="P17" s="9">
        <f>AG23*AB23</f>
        <v>4.515071895236554E-10</v>
      </c>
      <c r="Q17" s="9">
        <f>AH23*AB23</f>
        <v>4.2430612828520906E-4</v>
      </c>
      <c r="R17" s="9">
        <f>AI23*AB23</f>
        <v>8.398229702541961E-5</v>
      </c>
      <c r="S17" s="9">
        <f>AJ23*AB23</f>
        <v>6.4007205659131407E-5</v>
      </c>
      <c r="T17" s="9">
        <f>AK23*AB23</f>
        <v>3.3196675749652151E-4</v>
      </c>
      <c r="U17" s="9">
        <f>AL23*AB23</f>
        <v>-8.9312828848086218E-7</v>
      </c>
      <c r="V17" s="9">
        <f>AM23*AB23</f>
        <v>2.9257158691399622E-5</v>
      </c>
      <c r="W17" s="9">
        <f>AN23*AB23</f>
        <v>6.4001044865183883E-3</v>
      </c>
      <c r="X17" s="9">
        <f>AO23*AB23</f>
        <v>0.19622455132871641</v>
      </c>
      <c r="Y17" s="9">
        <f>AP23*AB23</f>
        <v>5.4510291378752351E-3</v>
      </c>
      <c r="Z17" s="9">
        <f>AQ23*AB23</f>
        <v>1.4561081849898041E-8</v>
      </c>
      <c r="AA17" s="9">
        <f>AR23*AB23</f>
        <v>-5.4579076403978917E-2</v>
      </c>
      <c r="AB17" s="9">
        <f>Parameter!D12</f>
        <v>-0.5</v>
      </c>
      <c r="AC17" s="9">
        <f>AB17*L17</f>
        <v>9.0920351021397811E-2</v>
      </c>
      <c r="AD17" s="9">
        <f>AB17*M17</f>
        <v>-4.6516350145300794E-10</v>
      </c>
      <c r="AE17" s="9">
        <f>AB17*N17</f>
        <v>9.0756793759459073E-11</v>
      </c>
      <c r="AF17" s="9">
        <f>AB17*O17</f>
        <v>-1.154126397125709E-10</v>
      </c>
      <c r="AG17" s="9">
        <f>AB17*P17</f>
        <v>-2.257535947618277E-10</v>
      </c>
      <c r="AH17" s="9">
        <f>AB17*Q17</f>
        <v>-2.1215306414260453E-4</v>
      </c>
      <c r="AI17" s="9">
        <f>AB17*R17</f>
        <v>-4.1991148512709805E-5</v>
      </c>
      <c r="AJ17" s="9">
        <f>AB17*S17</f>
        <v>-3.2003602829565703E-5</v>
      </c>
      <c r="AK17" s="9">
        <f>AB17*T17</f>
        <v>-1.6598337874826075E-4</v>
      </c>
      <c r="AL17" s="9">
        <f>AB17*U17</f>
        <v>4.4656414424043109E-7</v>
      </c>
      <c r="AM17" s="9">
        <f>AB17*V17</f>
        <v>-1.4628579345699811E-5</v>
      </c>
      <c r="AN17" s="9">
        <f>AB17*W17</f>
        <v>-3.2000522432591941E-3</v>
      </c>
      <c r="AO17" s="9">
        <f>AB17*X17</f>
        <v>-9.8112275664358206E-2</v>
      </c>
      <c r="AP17" s="9">
        <f>AB17*Y17</f>
        <v>-2.7255145689376176E-3</v>
      </c>
      <c r="AQ17" s="9">
        <f>AB17*Z17</f>
        <v>-7.2805409249490205E-9</v>
      </c>
      <c r="AR17" s="9">
        <f>AB17*AA17</f>
        <v>2.7289538201989458E-2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-7.5197116069914166E-2</v>
      </c>
      <c r="M18" s="9">
        <f>AD42*AB42</f>
        <v>1.15515459852358E-8</v>
      </c>
      <c r="N18" s="9">
        <f>AE42*AB42</f>
        <v>1.4370342249619409E-10</v>
      </c>
      <c r="O18" s="9">
        <f>AF42*AB42</f>
        <v>2.0392887992582935E-9</v>
      </c>
      <c r="P18" s="9">
        <f>AG42*AB42</f>
        <v>7.3766851196675547E-10</v>
      </c>
      <c r="Q18" s="9">
        <f>AH42*AB42</f>
        <v>9.0644873814270822E-4</v>
      </c>
      <c r="R18" s="9">
        <f>AI42*AB42</f>
        <v>2.2575555577461997E-4</v>
      </c>
      <c r="S18" s="9">
        <f>AJ42*AB42</f>
        <v>2.0198717494519395E-4</v>
      </c>
      <c r="T18" s="9">
        <f>AK42*AB42</f>
        <v>8.3730326497479521E-4</v>
      </c>
      <c r="U18" s="9">
        <f>AL42*AB42</f>
        <v>1.4760658719208843E-7</v>
      </c>
      <c r="V18" s="9">
        <f>AM42*AB42</f>
        <v>7.4994174982735462E-5</v>
      </c>
      <c r="W18" s="9">
        <f>AN42*AB42</f>
        <v>1.3357758891871286E-2</v>
      </c>
      <c r="X18" s="9">
        <f>AO42*AB42</f>
        <v>0.24919887944177257</v>
      </c>
      <c r="Y18" s="9">
        <f>AP42*AB42</f>
        <v>1.227317653009613E-2</v>
      </c>
      <c r="Z18" s="9">
        <f>AQ42*AB42</f>
        <v>4.8683527518204903E-8</v>
      </c>
      <c r="AA18" s="9">
        <f>AR42*AB42</f>
        <v>1.7337878486698159</v>
      </c>
      <c r="AB18" s="9">
        <f>Parameter!D13</f>
        <v>-0.5</v>
      </c>
      <c r="AC18" s="9">
        <f>AB18*L18</f>
        <v>3.7598558034957083E-2</v>
      </c>
      <c r="AD18" s="9">
        <f>AB18*M18</f>
        <v>-5.7757729926178998E-9</v>
      </c>
      <c r="AE18" s="9">
        <f>AB18*N18</f>
        <v>-7.1851711248097045E-11</v>
      </c>
      <c r="AF18" s="9">
        <f>AB18*O18</f>
        <v>-1.0196443996291468E-9</v>
      </c>
      <c r="AG18" s="9">
        <f>AB18*P18</f>
        <v>-3.6883425598337774E-10</v>
      </c>
      <c r="AH18" s="9">
        <f>AB18*Q18</f>
        <v>-4.5322436907135411E-4</v>
      </c>
      <c r="AI18" s="9">
        <f>AB18*R18</f>
        <v>-1.1287777788730998E-4</v>
      </c>
      <c r="AJ18" s="9">
        <f>AB18*S18</f>
        <v>-1.0099358747259698E-4</v>
      </c>
      <c r="AK18" s="9">
        <f>AB18*T18</f>
        <v>-4.1865163248739761E-4</v>
      </c>
      <c r="AL18" s="9">
        <f>AB18*U18</f>
        <v>-7.3803293596044214E-8</v>
      </c>
      <c r="AM18" s="9">
        <f>AB18*V18</f>
        <v>-3.7497087491367731E-5</v>
      </c>
      <c r="AN18" s="9">
        <f>AB18*W18</f>
        <v>-6.678879445935643E-3</v>
      </c>
      <c r="AO18" s="9">
        <f>AB18*X18</f>
        <v>-0.12459943972088629</v>
      </c>
      <c r="AP18" s="9">
        <f>AB18*Y18</f>
        <v>-6.1365882650480652E-3</v>
      </c>
      <c r="AQ18" s="9">
        <f>AB18*Z18</f>
        <v>-2.4341763759102451E-8</v>
      </c>
      <c r="AR18" s="9">
        <f>AB18*AA18</f>
        <v>-0.86689392433490797</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Parameter!D14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Parameter!D15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0.18184070204279562</v>
      </c>
      <c r="AD23" s="9">
        <f t="shared" si="8"/>
        <v>-9.3032700290601588E-10</v>
      </c>
      <c r="AE23" s="9">
        <f t="shared" si="8"/>
        <v>1.8151358751891815E-10</v>
      </c>
      <c r="AF23" s="9">
        <f t="shared" si="8"/>
        <v>-2.3082527942514179E-10</v>
      </c>
      <c r="AG23" s="9">
        <f t="shared" si="8"/>
        <v>-4.515071895236554E-10</v>
      </c>
      <c r="AH23" s="9">
        <f t="shared" si="8"/>
        <v>-4.2430612828520906E-4</v>
      </c>
      <c r="AI23" s="9">
        <f t="shared" si="8"/>
        <v>-8.398229702541961E-5</v>
      </c>
      <c r="AJ23" s="9">
        <f t="shared" si="8"/>
        <v>-6.4007205659131407E-5</v>
      </c>
      <c r="AK23" s="9">
        <f t="shared" si="8"/>
        <v>-3.3196675749652151E-4</v>
      </c>
      <c r="AL23" s="9">
        <f t="shared" si="8"/>
        <v>8.9312828848086218E-7</v>
      </c>
      <c r="AM23" s="9">
        <f t="shared" si="8"/>
        <v>-2.9257158691399622E-5</v>
      </c>
      <c r="AN23" s="9">
        <f t="shared" si="8"/>
        <v>-6.4001044865183883E-3</v>
      </c>
      <c r="AO23" s="9">
        <f t="shared" si="8"/>
        <v>-0.19622455132871641</v>
      </c>
      <c r="AP23" s="9">
        <f t="shared" si="8"/>
        <v>-5.4510291378752351E-3</v>
      </c>
      <c r="AQ23" s="9">
        <f t="shared" si="8"/>
        <v>-1.4561081849898041E-8</v>
      </c>
      <c r="AR23" s="9">
        <f t="shared" si="8"/>
        <v>5.4579076403978917E-2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Parameter!D16</f>
        <v>-2.2249999999999999E-2</v>
      </c>
      <c r="AC24" s="9">
        <f t="shared" ref="AC24:AC41" si="9">AB24*L24</f>
        <v>-1.9311702240412726E-3</v>
      </c>
      <c r="AD24" s="9">
        <f t="shared" ref="AD24:AD41" si="10">AB24*M24</f>
        <v>-4.7358155862080946E-10</v>
      </c>
      <c r="AE24" s="9">
        <f t="shared" ref="AE24:AE41" si="11">AB24*N24</f>
        <v>-3.5867767111999768E-11</v>
      </c>
      <c r="AF24" s="9">
        <f t="shared" ref="AF24:AF41" si="12">AB24*O24</f>
        <v>-3.5948316438193382E-10</v>
      </c>
      <c r="AG24" s="9">
        <f t="shared" ref="AG24:AG41" si="13">AB24*P24</f>
        <v>-1.684098358301693E-10</v>
      </c>
      <c r="AH24" s="9">
        <f t="shared" ref="AH24:AH41" si="14">AB24*Q24</f>
        <v>-1.3788099822953641E-4</v>
      </c>
      <c r="AI24" s="9">
        <f t="shared" ref="AI24:AI41" si="15">AB24*R24</f>
        <v>-5.9235204836292438E-6</v>
      </c>
      <c r="AJ24" s="9">
        <f t="shared" ref="AJ24:AJ41" si="16">AB24*S24</f>
        <v>-6.0785087335503518E-6</v>
      </c>
      <c r="AK24" s="9">
        <f t="shared" ref="AK24:AK41" si="17">AB24*T24</f>
        <v>-1.5085391257864483E-5</v>
      </c>
      <c r="AL24" s="9">
        <f t="shared" ref="AL24:AL41" si="18">AB24*U24</f>
        <v>-1.4469937816710163E-8</v>
      </c>
      <c r="AM24" s="9">
        <f t="shared" ref="AM24:AM41" si="19">AB24*V24</f>
        <v>-1.3626028441906396E-6</v>
      </c>
      <c r="AN24" s="9">
        <f t="shared" ref="AN24:AN41" si="20">AB24*W24</f>
        <v>-7.1090232971386183E-3</v>
      </c>
      <c r="AO24" s="9">
        <f t="shared" ref="AO24:AO41" si="21">AB24*X24</f>
        <v>-5.5610395325391269E-2</v>
      </c>
      <c r="AP24" s="9">
        <f t="shared" ref="AP24:AP41" si="22">AB24*Y24</f>
        <v>-1.4016554746021419E-4</v>
      </c>
      <c r="AQ24" s="9">
        <f t="shared" ref="AQ24:AQ41" si="23">AB24*Z24</f>
        <v>-4.7077722205884601E-9</v>
      </c>
      <c r="AR24" s="9">
        <f t="shared" ref="AR24:AR41" si="24">AB24*AA24</f>
        <v>-3.1535865934577488E-2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Parameter!D17</f>
        <v>0.2</v>
      </c>
      <c r="AC25" s="9">
        <f t="shared" si="9"/>
        <v>1.1716883861441277E-2</v>
      </c>
      <c r="AD25" s="9">
        <f t="shared" si="10"/>
        <v>7.5214763653293932E-10</v>
      </c>
      <c r="AE25" s="9">
        <f t="shared" si="11"/>
        <v>9.0962427038229683E-10</v>
      </c>
      <c r="AF25" s="9">
        <f t="shared" si="12"/>
        <v>1.0133118194033196E-9</v>
      </c>
      <c r="AG25" s="9">
        <f t="shared" si="13"/>
        <v>4.3261589237525285E-10</v>
      </c>
      <c r="AH25" s="9">
        <f t="shared" si="14"/>
        <v>5.1797247221939467E-4</v>
      </c>
      <c r="AI25" s="9">
        <f t="shared" si="15"/>
        <v>4.852151285934724E-5</v>
      </c>
      <c r="AJ25" s="9">
        <f t="shared" si="16"/>
        <v>5.1925747198265847E-5</v>
      </c>
      <c r="AK25" s="9">
        <f t="shared" si="17"/>
        <v>1.7858472934632349E-4</v>
      </c>
      <c r="AL25" s="9">
        <f t="shared" si="18"/>
        <v>1.2222731562663944E-6</v>
      </c>
      <c r="AM25" s="9">
        <f t="shared" si="19"/>
        <v>1.5954895751211916E-5</v>
      </c>
      <c r="AN25" s="9">
        <f t="shared" si="20"/>
        <v>1.2642694318251818E-2</v>
      </c>
      <c r="AO25" s="9">
        <f t="shared" si="21"/>
        <v>0.14600746401330664</v>
      </c>
      <c r="AP25" s="9">
        <f t="shared" si="22"/>
        <v>2.088967210773974E-3</v>
      </c>
      <c r="AQ25" s="9">
        <f t="shared" si="23"/>
        <v>4.5830184500467319E-8</v>
      </c>
      <c r="AR25" s="9">
        <f t="shared" si="24"/>
        <v>0.18022915950382021</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Parameter!D18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Parameter!D19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Parameter!D20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Parameter!D21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Parameter!D22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Parameter!D23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Parameter!D24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Parameter!D25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Parameter!D26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Parameter!D27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Parameter!D28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Parameter!D29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Parameter!D30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Parameter!D31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7.5197116069914166E-2</v>
      </c>
      <c r="AD42" s="9">
        <f t="shared" si="25"/>
        <v>-1.15515459852358E-8</v>
      </c>
      <c r="AE42" s="9">
        <f t="shared" si="25"/>
        <v>-1.4370342249619409E-10</v>
      </c>
      <c r="AF42" s="9">
        <f t="shared" si="25"/>
        <v>-2.0392887992582935E-9</v>
      </c>
      <c r="AG42" s="9">
        <f t="shared" si="25"/>
        <v>-7.3766851196675547E-10</v>
      </c>
      <c r="AH42" s="9">
        <f t="shared" si="25"/>
        <v>-9.0644873814270822E-4</v>
      </c>
      <c r="AI42" s="9">
        <f t="shared" si="25"/>
        <v>-2.2575555577461997E-4</v>
      </c>
      <c r="AJ42" s="9">
        <f t="shared" si="25"/>
        <v>-2.0198717494519395E-4</v>
      </c>
      <c r="AK42" s="9">
        <f t="shared" si="25"/>
        <v>-8.3730326497479521E-4</v>
      </c>
      <c r="AL42" s="9">
        <f t="shared" si="25"/>
        <v>-1.4760658719208843E-7</v>
      </c>
      <c r="AM42" s="9">
        <f t="shared" si="25"/>
        <v>-7.4994174982735462E-5</v>
      </c>
      <c r="AN42" s="9">
        <f t="shared" si="25"/>
        <v>-1.3357758891871286E-2</v>
      </c>
      <c r="AO42" s="9">
        <f t="shared" si="25"/>
        <v>-0.24919887944177257</v>
      </c>
      <c r="AP42" s="9">
        <f t="shared" si="25"/>
        <v>-1.227317653009613E-2</v>
      </c>
      <c r="AQ42" s="9">
        <f t="shared" si="25"/>
        <v>-4.8683527518204903E-8</v>
      </c>
      <c r="AR42" s="9">
        <f t="shared" si="25"/>
        <v>-1.7337878486698159</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Parameter!D32</f>
        <v>-2.2249999999999999E-2</v>
      </c>
      <c r="AC43" s="9">
        <f t="shared" ref="AC43:AC60" si="26">AB43*L43</f>
        <v>-1.9311702240412726E-3</v>
      </c>
      <c r="AD43" s="9">
        <f t="shared" ref="AD43:AD60" si="27">AB43*M43</f>
        <v>-4.7358155862080946E-10</v>
      </c>
      <c r="AE43" s="9">
        <f t="shared" ref="AE43:AE60" si="28">AB43*N43</f>
        <v>-3.5867767111999768E-11</v>
      </c>
      <c r="AF43" s="9">
        <f t="shared" ref="AF43:AF60" si="29">AB43*O43</f>
        <v>-3.5948316438193382E-10</v>
      </c>
      <c r="AG43" s="9">
        <f t="shared" ref="AG43:AG60" si="30">AB43*P43</f>
        <v>-1.684098358301693E-10</v>
      </c>
      <c r="AH43" s="9">
        <f t="shared" ref="AH43:AH60" si="31">AB43*Q43</f>
        <v>-1.3788099822953641E-4</v>
      </c>
      <c r="AI43" s="9">
        <f t="shared" ref="AI43:AI60" si="32">AB43*R43</f>
        <v>-5.9235204836292438E-6</v>
      </c>
      <c r="AJ43" s="9">
        <f t="shared" ref="AJ43:AJ60" si="33">AB43*S43</f>
        <v>-6.0785087335503518E-6</v>
      </c>
      <c r="AK43" s="9">
        <f t="shared" ref="AK43:AK60" si="34">AB43*T43</f>
        <v>-1.5085391257864483E-5</v>
      </c>
      <c r="AL43" s="9">
        <f t="shared" ref="AL43:AL60" si="35">AB43*U43</f>
        <v>-1.4469937816710163E-8</v>
      </c>
      <c r="AM43" s="9">
        <f t="shared" ref="AM43:AM60" si="36">AB43*V43</f>
        <v>-1.3626028441906396E-6</v>
      </c>
      <c r="AN43" s="9">
        <f t="shared" ref="AN43:AN60" si="37">AB43*W43</f>
        <v>-7.1090232971386183E-3</v>
      </c>
      <c r="AO43" s="9">
        <f t="shared" ref="AO43:AO60" si="38">AB43*X43</f>
        <v>-5.5610395325391269E-2</v>
      </c>
      <c r="AP43" s="9">
        <f t="shared" ref="AP43:AP60" si="39">AB43*Y43</f>
        <v>-1.4016554746021419E-4</v>
      </c>
      <c r="AQ43" s="9">
        <f t="shared" ref="AQ43:AQ60" si="40">AB43*Z43</f>
        <v>-4.7077722205884601E-9</v>
      </c>
      <c r="AR43" s="9">
        <f t="shared" ref="AR43:AR60" si="41">AB43*AA43</f>
        <v>-3.1535865934577488E-2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Parameter!D33</f>
        <v>0.2</v>
      </c>
      <c r="AC44" s="9">
        <f t="shared" si="26"/>
        <v>1.1716883861441277E-2</v>
      </c>
      <c r="AD44" s="9">
        <f t="shared" si="27"/>
        <v>7.5214763653293932E-10</v>
      </c>
      <c r="AE44" s="9">
        <f t="shared" si="28"/>
        <v>9.0962427038229683E-10</v>
      </c>
      <c r="AF44" s="9">
        <f t="shared" si="29"/>
        <v>1.0133118194033196E-9</v>
      </c>
      <c r="AG44" s="9">
        <f t="shared" si="30"/>
        <v>4.3261589237525285E-10</v>
      </c>
      <c r="AH44" s="9">
        <f t="shared" si="31"/>
        <v>5.1797247221939467E-4</v>
      </c>
      <c r="AI44" s="9">
        <f t="shared" si="32"/>
        <v>4.852151285934724E-5</v>
      </c>
      <c r="AJ44" s="9">
        <f t="shared" si="33"/>
        <v>5.1925747198265847E-5</v>
      </c>
      <c r="AK44" s="9">
        <f t="shared" si="34"/>
        <v>1.7858472934632349E-4</v>
      </c>
      <c r="AL44" s="9">
        <f t="shared" si="35"/>
        <v>1.2222731562663944E-6</v>
      </c>
      <c r="AM44" s="9">
        <f t="shared" si="36"/>
        <v>1.5954895751211916E-5</v>
      </c>
      <c r="AN44" s="9">
        <f t="shared" si="37"/>
        <v>1.2642694318251818E-2</v>
      </c>
      <c r="AO44" s="9">
        <f t="shared" si="38"/>
        <v>0.14600746401330664</v>
      </c>
      <c r="AP44" s="9">
        <f t="shared" si="39"/>
        <v>2.088967210773974E-3</v>
      </c>
      <c r="AQ44" s="9">
        <f t="shared" si="40"/>
        <v>4.5830184500467319E-8</v>
      </c>
      <c r="AR44" s="9">
        <f t="shared" si="41"/>
        <v>0.18022915950382021</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Parameter!D34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Parameter!D35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Parameter!D36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Parameter!D37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Parameter!D38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Parameter!D39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Parameter!D40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Parameter!D41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Parameter!D42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Parameter!D43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Parameter!D44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Parameter!D45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Parameter!D46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Parameter!D47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Parameter!D48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Parameter!D49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Parameter!D50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Parameter!D51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Parameter!D52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Parameter!D53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4"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Parameter!E3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4"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Parameter!E4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4"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Parameter!E5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4.4047715085052307E-2</v>
      </c>
      <c r="AD6" s="9">
        <f t="shared" si="1"/>
        <v>3.0417554179833075E-9</v>
      </c>
      <c r="AE6" s="9">
        <f t="shared" si="1"/>
        <v>6.6263227584324903E-10</v>
      </c>
      <c r="AF6" s="9">
        <f t="shared" si="1"/>
        <v>1.521979061948678E-9</v>
      </c>
      <c r="AG6" s="9">
        <f t="shared" si="1"/>
        <v>1.7862607206870524E-9</v>
      </c>
      <c r="AH6" s="9">
        <f t="shared" si="1"/>
        <v>1.1806866168542754E-3</v>
      </c>
      <c r="AI6" s="9">
        <f t="shared" si="1"/>
        <v>8.0050806760240679E-5</v>
      </c>
      <c r="AJ6" s="9">
        <f t="shared" si="1"/>
        <v>7.9920262773539209E-5</v>
      </c>
      <c r="AK6" s="9">
        <f t="shared" si="1"/>
        <v>2.5190199662459509E-4</v>
      </c>
      <c r="AL6" s="9">
        <f t="shared" si="1"/>
        <v>5.8126439920217446E-7</v>
      </c>
      <c r="AM6" s="9">
        <f t="shared" si="1"/>
        <v>2.7432978810548409E-5</v>
      </c>
      <c r="AN6" s="9">
        <f t="shared" si="1"/>
        <v>2.8797783838008663E-2</v>
      </c>
      <c r="AO6" s="9">
        <f t="shared" si="1"/>
        <v>0.87811662911374122</v>
      </c>
      <c r="AP6" s="9">
        <f t="shared" si="1"/>
        <v>5.5824974412386173E-4</v>
      </c>
      <c r="AQ6" s="9">
        <f t="shared" si="1"/>
        <v>4.1583882956397374E-8</v>
      </c>
      <c r="AR6" s="9">
        <f t="shared" si="1"/>
        <v>0.19535798582896174</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-0.14960930000694919</v>
      </c>
      <c r="M7" s="9">
        <f>AD10*AB10</f>
        <v>4.8870707483116164E-9</v>
      </c>
      <c r="N7" s="9">
        <f>AE10*AB10</f>
        <v>-1.6562287691994963E-9</v>
      </c>
      <c r="O7" s="9">
        <f>AF10*AB10</f>
        <v>-6.8890423558425784E-10</v>
      </c>
      <c r="P7" s="9">
        <f>AG10*AB10</f>
        <v>-1.8412075553024979E-10</v>
      </c>
      <c r="Q7" s="9">
        <f>AH10*AB10</f>
        <v>-2.6697301678095184E-4</v>
      </c>
      <c r="R7" s="9">
        <f>AI10*AB10</f>
        <v>6.7530203253194764E-5</v>
      </c>
      <c r="S7" s="9">
        <f>AJ10*AB10</f>
        <v>3.9530845345284125E-5</v>
      </c>
      <c r="T7" s="9">
        <f>AK10*AB10</f>
        <v>2.6318249841227607E-4</v>
      </c>
      <c r="U7" s="9">
        <f>AL10*AB10</f>
        <v>-2.5728525319238972E-6</v>
      </c>
      <c r="V7" s="9">
        <f>AM10*AB10</f>
        <v>2.340685448488609E-5</v>
      </c>
      <c r="W7" s="9">
        <f>AN10*AB10</f>
        <v>-1.2877918083658433E-2</v>
      </c>
      <c r="X7" s="9">
        <f>AO10*AB10</f>
        <v>-4.0101719838707459E-2</v>
      </c>
      <c r="Y7" s="9">
        <f>AP10*AB10</f>
        <v>5.1019618545925308E-3</v>
      </c>
      <c r="Z7" s="9">
        <f>AQ10*AB10</f>
        <v>-5.0872027416789701E-8</v>
      </c>
      <c r="AA7" s="9">
        <f>AR10*AB10</f>
        <v>0.51519189902604212</v>
      </c>
      <c r="AB7" s="9">
        <f>Parameter!E6</f>
        <v>-0.16666666666666671</v>
      </c>
      <c r="AC7" s="9">
        <f>AB7*L7</f>
        <v>2.493488333449154E-2</v>
      </c>
      <c r="AD7" s="9">
        <f>AB7*M7</f>
        <v>-8.1451179138526968E-10</v>
      </c>
      <c r="AE7" s="9">
        <f>AB7*N7</f>
        <v>2.7603812819991613E-10</v>
      </c>
      <c r="AF7" s="9">
        <f>AB7*O7</f>
        <v>1.1481737259737634E-10</v>
      </c>
      <c r="AG7" s="9">
        <f>AB7*P7</f>
        <v>3.0686792588374974E-11</v>
      </c>
      <c r="AH7" s="9">
        <f>AB7*Q7</f>
        <v>4.449550279682532E-5</v>
      </c>
      <c r="AI7" s="9">
        <f>AB7*R7</f>
        <v>-1.1255033875532464E-5</v>
      </c>
      <c r="AJ7" s="9">
        <f>AB7*S7</f>
        <v>-6.5884742242140226E-6</v>
      </c>
      <c r="AK7" s="9">
        <f>AB7*T7</f>
        <v>-4.3863749735379353E-5</v>
      </c>
      <c r="AL7" s="9">
        <f>AB7*U7</f>
        <v>4.2880875532064964E-7</v>
      </c>
      <c r="AM7" s="9">
        <f>AB7*V7</f>
        <v>-3.9011424141476824E-6</v>
      </c>
      <c r="AN7" s="9">
        <f>AB7*W7</f>
        <v>2.1463196806097394E-3</v>
      </c>
      <c r="AO7" s="9">
        <f>AB7*X7</f>
        <v>6.6836199731179118E-3</v>
      </c>
      <c r="AP7" s="9">
        <f>AB7*Y7</f>
        <v>-8.5032697576542201E-4</v>
      </c>
      <c r="AQ7" s="9">
        <f>AB7*Z7</f>
        <v>8.4786712361316185E-9</v>
      </c>
      <c r="AR7" s="9">
        <f>AB7*AA7</f>
        <v>-8.5865316504340372E-2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Parameter!E7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Parameter!E8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0.14960930000694919</v>
      </c>
      <c r="AD10" s="9">
        <f t="shared" si="2"/>
        <v>-4.8870707483116164E-9</v>
      </c>
      <c r="AE10" s="9">
        <f t="shared" si="2"/>
        <v>1.6562287691994963E-9</v>
      </c>
      <c r="AF10" s="9">
        <f t="shared" si="2"/>
        <v>6.8890423558425784E-10</v>
      </c>
      <c r="AG10" s="9">
        <f t="shared" si="2"/>
        <v>1.8412075553024979E-10</v>
      </c>
      <c r="AH10" s="9">
        <f t="shared" si="2"/>
        <v>2.6697301678095184E-4</v>
      </c>
      <c r="AI10" s="9">
        <f t="shared" si="2"/>
        <v>-6.7530203253194764E-5</v>
      </c>
      <c r="AJ10" s="9">
        <f t="shared" si="2"/>
        <v>-3.9530845345284125E-5</v>
      </c>
      <c r="AK10" s="9">
        <f t="shared" si="2"/>
        <v>-2.6318249841227607E-4</v>
      </c>
      <c r="AL10" s="9">
        <f t="shared" si="2"/>
        <v>2.5728525319238972E-6</v>
      </c>
      <c r="AM10" s="9">
        <f t="shared" si="2"/>
        <v>-2.340685448488609E-5</v>
      </c>
      <c r="AN10" s="9">
        <f t="shared" si="2"/>
        <v>1.2877918083658433E-2</v>
      </c>
      <c r="AO10" s="9">
        <f t="shared" si="2"/>
        <v>4.0101719838707459E-2</v>
      </c>
      <c r="AP10" s="9">
        <f t="shared" si="2"/>
        <v>-5.1019618545925308E-3</v>
      </c>
      <c r="AQ10" s="9">
        <f t="shared" si="2"/>
        <v>5.0872027416789701E-8</v>
      </c>
      <c r="AR10" s="9">
        <f t="shared" si="2"/>
        <v>-0.51519189902604212</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-0.14960930000694919</v>
      </c>
      <c r="M11" s="9">
        <f>AD16*AB16</f>
        <v>4.8870707483116164E-9</v>
      </c>
      <c r="N11" s="9">
        <f>AE16*AB16</f>
        <v>-1.6562287691994963E-9</v>
      </c>
      <c r="O11" s="9">
        <f>AF16*AB16</f>
        <v>-6.8890423558425784E-10</v>
      </c>
      <c r="P11" s="9">
        <f>AG16*AB16</f>
        <v>-1.8412075553024979E-10</v>
      </c>
      <c r="Q11" s="9">
        <f>AH16*AB16</f>
        <v>-2.6697301678095184E-4</v>
      </c>
      <c r="R11" s="9">
        <f>AI16*AB16</f>
        <v>6.7530203253194764E-5</v>
      </c>
      <c r="S11" s="9">
        <f>AJ16*AB16</f>
        <v>3.9530845345284125E-5</v>
      </c>
      <c r="T11" s="9">
        <f>AK16*AB16</f>
        <v>2.6318249841227607E-4</v>
      </c>
      <c r="U11" s="9">
        <f>AL16*AB16</f>
        <v>-2.5728525319238972E-6</v>
      </c>
      <c r="V11" s="9">
        <f>AM16*AB16</f>
        <v>2.340685448488609E-5</v>
      </c>
      <c r="W11" s="9">
        <f>AN16*AB16</f>
        <v>-1.2877918083658433E-2</v>
      </c>
      <c r="X11" s="9">
        <f>AO16*AB16</f>
        <v>-4.0101719838707459E-2</v>
      </c>
      <c r="Y11" s="9">
        <f>AP16*AB16</f>
        <v>5.1019618545925308E-3</v>
      </c>
      <c r="Z11" s="9">
        <f>AQ16*AB16</f>
        <v>-5.0872027416789701E-8</v>
      </c>
      <c r="AA11" s="9">
        <f>AR16*AB16</f>
        <v>0.51519189902604212</v>
      </c>
      <c r="AB11" s="9">
        <f>Parameter!E9</f>
        <v>-1</v>
      </c>
      <c r="AC11" s="9">
        <f>AB11*L11</f>
        <v>0.14960930000694919</v>
      </c>
      <c r="AD11" s="9">
        <f>AB11*M11</f>
        <v>-4.8870707483116164E-9</v>
      </c>
      <c r="AE11" s="9">
        <f>AB11*N11</f>
        <v>1.6562287691994963E-9</v>
      </c>
      <c r="AF11" s="9">
        <f>AB11*O11</f>
        <v>6.8890423558425784E-10</v>
      </c>
      <c r="AG11" s="9">
        <f>AB11*P11</f>
        <v>1.8412075553024979E-10</v>
      </c>
      <c r="AH11" s="9">
        <f>AB11*Q11</f>
        <v>2.6697301678095184E-4</v>
      </c>
      <c r="AI11" s="9">
        <f>AB11*R11</f>
        <v>-6.7530203253194764E-5</v>
      </c>
      <c r="AJ11" s="9">
        <f>AB11*S11</f>
        <v>-3.9530845345284125E-5</v>
      </c>
      <c r="AK11" s="9">
        <f>AB11*T11</f>
        <v>-2.6318249841227607E-4</v>
      </c>
      <c r="AL11" s="9">
        <f>AB11*U11</f>
        <v>2.5728525319238972E-6</v>
      </c>
      <c r="AM11" s="9">
        <f>AB11*V11</f>
        <v>-2.340685448488609E-5</v>
      </c>
      <c r="AN11" s="9">
        <f>AB11*W11</f>
        <v>1.2877918083658433E-2</v>
      </c>
      <c r="AO11" s="9">
        <f>AB11*X11</f>
        <v>4.0101719838707459E-2</v>
      </c>
      <c r="AP11" s="9">
        <f>AB11*Y11</f>
        <v>-5.1019618545925308E-3</v>
      </c>
      <c r="AQ11" s="9">
        <f>AB11*Z11</f>
        <v>5.0872027416789701E-8</v>
      </c>
      <c r="AR11" s="9">
        <f>AB11*AA11</f>
        <v>-0.51519189902604212</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Parameter!E10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Parameter!E11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0.14960930000694919</v>
      </c>
      <c r="AD16" s="9">
        <f t="shared" si="5"/>
        <v>-4.8870707483116164E-9</v>
      </c>
      <c r="AE16" s="9">
        <f t="shared" si="5"/>
        <v>1.6562287691994963E-9</v>
      </c>
      <c r="AF16" s="9">
        <f t="shared" si="5"/>
        <v>6.8890423558425784E-10</v>
      </c>
      <c r="AG16" s="9">
        <f t="shared" si="5"/>
        <v>1.8412075553024979E-10</v>
      </c>
      <c r="AH16" s="9">
        <f t="shared" si="5"/>
        <v>2.6697301678095184E-4</v>
      </c>
      <c r="AI16" s="9">
        <f t="shared" si="5"/>
        <v>-6.7530203253194764E-5</v>
      </c>
      <c r="AJ16" s="9">
        <f t="shared" si="5"/>
        <v>-3.9530845345284125E-5</v>
      </c>
      <c r="AK16" s="9">
        <f t="shared" si="5"/>
        <v>-2.6318249841227607E-4</v>
      </c>
      <c r="AL16" s="9">
        <f t="shared" si="5"/>
        <v>2.5728525319238972E-6</v>
      </c>
      <c r="AM16" s="9">
        <f t="shared" si="5"/>
        <v>-2.340685448488609E-5</v>
      </c>
      <c r="AN16" s="9">
        <f t="shared" si="5"/>
        <v>1.2877918083658433E-2</v>
      </c>
      <c r="AO16" s="9">
        <f t="shared" si="5"/>
        <v>4.0101719838707459E-2</v>
      </c>
      <c r="AP16" s="9">
        <f t="shared" si="5"/>
        <v>-5.1019618545925308E-3</v>
      </c>
      <c r="AQ16" s="9">
        <f t="shared" si="5"/>
        <v>5.0872027416789701E-8</v>
      </c>
      <c r="AR16" s="9">
        <f t="shared" si="5"/>
        <v>-0.51519189902604212</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-0.20293109299338991</v>
      </c>
      <c r="M17" s="9">
        <f>AD23*AB23</f>
        <v>-4.2353874285327524E-10</v>
      </c>
      <c r="N17" s="9">
        <f>AE23*AB23</f>
        <v>-1.8188372742070525E-9</v>
      </c>
      <c r="O17" s="9">
        <f>AF23*AB23</f>
        <v>-1.5931359955008339E-9</v>
      </c>
      <c r="P17" s="9">
        <f>AG23*AB23</f>
        <v>-3.2720141675179975E-10</v>
      </c>
      <c r="Q17" s="9">
        <f>AH23*AB23</f>
        <v>-5.0804432170970134E-4</v>
      </c>
      <c r="R17" s="9">
        <f>AI23*AB23</f>
        <v>-3.356426121405428E-6</v>
      </c>
      <c r="S17" s="9">
        <f>AJ23*AB23</f>
        <v>-2.9459139297747149E-5</v>
      </c>
      <c r="T17" s="9">
        <f>AK23*AB23</f>
        <v>1.0514244673139294E-5</v>
      </c>
      <c r="U17" s="9">
        <f>AL23*AB23</f>
        <v>-3.0932199697603728E-6</v>
      </c>
      <c r="V17" s="9">
        <f>AM23*AB23</f>
        <v>5.3834633921817034E-7</v>
      </c>
      <c r="W17" s="9">
        <f>AN23*AB23</f>
        <v>-1.6356745286334878E-2</v>
      </c>
      <c r="X17" s="9">
        <f>AO23*AB23</f>
        <v>-6.6588883895235554E-2</v>
      </c>
      <c r="Y17" s="9">
        <f>AP23*AB23</f>
        <v>1.6908881584820831E-3</v>
      </c>
      <c r="Z17" s="9">
        <f>AQ23*AB23</f>
        <v>-6.793325025094313E-8</v>
      </c>
      <c r="AA17" s="9">
        <f>AR23*AB23</f>
        <v>-0.37899156351085533</v>
      </c>
      <c r="AB17" s="9">
        <f>Parameter!E12</f>
        <v>-0.5</v>
      </c>
      <c r="AC17" s="9">
        <f>AB17*L17</f>
        <v>0.10146554649669495</v>
      </c>
      <c r="AD17" s="9">
        <f>AB17*M17</f>
        <v>2.1176937142663762E-10</v>
      </c>
      <c r="AE17" s="9">
        <f>AB17*N17</f>
        <v>9.0941863710352626E-10</v>
      </c>
      <c r="AF17" s="9">
        <f>AB17*O17</f>
        <v>7.9656799775041693E-10</v>
      </c>
      <c r="AG17" s="9">
        <f>AB17*P17</f>
        <v>1.6360070837589988E-10</v>
      </c>
      <c r="AH17" s="9">
        <f>AB17*Q17</f>
        <v>2.5402216085485067E-4</v>
      </c>
      <c r="AI17" s="9">
        <f>AB17*R17</f>
        <v>1.678213060702714E-6</v>
      </c>
      <c r="AJ17" s="9">
        <f>AB17*S17</f>
        <v>1.4729569648873574E-5</v>
      </c>
      <c r="AK17" s="9">
        <f>AB17*T17</f>
        <v>-5.2571223365696472E-6</v>
      </c>
      <c r="AL17" s="9">
        <f>AB17*U17</f>
        <v>1.5466099848801864E-6</v>
      </c>
      <c r="AM17" s="9">
        <f>AB17*V17</f>
        <v>-2.6917316960908517E-7</v>
      </c>
      <c r="AN17" s="9">
        <f>AB17*W17</f>
        <v>8.1783726431674392E-3</v>
      </c>
      <c r="AO17" s="9">
        <f>AB17*X17</f>
        <v>3.3294441947617777E-2</v>
      </c>
      <c r="AP17" s="9">
        <f>AB17*Y17</f>
        <v>-8.4544407924104156E-4</v>
      </c>
      <c r="AQ17" s="9">
        <f>AB17*Z17</f>
        <v>3.3966625125471565E-8</v>
      </c>
      <c r="AR17" s="9">
        <f>AB17*AA17</f>
        <v>0.18949578175542767</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-9.6287507020508464E-2</v>
      </c>
      <c r="M18" s="9">
        <f>AD42*AB42</f>
        <v>1.0197680239476509E-8</v>
      </c>
      <c r="N18" s="9">
        <f>AE42*AB42</f>
        <v>-1.4936202641919398E-9</v>
      </c>
      <c r="O18" s="9">
        <f>AF42*AB42</f>
        <v>2.1532752433231807E-10</v>
      </c>
      <c r="P18" s="9">
        <f>AG42*AB42</f>
        <v>-4.1040094308699853E-11</v>
      </c>
      <c r="Q18" s="9">
        <f>AH42*AB42</f>
        <v>-2.5901711852202287E-5</v>
      </c>
      <c r="R18" s="9">
        <f>AI42*AB42</f>
        <v>1.3841683262779496E-4</v>
      </c>
      <c r="S18" s="9">
        <f>AJ42*AB42</f>
        <v>1.0852082998831541E-4</v>
      </c>
      <c r="T18" s="9">
        <f>AK42*AB42</f>
        <v>5.1585075215141286E-4</v>
      </c>
      <c r="U18" s="9">
        <f>AL42*AB42</f>
        <v>-2.052485094087422E-6</v>
      </c>
      <c r="V18" s="9">
        <f>AM42*AB42</f>
        <v>4.627536263055401E-5</v>
      </c>
      <c r="W18" s="9">
        <f>AN42*AB42</f>
        <v>-9.3990908809819876E-3</v>
      </c>
      <c r="X18" s="9">
        <f>AO42*AB42</f>
        <v>-1.3614555782179362E-2</v>
      </c>
      <c r="Y18" s="9">
        <f>AP42*AB42</f>
        <v>8.5130355507029784E-3</v>
      </c>
      <c r="Z18" s="9">
        <f>AQ42*AB42</f>
        <v>-3.3810804582636273E-8</v>
      </c>
      <c r="AA18" s="9">
        <f>AR42*AB42</f>
        <v>1.4093753615629396</v>
      </c>
      <c r="AB18" s="9">
        <f>Parameter!E13</f>
        <v>-0.5</v>
      </c>
      <c r="AC18" s="9">
        <f>AB18*L18</f>
        <v>4.8143753510254232E-2</v>
      </c>
      <c r="AD18" s="9">
        <f>AB18*M18</f>
        <v>-5.0988401197382543E-9</v>
      </c>
      <c r="AE18" s="9">
        <f>AB18*N18</f>
        <v>7.4681013209596989E-10</v>
      </c>
      <c r="AF18" s="9">
        <f>AB18*O18</f>
        <v>-1.0766376216615903E-10</v>
      </c>
      <c r="AG18" s="9">
        <f>AB18*P18</f>
        <v>2.0520047154349927E-11</v>
      </c>
      <c r="AH18" s="9">
        <f>AB18*Q18</f>
        <v>1.2950855926101144E-5</v>
      </c>
      <c r="AI18" s="9">
        <f>AB18*R18</f>
        <v>-6.9208416313897478E-5</v>
      </c>
      <c r="AJ18" s="9">
        <f>AB18*S18</f>
        <v>-5.4260414994157703E-5</v>
      </c>
      <c r="AK18" s="9">
        <f>AB18*T18</f>
        <v>-2.5792537607570643E-4</v>
      </c>
      <c r="AL18" s="9">
        <f>AB18*U18</f>
        <v>1.026242547043711E-6</v>
      </c>
      <c r="AM18" s="9">
        <f>AB18*V18</f>
        <v>-2.3137681315277005E-5</v>
      </c>
      <c r="AN18" s="9">
        <f>AB18*W18</f>
        <v>4.6995454404909938E-3</v>
      </c>
      <c r="AO18" s="9">
        <f>AB18*X18</f>
        <v>6.8072778910896808E-3</v>
      </c>
      <c r="AP18" s="9">
        <f>AB18*Y18</f>
        <v>-4.2565177753514892E-3</v>
      </c>
      <c r="AQ18" s="9">
        <f>AB18*Z18</f>
        <v>1.6905402291318136E-8</v>
      </c>
      <c r="AR18" s="9">
        <f>AB18*AA18</f>
        <v>-0.70468768078146982</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Parameter!E14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Parameter!E15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0.20293109299338991</v>
      </c>
      <c r="AD23" s="9">
        <f t="shared" si="8"/>
        <v>4.2353874285327524E-10</v>
      </c>
      <c r="AE23" s="9">
        <f t="shared" si="8"/>
        <v>1.8188372742070525E-9</v>
      </c>
      <c r="AF23" s="9">
        <f t="shared" si="8"/>
        <v>1.5931359955008339E-9</v>
      </c>
      <c r="AG23" s="9">
        <f t="shared" si="8"/>
        <v>3.2720141675179975E-10</v>
      </c>
      <c r="AH23" s="9">
        <f t="shared" si="8"/>
        <v>5.0804432170970134E-4</v>
      </c>
      <c r="AI23" s="9">
        <f t="shared" si="8"/>
        <v>3.356426121405428E-6</v>
      </c>
      <c r="AJ23" s="9">
        <f t="shared" si="8"/>
        <v>2.9459139297747149E-5</v>
      </c>
      <c r="AK23" s="9">
        <f t="shared" si="8"/>
        <v>-1.0514244673139294E-5</v>
      </c>
      <c r="AL23" s="9">
        <f t="shared" si="8"/>
        <v>3.0932199697603728E-6</v>
      </c>
      <c r="AM23" s="9">
        <f t="shared" si="8"/>
        <v>-5.3834633921817034E-7</v>
      </c>
      <c r="AN23" s="9">
        <f t="shared" si="8"/>
        <v>1.6356745286334878E-2</v>
      </c>
      <c r="AO23" s="9">
        <f t="shared" si="8"/>
        <v>6.6588883895235554E-2</v>
      </c>
      <c r="AP23" s="9">
        <f t="shared" si="8"/>
        <v>-1.6908881584820831E-3</v>
      </c>
      <c r="AQ23" s="9">
        <f t="shared" si="8"/>
        <v>6.793325025094313E-8</v>
      </c>
      <c r="AR23" s="9">
        <f t="shared" si="8"/>
        <v>0.37899156351085533</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Parameter!E16</f>
        <v>-2.2249999999999999E-2</v>
      </c>
      <c r="AC24" s="9">
        <f t="shared" ref="AC24:AC41" si="9">AB24*L24</f>
        <v>-1.9311702240412726E-3</v>
      </c>
      <c r="AD24" s="9">
        <f t="shared" ref="AD24:AD41" si="10">AB24*M24</f>
        <v>-4.7358155862080946E-10</v>
      </c>
      <c r="AE24" s="9">
        <f t="shared" ref="AE24:AE41" si="11">AB24*N24</f>
        <v>-3.5867767111999768E-11</v>
      </c>
      <c r="AF24" s="9">
        <f t="shared" ref="AF24:AF41" si="12">AB24*O24</f>
        <v>-3.5948316438193382E-10</v>
      </c>
      <c r="AG24" s="9">
        <f t="shared" ref="AG24:AG41" si="13">AB24*P24</f>
        <v>-1.684098358301693E-10</v>
      </c>
      <c r="AH24" s="9">
        <f t="shared" ref="AH24:AH41" si="14">AB24*Q24</f>
        <v>-1.3788099822953641E-4</v>
      </c>
      <c r="AI24" s="9">
        <f t="shared" ref="AI24:AI41" si="15">AB24*R24</f>
        <v>-5.9235204836292438E-6</v>
      </c>
      <c r="AJ24" s="9">
        <f t="shared" ref="AJ24:AJ41" si="16">AB24*S24</f>
        <v>-6.0785087335503518E-6</v>
      </c>
      <c r="AK24" s="9">
        <f t="shared" ref="AK24:AK41" si="17">AB24*T24</f>
        <v>-1.5085391257864483E-5</v>
      </c>
      <c r="AL24" s="9">
        <f t="shared" ref="AL24:AL41" si="18">AB24*U24</f>
        <v>-1.4469937816710163E-8</v>
      </c>
      <c r="AM24" s="9">
        <f t="shared" ref="AM24:AM41" si="19">AB24*V24</f>
        <v>-1.3626028441906396E-6</v>
      </c>
      <c r="AN24" s="9">
        <f t="shared" ref="AN24:AN41" si="20">AB24*W24</f>
        <v>-7.1090232971386183E-3</v>
      </c>
      <c r="AO24" s="9">
        <f t="shared" ref="AO24:AO41" si="21">AB24*X24</f>
        <v>-5.5610395325391269E-2</v>
      </c>
      <c r="AP24" s="9">
        <f t="shared" ref="AP24:AP41" si="22">AB24*Y24</f>
        <v>-1.4016554746021419E-4</v>
      </c>
      <c r="AQ24" s="9">
        <f t="shared" ref="AQ24:AQ41" si="23">AB24*Z24</f>
        <v>-4.7077722205884601E-9</v>
      </c>
      <c r="AR24" s="9">
        <f t="shared" ref="AR24:AR41" si="24">AB24*AA24</f>
        <v>-3.1535865934577488E-2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Parameter!E17</f>
        <v>0.56000000000000005</v>
      </c>
      <c r="AC25" s="9">
        <f t="shared" si="9"/>
        <v>3.2807274812035575E-2</v>
      </c>
      <c r="AD25" s="9">
        <f t="shared" si="10"/>
        <v>2.10601338229223E-9</v>
      </c>
      <c r="AE25" s="9">
        <f t="shared" si="11"/>
        <v>2.5469479570704313E-9</v>
      </c>
      <c r="AF25" s="9">
        <f t="shared" si="12"/>
        <v>2.837273094329295E-9</v>
      </c>
      <c r="AG25" s="9">
        <f t="shared" si="13"/>
        <v>1.211324498650708E-9</v>
      </c>
      <c r="AH25" s="9">
        <f t="shared" si="14"/>
        <v>1.4503229222143051E-3</v>
      </c>
      <c r="AI25" s="9">
        <f t="shared" si="15"/>
        <v>1.3586023600617228E-4</v>
      </c>
      <c r="AJ25" s="9">
        <f t="shared" si="16"/>
        <v>1.4539209215514438E-4</v>
      </c>
      <c r="AK25" s="9">
        <f t="shared" si="17"/>
        <v>5.0003724216970578E-4</v>
      </c>
      <c r="AL25" s="9">
        <f t="shared" si="18"/>
        <v>3.4223648375459046E-6</v>
      </c>
      <c r="AM25" s="9">
        <f t="shared" si="19"/>
        <v>4.4673708103393369E-5</v>
      </c>
      <c r="AN25" s="9">
        <f t="shared" si="20"/>
        <v>3.5399544091105094E-2</v>
      </c>
      <c r="AO25" s="9">
        <f t="shared" si="21"/>
        <v>0.40882089923725862</v>
      </c>
      <c r="AP25" s="9">
        <f t="shared" si="22"/>
        <v>5.8491081901671273E-3</v>
      </c>
      <c r="AQ25" s="9">
        <f t="shared" si="23"/>
        <v>1.283245166013085E-7</v>
      </c>
      <c r="AR25" s="9">
        <f t="shared" si="24"/>
        <v>0.50464164661069655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Parameter!E18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Parameter!E19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Parameter!E20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Parameter!E21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Parameter!E22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Parameter!E23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Parameter!E24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Parameter!E25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Parameter!E26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Parameter!E27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Parameter!E28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Parameter!E29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Parameter!E30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Parameter!E31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9.6287507020508464E-2</v>
      </c>
      <c r="AD42" s="9">
        <f t="shared" si="25"/>
        <v>-1.0197680239476509E-8</v>
      </c>
      <c r="AE42" s="9">
        <f t="shared" si="25"/>
        <v>1.4936202641919398E-9</v>
      </c>
      <c r="AF42" s="9">
        <f t="shared" si="25"/>
        <v>-2.1532752433231807E-10</v>
      </c>
      <c r="AG42" s="9">
        <f t="shared" si="25"/>
        <v>4.1040094308699853E-11</v>
      </c>
      <c r="AH42" s="9">
        <f t="shared" si="25"/>
        <v>2.5901711852202287E-5</v>
      </c>
      <c r="AI42" s="9">
        <f t="shared" si="25"/>
        <v>-1.3841683262779496E-4</v>
      </c>
      <c r="AJ42" s="9">
        <f t="shared" si="25"/>
        <v>-1.0852082998831541E-4</v>
      </c>
      <c r="AK42" s="9">
        <f t="shared" si="25"/>
        <v>-5.1585075215141286E-4</v>
      </c>
      <c r="AL42" s="9">
        <f t="shared" si="25"/>
        <v>2.052485094087422E-6</v>
      </c>
      <c r="AM42" s="9">
        <f t="shared" si="25"/>
        <v>-4.627536263055401E-5</v>
      </c>
      <c r="AN42" s="9">
        <f t="shared" si="25"/>
        <v>9.3990908809819876E-3</v>
      </c>
      <c r="AO42" s="9">
        <f t="shared" si="25"/>
        <v>1.3614555782179362E-2</v>
      </c>
      <c r="AP42" s="9">
        <f t="shared" si="25"/>
        <v>-8.5130355507029784E-3</v>
      </c>
      <c r="AQ42" s="9">
        <f t="shared" si="25"/>
        <v>3.3810804582636273E-8</v>
      </c>
      <c r="AR42" s="9">
        <f t="shared" si="25"/>
        <v>-1.4093753615629396</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Parameter!E32</f>
        <v>-2.2249999999999999E-2</v>
      </c>
      <c r="AC43" s="9">
        <f t="shared" ref="AC43:AC60" si="26">AB43*L43</f>
        <v>-1.9311702240412726E-3</v>
      </c>
      <c r="AD43" s="9">
        <f t="shared" ref="AD43:AD60" si="27">AB43*M43</f>
        <v>-4.7358155862080946E-10</v>
      </c>
      <c r="AE43" s="9">
        <f t="shared" ref="AE43:AE60" si="28">AB43*N43</f>
        <v>-3.5867767111999768E-11</v>
      </c>
      <c r="AF43" s="9">
        <f t="shared" ref="AF43:AF60" si="29">AB43*O43</f>
        <v>-3.5948316438193382E-10</v>
      </c>
      <c r="AG43" s="9">
        <f t="shared" ref="AG43:AG60" si="30">AB43*P43</f>
        <v>-1.684098358301693E-10</v>
      </c>
      <c r="AH43" s="9">
        <f t="shared" ref="AH43:AH60" si="31">AB43*Q43</f>
        <v>-1.3788099822953641E-4</v>
      </c>
      <c r="AI43" s="9">
        <f t="shared" ref="AI43:AI60" si="32">AB43*R43</f>
        <v>-5.9235204836292438E-6</v>
      </c>
      <c r="AJ43" s="9">
        <f t="shared" ref="AJ43:AJ60" si="33">AB43*S43</f>
        <v>-6.0785087335503518E-6</v>
      </c>
      <c r="AK43" s="9">
        <f t="shared" ref="AK43:AK60" si="34">AB43*T43</f>
        <v>-1.5085391257864483E-5</v>
      </c>
      <c r="AL43" s="9">
        <f t="shared" ref="AL43:AL60" si="35">AB43*U43</f>
        <v>-1.4469937816710163E-8</v>
      </c>
      <c r="AM43" s="9">
        <f t="shared" ref="AM43:AM60" si="36">AB43*V43</f>
        <v>-1.3626028441906396E-6</v>
      </c>
      <c r="AN43" s="9">
        <f t="shared" ref="AN43:AN60" si="37">AB43*W43</f>
        <v>-7.1090232971386183E-3</v>
      </c>
      <c r="AO43" s="9">
        <f t="shared" ref="AO43:AO60" si="38">AB43*X43</f>
        <v>-5.5610395325391269E-2</v>
      </c>
      <c r="AP43" s="9">
        <f t="shared" ref="AP43:AP60" si="39">AB43*Y43</f>
        <v>-1.4016554746021419E-4</v>
      </c>
      <c r="AQ43" s="9">
        <f t="shared" ref="AQ43:AQ60" si="40">AB43*Z43</f>
        <v>-4.7077722205884601E-9</v>
      </c>
      <c r="AR43" s="9">
        <f t="shared" ref="AR43:AR60" si="41">AB43*AA43</f>
        <v>-3.1535865934577488E-2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Parameter!E33</f>
        <v>0.56000000000000005</v>
      </c>
      <c r="AC44" s="9">
        <f t="shared" si="26"/>
        <v>3.2807274812035575E-2</v>
      </c>
      <c r="AD44" s="9">
        <f t="shared" si="27"/>
        <v>2.10601338229223E-9</v>
      </c>
      <c r="AE44" s="9">
        <f t="shared" si="28"/>
        <v>2.5469479570704313E-9</v>
      </c>
      <c r="AF44" s="9">
        <f t="shared" si="29"/>
        <v>2.837273094329295E-9</v>
      </c>
      <c r="AG44" s="9">
        <f t="shared" si="30"/>
        <v>1.211324498650708E-9</v>
      </c>
      <c r="AH44" s="9">
        <f t="shared" si="31"/>
        <v>1.4503229222143051E-3</v>
      </c>
      <c r="AI44" s="9">
        <f t="shared" si="32"/>
        <v>1.3586023600617228E-4</v>
      </c>
      <c r="AJ44" s="9">
        <f t="shared" si="33"/>
        <v>1.4539209215514438E-4</v>
      </c>
      <c r="AK44" s="9">
        <f t="shared" si="34"/>
        <v>5.0003724216970578E-4</v>
      </c>
      <c r="AL44" s="9">
        <f t="shared" si="35"/>
        <v>3.4223648375459046E-6</v>
      </c>
      <c r="AM44" s="9">
        <f t="shared" si="36"/>
        <v>4.4673708103393369E-5</v>
      </c>
      <c r="AN44" s="9">
        <f t="shared" si="37"/>
        <v>3.5399544091105094E-2</v>
      </c>
      <c r="AO44" s="9">
        <f t="shared" si="38"/>
        <v>0.40882089923725862</v>
      </c>
      <c r="AP44" s="9">
        <f t="shared" si="39"/>
        <v>5.8491081901671273E-3</v>
      </c>
      <c r="AQ44" s="9">
        <f t="shared" si="40"/>
        <v>1.283245166013085E-7</v>
      </c>
      <c r="AR44" s="9">
        <f t="shared" si="41"/>
        <v>0.50464164661069655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Parameter!E34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Parameter!E35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Parameter!E36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Parameter!E37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Parameter!E38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Parameter!E39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Parameter!E40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Parameter!E41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Parameter!E42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Parameter!E43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Parameter!E44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Parameter!E45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Parameter!E46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Parameter!E47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Parameter!E48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Parameter!E49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Parameter!E50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Parameter!E51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Parameter!E52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Parameter!E53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Parameter!F3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Parameter!F4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Parameter!F5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4.0001299304565731E-2</v>
      </c>
      <c r="AD6" s="9">
        <f t="shared" si="1"/>
        <v>2.0031949975402762E-9</v>
      </c>
      <c r="AE6" s="9">
        <f t="shared" si="1"/>
        <v>3.7959379133662622E-10</v>
      </c>
      <c r="AF6" s="9">
        <f t="shared" si="1"/>
        <v>1.1809118472824222E-9</v>
      </c>
      <c r="AG6" s="9">
        <f t="shared" si="1"/>
        <v>1.6221171033300169E-9</v>
      </c>
      <c r="AH6" s="9">
        <f t="shared" si="1"/>
        <v>8.0497887585317756E-4</v>
      </c>
      <c r="AI6" s="9">
        <f t="shared" si="1"/>
        <v>6.2101248488447653E-5</v>
      </c>
      <c r="AJ6" s="9">
        <f t="shared" si="1"/>
        <v>5.8136481980604686E-5</v>
      </c>
      <c r="AK6" s="9">
        <f t="shared" si="1"/>
        <v>1.9005239655680878E-4</v>
      </c>
      <c r="AL6" s="9">
        <f t="shared" si="1"/>
        <v>2.1001527217076025E-7</v>
      </c>
      <c r="AM6" s="9">
        <f t="shared" si="1"/>
        <v>2.1892785813012886E-5</v>
      </c>
      <c r="AN6" s="9">
        <f t="shared" si="1"/>
        <v>2.4367183983371767E-2</v>
      </c>
      <c r="AO6" s="9">
        <f t="shared" si="1"/>
        <v>0.83218539531892199</v>
      </c>
      <c r="AP6" s="9">
        <f t="shared" si="1"/>
        <v>-1.3801604283835518E-4</v>
      </c>
      <c r="AQ6" s="9">
        <f t="shared" si="1"/>
        <v>2.7254914460045961E-8</v>
      </c>
      <c r="AR6" s="9">
        <f t="shared" si="1"/>
        <v>9.1911917461459047E-2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-0.12873556361072963</v>
      </c>
      <c r="M7" s="9">
        <f>AD10*AB10</f>
        <v>5.9094745490505944E-9</v>
      </c>
      <c r="N7" s="9">
        <f>AE10*AB10</f>
        <v>-2.3044013943921713E-11</v>
      </c>
      <c r="O7" s="9">
        <f>AF10*AB10</f>
        <v>1.1199404643170667E-9</v>
      </c>
      <c r="P7" s="9">
        <f>AG10*AB10</f>
        <v>5.8057829779004487E-10</v>
      </c>
      <c r="Q7" s="9">
        <f>AH10*AB10</f>
        <v>5.7554483109035852E-4</v>
      </c>
      <c r="R7" s="9">
        <f>AI10*AB10</f>
        <v>1.5348541060590396E-4</v>
      </c>
      <c r="S7" s="9">
        <f>AJ10*AB10</f>
        <v>1.3046671119725661E-4</v>
      </c>
      <c r="T7" s="9">
        <f>AK10*AB10</f>
        <v>5.8126128326356605E-4</v>
      </c>
      <c r="U7" s="9">
        <f>AL10*AB10</f>
        <v>-3.7462308580717414E-7</v>
      </c>
      <c r="V7" s="9">
        <f>AM10*AB10</f>
        <v>5.1818341070763E-5</v>
      </c>
      <c r="W7" s="9">
        <f>AN10*AB10</f>
        <v>9.6188777288108741E-3</v>
      </c>
      <c r="X7" s="9">
        <f>AO10*AB10</f>
        <v>0.22184337523769534</v>
      </c>
      <c r="Y7" s="9">
        <f>AP10*AB10</f>
        <v>8.8337339207909642E-3</v>
      </c>
      <c r="Z7" s="9">
        <f>AQ10*AB10</f>
        <v>3.1385806725229502E-8</v>
      </c>
      <c r="AA7" s="9">
        <f>AR10*AB10</f>
        <v>0.81947106812832393</v>
      </c>
      <c r="AB7" s="9">
        <f>Parameter!F6</f>
        <v>-0.16666666666666671</v>
      </c>
      <c r="AC7" s="9">
        <f>AB7*L7</f>
        <v>2.1455927268454945E-2</v>
      </c>
      <c r="AD7" s="9">
        <f>AB7*M7</f>
        <v>-9.8491242484176594E-10</v>
      </c>
      <c r="AE7" s="9">
        <f>AB7*N7</f>
        <v>3.8406689906536199E-12</v>
      </c>
      <c r="AF7" s="9">
        <f>AB7*O7</f>
        <v>-1.866567440528445E-10</v>
      </c>
      <c r="AG7" s="9">
        <f>AB7*P7</f>
        <v>-9.6763049631674167E-11</v>
      </c>
      <c r="AH7" s="9">
        <f>AB7*Q7</f>
        <v>-9.5924138515059786E-5</v>
      </c>
      <c r="AI7" s="9">
        <f>AB7*R7</f>
        <v>-2.5580901767650666E-5</v>
      </c>
      <c r="AJ7" s="9">
        <f>AB7*S7</f>
        <v>-2.1744451866209442E-5</v>
      </c>
      <c r="AK7" s="9">
        <f>AB7*T7</f>
        <v>-9.6876880543927702E-5</v>
      </c>
      <c r="AL7" s="9">
        <f>AB7*U7</f>
        <v>6.2437180967862379E-8</v>
      </c>
      <c r="AM7" s="9">
        <f>AB7*V7</f>
        <v>-8.6363901784605028E-6</v>
      </c>
      <c r="AN7" s="9">
        <f>AB7*W7</f>
        <v>-1.6031462881351461E-3</v>
      </c>
      <c r="AO7" s="9">
        <f>AB7*X7</f>
        <v>-3.6973895872949233E-2</v>
      </c>
      <c r="AP7" s="9">
        <f>AB7*Y7</f>
        <v>-1.4722889867984945E-3</v>
      </c>
      <c r="AQ7" s="9">
        <f>AB7*Z7</f>
        <v>-5.2309677875382514E-9</v>
      </c>
      <c r="AR7" s="9">
        <f>AB7*AA7</f>
        <v>-0.13657851135472068</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Parameter!F7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Parameter!F8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0.12873556361072963</v>
      </c>
      <c r="AD10" s="9">
        <f t="shared" si="2"/>
        <v>-5.9094745490505944E-9</v>
      </c>
      <c r="AE10" s="9">
        <f t="shared" si="2"/>
        <v>2.3044013943921713E-11</v>
      </c>
      <c r="AF10" s="9">
        <f t="shared" si="2"/>
        <v>-1.1199404643170667E-9</v>
      </c>
      <c r="AG10" s="9">
        <f t="shared" si="2"/>
        <v>-5.8057829779004487E-10</v>
      </c>
      <c r="AH10" s="9">
        <f t="shared" si="2"/>
        <v>-5.7554483109035852E-4</v>
      </c>
      <c r="AI10" s="9">
        <f t="shared" si="2"/>
        <v>-1.5348541060590396E-4</v>
      </c>
      <c r="AJ10" s="9">
        <f t="shared" si="2"/>
        <v>-1.3046671119725661E-4</v>
      </c>
      <c r="AK10" s="9">
        <f t="shared" si="2"/>
        <v>-5.8126128326356605E-4</v>
      </c>
      <c r="AL10" s="9">
        <f t="shared" si="2"/>
        <v>3.7462308580717414E-7</v>
      </c>
      <c r="AM10" s="9">
        <f t="shared" si="2"/>
        <v>-5.1818341070763E-5</v>
      </c>
      <c r="AN10" s="9">
        <f t="shared" si="2"/>
        <v>-9.6188777288108741E-3</v>
      </c>
      <c r="AO10" s="9">
        <f t="shared" si="2"/>
        <v>-0.22184337523769534</v>
      </c>
      <c r="AP10" s="9">
        <f t="shared" si="2"/>
        <v>-8.8337339207909642E-3</v>
      </c>
      <c r="AQ10" s="9">
        <f t="shared" si="2"/>
        <v>-3.1385806725229502E-8</v>
      </c>
      <c r="AR10" s="9">
        <f t="shared" si="2"/>
        <v>-0.81947106812832393</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-0.12873556361072963</v>
      </c>
      <c r="M11" s="9">
        <f>AD16*AB16</f>
        <v>5.9094745490505944E-9</v>
      </c>
      <c r="N11" s="9">
        <f>AE16*AB16</f>
        <v>-2.3044013943921713E-11</v>
      </c>
      <c r="O11" s="9">
        <f>AF16*AB16</f>
        <v>1.1199404643170667E-9</v>
      </c>
      <c r="P11" s="9">
        <f>AG16*AB16</f>
        <v>5.8057829779004487E-10</v>
      </c>
      <c r="Q11" s="9">
        <f>AH16*AB16</f>
        <v>5.7554483109035852E-4</v>
      </c>
      <c r="R11" s="9">
        <f>AI16*AB16</f>
        <v>1.5348541060590396E-4</v>
      </c>
      <c r="S11" s="9">
        <f>AJ16*AB16</f>
        <v>1.3046671119725661E-4</v>
      </c>
      <c r="T11" s="9">
        <f>AK16*AB16</f>
        <v>5.8126128326356605E-4</v>
      </c>
      <c r="U11" s="9">
        <f>AL16*AB16</f>
        <v>-3.7462308580717414E-7</v>
      </c>
      <c r="V11" s="9">
        <f>AM16*AB16</f>
        <v>5.1818341070763E-5</v>
      </c>
      <c r="W11" s="9">
        <f>AN16*AB16</f>
        <v>9.6188777288108741E-3</v>
      </c>
      <c r="X11" s="9">
        <f>AO16*AB16</f>
        <v>0.22184337523769534</v>
      </c>
      <c r="Y11" s="9">
        <f>AP16*AB16</f>
        <v>8.8337339207909642E-3</v>
      </c>
      <c r="Z11" s="9">
        <f>AQ16*AB16</f>
        <v>3.1385806725229502E-8</v>
      </c>
      <c r="AA11" s="9">
        <f>AR16*AB16</f>
        <v>0.81947106812832393</v>
      </c>
      <c r="AB11" s="9">
        <f>Parameter!F9</f>
        <v>-1</v>
      </c>
      <c r="AC11" s="9">
        <f>AB11*L11</f>
        <v>0.12873556361072963</v>
      </c>
      <c r="AD11" s="9">
        <f>AB11*M11</f>
        <v>-5.9094745490505944E-9</v>
      </c>
      <c r="AE11" s="9">
        <f>AB11*N11</f>
        <v>2.3044013943921713E-11</v>
      </c>
      <c r="AF11" s="9">
        <f>AB11*O11</f>
        <v>-1.1199404643170667E-9</v>
      </c>
      <c r="AG11" s="9">
        <f>AB11*P11</f>
        <v>-5.8057829779004487E-10</v>
      </c>
      <c r="AH11" s="9">
        <f>AB11*Q11</f>
        <v>-5.7554483109035852E-4</v>
      </c>
      <c r="AI11" s="9">
        <f>AB11*R11</f>
        <v>-1.5348541060590396E-4</v>
      </c>
      <c r="AJ11" s="9">
        <f>AB11*S11</f>
        <v>-1.3046671119725661E-4</v>
      </c>
      <c r="AK11" s="9">
        <f>AB11*T11</f>
        <v>-5.8126128326356605E-4</v>
      </c>
      <c r="AL11" s="9">
        <f>AB11*U11</f>
        <v>3.7462308580717414E-7</v>
      </c>
      <c r="AM11" s="9">
        <f>AB11*V11</f>
        <v>-5.1818341070763E-5</v>
      </c>
      <c r="AN11" s="9">
        <f>AB11*W11</f>
        <v>-9.6188777288108741E-3</v>
      </c>
      <c r="AO11" s="9">
        <f>AB11*X11</f>
        <v>-0.22184337523769534</v>
      </c>
      <c r="AP11" s="9">
        <f>AB11*Y11</f>
        <v>-8.8337339207909642E-3</v>
      </c>
      <c r="AQ11" s="9">
        <f>AB11*Z11</f>
        <v>-3.1385806725229502E-8</v>
      </c>
      <c r="AR11" s="9">
        <f>AB11*AA11</f>
        <v>-0.81947106812832393</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Parameter!F10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Parameter!F11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0.12873556361072963</v>
      </c>
      <c r="AD16" s="9">
        <f t="shared" si="5"/>
        <v>-5.9094745490505944E-9</v>
      </c>
      <c r="AE16" s="9">
        <f t="shared" si="5"/>
        <v>2.3044013943921713E-11</v>
      </c>
      <c r="AF16" s="9">
        <f t="shared" si="5"/>
        <v>-1.1199404643170667E-9</v>
      </c>
      <c r="AG16" s="9">
        <f t="shared" si="5"/>
        <v>-5.8057829779004487E-10</v>
      </c>
      <c r="AH16" s="9">
        <f t="shared" si="5"/>
        <v>-5.7554483109035852E-4</v>
      </c>
      <c r="AI16" s="9">
        <f t="shared" si="5"/>
        <v>-1.5348541060590396E-4</v>
      </c>
      <c r="AJ16" s="9">
        <f t="shared" si="5"/>
        <v>-1.3046671119725661E-4</v>
      </c>
      <c r="AK16" s="9">
        <f t="shared" si="5"/>
        <v>-5.8126128326356605E-4</v>
      </c>
      <c r="AL16" s="9">
        <f t="shared" si="5"/>
        <v>3.7462308580717414E-7</v>
      </c>
      <c r="AM16" s="9">
        <f t="shared" si="5"/>
        <v>-5.1818341070763E-5</v>
      </c>
      <c r="AN16" s="9">
        <f t="shared" si="5"/>
        <v>-9.6188777288108741E-3</v>
      </c>
      <c r="AO16" s="9">
        <f t="shared" si="5"/>
        <v>-0.22184337523769534</v>
      </c>
      <c r="AP16" s="9">
        <f t="shared" si="5"/>
        <v>-8.8337339207909642E-3</v>
      </c>
      <c r="AQ16" s="9">
        <f t="shared" si="5"/>
        <v>-3.1385806725229502E-8</v>
      </c>
      <c r="AR16" s="9">
        <f t="shared" si="5"/>
        <v>-0.81947106812832393</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-0.18205734820909503</v>
      </c>
      <c r="M17" s="9">
        <f>AD23*AB23</f>
        <v>5.9887789550619259E-10</v>
      </c>
      <c r="N17" s="9">
        <f>AE23*AB23</f>
        <v>-1.8565235863810644E-10</v>
      </c>
      <c r="O17" s="9">
        <f>AF23*AB23</f>
        <v>2.1570928376726169E-10</v>
      </c>
      <c r="P17" s="9">
        <f>AG23*AB23</f>
        <v>4.3749817789299556E-10</v>
      </c>
      <c r="Q17" s="9">
        <f>AH23*AB23</f>
        <v>3.3447700690612109E-4</v>
      </c>
      <c r="R17" s="9">
        <f>AI23*AB23</f>
        <v>8.2598834764650332E-5</v>
      </c>
      <c r="S17" s="9">
        <f>AJ23*AB23</f>
        <v>6.1476824491269331E-5</v>
      </c>
      <c r="T17" s="9">
        <f>AK23*AB23</f>
        <v>3.2859315994336006E-4</v>
      </c>
      <c r="U17" s="9">
        <f>AL23*AB23</f>
        <v>-8.9499045191541168E-7</v>
      </c>
      <c r="V17" s="9">
        <f>AM23*AB23</f>
        <v>2.8949844808305011E-5</v>
      </c>
      <c r="W17" s="9">
        <f>AN23*AB23</f>
        <v>6.1400605893674283E-3</v>
      </c>
      <c r="X17" s="9">
        <f>AO23*AB23</f>
        <v>0.19535624944963781</v>
      </c>
      <c r="Y17" s="9">
        <f>AP23*AB23</f>
        <v>5.4226613246770123E-3</v>
      </c>
      <c r="Z17" s="9">
        <f>AQ23*AB23</f>
        <v>1.4324590897536905E-8</v>
      </c>
      <c r="AA17" s="9">
        <f>AR23*AB23</f>
        <v>-7.4711614663624859E-2</v>
      </c>
      <c r="AB17" s="9">
        <f>Parameter!F12</f>
        <v>-0.5</v>
      </c>
      <c r="AC17" s="9">
        <f>AB17*L17</f>
        <v>9.1028674104547513E-2</v>
      </c>
      <c r="AD17" s="9">
        <f>AB17*M17</f>
        <v>-2.994389477530963E-10</v>
      </c>
      <c r="AE17" s="9">
        <f>AB17*N17</f>
        <v>9.2826179319053219E-11</v>
      </c>
      <c r="AF17" s="9">
        <f>AB17*O17</f>
        <v>-1.0785464188363085E-10</v>
      </c>
      <c r="AG17" s="9">
        <f>AB17*P17</f>
        <v>-2.1874908894649778E-10</v>
      </c>
      <c r="AH17" s="9">
        <f>AB17*Q17</f>
        <v>-1.6723850345306055E-4</v>
      </c>
      <c r="AI17" s="9">
        <f>AB17*R17</f>
        <v>-4.1299417382325166E-5</v>
      </c>
      <c r="AJ17" s="9">
        <f>AB17*S17</f>
        <v>-3.0738412245634665E-5</v>
      </c>
      <c r="AK17" s="9">
        <f>AB17*T17</f>
        <v>-1.6429657997168003E-4</v>
      </c>
      <c r="AL17" s="9">
        <f>AB17*U17</f>
        <v>4.4749522595770584E-7</v>
      </c>
      <c r="AM17" s="9">
        <f>AB17*V17</f>
        <v>-1.4474922404152505E-5</v>
      </c>
      <c r="AN17" s="9">
        <f>AB17*W17</f>
        <v>-3.0700302946837141E-3</v>
      </c>
      <c r="AO17" s="9">
        <f>AB17*X17</f>
        <v>-9.7678124724818904E-2</v>
      </c>
      <c r="AP17" s="9">
        <f>AB17*Y17</f>
        <v>-2.7113306623385062E-3</v>
      </c>
      <c r="AQ17" s="9">
        <f>AB17*Z17</f>
        <v>-7.1622954487684527E-9</v>
      </c>
      <c r="AR17" s="9">
        <f>AB17*AA17</f>
        <v>3.735580733181243E-2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-7.5413779012364221E-2</v>
      </c>
      <c r="M18" s="9">
        <f>AD42*AB42</f>
        <v>1.1220071202594996E-8</v>
      </c>
      <c r="N18" s="9">
        <f>AE42*AB42</f>
        <v>1.3956433075026301E-10</v>
      </c>
      <c r="O18" s="9">
        <f>AF42*AB42</f>
        <v>2.0241716448668717E-9</v>
      </c>
      <c r="P18" s="9">
        <f>AG42*AB42</f>
        <v>7.2365841768709419E-10</v>
      </c>
      <c r="Q18" s="9">
        <f>AH42*AB42</f>
        <v>8.1661265527459596E-4</v>
      </c>
      <c r="R18" s="9">
        <f>AI42*AB42</f>
        <v>2.2437198644715758E-4</v>
      </c>
      <c r="S18" s="9">
        <f>AJ42*AB42</f>
        <v>1.9945659790324388E-4</v>
      </c>
      <c r="T18" s="9">
        <f>AK42*AB42</f>
        <v>8.3392940658377204E-4</v>
      </c>
      <c r="U18" s="9">
        <f>AL42*AB42</f>
        <v>1.457442803010634E-7</v>
      </c>
      <c r="V18" s="9">
        <f>AM42*AB42</f>
        <v>7.4686837333220985E-5</v>
      </c>
      <c r="W18" s="9">
        <f>AN42*AB42</f>
        <v>1.3097694868254319E-2</v>
      </c>
      <c r="X18" s="9">
        <f>AO42*AB42</f>
        <v>0.24833050102575288</v>
      </c>
      <c r="Y18" s="9">
        <f>AP42*AB42</f>
        <v>1.2244806516904915E-2</v>
      </c>
      <c r="Z18" s="9">
        <f>AQ42*AB42</f>
        <v>4.8447022552922095E-8</v>
      </c>
      <c r="AA18" s="9">
        <f>AR42*AB42</f>
        <v>1.7136537509202727</v>
      </c>
      <c r="AB18" s="9">
        <f>Parameter!F13</f>
        <v>-0.5</v>
      </c>
      <c r="AC18" s="9">
        <f>AB18*L18</f>
        <v>3.770688950618211E-2</v>
      </c>
      <c r="AD18" s="9">
        <f>AB18*M18</f>
        <v>-5.6100356012974982E-9</v>
      </c>
      <c r="AE18" s="9">
        <f>AB18*N18</f>
        <v>-6.9782165375131506E-11</v>
      </c>
      <c r="AF18" s="9">
        <f>AB18*O18</f>
        <v>-1.0120858224334359E-9</v>
      </c>
      <c r="AG18" s="9">
        <f>AB18*P18</f>
        <v>-3.6182920884354709E-10</v>
      </c>
      <c r="AH18" s="9">
        <f>AB18*Q18</f>
        <v>-4.0830632763729798E-4</v>
      </c>
      <c r="AI18" s="9">
        <f>AB18*R18</f>
        <v>-1.1218599322357879E-4</v>
      </c>
      <c r="AJ18" s="9">
        <f>AB18*S18</f>
        <v>-9.9728298951621939E-5</v>
      </c>
      <c r="AK18" s="9">
        <f>AB18*T18</f>
        <v>-4.1696470329188602E-4</v>
      </c>
      <c r="AL18" s="9">
        <f>AB18*U18</f>
        <v>-7.2872140150531702E-8</v>
      </c>
      <c r="AM18" s="9">
        <f>AB18*V18</f>
        <v>-3.7343418666610493E-5</v>
      </c>
      <c r="AN18" s="9">
        <f>AB18*W18</f>
        <v>-6.5488474341271596E-3</v>
      </c>
      <c r="AO18" s="9">
        <f>AB18*X18</f>
        <v>-0.12416525051287644</v>
      </c>
      <c r="AP18" s="9">
        <f>AB18*Y18</f>
        <v>-6.1224032584524576E-3</v>
      </c>
      <c r="AQ18" s="9">
        <f>AB18*Z18</f>
        <v>-2.4223511276461047E-8</v>
      </c>
      <c r="AR18" s="9">
        <f>AB18*AA18</f>
        <v>-0.85682687546013636</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Parameter!F14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Parameter!F15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0.18205734820909503</v>
      </c>
      <c r="AD23" s="9">
        <f t="shared" si="8"/>
        <v>-5.9887789550619259E-10</v>
      </c>
      <c r="AE23" s="9">
        <f t="shared" si="8"/>
        <v>1.8565235863810644E-10</v>
      </c>
      <c r="AF23" s="9">
        <f t="shared" si="8"/>
        <v>-2.1570928376726169E-10</v>
      </c>
      <c r="AG23" s="9">
        <f t="shared" si="8"/>
        <v>-4.3749817789299556E-10</v>
      </c>
      <c r="AH23" s="9">
        <f t="shared" si="8"/>
        <v>-3.3447700690612109E-4</v>
      </c>
      <c r="AI23" s="9">
        <f t="shared" si="8"/>
        <v>-8.2598834764650332E-5</v>
      </c>
      <c r="AJ23" s="9">
        <f t="shared" si="8"/>
        <v>-6.1476824491269331E-5</v>
      </c>
      <c r="AK23" s="9">
        <f t="shared" si="8"/>
        <v>-3.2859315994336006E-4</v>
      </c>
      <c r="AL23" s="9">
        <f t="shared" si="8"/>
        <v>8.9499045191541168E-7</v>
      </c>
      <c r="AM23" s="9">
        <f t="shared" si="8"/>
        <v>-2.8949844808305011E-5</v>
      </c>
      <c r="AN23" s="9">
        <f t="shared" si="8"/>
        <v>-6.1400605893674283E-3</v>
      </c>
      <c r="AO23" s="9">
        <f t="shared" si="8"/>
        <v>-0.19535624944963781</v>
      </c>
      <c r="AP23" s="9">
        <f t="shared" si="8"/>
        <v>-5.4226613246770123E-3</v>
      </c>
      <c r="AQ23" s="9">
        <f t="shared" si="8"/>
        <v>-1.4324590897536905E-8</v>
      </c>
      <c r="AR23" s="9">
        <f t="shared" si="8"/>
        <v>7.4711614663624859E-2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Parameter!F16</f>
        <v>-2.2249999999999999E-2</v>
      </c>
      <c r="AC24" s="9">
        <f t="shared" ref="AC24:AC41" si="9">AB24*L24</f>
        <v>-1.7147357915442724E-3</v>
      </c>
      <c r="AD24" s="9">
        <f t="shared" ref="AD24:AD41" si="10">AB24*M24</f>
        <v>-1.424564380281352E-10</v>
      </c>
      <c r="AE24" s="9">
        <f t="shared" ref="AE24:AE41" si="11">AB24*N24</f>
        <v>-3.1733032797263172E-11</v>
      </c>
      <c r="AF24" s="9">
        <f t="shared" ref="AF24:AF41" si="12">AB24*O24</f>
        <v>-3.4438194362183897E-10</v>
      </c>
      <c r="AG24" s="9">
        <f t="shared" ref="AG24:AG41" si="13">AB24*P24</f>
        <v>-1.5441451596400219E-10</v>
      </c>
      <c r="AH24" s="9">
        <f t="shared" ref="AH24:AH41" si="14">AB24*Q24</f>
        <v>-4.8139684157461459E-5</v>
      </c>
      <c r="AI24" s="9">
        <f t="shared" ref="AI24:AI41" si="15">AB24*R24</f>
        <v>-4.5414102288086654E-6</v>
      </c>
      <c r="AJ24" s="9">
        <f t="shared" ref="AJ24:AJ41" si="16">AB24*S24</f>
        <v>-3.5506006609598342E-6</v>
      </c>
      <c r="AK24" s="9">
        <f t="shared" ref="AK24:AK41" si="17">AB24*T24</f>
        <v>-1.1715089734889543E-5</v>
      </c>
      <c r="AL24" s="9">
        <f t="shared" ref="AL24:AL41" si="18">AB24*U24</f>
        <v>-1.2609593973677584E-8</v>
      </c>
      <c r="AM24" s="9">
        <f t="shared" ref="AM24:AM41" si="19">AB24*V24</f>
        <v>-1.0555892319478332E-6</v>
      </c>
      <c r="AN24" s="9">
        <f t="shared" ref="AN24:AN41" si="20">AB24*W24</f>
        <v>-6.8492334885282566E-3</v>
      </c>
      <c r="AO24" s="9">
        <f t="shared" ref="AO24:AO41" si="21">AB24*X24</f>
        <v>-5.4742945287814884E-2</v>
      </c>
      <c r="AP24" s="9">
        <f t="shared" ref="AP24:AP41" si="22">AB24*Y24</f>
        <v>-1.118254572743227E-4</v>
      </c>
      <c r="AQ24" s="9">
        <f t="shared" ref="AQ24:AQ41" si="23">AB24*Z24</f>
        <v>-4.4715138236062118E-9</v>
      </c>
      <c r="AR24" s="9">
        <f t="shared" ref="AR24:AR41" si="24">AB24*AA24</f>
        <v>-1.1423006730987222E-2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Parameter!F17</f>
        <v>0.2</v>
      </c>
      <c r="AC25" s="9">
        <f t="shared" si="9"/>
        <v>1.1716849618844925E-2</v>
      </c>
      <c r="AD25" s="9">
        <f t="shared" si="10"/>
        <v>7.5209525254751627E-10</v>
      </c>
      <c r="AE25" s="9">
        <f t="shared" si="11"/>
        <v>9.0962361938451973E-10</v>
      </c>
      <c r="AF25" s="9">
        <f t="shared" si="12"/>
        <v>1.0133094378284911E-9</v>
      </c>
      <c r="AG25" s="9">
        <f t="shared" si="13"/>
        <v>4.3261367967734566E-10</v>
      </c>
      <c r="AH25" s="9">
        <f t="shared" si="14"/>
        <v>5.1795827559856058E-4</v>
      </c>
      <c r="AI25" s="9">
        <f t="shared" si="15"/>
        <v>4.8521293980806887E-5</v>
      </c>
      <c r="AJ25" s="9">
        <f t="shared" si="16"/>
        <v>5.1925347158176285E-5</v>
      </c>
      <c r="AK25" s="9">
        <f t="shared" si="17"/>
        <v>1.7858419529449758E-4</v>
      </c>
      <c r="AL25" s="9">
        <f t="shared" si="18"/>
        <v>1.2222728626788835E-6</v>
      </c>
      <c r="AM25" s="9">
        <f t="shared" si="19"/>
        <v>1.5954847094863628E-5</v>
      </c>
      <c r="AN25" s="9">
        <f t="shared" si="20"/>
        <v>1.2642653266840302E-2</v>
      </c>
      <c r="AO25" s="9">
        <f t="shared" si="21"/>
        <v>0.14600732850548473</v>
      </c>
      <c r="AP25" s="9">
        <f t="shared" si="22"/>
        <v>2.0889627302805979E-3</v>
      </c>
      <c r="AQ25" s="9">
        <f t="shared" si="23"/>
        <v>4.5830149846054921E-8</v>
      </c>
      <c r="AR25" s="9">
        <f t="shared" si="24"/>
        <v>0.18022597774962945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Parameter!F18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Parameter!F19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Parameter!F20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Parameter!F21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Parameter!F22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Parameter!F23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Parameter!F24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Parameter!F25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Parameter!F26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Parameter!F27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Parameter!F28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Parameter!F29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Parameter!F30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Parameter!F31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7.5413779012364221E-2</v>
      </c>
      <c r="AD42" s="9">
        <f t="shared" si="25"/>
        <v>-1.1220071202594996E-8</v>
      </c>
      <c r="AE42" s="9">
        <f t="shared" si="25"/>
        <v>-1.3956433075026301E-10</v>
      </c>
      <c r="AF42" s="9">
        <f t="shared" si="25"/>
        <v>-2.0241716448668717E-9</v>
      </c>
      <c r="AG42" s="9">
        <f t="shared" si="25"/>
        <v>-7.2365841768709419E-10</v>
      </c>
      <c r="AH42" s="9">
        <f t="shared" si="25"/>
        <v>-8.1661265527459596E-4</v>
      </c>
      <c r="AI42" s="9">
        <f t="shared" si="25"/>
        <v>-2.2437198644715758E-4</v>
      </c>
      <c r="AJ42" s="9">
        <f t="shared" si="25"/>
        <v>-1.9945659790324388E-4</v>
      </c>
      <c r="AK42" s="9">
        <f t="shared" si="25"/>
        <v>-8.3392940658377204E-4</v>
      </c>
      <c r="AL42" s="9">
        <f t="shared" si="25"/>
        <v>-1.457442803010634E-7</v>
      </c>
      <c r="AM42" s="9">
        <f t="shared" si="25"/>
        <v>-7.4686837333220985E-5</v>
      </c>
      <c r="AN42" s="9">
        <f t="shared" si="25"/>
        <v>-1.3097694868254319E-2</v>
      </c>
      <c r="AO42" s="9">
        <f t="shared" si="25"/>
        <v>-0.24833050102575288</v>
      </c>
      <c r="AP42" s="9">
        <f t="shared" si="25"/>
        <v>-1.2244806516904915E-2</v>
      </c>
      <c r="AQ42" s="9">
        <f t="shared" si="25"/>
        <v>-4.8447022552922095E-8</v>
      </c>
      <c r="AR42" s="9">
        <f t="shared" si="25"/>
        <v>-1.7136537509202727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Parameter!F32</f>
        <v>-2.2249999999999999E-2</v>
      </c>
      <c r="AC43" s="9">
        <f t="shared" ref="AC43:AC60" si="26">AB43*L43</f>
        <v>-1.7147357915442724E-3</v>
      </c>
      <c r="AD43" s="9">
        <f t="shared" ref="AD43:AD60" si="27">AB43*M43</f>
        <v>-1.424564380281352E-10</v>
      </c>
      <c r="AE43" s="9">
        <f t="shared" ref="AE43:AE60" si="28">AB43*N43</f>
        <v>-3.1733032797263172E-11</v>
      </c>
      <c r="AF43" s="9">
        <f t="shared" ref="AF43:AF60" si="29">AB43*O43</f>
        <v>-3.4438194362183897E-10</v>
      </c>
      <c r="AG43" s="9">
        <f t="shared" ref="AG43:AG60" si="30">AB43*P43</f>
        <v>-1.5441451596400219E-10</v>
      </c>
      <c r="AH43" s="9">
        <f t="shared" ref="AH43:AH60" si="31">AB43*Q43</f>
        <v>-4.8139684157461459E-5</v>
      </c>
      <c r="AI43" s="9">
        <f t="shared" ref="AI43:AI60" si="32">AB43*R43</f>
        <v>-4.5414102288086654E-6</v>
      </c>
      <c r="AJ43" s="9">
        <f t="shared" ref="AJ43:AJ60" si="33">AB43*S43</f>
        <v>-3.5506006609598342E-6</v>
      </c>
      <c r="AK43" s="9">
        <f t="shared" ref="AK43:AK60" si="34">AB43*T43</f>
        <v>-1.1715089734889543E-5</v>
      </c>
      <c r="AL43" s="9">
        <f t="shared" ref="AL43:AL60" si="35">AB43*U43</f>
        <v>-1.2609593973677584E-8</v>
      </c>
      <c r="AM43" s="9">
        <f t="shared" ref="AM43:AM60" si="36">AB43*V43</f>
        <v>-1.0555892319478332E-6</v>
      </c>
      <c r="AN43" s="9">
        <f t="shared" ref="AN43:AN60" si="37">AB43*W43</f>
        <v>-6.8492334885282566E-3</v>
      </c>
      <c r="AO43" s="9">
        <f t="shared" ref="AO43:AO60" si="38">AB43*X43</f>
        <v>-5.4742945287814884E-2</v>
      </c>
      <c r="AP43" s="9">
        <f t="shared" ref="AP43:AP60" si="39">AB43*Y43</f>
        <v>-1.118254572743227E-4</v>
      </c>
      <c r="AQ43" s="9">
        <f t="shared" ref="AQ43:AQ60" si="40">AB43*Z43</f>
        <v>-4.4715138236062118E-9</v>
      </c>
      <c r="AR43" s="9">
        <f t="shared" ref="AR43:AR60" si="41">AB43*AA43</f>
        <v>-1.1423006730987222E-2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Parameter!F33</f>
        <v>0.2</v>
      </c>
      <c r="AC44" s="9">
        <f t="shared" si="26"/>
        <v>1.1716849618844925E-2</v>
      </c>
      <c r="AD44" s="9">
        <f t="shared" si="27"/>
        <v>7.5209525254751627E-10</v>
      </c>
      <c r="AE44" s="9">
        <f t="shared" si="28"/>
        <v>9.0962361938451973E-10</v>
      </c>
      <c r="AF44" s="9">
        <f t="shared" si="29"/>
        <v>1.0133094378284911E-9</v>
      </c>
      <c r="AG44" s="9">
        <f t="shared" si="30"/>
        <v>4.3261367967734566E-10</v>
      </c>
      <c r="AH44" s="9">
        <f t="shared" si="31"/>
        <v>5.1795827559856058E-4</v>
      </c>
      <c r="AI44" s="9">
        <f t="shared" si="32"/>
        <v>4.8521293980806887E-5</v>
      </c>
      <c r="AJ44" s="9">
        <f t="shared" si="33"/>
        <v>5.1925347158176285E-5</v>
      </c>
      <c r="AK44" s="9">
        <f t="shared" si="34"/>
        <v>1.7858419529449758E-4</v>
      </c>
      <c r="AL44" s="9">
        <f t="shared" si="35"/>
        <v>1.2222728626788835E-6</v>
      </c>
      <c r="AM44" s="9">
        <f t="shared" si="36"/>
        <v>1.5954847094863628E-5</v>
      </c>
      <c r="AN44" s="9">
        <f t="shared" si="37"/>
        <v>1.2642653266840302E-2</v>
      </c>
      <c r="AO44" s="9">
        <f t="shared" si="38"/>
        <v>0.14600732850548473</v>
      </c>
      <c r="AP44" s="9">
        <f t="shared" si="39"/>
        <v>2.0889627302805979E-3</v>
      </c>
      <c r="AQ44" s="9">
        <f t="shared" si="40"/>
        <v>4.5830149846054921E-8</v>
      </c>
      <c r="AR44" s="9">
        <f t="shared" si="41"/>
        <v>0.18022597774962945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Parameter!F34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Parameter!F35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Parameter!F36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Parameter!F37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Parameter!F38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Parameter!F39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Parameter!F40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Parameter!F41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Parameter!F42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Parameter!F43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Parameter!F44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Parameter!F45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Parameter!F46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Parameter!F47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Parameter!F48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Parameter!F49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Parameter!F50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Parameter!F51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Parameter!F52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Parameter!F53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Parameter!C3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Parameter!C4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Parameter!C5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3.8562911772221521E-2</v>
      </c>
      <c r="AD6" s="9">
        <f t="shared" si="1"/>
        <v>1.9205827201907972E-9</v>
      </c>
      <c r="AE6" s="9">
        <f t="shared" si="1"/>
        <v>2.3750976461171855E-10</v>
      </c>
      <c r="AF6" s="9">
        <f t="shared" si="1"/>
        <v>1.1153415240642253E-9</v>
      </c>
      <c r="AG6" s="9">
        <f t="shared" si="1"/>
        <v>1.5963391781729933E-9</v>
      </c>
      <c r="AH6" s="9">
        <f t="shared" si="1"/>
        <v>7.3309440183398915E-4</v>
      </c>
      <c r="AI6" s="9">
        <f t="shared" si="1"/>
        <v>5.5376789226955781E-5</v>
      </c>
      <c r="AJ6" s="9">
        <f t="shared" si="1"/>
        <v>5.0547437652529921E-5</v>
      </c>
      <c r="AK6" s="9">
        <f t="shared" si="1"/>
        <v>1.6380289092819271E-4</v>
      </c>
      <c r="AL6" s="9">
        <f t="shared" si="1"/>
        <v>1.0086006583049581E-8</v>
      </c>
      <c r="AM6" s="9">
        <f t="shared" si="1"/>
        <v>1.9550321400119966E-5</v>
      </c>
      <c r="AN6" s="9">
        <f t="shared" si="1"/>
        <v>2.4314845152123527E-2</v>
      </c>
      <c r="AO6" s="9">
        <f t="shared" si="1"/>
        <v>0.82427372415435241</v>
      </c>
      <c r="AP6" s="9">
        <f t="shared" si="1"/>
        <v>-4.5262886070282461E-4</v>
      </c>
      <c r="AQ6" s="9">
        <f t="shared" si="1"/>
        <v>2.0958010299452003E-8</v>
      </c>
      <c r="AR6" s="9">
        <f t="shared" si="1"/>
        <v>6.5301156522483611E-2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-0.12010523841666439</v>
      </c>
      <c r="M7" s="9">
        <f>AD10*AB10</f>
        <v>6.4051482131474678E-9</v>
      </c>
      <c r="N7" s="9">
        <f>AE10*AB10</f>
        <v>8.2946014640552407E-10</v>
      </c>
      <c r="O7" s="9">
        <f>AF10*AB10</f>
        <v>1.5133624036262477E-9</v>
      </c>
      <c r="P7" s="9">
        <f>AG10*AB10</f>
        <v>7.3524584873218642E-10</v>
      </c>
      <c r="Q7" s="9">
        <f>AH10*AB10</f>
        <v>1.0068516752054885E-3</v>
      </c>
      <c r="R7" s="9">
        <f>AI10*AB10</f>
        <v>1.9383216617485522E-4</v>
      </c>
      <c r="S7" s="9">
        <f>AJ10*AB10</f>
        <v>1.760009771657052E-4</v>
      </c>
      <c r="T7" s="9">
        <f>AK10*AB10</f>
        <v>7.3875831703526247E-4</v>
      </c>
      <c r="U7" s="9">
        <f>AL10*AB10</f>
        <v>8.249525077190896E-7</v>
      </c>
      <c r="V7" s="9">
        <f>AM10*AB10</f>
        <v>6.5873127548120528E-5</v>
      </c>
      <c r="W7" s="9">
        <f>AN10*AB10</f>
        <v>9.9329107163003139E-3</v>
      </c>
      <c r="X7" s="9">
        <f>AO10*AB10</f>
        <v>0.2693134022251133</v>
      </c>
      <c r="Y7" s="9">
        <f>AP10*AB10</f>
        <v>1.0721410827977781E-2</v>
      </c>
      <c r="Z7" s="9">
        <f>AQ10*AB10</f>
        <v>6.9167231688793247E-8</v>
      </c>
      <c r="AA7" s="9">
        <f>AR10*AB10</f>
        <v>0.97913563376217638</v>
      </c>
      <c r="AB7" s="9">
        <f>Parameter!C6</f>
        <v>-0.16666666666666671</v>
      </c>
      <c r="AC7" s="9">
        <f>AB7*L7</f>
        <v>2.0017539736110736E-2</v>
      </c>
      <c r="AD7" s="9">
        <f>AB7*M7</f>
        <v>-1.067524702191245E-9</v>
      </c>
      <c r="AE7" s="9">
        <f>AB7*N7</f>
        <v>-1.3824335773425406E-10</v>
      </c>
      <c r="AF7" s="9">
        <f>AB7*O7</f>
        <v>-2.5222706727104135E-10</v>
      </c>
      <c r="AG7" s="9">
        <f>AB7*P7</f>
        <v>-1.2254097478869777E-10</v>
      </c>
      <c r="AH7" s="9">
        <f>AB7*Q7</f>
        <v>-1.6780861253424813E-4</v>
      </c>
      <c r="AI7" s="9">
        <f>AB7*R7</f>
        <v>-3.2305361029142545E-5</v>
      </c>
      <c r="AJ7" s="9">
        <f>AB7*S7</f>
        <v>-2.9333496194284207E-5</v>
      </c>
      <c r="AK7" s="9">
        <f>AB7*T7</f>
        <v>-1.2312638617254377E-4</v>
      </c>
      <c r="AL7" s="9">
        <f>AB7*U7</f>
        <v>-1.3749208461984829E-7</v>
      </c>
      <c r="AM7" s="9">
        <f>AB7*V7</f>
        <v>-1.0978854591353425E-5</v>
      </c>
      <c r="AN7" s="9">
        <f>AB7*W7</f>
        <v>-1.6554851193833861E-3</v>
      </c>
      <c r="AO7" s="9">
        <f>AB7*X7</f>
        <v>-4.4885567037518892E-2</v>
      </c>
      <c r="AP7" s="9">
        <f>AB7*Y7</f>
        <v>-1.7869018046629639E-3</v>
      </c>
      <c r="AQ7" s="9">
        <f>AB7*Z7</f>
        <v>-1.1527871948132212E-8</v>
      </c>
      <c r="AR7" s="9">
        <f>AB7*AA7</f>
        <v>-0.16318927229369612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Parameter!C7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Parameter!C8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0.12010523841666439</v>
      </c>
      <c r="AD10" s="9">
        <f t="shared" si="2"/>
        <v>-6.4051482131474678E-9</v>
      </c>
      <c r="AE10" s="9">
        <f t="shared" si="2"/>
        <v>-8.2946014640552407E-10</v>
      </c>
      <c r="AF10" s="9">
        <f t="shared" si="2"/>
        <v>-1.5133624036262477E-9</v>
      </c>
      <c r="AG10" s="9">
        <f t="shared" si="2"/>
        <v>-7.3524584873218642E-10</v>
      </c>
      <c r="AH10" s="9">
        <f t="shared" si="2"/>
        <v>-1.0068516752054885E-3</v>
      </c>
      <c r="AI10" s="9">
        <f t="shared" si="2"/>
        <v>-1.9383216617485522E-4</v>
      </c>
      <c r="AJ10" s="9">
        <f t="shared" si="2"/>
        <v>-1.760009771657052E-4</v>
      </c>
      <c r="AK10" s="9">
        <f t="shared" si="2"/>
        <v>-7.3875831703526247E-4</v>
      </c>
      <c r="AL10" s="9">
        <f t="shared" si="2"/>
        <v>-8.249525077190896E-7</v>
      </c>
      <c r="AM10" s="9">
        <f t="shared" si="2"/>
        <v>-6.5873127548120528E-5</v>
      </c>
      <c r="AN10" s="9">
        <f t="shared" si="2"/>
        <v>-9.9329107163003139E-3</v>
      </c>
      <c r="AO10" s="9">
        <f t="shared" si="2"/>
        <v>-0.2693134022251133</v>
      </c>
      <c r="AP10" s="9">
        <f t="shared" si="2"/>
        <v>-1.0721410827977781E-2</v>
      </c>
      <c r="AQ10" s="9">
        <f t="shared" si="2"/>
        <v>-6.9167231688793247E-8</v>
      </c>
      <c r="AR10" s="9">
        <f t="shared" si="2"/>
        <v>-0.97913563376217638</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-0.12010523841666439</v>
      </c>
      <c r="M11" s="9">
        <f>AD16*AB16</f>
        <v>6.4051482131474678E-9</v>
      </c>
      <c r="N11" s="9">
        <f>AE16*AB16</f>
        <v>8.2946014640552407E-10</v>
      </c>
      <c r="O11" s="9">
        <f>AF16*AB16</f>
        <v>1.5133624036262477E-9</v>
      </c>
      <c r="P11" s="9">
        <f>AG16*AB16</f>
        <v>7.3524584873218642E-10</v>
      </c>
      <c r="Q11" s="9">
        <f>AH16*AB16</f>
        <v>1.0068516752054885E-3</v>
      </c>
      <c r="R11" s="9">
        <f>AI16*AB16</f>
        <v>1.9383216617485522E-4</v>
      </c>
      <c r="S11" s="9">
        <f>AJ16*AB16</f>
        <v>1.760009771657052E-4</v>
      </c>
      <c r="T11" s="9">
        <f>AK16*AB16</f>
        <v>7.3875831703526247E-4</v>
      </c>
      <c r="U11" s="9">
        <f>AL16*AB16</f>
        <v>8.249525077190896E-7</v>
      </c>
      <c r="V11" s="9">
        <f>AM16*AB16</f>
        <v>6.5873127548120528E-5</v>
      </c>
      <c r="W11" s="9">
        <f>AN16*AB16</f>
        <v>9.9329107163003139E-3</v>
      </c>
      <c r="X11" s="9">
        <f>AO16*AB16</f>
        <v>0.2693134022251133</v>
      </c>
      <c r="Y11" s="9">
        <f>AP16*AB16</f>
        <v>1.0721410827977781E-2</v>
      </c>
      <c r="Z11" s="9">
        <f>AQ16*AB16</f>
        <v>6.9167231688793247E-8</v>
      </c>
      <c r="AA11" s="9">
        <f>AR16*AB16</f>
        <v>0.97913563376217638</v>
      </c>
      <c r="AB11" s="9">
        <f>Parameter!C9</f>
        <v>-1</v>
      </c>
      <c r="AC11" s="9">
        <f>AB11*L11</f>
        <v>0.12010523841666439</v>
      </c>
      <c r="AD11" s="9">
        <f>AB11*M11</f>
        <v>-6.4051482131474678E-9</v>
      </c>
      <c r="AE11" s="9">
        <f>AB11*N11</f>
        <v>-8.2946014640552407E-10</v>
      </c>
      <c r="AF11" s="9">
        <f>AB11*O11</f>
        <v>-1.5133624036262477E-9</v>
      </c>
      <c r="AG11" s="9">
        <f>AB11*P11</f>
        <v>-7.3524584873218642E-10</v>
      </c>
      <c r="AH11" s="9">
        <f>AB11*Q11</f>
        <v>-1.0068516752054885E-3</v>
      </c>
      <c r="AI11" s="9">
        <f>AB11*R11</f>
        <v>-1.9383216617485522E-4</v>
      </c>
      <c r="AJ11" s="9">
        <f>AB11*S11</f>
        <v>-1.760009771657052E-4</v>
      </c>
      <c r="AK11" s="9">
        <f>AB11*T11</f>
        <v>-7.3875831703526247E-4</v>
      </c>
      <c r="AL11" s="9">
        <f>AB11*U11</f>
        <v>-8.249525077190896E-7</v>
      </c>
      <c r="AM11" s="9">
        <f>AB11*V11</f>
        <v>-6.5873127548120528E-5</v>
      </c>
      <c r="AN11" s="9">
        <f>AB11*W11</f>
        <v>-9.9329107163003139E-3</v>
      </c>
      <c r="AO11" s="9">
        <f>AB11*X11</f>
        <v>-0.2693134022251133</v>
      </c>
      <c r="AP11" s="9">
        <f>AB11*Y11</f>
        <v>-1.0721410827977781E-2</v>
      </c>
      <c r="AQ11" s="9">
        <f>AB11*Z11</f>
        <v>-6.9167231688793247E-8</v>
      </c>
      <c r="AR11" s="9">
        <f>AB11*AA11</f>
        <v>-0.97913563376217638</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Parameter!C10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Parameter!C11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0.12010523841666439</v>
      </c>
      <c r="AD16" s="9">
        <f t="shared" si="5"/>
        <v>-6.4051482131474678E-9</v>
      </c>
      <c r="AE16" s="9">
        <f t="shared" si="5"/>
        <v>-8.2946014640552407E-10</v>
      </c>
      <c r="AF16" s="9">
        <f t="shared" si="5"/>
        <v>-1.5133624036262477E-9</v>
      </c>
      <c r="AG16" s="9">
        <f t="shared" si="5"/>
        <v>-7.3524584873218642E-10</v>
      </c>
      <c r="AH16" s="9">
        <f t="shared" si="5"/>
        <v>-1.0068516752054885E-3</v>
      </c>
      <c r="AI16" s="9">
        <f t="shared" si="5"/>
        <v>-1.9383216617485522E-4</v>
      </c>
      <c r="AJ16" s="9">
        <f t="shared" si="5"/>
        <v>-1.760009771657052E-4</v>
      </c>
      <c r="AK16" s="9">
        <f t="shared" si="5"/>
        <v>-7.3875831703526247E-4</v>
      </c>
      <c r="AL16" s="9">
        <f t="shared" si="5"/>
        <v>-8.249525077190896E-7</v>
      </c>
      <c r="AM16" s="9">
        <f t="shared" si="5"/>
        <v>-6.5873127548120528E-5</v>
      </c>
      <c r="AN16" s="9">
        <f t="shared" si="5"/>
        <v>-9.9329107163003139E-3</v>
      </c>
      <c r="AO16" s="9">
        <f t="shared" si="5"/>
        <v>-0.2693134022251133</v>
      </c>
      <c r="AP16" s="9">
        <f t="shared" si="5"/>
        <v>-1.0721410827977781E-2</v>
      </c>
      <c r="AQ16" s="9">
        <f t="shared" si="5"/>
        <v>-6.9167231688793247E-8</v>
      </c>
      <c r="AR16" s="9">
        <f t="shared" si="5"/>
        <v>-0.97913563376217638</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-0.1734270230150298</v>
      </c>
      <c r="M17" s="9">
        <f>AD23*AB23</f>
        <v>1.094551559603065E-9</v>
      </c>
      <c r="N17" s="9">
        <f>AE23*AB23</f>
        <v>6.6685180171133937E-10</v>
      </c>
      <c r="O17" s="9">
        <f>AF23*AB23</f>
        <v>6.0913122307644259E-10</v>
      </c>
      <c r="P17" s="9">
        <f>AG23*AB23</f>
        <v>5.9216572883513711E-10</v>
      </c>
      <c r="Q17" s="9">
        <f>AH23*AB23</f>
        <v>7.6578385102125111E-4</v>
      </c>
      <c r="R17" s="9">
        <f>AI23*AB23</f>
        <v>1.2294559033360162E-4</v>
      </c>
      <c r="S17" s="9">
        <f>AJ23*AB23</f>
        <v>1.0701109045971792E-4</v>
      </c>
      <c r="T17" s="9">
        <f>AK23*AB23</f>
        <v>4.8609019371505637E-4</v>
      </c>
      <c r="U17" s="9">
        <f>AL23*AB23</f>
        <v>3.0458514161085206E-7</v>
      </c>
      <c r="V17" s="9">
        <f>AM23*AB23</f>
        <v>4.3004631285662542E-5</v>
      </c>
      <c r="W17" s="9">
        <f>AN23*AB23</f>
        <v>6.454093576856868E-3</v>
      </c>
      <c r="X17" s="9">
        <f>AO23*AB23</f>
        <v>0.24282627643705573</v>
      </c>
      <c r="Y17" s="9">
        <f>AP23*AB23</f>
        <v>7.3103382318638306E-3</v>
      </c>
      <c r="Z17" s="9">
        <f>AQ23*AB23</f>
        <v>5.2106015861100641E-8</v>
      </c>
      <c r="AA17" s="9">
        <f>AR23*AB23</f>
        <v>8.4952950970227648E-2</v>
      </c>
      <c r="AB17" s="9">
        <f>Parameter!C12</f>
        <v>-0.5</v>
      </c>
      <c r="AC17" s="9">
        <f>AB17*L17</f>
        <v>8.6713511507514898E-2</v>
      </c>
      <c r="AD17" s="9">
        <f>AB17*M17</f>
        <v>-5.472757798015325E-10</v>
      </c>
      <c r="AE17" s="9">
        <f>AB17*N17</f>
        <v>-3.3342590085566969E-10</v>
      </c>
      <c r="AF17" s="9">
        <f>AB17*O17</f>
        <v>-3.0456561153822129E-10</v>
      </c>
      <c r="AG17" s="9">
        <f>AB17*P17</f>
        <v>-2.9608286441756855E-10</v>
      </c>
      <c r="AH17" s="9">
        <f>AB17*Q17</f>
        <v>-3.8289192551062555E-4</v>
      </c>
      <c r="AI17" s="9">
        <f>AB17*R17</f>
        <v>-6.1472795166800809E-5</v>
      </c>
      <c r="AJ17" s="9">
        <f>AB17*S17</f>
        <v>-5.3505545229858959E-5</v>
      </c>
      <c r="AK17" s="9">
        <f>AB17*T17</f>
        <v>-2.4304509685752818E-4</v>
      </c>
      <c r="AL17" s="9">
        <f>AB17*U17</f>
        <v>-1.5229257080542603E-7</v>
      </c>
      <c r="AM17" s="9">
        <f>AB17*V17</f>
        <v>-2.1502315642831271E-5</v>
      </c>
      <c r="AN17" s="9">
        <f>AB17*W17</f>
        <v>-3.227046788428434E-3</v>
      </c>
      <c r="AO17" s="9">
        <f>AB17*X17</f>
        <v>-0.12141313821852787</v>
      </c>
      <c r="AP17" s="9">
        <f>AB17*Y17</f>
        <v>-3.6551691159319153E-3</v>
      </c>
      <c r="AQ17" s="9">
        <f>AB17*Z17</f>
        <v>-2.605300793055032E-8</v>
      </c>
      <c r="AR17" s="9">
        <f>AB17*AA17</f>
        <v>-4.2476475485113824E-2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-6.6783453818298977E-2</v>
      </c>
      <c r="M18" s="9">
        <f>AD42*AB42</f>
        <v>1.1715744866691871E-8</v>
      </c>
      <c r="N18" s="9">
        <f>AE42*AB42</f>
        <v>9.9206849109970887E-10</v>
      </c>
      <c r="O18" s="9">
        <f>AF42*AB42</f>
        <v>2.4175935841760527E-9</v>
      </c>
      <c r="P18" s="9">
        <f>AG42*AB42</f>
        <v>8.7832596862923573E-10</v>
      </c>
      <c r="Q18" s="9">
        <f>AH42*AB42</f>
        <v>1.2479194993897261E-3</v>
      </c>
      <c r="R18" s="9">
        <f>AI42*AB42</f>
        <v>2.6471874201610882E-4</v>
      </c>
      <c r="S18" s="9">
        <f>AJ42*AB42</f>
        <v>2.4499086387169249E-4</v>
      </c>
      <c r="T18" s="9">
        <f>AK42*AB42</f>
        <v>9.9142644035546857E-4</v>
      </c>
      <c r="U18" s="9">
        <f>AL42*AB42</f>
        <v>1.3453198738273272E-6</v>
      </c>
      <c r="V18" s="9">
        <f>AM42*AB42</f>
        <v>8.874162381057852E-5</v>
      </c>
      <c r="W18" s="9">
        <f>AN42*AB42</f>
        <v>1.3411727855743759E-2</v>
      </c>
      <c r="X18" s="9">
        <f>AO42*AB42</f>
        <v>0.29580052801317086</v>
      </c>
      <c r="Y18" s="9">
        <f>AP42*AB42</f>
        <v>1.4132483424091732E-2</v>
      </c>
      <c r="Z18" s="9">
        <f>AQ42*AB42</f>
        <v>8.6228447516485847E-8</v>
      </c>
      <c r="AA18" s="9">
        <f>AR42*AB42</f>
        <v>1.8733183165541252</v>
      </c>
      <c r="AB18" s="9">
        <f>Parameter!C13</f>
        <v>-0.5</v>
      </c>
      <c r="AC18" s="9">
        <f>AB18*L18</f>
        <v>3.3391726909149488E-2</v>
      </c>
      <c r="AD18" s="9">
        <f>AB18*M18</f>
        <v>-5.8578724333459353E-9</v>
      </c>
      <c r="AE18" s="9">
        <f>AB18*N18</f>
        <v>-4.9603424554985444E-10</v>
      </c>
      <c r="AF18" s="9">
        <f>AB18*O18</f>
        <v>-1.2087967920880264E-9</v>
      </c>
      <c r="AG18" s="9">
        <f>AB18*P18</f>
        <v>-4.3916298431461786E-10</v>
      </c>
      <c r="AH18" s="9">
        <f>AB18*Q18</f>
        <v>-6.2395974969486304E-4</v>
      </c>
      <c r="AI18" s="9">
        <f>AB18*R18</f>
        <v>-1.3235937100805441E-4</v>
      </c>
      <c r="AJ18" s="9">
        <f>AB18*S18</f>
        <v>-1.2249543193584625E-4</v>
      </c>
      <c r="AK18" s="9">
        <f>AB18*T18</f>
        <v>-4.9571322017773428E-4</v>
      </c>
      <c r="AL18" s="9">
        <f>AB18*U18</f>
        <v>-6.726599369136636E-7</v>
      </c>
      <c r="AM18" s="9">
        <f>AB18*V18</f>
        <v>-4.437081190528926E-5</v>
      </c>
      <c r="AN18" s="9">
        <f>AB18*W18</f>
        <v>-6.7058639278718794E-3</v>
      </c>
      <c r="AO18" s="9">
        <f>AB18*X18</f>
        <v>-0.14790026400658543</v>
      </c>
      <c r="AP18" s="9">
        <f>AB18*Y18</f>
        <v>-7.0662417120458659E-3</v>
      </c>
      <c r="AQ18" s="9">
        <f>AB18*Z18</f>
        <v>-4.3114223758242923E-8</v>
      </c>
      <c r="AR18" s="9">
        <f>AB18*AA18</f>
        <v>-0.93665915827706259</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Parameter!C14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Parameter!C15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0.1734270230150298</v>
      </c>
      <c r="AD23" s="9">
        <f t="shared" si="8"/>
        <v>-1.094551559603065E-9</v>
      </c>
      <c r="AE23" s="9">
        <f t="shared" si="8"/>
        <v>-6.6685180171133937E-10</v>
      </c>
      <c r="AF23" s="9">
        <f t="shared" si="8"/>
        <v>-6.0913122307644259E-10</v>
      </c>
      <c r="AG23" s="9">
        <f t="shared" si="8"/>
        <v>-5.9216572883513711E-10</v>
      </c>
      <c r="AH23" s="9">
        <f t="shared" si="8"/>
        <v>-7.6578385102125111E-4</v>
      </c>
      <c r="AI23" s="9">
        <f t="shared" si="8"/>
        <v>-1.2294559033360162E-4</v>
      </c>
      <c r="AJ23" s="9">
        <f t="shared" si="8"/>
        <v>-1.0701109045971792E-4</v>
      </c>
      <c r="AK23" s="9">
        <f t="shared" si="8"/>
        <v>-4.8609019371505637E-4</v>
      </c>
      <c r="AL23" s="9">
        <f t="shared" si="8"/>
        <v>-3.0458514161085206E-7</v>
      </c>
      <c r="AM23" s="9">
        <f t="shared" si="8"/>
        <v>-4.3004631285662542E-5</v>
      </c>
      <c r="AN23" s="9">
        <f t="shared" si="8"/>
        <v>-6.454093576856868E-3</v>
      </c>
      <c r="AO23" s="9">
        <f t="shared" si="8"/>
        <v>-0.24282627643705573</v>
      </c>
      <c r="AP23" s="9">
        <f t="shared" si="8"/>
        <v>-7.3103382318638306E-3</v>
      </c>
      <c r="AQ23" s="9">
        <f t="shared" si="8"/>
        <v>-5.2106015861100641E-8</v>
      </c>
      <c r="AR23" s="9">
        <f t="shared" si="8"/>
        <v>-8.4952950970227648E-2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Parameter!C16</f>
        <v>1.78E-2</v>
      </c>
      <c r="AC24" s="9">
        <f t="shared" ref="AC24:AC41" si="9">AB24*L24</f>
        <v>1.371788633235418E-3</v>
      </c>
      <c r="AD24" s="9">
        <f t="shared" ref="AD24:AD41" si="10">AB24*M24</f>
        <v>1.1396515042250817E-10</v>
      </c>
      <c r="AE24" s="9">
        <f t="shared" ref="AE24:AE41" si="11">AB24*N24</f>
        <v>2.5386426237810536E-11</v>
      </c>
      <c r="AF24" s="9">
        <f t="shared" ref="AF24:AF41" si="12">AB24*O24</f>
        <v>2.7550555489747118E-10</v>
      </c>
      <c r="AG24" s="9">
        <f t="shared" ref="AG24:AG41" si="13">AB24*P24</f>
        <v>1.2353161277120175E-10</v>
      </c>
      <c r="AH24" s="9">
        <f t="shared" ref="AH24:AH41" si="14">AB24*Q24</f>
        <v>3.8511747325969165E-5</v>
      </c>
      <c r="AI24" s="9">
        <f t="shared" ref="AI24:AI41" si="15">AB24*R24</f>
        <v>3.6331281830469327E-6</v>
      </c>
      <c r="AJ24" s="9">
        <f t="shared" ref="AJ24:AJ41" si="16">AB24*S24</f>
        <v>2.8404805287678674E-6</v>
      </c>
      <c r="AK24" s="9">
        <f t="shared" ref="AK24:AK41" si="17">AB24*T24</f>
        <v>9.3720717879116352E-6</v>
      </c>
      <c r="AL24" s="9">
        <f t="shared" ref="AL24:AL41" si="18">AB24*U24</f>
        <v>1.0087675178942068E-8</v>
      </c>
      <c r="AM24" s="9">
        <f t="shared" ref="AM24:AM41" si="19">AB24*V24</f>
        <v>8.4447138555826659E-7</v>
      </c>
      <c r="AN24" s="9">
        <f t="shared" ref="AN24:AN41" si="20">AB24*W24</f>
        <v>5.4793867908226055E-3</v>
      </c>
      <c r="AO24" s="9">
        <f t="shared" ref="AO24:AO41" si="21">AB24*X24</f>
        <v>4.3794356230251907E-2</v>
      </c>
      <c r="AP24" s="9">
        <f t="shared" ref="AP24:AP41" si="22">AB24*Y24</f>
        <v>8.9460365819458168E-5</v>
      </c>
      <c r="AQ24" s="9">
        <f t="shared" ref="AQ24:AQ41" si="23">AB24*Z24</f>
        <v>3.5772110588849693E-9</v>
      </c>
      <c r="AR24" s="9">
        <f t="shared" ref="AR24:AR41" si="24">AB24*AA24</f>
        <v>9.1384053847897787E-3</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Parameter!C18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Parameter!C19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Parameter!C20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Parameter!C21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Parameter!C22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Parameter!C23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Parameter!C24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Parameter!C25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Parameter!C26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Parameter!C27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Parameter!C28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Parameter!C29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Parameter!C30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Parameter!C31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6.6783453818298977E-2</v>
      </c>
      <c r="AD42" s="9">
        <f t="shared" si="25"/>
        <v>-1.1715744866691871E-8</v>
      </c>
      <c r="AE42" s="9">
        <f t="shared" si="25"/>
        <v>-9.9206849109970887E-10</v>
      </c>
      <c r="AF42" s="9">
        <f t="shared" si="25"/>
        <v>-2.4175935841760527E-9</v>
      </c>
      <c r="AG42" s="9">
        <f t="shared" si="25"/>
        <v>-8.7832596862923573E-10</v>
      </c>
      <c r="AH42" s="9">
        <f t="shared" si="25"/>
        <v>-1.2479194993897261E-3</v>
      </c>
      <c r="AI42" s="9">
        <f t="shared" si="25"/>
        <v>-2.6471874201610882E-4</v>
      </c>
      <c r="AJ42" s="9">
        <f t="shared" si="25"/>
        <v>-2.4499086387169249E-4</v>
      </c>
      <c r="AK42" s="9">
        <f t="shared" si="25"/>
        <v>-9.9142644035546857E-4</v>
      </c>
      <c r="AL42" s="9">
        <f t="shared" si="25"/>
        <v>-1.3453198738273272E-6</v>
      </c>
      <c r="AM42" s="9">
        <f t="shared" si="25"/>
        <v>-8.874162381057852E-5</v>
      </c>
      <c r="AN42" s="9">
        <f t="shared" si="25"/>
        <v>-1.3411727855743759E-2</v>
      </c>
      <c r="AO42" s="9">
        <f t="shared" si="25"/>
        <v>-0.29580052801317086</v>
      </c>
      <c r="AP42" s="9">
        <f t="shared" si="25"/>
        <v>-1.4132483424091732E-2</v>
      </c>
      <c r="AQ42" s="9">
        <f t="shared" si="25"/>
        <v>-8.6228447516485847E-8</v>
      </c>
      <c r="AR42" s="9">
        <f t="shared" si="25"/>
        <v>-1.8733183165541252</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Parameter!C32</f>
        <v>1.78E-2</v>
      </c>
      <c r="AC43" s="9">
        <f t="shared" ref="AC43:AC60" si="26">AB43*L43</f>
        <v>1.371788633235418E-3</v>
      </c>
      <c r="AD43" s="9">
        <f t="shared" ref="AD43:AD60" si="27">AB43*M43</f>
        <v>1.1396515042250817E-10</v>
      </c>
      <c r="AE43" s="9">
        <f t="shared" ref="AE43:AE60" si="28">AB43*N43</f>
        <v>2.5386426237810536E-11</v>
      </c>
      <c r="AF43" s="9">
        <f t="shared" ref="AF43:AF60" si="29">AB43*O43</f>
        <v>2.7550555489747118E-10</v>
      </c>
      <c r="AG43" s="9">
        <f t="shared" ref="AG43:AG60" si="30">AB43*P43</f>
        <v>1.2353161277120175E-10</v>
      </c>
      <c r="AH43" s="9">
        <f t="shared" ref="AH43:AH60" si="31">AB43*Q43</f>
        <v>3.8511747325969165E-5</v>
      </c>
      <c r="AI43" s="9">
        <f t="shared" ref="AI43:AI60" si="32">AB43*R43</f>
        <v>3.6331281830469327E-6</v>
      </c>
      <c r="AJ43" s="9">
        <f t="shared" ref="AJ43:AJ60" si="33">AB43*S43</f>
        <v>2.8404805287678674E-6</v>
      </c>
      <c r="AK43" s="9">
        <f t="shared" ref="AK43:AK60" si="34">AB43*T43</f>
        <v>9.3720717879116352E-6</v>
      </c>
      <c r="AL43" s="9">
        <f t="shared" ref="AL43:AL60" si="35">AB43*U43</f>
        <v>1.0087675178942068E-8</v>
      </c>
      <c r="AM43" s="9">
        <f t="shared" ref="AM43:AM60" si="36">AB43*V43</f>
        <v>8.4447138555826659E-7</v>
      </c>
      <c r="AN43" s="9">
        <f t="shared" ref="AN43:AN60" si="37">AB43*W43</f>
        <v>5.4793867908226055E-3</v>
      </c>
      <c r="AO43" s="9">
        <f t="shared" ref="AO43:AO60" si="38">AB43*X43</f>
        <v>4.3794356230251907E-2</v>
      </c>
      <c r="AP43" s="9">
        <f t="shared" ref="AP43:AP60" si="39">AB43*Y43</f>
        <v>8.9460365819458168E-5</v>
      </c>
      <c r="AQ43" s="9">
        <f t="shared" ref="AQ43:AQ60" si="40">AB43*Z43</f>
        <v>3.5772110588849693E-9</v>
      </c>
      <c r="AR43" s="9">
        <f t="shared" ref="AR43:AR60" si="41">AB43*AA43</f>
        <v>9.1384053847897787E-3</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Parameter!C34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Parameter!C35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Parameter!C36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Parameter!C37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Parameter!C38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Parameter!C39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Parameter!C40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Parameter!C41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Parameter!C42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Parameter!C43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Parameter!C44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Parameter!C45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Parameter!C46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Parameter!C47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Parameter!C48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Parameter!C49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Parameter!C50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Parameter!C51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Parameter!C52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Parameter!C53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Parameter!D3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Parameter!D4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Parameter!D5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4.0001299304565731E-2</v>
      </c>
      <c r="AD6" s="9">
        <f t="shared" si="1"/>
        <v>2.0031949975402762E-9</v>
      </c>
      <c r="AE6" s="9">
        <f t="shared" si="1"/>
        <v>3.7959379133662622E-10</v>
      </c>
      <c r="AF6" s="9">
        <f t="shared" si="1"/>
        <v>1.1809118472824222E-9</v>
      </c>
      <c r="AG6" s="9">
        <f t="shared" si="1"/>
        <v>1.6221171033300169E-9</v>
      </c>
      <c r="AH6" s="9">
        <f t="shared" si="1"/>
        <v>8.0497887585317756E-4</v>
      </c>
      <c r="AI6" s="9">
        <f t="shared" si="1"/>
        <v>6.2101248488447653E-5</v>
      </c>
      <c r="AJ6" s="9">
        <f t="shared" si="1"/>
        <v>5.8136481980604686E-5</v>
      </c>
      <c r="AK6" s="9">
        <f t="shared" si="1"/>
        <v>1.9005239655680878E-4</v>
      </c>
      <c r="AL6" s="9">
        <f t="shared" si="1"/>
        <v>2.1001527217076025E-7</v>
      </c>
      <c r="AM6" s="9">
        <f t="shared" si="1"/>
        <v>2.1892785813012886E-5</v>
      </c>
      <c r="AN6" s="9">
        <f t="shared" si="1"/>
        <v>2.4367183983371767E-2</v>
      </c>
      <c r="AO6" s="9">
        <f t="shared" si="1"/>
        <v>0.83218539531892199</v>
      </c>
      <c r="AP6" s="9">
        <f t="shared" si="1"/>
        <v>-1.3801604283835518E-4</v>
      </c>
      <c r="AQ6" s="9">
        <f t="shared" si="1"/>
        <v>2.7254914460045961E-8</v>
      </c>
      <c r="AR6" s="9">
        <f t="shared" si="1"/>
        <v>9.1911917461459047E-2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-0.12873556361072963</v>
      </c>
      <c r="M7" s="9">
        <f>AD10*AB10</f>
        <v>5.9094745490505944E-9</v>
      </c>
      <c r="N7" s="9">
        <f>AE10*AB10</f>
        <v>-2.3044013943921713E-11</v>
      </c>
      <c r="O7" s="9">
        <f>AF10*AB10</f>
        <v>1.1199404643170667E-9</v>
      </c>
      <c r="P7" s="9">
        <f>AG10*AB10</f>
        <v>5.8057829779004487E-10</v>
      </c>
      <c r="Q7" s="9">
        <f>AH10*AB10</f>
        <v>5.7554483109035852E-4</v>
      </c>
      <c r="R7" s="9">
        <f>AI10*AB10</f>
        <v>1.5348541060590396E-4</v>
      </c>
      <c r="S7" s="9">
        <f>AJ10*AB10</f>
        <v>1.3046671119725661E-4</v>
      </c>
      <c r="T7" s="9">
        <f>AK10*AB10</f>
        <v>5.8126128326356605E-4</v>
      </c>
      <c r="U7" s="9">
        <f>AL10*AB10</f>
        <v>-3.7462308580717414E-7</v>
      </c>
      <c r="V7" s="9">
        <f>AM10*AB10</f>
        <v>5.1818341070763E-5</v>
      </c>
      <c r="W7" s="9">
        <f>AN10*AB10</f>
        <v>9.6188777288108741E-3</v>
      </c>
      <c r="X7" s="9">
        <f>AO10*AB10</f>
        <v>0.22184337523769534</v>
      </c>
      <c r="Y7" s="9">
        <f>AP10*AB10</f>
        <v>8.8337339207909642E-3</v>
      </c>
      <c r="Z7" s="9">
        <f>AQ10*AB10</f>
        <v>3.1385806725229502E-8</v>
      </c>
      <c r="AA7" s="9">
        <f>AR10*AB10</f>
        <v>0.81947106812832393</v>
      </c>
      <c r="AB7" s="9">
        <f>Parameter!D6</f>
        <v>-0.16666666666666671</v>
      </c>
      <c r="AC7" s="9">
        <f>AB7*L7</f>
        <v>2.1455927268454945E-2</v>
      </c>
      <c r="AD7" s="9">
        <f>AB7*M7</f>
        <v>-9.8491242484176594E-10</v>
      </c>
      <c r="AE7" s="9">
        <f>AB7*N7</f>
        <v>3.8406689906536199E-12</v>
      </c>
      <c r="AF7" s="9">
        <f>AB7*O7</f>
        <v>-1.866567440528445E-10</v>
      </c>
      <c r="AG7" s="9">
        <f>AB7*P7</f>
        <v>-9.6763049631674167E-11</v>
      </c>
      <c r="AH7" s="9">
        <f>AB7*Q7</f>
        <v>-9.5924138515059786E-5</v>
      </c>
      <c r="AI7" s="9">
        <f>AB7*R7</f>
        <v>-2.5580901767650666E-5</v>
      </c>
      <c r="AJ7" s="9">
        <f>AB7*S7</f>
        <v>-2.1744451866209442E-5</v>
      </c>
      <c r="AK7" s="9">
        <f>AB7*T7</f>
        <v>-9.6876880543927702E-5</v>
      </c>
      <c r="AL7" s="9">
        <f>AB7*U7</f>
        <v>6.2437180967862379E-8</v>
      </c>
      <c r="AM7" s="9">
        <f>AB7*V7</f>
        <v>-8.6363901784605028E-6</v>
      </c>
      <c r="AN7" s="9">
        <f>AB7*W7</f>
        <v>-1.6031462881351461E-3</v>
      </c>
      <c r="AO7" s="9">
        <f>AB7*X7</f>
        <v>-3.6973895872949233E-2</v>
      </c>
      <c r="AP7" s="9">
        <f>AB7*Y7</f>
        <v>-1.4722889867984945E-3</v>
      </c>
      <c r="AQ7" s="9">
        <f>AB7*Z7</f>
        <v>-5.2309677875382514E-9</v>
      </c>
      <c r="AR7" s="9">
        <f>AB7*AA7</f>
        <v>-0.13657851135472068</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Parameter!D7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Parameter!D8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0.12873556361072963</v>
      </c>
      <c r="AD10" s="9">
        <f t="shared" si="2"/>
        <v>-5.9094745490505944E-9</v>
      </c>
      <c r="AE10" s="9">
        <f t="shared" si="2"/>
        <v>2.3044013943921713E-11</v>
      </c>
      <c r="AF10" s="9">
        <f t="shared" si="2"/>
        <v>-1.1199404643170667E-9</v>
      </c>
      <c r="AG10" s="9">
        <f t="shared" si="2"/>
        <v>-5.8057829779004487E-10</v>
      </c>
      <c r="AH10" s="9">
        <f t="shared" si="2"/>
        <v>-5.7554483109035852E-4</v>
      </c>
      <c r="AI10" s="9">
        <f t="shared" si="2"/>
        <v>-1.5348541060590396E-4</v>
      </c>
      <c r="AJ10" s="9">
        <f t="shared" si="2"/>
        <v>-1.3046671119725661E-4</v>
      </c>
      <c r="AK10" s="9">
        <f t="shared" si="2"/>
        <v>-5.8126128326356605E-4</v>
      </c>
      <c r="AL10" s="9">
        <f t="shared" si="2"/>
        <v>3.7462308580717414E-7</v>
      </c>
      <c r="AM10" s="9">
        <f t="shared" si="2"/>
        <v>-5.1818341070763E-5</v>
      </c>
      <c r="AN10" s="9">
        <f t="shared" si="2"/>
        <v>-9.6188777288108741E-3</v>
      </c>
      <c r="AO10" s="9">
        <f t="shared" si="2"/>
        <v>-0.22184337523769534</v>
      </c>
      <c r="AP10" s="9">
        <f t="shared" si="2"/>
        <v>-8.8337339207909642E-3</v>
      </c>
      <c r="AQ10" s="9">
        <f t="shared" si="2"/>
        <v>-3.1385806725229502E-8</v>
      </c>
      <c r="AR10" s="9">
        <f t="shared" si="2"/>
        <v>-0.81947106812832393</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-0.12873556361072963</v>
      </c>
      <c r="M11" s="9">
        <f>AD16*AB16</f>
        <v>5.9094745490505944E-9</v>
      </c>
      <c r="N11" s="9">
        <f>AE16*AB16</f>
        <v>-2.3044013943921713E-11</v>
      </c>
      <c r="O11" s="9">
        <f>AF16*AB16</f>
        <v>1.1199404643170667E-9</v>
      </c>
      <c r="P11" s="9">
        <f>AG16*AB16</f>
        <v>5.8057829779004487E-10</v>
      </c>
      <c r="Q11" s="9">
        <f>AH16*AB16</f>
        <v>5.7554483109035852E-4</v>
      </c>
      <c r="R11" s="9">
        <f>AI16*AB16</f>
        <v>1.5348541060590396E-4</v>
      </c>
      <c r="S11" s="9">
        <f>AJ16*AB16</f>
        <v>1.3046671119725661E-4</v>
      </c>
      <c r="T11" s="9">
        <f>AK16*AB16</f>
        <v>5.8126128326356605E-4</v>
      </c>
      <c r="U11" s="9">
        <f>AL16*AB16</f>
        <v>-3.7462308580717414E-7</v>
      </c>
      <c r="V11" s="9">
        <f>AM16*AB16</f>
        <v>5.1818341070763E-5</v>
      </c>
      <c r="W11" s="9">
        <f>AN16*AB16</f>
        <v>9.6188777288108741E-3</v>
      </c>
      <c r="X11" s="9">
        <f>AO16*AB16</f>
        <v>0.22184337523769534</v>
      </c>
      <c r="Y11" s="9">
        <f>AP16*AB16</f>
        <v>8.8337339207909642E-3</v>
      </c>
      <c r="Z11" s="9">
        <f>AQ16*AB16</f>
        <v>3.1385806725229502E-8</v>
      </c>
      <c r="AA11" s="9">
        <f>AR16*AB16</f>
        <v>0.81947106812832393</v>
      </c>
      <c r="AB11" s="9">
        <f>Parameter!D9</f>
        <v>-1</v>
      </c>
      <c r="AC11" s="9">
        <f>AB11*L11</f>
        <v>0.12873556361072963</v>
      </c>
      <c r="AD11" s="9">
        <f>AB11*M11</f>
        <v>-5.9094745490505944E-9</v>
      </c>
      <c r="AE11" s="9">
        <f>AB11*N11</f>
        <v>2.3044013943921713E-11</v>
      </c>
      <c r="AF11" s="9">
        <f>AB11*O11</f>
        <v>-1.1199404643170667E-9</v>
      </c>
      <c r="AG11" s="9">
        <f>AB11*P11</f>
        <v>-5.8057829779004487E-10</v>
      </c>
      <c r="AH11" s="9">
        <f>AB11*Q11</f>
        <v>-5.7554483109035852E-4</v>
      </c>
      <c r="AI11" s="9">
        <f>AB11*R11</f>
        <v>-1.5348541060590396E-4</v>
      </c>
      <c r="AJ11" s="9">
        <f>AB11*S11</f>
        <v>-1.3046671119725661E-4</v>
      </c>
      <c r="AK11" s="9">
        <f>AB11*T11</f>
        <v>-5.8126128326356605E-4</v>
      </c>
      <c r="AL11" s="9">
        <f>AB11*U11</f>
        <v>3.7462308580717414E-7</v>
      </c>
      <c r="AM11" s="9">
        <f>AB11*V11</f>
        <v>-5.1818341070763E-5</v>
      </c>
      <c r="AN11" s="9">
        <f>AB11*W11</f>
        <v>-9.6188777288108741E-3</v>
      </c>
      <c r="AO11" s="9">
        <f>AB11*X11</f>
        <v>-0.22184337523769534</v>
      </c>
      <c r="AP11" s="9">
        <f>AB11*Y11</f>
        <v>-8.8337339207909642E-3</v>
      </c>
      <c r="AQ11" s="9">
        <f>AB11*Z11</f>
        <v>-3.1385806725229502E-8</v>
      </c>
      <c r="AR11" s="9">
        <f>AB11*AA11</f>
        <v>-0.81947106812832393</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Parameter!D10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Parameter!D11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0.12873556361072963</v>
      </c>
      <c r="AD16" s="9">
        <f t="shared" si="5"/>
        <v>-5.9094745490505944E-9</v>
      </c>
      <c r="AE16" s="9">
        <f t="shared" si="5"/>
        <v>2.3044013943921713E-11</v>
      </c>
      <c r="AF16" s="9">
        <f t="shared" si="5"/>
        <v>-1.1199404643170667E-9</v>
      </c>
      <c r="AG16" s="9">
        <f t="shared" si="5"/>
        <v>-5.8057829779004487E-10</v>
      </c>
      <c r="AH16" s="9">
        <f t="shared" si="5"/>
        <v>-5.7554483109035852E-4</v>
      </c>
      <c r="AI16" s="9">
        <f t="shared" si="5"/>
        <v>-1.5348541060590396E-4</v>
      </c>
      <c r="AJ16" s="9">
        <f t="shared" si="5"/>
        <v>-1.3046671119725661E-4</v>
      </c>
      <c r="AK16" s="9">
        <f t="shared" si="5"/>
        <v>-5.8126128326356605E-4</v>
      </c>
      <c r="AL16" s="9">
        <f t="shared" si="5"/>
        <v>3.7462308580717414E-7</v>
      </c>
      <c r="AM16" s="9">
        <f t="shared" si="5"/>
        <v>-5.1818341070763E-5</v>
      </c>
      <c r="AN16" s="9">
        <f t="shared" si="5"/>
        <v>-9.6188777288108741E-3</v>
      </c>
      <c r="AO16" s="9">
        <f t="shared" si="5"/>
        <v>-0.22184337523769534</v>
      </c>
      <c r="AP16" s="9">
        <f t="shared" si="5"/>
        <v>-8.8337339207909642E-3</v>
      </c>
      <c r="AQ16" s="9">
        <f t="shared" si="5"/>
        <v>-3.1385806725229502E-8</v>
      </c>
      <c r="AR16" s="9">
        <f t="shared" si="5"/>
        <v>-0.81947106812832393</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-0.18205734820909503</v>
      </c>
      <c r="M17" s="9">
        <f>AD23*AB23</f>
        <v>5.9887789550619259E-10</v>
      </c>
      <c r="N17" s="9">
        <f>AE23*AB23</f>
        <v>-1.8565235863810644E-10</v>
      </c>
      <c r="O17" s="9">
        <f>AF23*AB23</f>
        <v>2.1570928376726169E-10</v>
      </c>
      <c r="P17" s="9">
        <f>AG23*AB23</f>
        <v>4.3749817789299556E-10</v>
      </c>
      <c r="Q17" s="9">
        <f>AH23*AB23</f>
        <v>3.3447700690612109E-4</v>
      </c>
      <c r="R17" s="9">
        <f>AI23*AB23</f>
        <v>8.2598834764650332E-5</v>
      </c>
      <c r="S17" s="9">
        <f>AJ23*AB23</f>
        <v>6.1476824491269331E-5</v>
      </c>
      <c r="T17" s="9">
        <f>AK23*AB23</f>
        <v>3.2859315994336006E-4</v>
      </c>
      <c r="U17" s="9">
        <f>AL23*AB23</f>
        <v>-8.9499045191541168E-7</v>
      </c>
      <c r="V17" s="9">
        <f>AM23*AB23</f>
        <v>2.8949844808305011E-5</v>
      </c>
      <c r="W17" s="9">
        <f>AN23*AB23</f>
        <v>6.1400605893674283E-3</v>
      </c>
      <c r="X17" s="9">
        <f>AO23*AB23</f>
        <v>0.19535624944963781</v>
      </c>
      <c r="Y17" s="9">
        <f>AP23*AB23</f>
        <v>5.4226613246770123E-3</v>
      </c>
      <c r="Z17" s="9">
        <f>AQ23*AB23</f>
        <v>1.4324590897536905E-8</v>
      </c>
      <c r="AA17" s="9">
        <f>AR23*AB23</f>
        <v>-7.4711614663624859E-2</v>
      </c>
      <c r="AB17" s="9">
        <f>Parameter!D12</f>
        <v>-0.5</v>
      </c>
      <c r="AC17" s="9">
        <f>AB17*L17</f>
        <v>9.1028674104547513E-2</v>
      </c>
      <c r="AD17" s="9">
        <f>AB17*M17</f>
        <v>-2.994389477530963E-10</v>
      </c>
      <c r="AE17" s="9">
        <f>AB17*N17</f>
        <v>9.2826179319053219E-11</v>
      </c>
      <c r="AF17" s="9">
        <f>AB17*O17</f>
        <v>-1.0785464188363085E-10</v>
      </c>
      <c r="AG17" s="9">
        <f>AB17*P17</f>
        <v>-2.1874908894649778E-10</v>
      </c>
      <c r="AH17" s="9">
        <f>AB17*Q17</f>
        <v>-1.6723850345306055E-4</v>
      </c>
      <c r="AI17" s="9">
        <f>AB17*R17</f>
        <v>-4.1299417382325166E-5</v>
      </c>
      <c r="AJ17" s="9">
        <f>AB17*S17</f>
        <v>-3.0738412245634665E-5</v>
      </c>
      <c r="AK17" s="9">
        <f>AB17*T17</f>
        <v>-1.6429657997168003E-4</v>
      </c>
      <c r="AL17" s="9">
        <f>AB17*U17</f>
        <v>4.4749522595770584E-7</v>
      </c>
      <c r="AM17" s="9">
        <f>AB17*V17</f>
        <v>-1.4474922404152505E-5</v>
      </c>
      <c r="AN17" s="9">
        <f>AB17*W17</f>
        <v>-3.0700302946837141E-3</v>
      </c>
      <c r="AO17" s="9">
        <f>AB17*X17</f>
        <v>-9.7678124724818904E-2</v>
      </c>
      <c r="AP17" s="9">
        <f>AB17*Y17</f>
        <v>-2.7113306623385062E-3</v>
      </c>
      <c r="AQ17" s="9">
        <f>AB17*Z17</f>
        <v>-7.1622954487684527E-9</v>
      </c>
      <c r="AR17" s="9">
        <f>AB17*AA17</f>
        <v>3.735580733181243E-2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-7.5413779012364221E-2</v>
      </c>
      <c r="M18" s="9">
        <f>AD42*AB42</f>
        <v>1.1220071202594996E-8</v>
      </c>
      <c r="N18" s="9">
        <f>AE42*AB42</f>
        <v>1.3956433075026301E-10</v>
      </c>
      <c r="O18" s="9">
        <f>AF42*AB42</f>
        <v>2.0241716448668717E-9</v>
      </c>
      <c r="P18" s="9">
        <f>AG42*AB42</f>
        <v>7.2365841768709419E-10</v>
      </c>
      <c r="Q18" s="9">
        <f>AH42*AB42</f>
        <v>8.1661265527459596E-4</v>
      </c>
      <c r="R18" s="9">
        <f>AI42*AB42</f>
        <v>2.2437198644715758E-4</v>
      </c>
      <c r="S18" s="9">
        <f>AJ42*AB42</f>
        <v>1.9945659790324388E-4</v>
      </c>
      <c r="T18" s="9">
        <f>AK42*AB42</f>
        <v>8.3392940658377204E-4</v>
      </c>
      <c r="U18" s="9">
        <f>AL42*AB42</f>
        <v>1.457442803010634E-7</v>
      </c>
      <c r="V18" s="9">
        <f>AM42*AB42</f>
        <v>7.4686837333220985E-5</v>
      </c>
      <c r="W18" s="9">
        <f>AN42*AB42</f>
        <v>1.3097694868254319E-2</v>
      </c>
      <c r="X18" s="9">
        <f>AO42*AB42</f>
        <v>0.24833050102575288</v>
      </c>
      <c r="Y18" s="9">
        <f>AP42*AB42</f>
        <v>1.2244806516904915E-2</v>
      </c>
      <c r="Z18" s="9">
        <f>AQ42*AB42</f>
        <v>4.8447022552922095E-8</v>
      </c>
      <c r="AA18" s="9">
        <f>AR42*AB42</f>
        <v>1.7136537509202727</v>
      </c>
      <c r="AB18" s="9">
        <f>Parameter!D13</f>
        <v>-0.5</v>
      </c>
      <c r="AC18" s="9">
        <f>AB18*L18</f>
        <v>3.770688950618211E-2</v>
      </c>
      <c r="AD18" s="9">
        <f>AB18*M18</f>
        <v>-5.6100356012974982E-9</v>
      </c>
      <c r="AE18" s="9">
        <f>AB18*N18</f>
        <v>-6.9782165375131506E-11</v>
      </c>
      <c r="AF18" s="9">
        <f>AB18*O18</f>
        <v>-1.0120858224334359E-9</v>
      </c>
      <c r="AG18" s="9">
        <f>AB18*P18</f>
        <v>-3.6182920884354709E-10</v>
      </c>
      <c r="AH18" s="9">
        <f>AB18*Q18</f>
        <v>-4.0830632763729798E-4</v>
      </c>
      <c r="AI18" s="9">
        <f>AB18*R18</f>
        <v>-1.1218599322357879E-4</v>
      </c>
      <c r="AJ18" s="9">
        <f>AB18*S18</f>
        <v>-9.9728298951621939E-5</v>
      </c>
      <c r="AK18" s="9">
        <f>AB18*T18</f>
        <v>-4.1696470329188602E-4</v>
      </c>
      <c r="AL18" s="9">
        <f>AB18*U18</f>
        <v>-7.2872140150531702E-8</v>
      </c>
      <c r="AM18" s="9">
        <f>AB18*V18</f>
        <v>-3.7343418666610493E-5</v>
      </c>
      <c r="AN18" s="9">
        <f>AB18*W18</f>
        <v>-6.5488474341271596E-3</v>
      </c>
      <c r="AO18" s="9">
        <f>AB18*X18</f>
        <v>-0.12416525051287644</v>
      </c>
      <c r="AP18" s="9">
        <f>AB18*Y18</f>
        <v>-6.1224032584524576E-3</v>
      </c>
      <c r="AQ18" s="9">
        <f>AB18*Z18</f>
        <v>-2.4223511276461047E-8</v>
      </c>
      <c r="AR18" s="9">
        <f>AB18*AA18</f>
        <v>-0.85682687546013636</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Parameter!D14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Parameter!D15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0.18205734820909503</v>
      </c>
      <c r="AD23" s="9">
        <f t="shared" si="8"/>
        <v>-5.9887789550619259E-10</v>
      </c>
      <c r="AE23" s="9">
        <f t="shared" si="8"/>
        <v>1.8565235863810644E-10</v>
      </c>
      <c r="AF23" s="9">
        <f t="shared" si="8"/>
        <v>-2.1570928376726169E-10</v>
      </c>
      <c r="AG23" s="9">
        <f t="shared" si="8"/>
        <v>-4.3749817789299556E-10</v>
      </c>
      <c r="AH23" s="9">
        <f t="shared" si="8"/>
        <v>-3.3447700690612109E-4</v>
      </c>
      <c r="AI23" s="9">
        <f t="shared" si="8"/>
        <v>-8.2598834764650332E-5</v>
      </c>
      <c r="AJ23" s="9">
        <f t="shared" si="8"/>
        <v>-6.1476824491269331E-5</v>
      </c>
      <c r="AK23" s="9">
        <f t="shared" si="8"/>
        <v>-3.2859315994336006E-4</v>
      </c>
      <c r="AL23" s="9">
        <f t="shared" si="8"/>
        <v>8.9499045191541168E-7</v>
      </c>
      <c r="AM23" s="9">
        <f t="shared" si="8"/>
        <v>-2.8949844808305011E-5</v>
      </c>
      <c r="AN23" s="9">
        <f t="shared" si="8"/>
        <v>-6.1400605893674283E-3</v>
      </c>
      <c r="AO23" s="9">
        <f t="shared" si="8"/>
        <v>-0.19535624944963781</v>
      </c>
      <c r="AP23" s="9">
        <f t="shared" si="8"/>
        <v>-5.4226613246770123E-3</v>
      </c>
      <c r="AQ23" s="9">
        <f t="shared" si="8"/>
        <v>-1.4324590897536905E-8</v>
      </c>
      <c r="AR23" s="9">
        <f t="shared" si="8"/>
        <v>7.4711614663624859E-2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Parameter!D16</f>
        <v>-2.2249999999999999E-2</v>
      </c>
      <c r="AC24" s="9">
        <f t="shared" ref="AC24:AC41" si="9">AB24*L24</f>
        <v>-1.7147357915442724E-3</v>
      </c>
      <c r="AD24" s="9">
        <f t="shared" ref="AD24:AD41" si="10">AB24*M24</f>
        <v>-1.424564380281352E-10</v>
      </c>
      <c r="AE24" s="9">
        <f t="shared" ref="AE24:AE41" si="11">AB24*N24</f>
        <v>-3.1733032797263172E-11</v>
      </c>
      <c r="AF24" s="9">
        <f t="shared" ref="AF24:AF41" si="12">AB24*O24</f>
        <v>-3.4438194362183897E-10</v>
      </c>
      <c r="AG24" s="9">
        <f t="shared" ref="AG24:AG41" si="13">AB24*P24</f>
        <v>-1.5441451596400219E-10</v>
      </c>
      <c r="AH24" s="9">
        <f t="shared" ref="AH24:AH41" si="14">AB24*Q24</f>
        <v>-4.8139684157461459E-5</v>
      </c>
      <c r="AI24" s="9">
        <f t="shared" ref="AI24:AI41" si="15">AB24*R24</f>
        <v>-4.5414102288086654E-6</v>
      </c>
      <c r="AJ24" s="9">
        <f t="shared" ref="AJ24:AJ41" si="16">AB24*S24</f>
        <v>-3.5506006609598342E-6</v>
      </c>
      <c r="AK24" s="9">
        <f t="shared" ref="AK24:AK41" si="17">AB24*T24</f>
        <v>-1.1715089734889543E-5</v>
      </c>
      <c r="AL24" s="9">
        <f t="shared" ref="AL24:AL41" si="18">AB24*U24</f>
        <v>-1.2609593973677584E-8</v>
      </c>
      <c r="AM24" s="9">
        <f t="shared" ref="AM24:AM41" si="19">AB24*V24</f>
        <v>-1.0555892319478332E-6</v>
      </c>
      <c r="AN24" s="9">
        <f t="shared" ref="AN24:AN41" si="20">AB24*W24</f>
        <v>-6.8492334885282566E-3</v>
      </c>
      <c r="AO24" s="9">
        <f t="shared" ref="AO24:AO41" si="21">AB24*X24</f>
        <v>-5.4742945287814884E-2</v>
      </c>
      <c r="AP24" s="9">
        <f t="shared" ref="AP24:AP41" si="22">AB24*Y24</f>
        <v>-1.118254572743227E-4</v>
      </c>
      <c r="AQ24" s="9">
        <f t="shared" ref="AQ24:AQ41" si="23">AB24*Z24</f>
        <v>-4.4715138236062118E-9</v>
      </c>
      <c r="AR24" s="9">
        <f t="shared" ref="AR24:AR41" si="24">AB24*AA24</f>
        <v>-1.1423006730987222E-2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Parameter!D17</f>
        <v>0.2</v>
      </c>
      <c r="AC25" s="9">
        <f t="shared" si="9"/>
        <v>1.1716849618844925E-2</v>
      </c>
      <c r="AD25" s="9">
        <f t="shared" si="10"/>
        <v>7.5209525254751627E-10</v>
      </c>
      <c r="AE25" s="9">
        <f t="shared" si="11"/>
        <v>9.0962361938451973E-10</v>
      </c>
      <c r="AF25" s="9">
        <f t="shared" si="12"/>
        <v>1.0133094378284911E-9</v>
      </c>
      <c r="AG25" s="9">
        <f t="shared" si="13"/>
        <v>4.3261367967734566E-10</v>
      </c>
      <c r="AH25" s="9">
        <f t="shared" si="14"/>
        <v>5.1795827559856058E-4</v>
      </c>
      <c r="AI25" s="9">
        <f t="shared" si="15"/>
        <v>4.8521293980806887E-5</v>
      </c>
      <c r="AJ25" s="9">
        <f t="shared" si="16"/>
        <v>5.1925347158176285E-5</v>
      </c>
      <c r="AK25" s="9">
        <f t="shared" si="17"/>
        <v>1.7858419529449758E-4</v>
      </c>
      <c r="AL25" s="9">
        <f t="shared" si="18"/>
        <v>1.2222728626788835E-6</v>
      </c>
      <c r="AM25" s="9">
        <f t="shared" si="19"/>
        <v>1.5954847094863628E-5</v>
      </c>
      <c r="AN25" s="9">
        <f t="shared" si="20"/>
        <v>1.2642653266840302E-2</v>
      </c>
      <c r="AO25" s="9">
        <f t="shared" si="21"/>
        <v>0.14600732850548473</v>
      </c>
      <c r="AP25" s="9">
        <f t="shared" si="22"/>
        <v>2.0889627302805979E-3</v>
      </c>
      <c r="AQ25" s="9">
        <f t="shared" si="23"/>
        <v>4.5830149846054921E-8</v>
      </c>
      <c r="AR25" s="9">
        <f t="shared" si="24"/>
        <v>0.18022597774962945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Parameter!D18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Parameter!D19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Parameter!D20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Parameter!D21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Parameter!D22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Parameter!D23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Parameter!D24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Parameter!D25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Parameter!D26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Parameter!D27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Parameter!D28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Parameter!D29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Parameter!D30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Parameter!D31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7.5413779012364221E-2</v>
      </c>
      <c r="AD42" s="9">
        <f t="shared" si="25"/>
        <v>-1.1220071202594996E-8</v>
      </c>
      <c r="AE42" s="9">
        <f t="shared" si="25"/>
        <v>-1.3956433075026301E-10</v>
      </c>
      <c r="AF42" s="9">
        <f t="shared" si="25"/>
        <v>-2.0241716448668717E-9</v>
      </c>
      <c r="AG42" s="9">
        <f t="shared" si="25"/>
        <v>-7.2365841768709419E-10</v>
      </c>
      <c r="AH42" s="9">
        <f t="shared" si="25"/>
        <v>-8.1661265527459596E-4</v>
      </c>
      <c r="AI42" s="9">
        <f t="shared" si="25"/>
        <v>-2.2437198644715758E-4</v>
      </c>
      <c r="AJ42" s="9">
        <f t="shared" si="25"/>
        <v>-1.9945659790324388E-4</v>
      </c>
      <c r="AK42" s="9">
        <f t="shared" si="25"/>
        <v>-8.3392940658377204E-4</v>
      </c>
      <c r="AL42" s="9">
        <f t="shared" si="25"/>
        <v>-1.457442803010634E-7</v>
      </c>
      <c r="AM42" s="9">
        <f t="shared" si="25"/>
        <v>-7.4686837333220985E-5</v>
      </c>
      <c r="AN42" s="9">
        <f t="shared" si="25"/>
        <v>-1.3097694868254319E-2</v>
      </c>
      <c r="AO42" s="9">
        <f t="shared" si="25"/>
        <v>-0.24833050102575288</v>
      </c>
      <c r="AP42" s="9">
        <f t="shared" si="25"/>
        <v>-1.2244806516904915E-2</v>
      </c>
      <c r="AQ42" s="9">
        <f t="shared" si="25"/>
        <v>-4.8447022552922095E-8</v>
      </c>
      <c r="AR42" s="9">
        <f t="shared" si="25"/>
        <v>-1.7136537509202727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Parameter!D32</f>
        <v>-2.2249999999999999E-2</v>
      </c>
      <c r="AC43" s="9">
        <f t="shared" ref="AC43:AC60" si="26">AB43*L43</f>
        <v>-1.7147357915442724E-3</v>
      </c>
      <c r="AD43" s="9">
        <f t="shared" ref="AD43:AD60" si="27">AB43*M43</f>
        <v>-1.424564380281352E-10</v>
      </c>
      <c r="AE43" s="9">
        <f t="shared" ref="AE43:AE60" si="28">AB43*N43</f>
        <v>-3.1733032797263172E-11</v>
      </c>
      <c r="AF43" s="9">
        <f t="shared" ref="AF43:AF60" si="29">AB43*O43</f>
        <v>-3.4438194362183897E-10</v>
      </c>
      <c r="AG43" s="9">
        <f t="shared" ref="AG43:AG60" si="30">AB43*P43</f>
        <v>-1.5441451596400219E-10</v>
      </c>
      <c r="AH43" s="9">
        <f t="shared" ref="AH43:AH60" si="31">AB43*Q43</f>
        <v>-4.8139684157461459E-5</v>
      </c>
      <c r="AI43" s="9">
        <f t="shared" ref="AI43:AI60" si="32">AB43*R43</f>
        <v>-4.5414102288086654E-6</v>
      </c>
      <c r="AJ43" s="9">
        <f t="shared" ref="AJ43:AJ60" si="33">AB43*S43</f>
        <v>-3.5506006609598342E-6</v>
      </c>
      <c r="AK43" s="9">
        <f t="shared" ref="AK43:AK60" si="34">AB43*T43</f>
        <v>-1.1715089734889543E-5</v>
      </c>
      <c r="AL43" s="9">
        <f t="shared" ref="AL43:AL60" si="35">AB43*U43</f>
        <v>-1.2609593973677584E-8</v>
      </c>
      <c r="AM43" s="9">
        <f t="shared" ref="AM43:AM60" si="36">AB43*V43</f>
        <v>-1.0555892319478332E-6</v>
      </c>
      <c r="AN43" s="9">
        <f t="shared" ref="AN43:AN60" si="37">AB43*W43</f>
        <v>-6.8492334885282566E-3</v>
      </c>
      <c r="AO43" s="9">
        <f t="shared" ref="AO43:AO60" si="38">AB43*X43</f>
        <v>-5.4742945287814884E-2</v>
      </c>
      <c r="AP43" s="9">
        <f t="shared" ref="AP43:AP60" si="39">AB43*Y43</f>
        <v>-1.118254572743227E-4</v>
      </c>
      <c r="AQ43" s="9">
        <f t="shared" ref="AQ43:AQ60" si="40">AB43*Z43</f>
        <v>-4.4715138236062118E-9</v>
      </c>
      <c r="AR43" s="9">
        <f t="shared" ref="AR43:AR60" si="41">AB43*AA43</f>
        <v>-1.1423006730987222E-2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Parameter!D33</f>
        <v>0.2</v>
      </c>
      <c r="AC44" s="9">
        <f t="shared" si="26"/>
        <v>1.1716849618844925E-2</v>
      </c>
      <c r="AD44" s="9">
        <f t="shared" si="27"/>
        <v>7.5209525254751627E-10</v>
      </c>
      <c r="AE44" s="9">
        <f t="shared" si="28"/>
        <v>9.0962361938451973E-10</v>
      </c>
      <c r="AF44" s="9">
        <f t="shared" si="29"/>
        <v>1.0133094378284911E-9</v>
      </c>
      <c r="AG44" s="9">
        <f t="shared" si="30"/>
        <v>4.3261367967734566E-10</v>
      </c>
      <c r="AH44" s="9">
        <f t="shared" si="31"/>
        <v>5.1795827559856058E-4</v>
      </c>
      <c r="AI44" s="9">
        <f t="shared" si="32"/>
        <v>4.8521293980806887E-5</v>
      </c>
      <c r="AJ44" s="9">
        <f t="shared" si="33"/>
        <v>5.1925347158176285E-5</v>
      </c>
      <c r="AK44" s="9">
        <f t="shared" si="34"/>
        <v>1.7858419529449758E-4</v>
      </c>
      <c r="AL44" s="9">
        <f t="shared" si="35"/>
        <v>1.2222728626788835E-6</v>
      </c>
      <c r="AM44" s="9">
        <f t="shared" si="36"/>
        <v>1.5954847094863628E-5</v>
      </c>
      <c r="AN44" s="9">
        <f t="shared" si="37"/>
        <v>1.2642653266840302E-2</v>
      </c>
      <c r="AO44" s="9">
        <f t="shared" si="38"/>
        <v>0.14600732850548473</v>
      </c>
      <c r="AP44" s="9">
        <f t="shared" si="39"/>
        <v>2.0889627302805979E-3</v>
      </c>
      <c r="AQ44" s="9">
        <f t="shared" si="40"/>
        <v>4.5830149846054921E-8</v>
      </c>
      <c r="AR44" s="9">
        <f t="shared" si="41"/>
        <v>0.18022597774962945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Parameter!D34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Parameter!D35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Parameter!D36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Parameter!D37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Parameter!D38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Parameter!D39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Parameter!D40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Parameter!D41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Parameter!D42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Parameter!D43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Parameter!D44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Parameter!D45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Parameter!D46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Parameter!D47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Parameter!D48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Parameter!D49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Parameter!D50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Parameter!D51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Parameter!D52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Parameter!D53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Parameter!E3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Parameter!E4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Parameter!E5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4.3516354190219202E-2</v>
      </c>
      <c r="AD6" s="9">
        <f t="shared" si="1"/>
        <v>2.2288235733045313E-9</v>
      </c>
      <c r="AE6" s="9">
        <f t="shared" si="1"/>
        <v>6.524808771519822E-10</v>
      </c>
      <c r="AF6" s="9">
        <f t="shared" si="1"/>
        <v>1.4849046786309696E-9</v>
      </c>
      <c r="AG6" s="9">
        <f t="shared" si="1"/>
        <v>1.7519012072332206E-9</v>
      </c>
      <c r="AH6" s="9">
        <f t="shared" si="1"/>
        <v>9.6036635853274574E-4</v>
      </c>
      <c r="AI6" s="9">
        <f t="shared" si="1"/>
        <v>7.6657636682689732E-5</v>
      </c>
      <c r="AJ6" s="9">
        <f t="shared" si="1"/>
        <v>7.3714086128057573E-5</v>
      </c>
      <c r="AK6" s="9">
        <f t="shared" si="1"/>
        <v>2.4362765514515807E-4</v>
      </c>
      <c r="AL6" s="9">
        <f t="shared" si="1"/>
        <v>5.7669713097442553E-7</v>
      </c>
      <c r="AM6" s="9">
        <f t="shared" si="1"/>
        <v>2.6679239941471978E-5</v>
      </c>
      <c r="AN6" s="9">
        <f t="shared" si="1"/>
        <v>2.815997996342386E-2</v>
      </c>
      <c r="AO6" s="9">
        <f t="shared" si="1"/>
        <v>0.87598759387056746</v>
      </c>
      <c r="AP6" s="9">
        <f t="shared" si="1"/>
        <v>4.8867277624582467E-4</v>
      </c>
      <c r="AQ6" s="9">
        <f t="shared" si="1"/>
        <v>4.1003959413862447E-8</v>
      </c>
      <c r="AR6" s="9">
        <f t="shared" si="1"/>
        <v>0.14597971078634792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-0.14982589292465048</v>
      </c>
      <c r="M7" s="9">
        <f>AD10*AB10</f>
        <v>4.5557030944650649E-9</v>
      </c>
      <c r="N7" s="9">
        <f>AE10*AB10</f>
        <v>-1.6603665288360574E-9</v>
      </c>
      <c r="O7" s="9">
        <f>AF10*AB10</f>
        <v>-7.0401652377421785E-10</v>
      </c>
      <c r="P7" s="9">
        <f>AG10*AB10</f>
        <v>-1.9812632562917724E-10</v>
      </c>
      <c r="Q7" s="9">
        <f>AH10*AB10</f>
        <v>-3.5678006498705064E-4</v>
      </c>
      <c r="R7" s="9">
        <f>AI10*AB10</f>
        <v>6.6147081440451553E-5</v>
      </c>
      <c r="S7" s="9">
        <f>AJ10*AB10</f>
        <v>3.7001086312539303E-5</v>
      </c>
      <c r="T7" s="9">
        <f>AK10*AB10</f>
        <v>2.5980973173347043E-4</v>
      </c>
      <c r="U7" s="9">
        <f>AL10*AB10</f>
        <v>-2.5747142386291649E-6</v>
      </c>
      <c r="V7" s="9">
        <f>AM10*AB10</f>
        <v>2.309961630000847E-5</v>
      </c>
      <c r="W7" s="9">
        <f>AN10*AB10</f>
        <v>-1.3137898151501674E-2</v>
      </c>
      <c r="X7" s="9">
        <f>AO10*AB10</f>
        <v>-4.0969816072177215E-2</v>
      </c>
      <c r="Y7" s="9">
        <f>AP10*AB10</f>
        <v>5.0736010062858864E-3</v>
      </c>
      <c r="Z7" s="9">
        <f>AQ10*AB10</f>
        <v>-5.1108462997669384E-8</v>
      </c>
      <c r="AA7" s="9">
        <f>AR10*AB10</f>
        <v>0.49506430817899072</v>
      </c>
      <c r="AB7" s="9">
        <f>Parameter!E6</f>
        <v>-0.16666666666666671</v>
      </c>
      <c r="AC7" s="9">
        <f>AB7*L7</f>
        <v>2.497098215410842E-2</v>
      </c>
      <c r="AD7" s="9">
        <f>AB7*M7</f>
        <v>-7.5928384907751099E-10</v>
      </c>
      <c r="AE7" s="9">
        <f>AB7*N7</f>
        <v>2.7672775480600962E-10</v>
      </c>
      <c r="AF7" s="9">
        <f>AB7*O7</f>
        <v>1.1733608729570301E-10</v>
      </c>
      <c r="AG7" s="9">
        <f>AB7*P7</f>
        <v>3.3021054271529546E-11</v>
      </c>
      <c r="AH7" s="9">
        <f>AB7*Q7</f>
        <v>5.9463344164508453E-5</v>
      </c>
      <c r="AI7" s="9">
        <f>AB7*R7</f>
        <v>-1.1024513573408594E-5</v>
      </c>
      <c r="AJ7" s="9">
        <f>AB7*S7</f>
        <v>-6.1668477187565525E-6</v>
      </c>
      <c r="AK7" s="9">
        <f>AB7*T7</f>
        <v>-4.3301621955578413E-5</v>
      </c>
      <c r="AL7" s="9">
        <f>AB7*U7</f>
        <v>4.2911903977152761E-7</v>
      </c>
      <c r="AM7" s="9">
        <f>AB7*V7</f>
        <v>-3.8499360500014132E-6</v>
      </c>
      <c r="AN7" s="9">
        <f>AB7*W7</f>
        <v>2.1896496919169462E-3</v>
      </c>
      <c r="AO7" s="9">
        <f>AB7*X7</f>
        <v>6.8283026786962048E-3</v>
      </c>
      <c r="AP7" s="9">
        <f>AB7*Y7</f>
        <v>-8.4560016771431461E-4</v>
      </c>
      <c r="AQ7" s="9">
        <f>AB7*Z7</f>
        <v>8.5180771662782324E-9</v>
      </c>
      <c r="AR7" s="9">
        <f>AB7*AA7</f>
        <v>-8.2510718029831814E-2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Parameter!E7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Parameter!E8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0.14982589292465048</v>
      </c>
      <c r="AD10" s="9">
        <f t="shared" si="2"/>
        <v>-4.5557030944650649E-9</v>
      </c>
      <c r="AE10" s="9">
        <f t="shared" si="2"/>
        <v>1.6603665288360574E-9</v>
      </c>
      <c r="AF10" s="9">
        <f t="shared" si="2"/>
        <v>7.0401652377421785E-10</v>
      </c>
      <c r="AG10" s="9">
        <f t="shared" si="2"/>
        <v>1.9812632562917724E-10</v>
      </c>
      <c r="AH10" s="9">
        <f t="shared" si="2"/>
        <v>3.5678006498705064E-4</v>
      </c>
      <c r="AI10" s="9">
        <f t="shared" si="2"/>
        <v>-6.6147081440451553E-5</v>
      </c>
      <c r="AJ10" s="9">
        <f t="shared" si="2"/>
        <v>-3.7001086312539303E-5</v>
      </c>
      <c r="AK10" s="9">
        <f t="shared" si="2"/>
        <v>-2.5980973173347043E-4</v>
      </c>
      <c r="AL10" s="9">
        <f t="shared" si="2"/>
        <v>2.5747142386291649E-6</v>
      </c>
      <c r="AM10" s="9">
        <f t="shared" si="2"/>
        <v>-2.309961630000847E-5</v>
      </c>
      <c r="AN10" s="9">
        <f t="shared" si="2"/>
        <v>1.3137898151501674E-2</v>
      </c>
      <c r="AO10" s="9">
        <f t="shared" si="2"/>
        <v>4.0969816072177215E-2</v>
      </c>
      <c r="AP10" s="9">
        <f t="shared" si="2"/>
        <v>-5.0736010062858864E-3</v>
      </c>
      <c r="AQ10" s="9">
        <f t="shared" si="2"/>
        <v>5.1108462997669384E-8</v>
      </c>
      <c r="AR10" s="9">
        <f t="shared" si="2"/>
        <v>-0.49506430817899072</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-0.14982589292465048</v>
      </c>
      <c r="M11" s="9">
        <f>AD16*AB16</f>
        <v>4.5557030944650649E-9</v>
      </c>
      <c r="N11" s="9">
        <f>AE16*AB16</f>
        <v>-1.6603665288360574E-9</v>
      </c>
      <c r="O11" s="9">
        <f>AF16*AB16</f>
        <v>-7.0401652377421785E-10</v>
      </c>
      <c r="P11" s="9">
        <f>AG16*AB16</f>
        <v>-1.9812632562917724E-10</v>
      </c>
      <c r="Q11" s="9">
        <f>AH16*AB16</f>
        <v>-3.5678006498705064E-4</v>
      </c>
      <c r="R11" s="9">
        <f>AI16*AB16</f>
        <v>6.6147081440451553E-5</v>
      </c>
      <c r="S11" s="9">
        <f>AJ16*AB16</f>
        <v>3.7001086312539303E-5</v>
      </c>
      <c r="T11" s="9">
        <f>AK16*AB16</f>
        <v>2.5980973173347043E-4</v>
      </c>
      <c r="U11" s="9">
        <f>AL16*AB16</f>
        <v>-2.5747142386291649E-6</v>
      </c>
      <c r="V11" s="9">
        <f>AM16*AB16</f>
        <v>2.309961630000847E-5</v>
      </c>
      <c r="W11" s="9">
        <f>AN16*AB16</f>
        <v>-1.3137898151501674E-2</v>
      </c>
      <c r="X11" s="9">
        <f>AO16*AB16</f>
        <v>-4.0969816072177215E-2</v>
      </c>
      <c r="Y11" s="9">
        <f>AP16*AB16</f>
        <v>5.0736010062858864E-3</v>
      </c>
      <c r="Z11" s="9">
        <f>AQ16*AB16</f>
        <v>-5.1108462997669384E-8</v>
      </c>
      <c r="AA11" s="9">
        <f>AR16*AB16</f>
        <v>0.49506430817899072</v>
      </c>
      <c r="AB11" s="9">
        <f>Parameter!E9</f>
        <v>-1</v>
      </c>
      <c r="AC11" s="9">
        <f>AB11*L11</f>
        <v>0.14982589292465048</v>
      </c>
      <c r="AD11" s="9">
        <f>AB11*M11</f>
        <v>-4.5557030944650649E-9</v>
      </c>
      <c r="AE11" s="9">
        <f>AB11*N11</f>
        <v>1.6603665288360574E-9</v>
      </c>
      <c r="AF11" s="9">
        <f>AB11*O11</f>
        <v>7.0401652377421785E-10</v>
      </c>
      <c r="AG11" s="9">
        <f>AB11*P11</f>
        <v>1.9812632562917724E-10</v>
      </c>
      <c r="AH11" s="9">
        <f>AB11*Q11</f>
        <v>3.5678006498705064E-4</v>
      </c>
      <c r="AI11" s="9">
        <f>AB11*R11</f>
        <v>-6.6147081440451553E-5</v>
      </c>
      <c r="AJ11" s="9">
        <f>AB11*S11</f>
        <v>-3.7001086312539303E-5</v>
      </c>
      <c r="AK11" s="9">
        <f>AB11*T11</f>
        <v>-2.5980973173347043E-4</v>
      </c>
      <c r="AL11" s="9">
        <f>AB11*U11</f>
        <v>2.5747142386291649E-6</v>
      </c>
      <c r="AM11" s="9">
        <f>AB11*V11</f>
        <v>-2.309961630000847E-5</v>
      </c>
      <c r="AN11" s="9">
        <f>AB11*W11</f>
        <v>1.3137898151501674E-2</v>
      </c>
      <c r="AO11" s="9">
        <f>AB11*X11</f>
        <v>4.0969816072177215E-2</v>
      </c>
      <c r="AP11" s="9">
        <f>AB11*Y11</f>
        <v>-5.0736010062858864E-3</v>
      </c>
      <c r="AQ11" s="9">
        <f>AB11*Z11</f>
        <v>5.1108462997669384E-8</v>
      </c>
      <c r="AR11" s="9">
        <f>AB11*AA11</f>
        <v>-0.49506430817899072</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Parameter!E10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Parameter!E11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0.14982589292465048</v>
      </c>
      <c r="AD16" s="9">
        <f t="shared" si="5"/>
        <v>-4.5557030944650649E-9</v>
      </c>
      <c r="AE16" s="9">
        <f t="shared" si="5"/>
        <v>1.6603665288360574E-9</v>
      </c>
      <c r="AF16" s="9">
        <f t="shared" si="5"/>
        <v>7.0401652377421785E-10</v>
      </c>
      <c r="AG16" s="9">
        <f t="shared" si="5"/>
        <v>1.9812632562917724E-10</v>
      </c>
      <c r="AH16" s="9">
        <f t="shared" si="5"/>
        <v>3.5678006498705064E-4</v>
      </c>
      <c r="AI16" s="9">
        <f t="shared" si="5"/>
        <v>-6.6147081440451553E-5</v>
      </c>
      <c r="AJ16" s="9">
        <f t="shared" si="5"/>
        <v>-3.7001086312539303E-5</v>
      </c>
      <c r="AK16" s="9">
        <f t="shared" si="5"/>
        <v>-2.5980973173347043E-4</v>
      </c>
      <c r="AL16" s="9">
        <f t="shared" si="5"/>
        <v>2.5747142386291649E-6</v>
      </c>
      <c r="AM16" s="9">
        <f t="shared" si="5"/>
        <v>-2.309961630000847E-5</v>
      </c>
      <c r="AN16" s="9">
        <f t="shared" si="5"/>
        <v>1.3137898151501674E-2</v>
      </c>
      <c r="AO16" s="9">
        <f t="shared" si="5"/>
        <v>4.0969816072177215E-2</v>
      </c>
      <c r="AP16" s="9">
        <f t="shared" si="5"/>
        <v>-5.0736010062858864E-3</v>
      </c>
      <c r="AQ16" s="9">
        <f t="shared" si="5"/>
        <v>5.1108462997669384E-8</v>
      </c>
      <c r="AR16" s="9">
        <f t="shared" si="5"/>
        <v>-0.49506430817899072</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-0.20314767752301588</v>
      </c>
      <c r="M17" s="9">
        <f>AD23*AB23</f>
        <v>-7.5489355907933712E-10</v>
      </c>
      <c r="N17" s="9">
        <f>AE23*AB23</f>
        <v>-1.8229748735302422E-9</v>
      </c>
      <c r="O17" s="9">
        <f>AF23*AB23</f>
        <v>-1.6082477043240227E-9</v>
      </c>
      <c r="P17" s="9">
        <f>AG23*AB23</f>
        <v>-3.4120644552622644E-10</v>
      </c>
      <c r="Q17" s="9">
        <f>AH23*AB23</f>
        <v>-5.9784788917128812E-4</v>
      </c>
      <c r="R17" s="9">
        <f>AI23*AB23</f>
        <v>-4.7394944008020683E-6</v>
      </c>
      <c r="S17" s="9">
        <f>AJ23*AB23</f>
        <v>-3.1988800393447964E-5</v>
      </c>
      <c r="T17" s="9">
        <f>AK23*AB23</f>
        <v>7.1416084132644626E-6</v>
      </c>
      <c r="U17" s="9">
        <f>AL23*AB23</f>
        <v>-3.0950816047374023E-6</v>
      </c>
      <c r="V17" s="9">
        <f>AM23*AB23</f>
        <v>2.3112003755048549E-7</v>
      </c>
      <c r="W17" s="9">
        <f>AN23*AB23</f>
        <v>-1.6616715290945119E-2</v>
      </c>
      <c r="X17" s="9">
        <f>AO23*AB23</f>
        <v>-6.7456941860234751E-2</v>
      </c>
      <c r="Y17" s="9">
        <f>AP23*AB23</f>
        <v>1.6625284101719343E-3</v>
      </c>
      <c r="Z17" s="9">
        <f>AQ23*AB23</f>
        <v>-6.8169678825361997E-8</v>
      </c>
      <c r="AA17" s="9">
        <f>AR23*AB23</f>
        <v>-0.3991183746129579</v>
      </c>
      <c r="AB17" s="9">
        <f>Parameter!E12</f>
        <v>-0.5</v>
      </c>
      <c r="AC17" s="9">
        <f>AB17*L17</f>
        <v>0.10157383876150794</v>
      </c>
      <c r="AD17" s="9">
        <f>AB17*M17</f>
        <v>3.7744677953966856E-10</v>
      </c>
      <c r="AE17" s="9">
        <f>AB17*N17</f>
        <v>9.1148743676512109E-10</v>
      </c>
      <c r="AF17" s="9">
        <f>AB17*O17</f>
        <v>8.0412385216201137E-10</v>
      </c>
      <c r="AG17" s="9">
        <f>AB17*P17</f>
        <v>1.7060322276311322E-10</v>
      </c>
      <c r="AH17" s="9">
        <f>AB17*Q17</f>
        <v>2.9892394458564406E-4</v>
      </c>
      <c r="AI17" s="9">
        <f>AB17*R17</f>
        <v>2.3697472004010342E-6</v>
      </c>
      <c r="AJ17" s="9">
        <f>AB17*S17</f>
        <v>1.5994400196723982E-5</v>
      </c>
      <c r="AK17" s="9">
        <f>AB17*T17</f>
        <v>-3.5708042066322313E-6</v>
      </c>
      <c r="AL17" s="9">
        <f>AB17*U17</f>
        <v>1.5475408023687012E-6</v>
      </c>
      <c r="AM17" s="9">
        <f>AB17*V17</f>
        <v>-1.1556001877524275E-7</v>
      </c>
      <c r="AN17" s="9">
        <f>AB17*W17</f>
        <v>8.3083576454725597E-3</v>
      </c>
      <c r="AO17" s="9">
        <f>AB17*X17</f>
        <v>3.3728470930117375E-2</v>
      </c>
      <c r="AP17" s="9">
        <f>AB17*Y17</f>
        <v>-8.3126420508596716E-4</v>
      </c>
      <c r="AQ17" s="9">
        <f>AB17*Z17</f>
        <v>3.4084839412680999E-8</v>
      </c>
      <c r="AR17" s="9">
        <f>AB17*AA17</f>
        <v>0.19955918730647895</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-9.6504108326285087E-2</v>
      </c>
      <c r="M18" s="9">
        <f>AD42*AB42</f>
        <v>9.8662997480094668E-9</v>
      </c>
      <c r="N18" s="9">
        <f>AE42*AB42</f>
        <v>-1.4977581841418726E-9</v>
      </c>
      <c r="O18" s="9">
        <f>AF42*AB42</f>
        <v>2.0021465677558703E-10</v>
      </c>
      <c r="P18" s="9">
        <f>AG42*AB42</f>
        <v>-5.5046205732128009E-11</v>
      </c>
      <c r="Q18" s="9">
        <f>AH42*AB42</f>
        <v>-1.1571224080281313E-4</v>
      </c>
      <c r="R18" s="9">
        <f>AI42*AB42</f>
        <v>1.3703365728170517E-4</v>
      </c>
      <c r="S18" s="9">
        <f>AJ42*AB42</f>
        <v>1.0599097301852657E-4</v>
      </c>
      <c r="T18" s="9">
        <f>AK42*AB42</f>
        <v>5.1247785505367642E-4</v>
      </c>
      <c r="U18" s="9">
        <f>AL42*AB42</f>
        <v>-2.0543468725209275E-6</v>
      </c>
      <c r="V18" s="9">
        <f>AM42*AB42</f>
        <v>4.5968112562466453E-5</v>
      </c>
      <c r="W18" s="9">
        <f>AN42*AB42</f>
        <v>-9.6590810120582293E-3</v>
      </c>
      <c r="X18" s="9">
        <f>AO42*AB42</f>
        <v>-1.448269028411968E-2</v>
      </c>
      <c r="Y18" s="9">
        <f>AP42*AB42</f>
        <v>8.4846736023998382E-3</v>
      </c>
      <c r="Z18" s="9">
        <f>AQ42*AB42</f>
        <v>-3.4047247169976778E-8</v>
      </c>
      <c r="AA18" s="9">
        <f>AR42*AB42</f>
        <v>1.3892469909709393</v>
      </c>
      <c r="AB18" s="9">
        <f>Parameter!E13</f>
        <v>-0.5</v>
      </c>
      <c r="AC18" s="9">
        <f>AB18*L18</f>
        <v>4.8252054163142544E-2</v>
      </c>
      <c r="AD18" s="9">
        <f>AB18*M18</f>
        <v>-4.9331498740047334E-9</v>
      </c>
      <c r="AE18" s="9">
        <f>AB18*N18</f>
        <v>7.4887909207093629E-10</v>
      </c>
      <c r="AF18" s="9">
        <f>AB18*O18</f>
        <v>-1.0010732838779352E-10</v>
      </c>
      <c r="AG18" s="9">
        <f>AB18*P18</f>
        <v>2.7523102866064004E-11</v>
      </c>
      <c r="AH18" s="9">
        <f>AB18*Q18</f>
        <v>5.7856120401406567E-5</v>
      </c>
      <c r="AI18" s="9">
        <f>AB18*R18</f>
        <v>-6.8516828640852583E-5</v>
      </c>
      <c r="AJ18" s="9">
        <f>AB18*S18</f>
        <v>-5.2995486509263285E-5</v>
      </c>
      <c r="AK18" s="9">
        <f>AB18*T18</f>
        <v>-2.5623892752683821E-4</v>
      </c>
      <c r="AL18" s="9">
        <f>AB18*U18</f>
        <v>1.0271734362604638E-6</v>
      </c>
      <c r="AM18" s="9">
        <f>AB18*V18</f>
        <v>-2.2984056281233226E-5</v>
      </c>
      <c r="AN18" s="9">
        <f>AB18*W18</f>
        <v>4.8295405060291147E-3</v>
      </c>
      <c r="AO18" s="9">
        <f>AB18*X18</f>
        <v>7.2413451420598402E-3</v>
      </c>
      <c r="AP18" s="9">
        <f>AB18*Y18</f>
        <v>-4.2423368011999191E-3</v>
      </c>
      <c r="AQ18" s="9">
        <f>AB18*Z18</f>
        <v>1.7023623584988389E-8</v>
      </c>
      <c r="AR18" s="9">
        <f>AB18*AA18</f>
        <v>-0.69462349548546964</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Parameter!E14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Parameter!E15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0.20314767752301588</v>
      </c>
      <c r="AD23" s="9">
        <f t="shared" si="8"/>
        <v>7.5489355907933712E-10</v>
      </c>
      <c r="AE23" s="9">
        <f t="shared" si="8"/>
        <v>1.8229748735302422E-9</v>
      </c>
      <c r="AF23" s="9">
        <f t="shared" si="8"/>
        <v>1.6082477043240227E-9</v>
      </c>
      <c r="AG23" s="9">
        <f t="shared" si="8"/>
        <v>3.4120644552622644E-10</v>
      </c>
      <c r="AH23" s="9">
        <f t="shared" si="8"/>
        <v>5.9784788917128812E-4</v>
      </c>
      <c r="AI23" s="9">
        <f t="shared" si="8"/>
        <v>4.7394944008020683E-6</v>
      </c>
      <c r="AJ23" s="9">
        <f t="shared" si="8"/>
        <v>3.1988800393447964E-5</v>
      </c>
      <c r="AK23" s="9">
        <f t="shared" si="8"/>
        <v>-7.1416084132644626E-6</v>
      </c>
      <c r="AL23" s="9">
        <f t="shared" si="8"/>
        <v>3.0950816047374023E-6</v>
      </c>
      <c r="AM23" s="9">
        <f t="shared" si="8"/>
        <v>-2.3112003755048549E-7</v>
      </c>
      <c r="AN23" s="9">
        <f t="shared" si="8"/>
        <v>1.6616715290945119E-2</v>
      </c>
      <c r="AO23" s="9">
        <f t="shared" si="8"/>
        <v>6.7456941860234751E-2</v>
      </c>
      <c r="AP23" s="9">
        <f t="shared" si="8"/>
        <v>-1.6625284101719343E-3</v>
      </c>
      <c r="AQ23" s="9">
        <f t="shared" si="8"/>
        <v>6.8169678825361997E-8</v>
      </c>
      <c r="AR23" s="9">
        <f t="shared" si="8"/>
        <v>0.3991183746129579</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Parameter!E16</f>
        <v>-2.2249999999999999E-2</v>
      </c>
      <c r="AC24" s="9">
        <f t="shared" ref="AC24:AC41" si="9">AB24*L24</f>
        <v>-1.7147357915442724E-3</v>
      </c>
      <c r="AD24" s="9">
        <f t="shared" ref="AD24:AD41" si="10">AB24*M24</f>
        <v>-1.424564380281352E-10</v>
      </c>
      <c r="AE24" s="9">
        <f t="shared" ref="AE24:AE41" si="11">AB24*N24</f>
        <v>-3.1733032797263172E-11</v>
      </c>
      <c r="AF24" s="9">
        <f t="shared" ref="AF24:AF41" si="12">AB24*O24</f>
        <v>-3.4438194362183897E-10</v>
      </c>
      <c r="AG24" s="9">
        <f t="shared" ref="AG24:AG41" si="13">AB24*P24</f>
        <v>-1.5441451596400219E-10</v>
      </c>
      <c r="AH24" s="9">
        <f t="shared" ref="AH24:AH41" si="14">AB24*Q24</f>
        <v>-4.8139684157461459E-5</v>
      </c>
      <c r="AI24" s="9">
        <f t="shared" ref="AI24:AI41" si="15">AB24*R24</f>
        <v>-4.5414102288086654E-6</v>
      </c>
      <c r="AJ24" s="9">
        <f t="shared" ref="AJ24:AJ41" si="16">AB24*S24</f>
        <v>-3.5506006609598342E-6</v>
      </c>
      <c r="AK24" s="9">
        <f t="shared" ref="AK24:AK41" si="17">AB24*T24</f>
        <v>-1.1715089734889543E-5</v>
      </c>
      <c r="AL24" s="9">
        <f t="shared" ref="AL24:AL41" si="18">AB24*U24</f>
        <v>-1.2609593973677584E-8</v>
      </c>
      <c r="AM24" s="9">
        <f t="shared" ref="AM24:AM41" si="19">AB24*V24</f>
        <v>-1.0555892319478332E-6</v>
      </c>
      <c r="AN24" s="9">
        <f t="shared" ref="AN24:AN41" si="20">AB24*W24</f>
        <v>-6.8492334885282566E-3</v>
      </c>
      <c r="AO24" s="9">
        <f t="shared" ref="AO24:AO41" si="21">AB24*X24</f>
        <v>-5.4742945287814884E-2</v>
      </c>
      <c r="AP24" s="9">
        <f t="shared" ref="AP24:AP41" si="22">AB24*Y24</f>
        <v>-1.118254572743227E-4</v>
      </c>
      <c r="AQ24" s="9">
        <f t="shared" ref="AQ24:AQ41" si="23">AB24*Z24</f>
        <v>-4.4715138236062118E-9</v>
      </c>
      <c r="AR24" s="9">
        <f t="shared" ref="AR24:AR41" si="24">AB24*AA24</f>
        <v>-1.1423006730987222E-2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Parameter!E17</f>
        <v>0.56000000000000005</v>
      </c>
      <c r="AC25" s="9">
        <f t="shared" si="9"/>
        <v>3.2807178932765788E-2</v>
      </c>
      <c r="AD25" s="9">
        <f t="shared" si="10"/>
        <v>2.1058667071330457E-9</v>
      </c>
      <c r="AE25" s="9">
        <f t="shared" si="11"/>
        <v>2.5469461342766554E-9</v>
      </c>
      <c r="AF25" s="9">
        <f t="shared" si="12"/>
        <v>2.837266425919775E-9</v>
      </c>
      <c r="AG25" s="9">
        <f t="shared" si="13"/>
        <v>1.2113183030965678E-9</v>
      </c>
      <c r="AH25" s="9">
        <f t="shared" si="14"/>
        <v>1.4502831716759698E-3</v>
      </c>
      <c r="AI25" s="9">
        <f t="shared" si="15"/>
        <v>1.3585962314625929E-4</v>
      </c>
      <c r="AJ25" s="9">
        <f t="shared" si="16"/>
        <v>1.4539097204289359E-4</v>
      </c>
      <c r="AK25" s="9">
        <f t="shared" si="17"/>
        <v>5.0003574682459329E-4</v>
      </c>
      <c r="AL25" s="9">
        <f t="shared" si="18"/>
        <v>3.4223640155008744E-6</v>
      </c>
      <c r="AM25" s="9">
        <f t="shared" si="19"/>
        <v>4.4673571865618157E-5</v>
      </c>
      <c r="AN25" s="9">
        <f t="shared" si="20"/>
        <v>3.5399429147152849E-2</v>
      </c>
      <c r="AO25" s="9">
        <f t="shared" si="21"/>
        <v>0.40882051981535728</v>
      </c>
      <c r="AP25" s="9">
        <f t="shared" si="22"/>
        <v>5.8490956447856748E-3</v>
      </c>
      <c r="AQ25" s="9">
        <f t="shared" si="23"/>
        <v>1.2832441956895379E-7</v>
      </c>
      <c r="AR25" s="9">
        <f t="shared" si="24"/>
        <v>0.50463273769896244</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Parameter!E18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Parameter!E19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Parameter!E20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Parameter!E21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Parameter!E22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Parameter!E23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Parameter!E24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Parameter!E25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Parameter!E26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Parameter!E27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Parameter!E28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Parameter!E29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Parameter!E30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Parameter!E31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9.6504108326285087E-2</v>
      </c>
      <c r="AD42" s="9">
        <f t="shared" si="25"/>
        <v>-9.8662997480094668E-9</v>
      </c>
      <c r="AE42" s="9">
        <f t="shared" si="25"/>
        <v>1.4977581841418726E-9</v>
      </c>
      <c r="AF42" s="9">
        <f t="shared" si="25"/>
        <v>-2.0021465677558703E-10</v>
      </c>
      <c r="AG42" s="9">
        <f t="shared" si="25"/>
        <v>5.5046205732128009E-11</v>
      </c>
      <c r="AH42" s="9">
        <f t="shared" si="25"/>
        <v>1.1571224080281313E-4</v>
      </c>
      <c r="AI42" s="9">
        <f t="shared" si="25"/>
        <v>-1.3703365728170517E-4</v>
      </c>
      <c r="AJ42" s="9">
        <f t="shared" si="25"/>
        <v>-1.0599097301852657E-4</v>
      </c>
      <c r="AK42" s="9">
        <f t="shared" si="25"/>
        <v>-5.1247785505367642E-4</v>
      </c>
      <c r="AL42" s="9">
        <f t="shared" si="25"/>
        <v>2.0543468725209275E-6</v>
      </c>
      <c r="AM42" s="9">
        <f t="shared" si="25"/>
        <v>-4.5968112562466453E-5</v>
      </c>
      <c r="AN42" s="9">
        <f t="shared" si="25"/>
        <v>9.6590810120582293E-3</v>
      </c>
      <c r="AO42" s="9">
        <f t="shared" si="25"/>
        <v>1.448269028411968E-2</v>
      </c>
      <c r="AP42" s="9">
        <f t="shared" si="25"/>
        <v>-8.4846736023998382E-3</v>
      </c>
      <c r="AQ42" s="9">
        <f t="shared" si="25"/>
        <v>3.4047247169976778E-8</v>
      </c>
      <c r="AR42" s="9">
        <f t="shared" si="25"/>
        <v>-1.3892469909709393</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Parameter!E32</f>
        <v>-2.2249999999999999E-2</v>
      </c>
      <c r="AC43" s="9">
        <f t="shared" ref="AC43:AC60" si="26">AB43*L43</f>
        <v>-1.7147357915442724E-3</v>
      </c>
      <c r="AD43" s="9">
        <f t="shared" ref="AD43:AD60" si="27">AB43*M43</f>
        <v>-1.424564380281352E-10</v>
      </c>
      <c r="AE43" s="9">
        <f t="shared" ref="AE43:AE60" si="28">AB43*N43</f>
        <v>-3.1733032797263172E-11</v>
      </c>
      <c r="AF43" s="9">
        <f t="shared" ref="AF43:AF60" si="29">AB43*O43</f>
        <v>-3.4438194362183897E-10</v>
      </c>
      <c r="AG43" s="9">
        <f t="shared" ref="AG43:AG60" si="30">AB43*P43</f>
        <v>-1.5441451596400219E-10</v>
      </c>
      <c r="AH43" s="9">
        <f t="shared" ref="AH43:AH60" si="31">AB43*Q43</f>
        <v>-4.8139684157461459E-5</v>
      </c>
      <c r="AI43" s="9">
        <f t="shared" ref="AI43:AI60" si="32">AB43*R43</f>
        <v>-4.5414102288086654E-6</v>
      </c>
      <c r="AJ43" s="9">
        <f t="shared" ref="AJ43:AJ60" si="33">AB43*S43</f>
        <v>-3.5506006609598342E-6</v>
      </c>
      <c r="AK43" s="9">
        <f t="shared" ref="AK43:AK60" si="34">AB43*T43</f>
        <v>-1.1715089734889543E-5</v>
      </c>
      <c r="AL43" s="9">
        <f t="shared" ref="AL43:AL60" si="35">AB43*U43</f>
        <v>-1.2609593973677584E-8</v>
      </c>
      <c r="AM43" s="9">
        <f t="shared" ref="AM43:AM60" si="36">AB43*V43</f>
        <v>-1.0555892319478332E-6</v>
      </c>
      <c r="AN43" s="9">
        <f t="shared" ref="AN43:AN60" si="37">AB43*W43</f>
        <v>-6.8492334885282566E-3</v>
      </c>
      <c r="AO43" s="9">
        <f t="shared" ref="AO43:AO60" si="38">AB43*X43</f>
        <v>-5.4742945287814884E-2</v>
      </c>
      <c r="AP43" s="9">
        <f t="shared" ref="AP43:AP60" si="39">AB43*Y43</f>
        <v>-1.118254572743227E-4</v>
      </c>
      <c r="AQ43" s="9">
        <f t="shared" ref="AQ43:AQ60" si="40">AB43*Z43</f>
        <v>-4.4715138236062118E-9</v>
      </c>
      <c r="AR43" s="9">
        <f t="shared" ref="AR43:AR60" si="41">AB43*AA43</f>
        <v>-1.1423006730987222E-2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Parameter!E33</f>
        <v>0.56000000000000005</v>
      </c>
      <c r="AC44" s="9">
        <f t="shared" si="26"/>
        <v>3.2807178932765788E-2</v>
      </c>
      <c r="AD44" s="9">
        <f t="shared" si="27"/>
        <v>2.1058667071330457E-9</v>
      </c>
      <c r="AE44" s="9">
        <f t="shared" si="28"/>
        <v>2.5469461342766554E-9</v>
      </c>
      <c r="AF44" s="9">
        <f t="shared" si="29"/>
        <v>2.837266425919775E-9</v>
      </c>
      <c r="AG44" s="9">
        <f t="shared" si="30"/>
        <v>1.2113183030965678E-9</v>
      </c>
      <c r="AH44" s="9">
        <f t="shared" si="31"/>
        <v>1.4502831716759698E-3</v>
      </c>
      <c r="AI44" s="9">
        <f t="shared" si="32"/>
        <v>1.3585962314625929E-4</v>
      </c>
      <c r="AJ44" s="9">
        <f t="shared" si="33"/>
        <v>1.4539097204289359E-4</v>
      </c>
      <c r="AK44" s="9">
        <f t="shared" si="34"/>
        <v>5.0003574682459329E-4</v>
      </c>
      <c r="AL44" s="9">
        <f t="shared" si="35"/>
        <v>3.4223640155008744E-6</v>
      </c>
      <c r="AM44" s="9">
        <f t="shared" si="36"/>
        <v>4.4673571865618157E-5</v>
      </c>
      <c r="AN44" s="9">
        <f t="shared" si="37"/>
        <v>3.5399429147152849E-2</v>
      </c>
      <c r="AO44" s="9">
        <f t="shared" si="38"/>
        <v>0.40882051981535728</v>
      </c>
      <c r="AP44" s="9">
        <f t="shared" si="39"/>
        <v>5.8490956447856748E-3</v>
      </c>
      <c r="AQ44" s="9">
        <f t="shared" si="40"/>
        <v>1.2832441956895379E-7</v>
      </c>
      <c r="AR44" s="9">
        <f t="shared" si="41"/>
        <v>0.50463273769896244</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Parameter!E34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Parameter!E35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Parameter!E36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Parameter!E37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Parameter!E38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Parameter!E39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Parameter!E40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Parameter!E41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Parameter!E42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Parameter!E43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Parameter!E44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Parameter!E45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Parameter!E46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Parameter!E47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Parameter!E48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Parameter!E49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Parameter!E50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Parameter!E51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Parameter!E52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Parameter!E53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7"/>
  <sheetViews>
    <sheetView workbookViewId="0"/>
  </sheetViews>
  <sheetFormatPr baseColWidth="10" defaultColWidth="8.7265625" defaultRowHeight="14.5" x14ac:dyDescent="0.35"/>
  <cols>
    <col min="2" max="2" width="42.81640625" customWidth="1"/>
    <col min="4" max="4" width="14.26953125" customWidth="1"/>
  </cols>
  <sheetData>
    <row r="1" spans="1:7" ht="26.5" x14ac:dyDescent="0.35">
      <c r="B1" s="5" t="s">
        <v>280</v>
      </c>
      <c r="C1" s="5" t="s">
        <v>194</v>
      </c>
      <c r="D1" s="5" t="s">
        <v>312</v>
      </c>
      <c r="E1" s="5" t="s">
        <v>313</v>
      </c>
      <c r="F1" s="5" t="s">
        <v>315</v>
      </c>
      <c r="G1" s="5" t="s">
        <v>332</v>
      </c>
    </row>
    <row r="2" spans="1:7" ht="63.5" x14ac:dyDescent="0.35">
      <c r="A2" s="5" t="s">
        <v>0</v>
      </c>
      <c r="B2" s="6" t="s">
        <v>281</v>
      </c>
      <c r="C2" s="6" t="s">
        <v>297</v>
      </c>
      <c r="D2" s="6">
        <v>8400</v>
      </c>
      <c r="E2" s="6" t="s">
        <v>314</v>
      </c>
      <c r="F2" s="6" t="s">
        <v>316</v>
      </c>
      <c r="G2" s="6" t="s">
        <v>333</v>
      </c>
    </row>
    <row r="3" spans="1:7" ht="63.5" x14ac:dyDescent="0.35">
      <c r="A3" s="5" t="s">
        <v>5</v>
      </c>
      <c r="B3" s="6" t="s">
        <v>282</v>
      </c>
      <c r="C3" s="6" t="s">
        <v>298</v>
      </c>
      <c r="D3" s="6">
        <v>2.3400000000000001E-2</v>
      </c>
      <c r="E3" s="6" t="s">
        <v>314</v>
      </c>
      <c r="F3" s="6" t="s">
        <v>317</v>
      </c>
      <c r="G3" s="6" t="s">
        <v>334</v>
      </c>
    </row>
    <row r="4" spans="1:7" ht="76" x14ac:dyDescent="0.35">
      <c r="A4" s="5" t="s">
        <v>6</v>
      </c>
      <c r="B4" s="6" t="s">
        <v>283</v>
      </c>
      <c r="C4" s="6" t="s">
        <v>299</v>
      </c>
      <c r="D4" s="6">
        <v>3.8500000000000001E-5</v>
      </c>
      <c r="E4" s="6" t="s">
        <v>314</v>
      </c>
      <c r="F4" s="6" t="s">
        <v>318</v>
      </c>
      <c r="G4" s="6" t="s">
        <v>335</v>
      </c>
    </row>
    <row r="5" spans="1:7" ht="76" x14ac:dyDescent="0.35">
      <c r="A5" s="5" t="s">
        <v>7</v>
      </c>
      <c r="B5" s="6" t="s">
        <v>284</v>
      </c>
      <c r="C5" s="6" t="s">
        <v>299</v>
      </c>
      <c r="D5" s="6">
        <v>4.75E-4</v>
      </c>
      <c r="E5" s="6" t="s">
        <v>314</v>
      </c>
      <c r="F5" s="6" t="s">
        <v>319</v>
      </c>
      <c r="G5" s="6" t="s">
        <v>335</v>
      </c>
    </row>
    <row r="6" spans="1:7" ht="51" x14ac:dyDescent="0.35">
      <c r="A6" s="5" t="s">
        <v>8</v>
      </c>
      <c r="B6" s="6" t="s">
        <v>285</v>
      </c>
      <c r="C6" s="6" t="s">
        <v>300</v>
      </c>
      <c r="D6" s="6">
        <v>7.18E-4</v>
      </c>
      <c r="E6" s="6" t="s">
        <v>314</v>
      </c>
      <c r="F6" s="6" t="s">
        <v>320</v>
      </c>
      <c r="G6" s="6" t="s">
        <v>336</v>
      </c>
    </row>
    <row r="7" spans="1:7" ht="76" x14ac:dyDescent="0.35">
      <c r="A7" s="5" t="s">
        <v>9</v>
      </c>
      <c r="B7" s="6" t="s">
        <v>286</v>
      </c>
      <c r="C7" s="6" t="s">
        <v>301</v>
      </c>
      <c r="D7" s="6">
        <v>4220</v>
      </c>
      <c r="E7" s="6" t="s">
        <v>314</v>
      </c>
      <c r="F7" s="6" t="s">
        <v>321</v>
      </c>
      <c r="G7" s="6" t="s">
        <v>337</v>
      </c>
    </row>
    <row r="8" spans="1:7" ht="88.5" x14ac:dyDescent="0.35">
      <c r="A8" s="5" t="s">
        <v>10</v>
      </c>
      <c r="B8" s="6" t="s">
        <v>287</v>
      </c>
      <c r="C8" s="6" t="s">
        <v>302</v>
      </c>
      <c r="D8" s="6">
        <v>40.6</v>
      </c>
      <c r="E8" s="6" t="s">
        <v>314</v>
      </c>
      <c r="F8" s="6" t="s">
        <v>322</v>
      </c>
      <c r="G8" s="6" t="s">
        <v>338</v>
      </c>
    </row>
    <row r="9" spans="1:7" ht="63.5" x14ac:dyDescent="0.35">
      <c r="A9" s="5" t="s">
        <v>11</v>
      </c>
      <c r="B9" s="6" t="s">
        <v>288</v>
      </c>
      <c r="C9" s="6" t="s">
        <v>303</v>
      </c>
      <c r="D9" s="6">
        <v>55.5</v>
      </c>
      <c r="E9" s="6" t="s">
        <v>314</v>
      </c>
      <c r="F9" s="6" t="s">
        <v>323</v>
      </c>
      <c r="G9" s="6" t="s">
        <v>339</v>
      </c>
    </row>
    <row r="10" spans="1:7" ht="63.5" x14ac:dyDescent="0.35">
      <c r="A10" s="5" t="s">
        <v>12</v>
      </c>
      <c r="B10" s="6" t="s">
        <v>289</v>
      </c>
      <c r="C10" s="6" t="s">
        <v>304</v>
      </c>
      <c r="D10" s="6">
        <v>177</v>
      </c>
      <c r="E10" s="6" t="s">
        <v>314</v>
      </c>
      <c r="F10" s="6" t="s">
        <v>324</v>
      </c>
      <c r="G10" s="6" t="s">
        <v>340</v>
      </c>
    </row>
    <row r="11" spans="1:7" ht="113.5" x14ac:dyDescent="0.35">
      <c r="A11" s="5" t="s">
        <v>13</v>
      </c>
      <c r="B11" s="6" t="s">
        <v>290</v>
      </c>
      <c r="C11" s="6" t="s">
        <v>305</v>
      </c>
      <c r="D11" s="6">
        <v>0.73399999999999999</v>
      </c>
      <c r="E11" s="6" t="s">
        <v>314</v>
      </c>
      <c r="F11" s="6" t="s">
        <v>325</v>
      </c>
      <c r="G11" s="6" t="s">
        <v>341</v>
      </c>
    </row>
    <row r="12" spans="1:7" ht="113.5" x14ac:dyDescent="0.35">
      <c r="A12" s="5" t="s">
        <v>14</v>
      </c>
      <c r="B12" s="6" t="s">
        <v>291</v>
      </c>
      <c r="C12" s="6" t="s">
        <v>306</v>
      </c>
      <c r="D12" s="6">
        <v>28.3</v>
      </c>
      <c r="E12" s="6" t="s">
        <v>314</v>
      </c>
      <c r="F12" s="6" t="s">
        <v>326</v>
      </c>
      <c r="G12" s="6" t="s">
        <v>342</v>
      </c>
    </row>
    <row r="13" spans="1:7" ht="88.5" x14ac:dyDescent="0.35">
      <c r="A13" s="5" t="s">
        <v>15</v>
      </c>
      <c r="B13" s="6" t="s">
        <v>292</v>
      </c>
      <c r="C13" s="6" t="s">
        <v>307</v>
      </c>
      <c r="D13" s="6">
        <v>11800</v>
      </c>
      <c r="E13" s="6" t="s">
        <v>314</v>
      </c>
      <c r="F13" s="6" t="s">
        <v>327</v>
      </c>
      <c r="G13" s="6" t="s">
        <v>343</v>
      </c>
    </row>
    <row r="14" spans="1:7" ht="51" x14ac:dyDescent="0.35">
      <c r="A14" s="5" t="s">
        <v>16</v>
      </c>
      <c r="B14" s="6" t="s">
        <v>293</v>
      </c>
      <c r="C14" s="6" t="s">
        <v>308</v>
      </c>
      <c r="D14" s="6">
        <v>1400000</v>
      </c>
      <c r="E14" s="6" t="s">
        <v>314</v>
      </c>
      <c r="F14" s="6" t="s">
        <v>328</v>
      </c>
      <c r="G14" s="6" t="s">
        <v>344</v>
      </c>
    </row>
    <row r="15" spans="1:7" ht="138.5" x14ac:dyDescent="0.35">
      <c r="A15" s="5" t="s">
        <v>17</v>
      </c>
      <c r="B15" s="6" t="s">
        <v>294</v>
      </c>
      <c r="C15" s="6" t="s">
        <v>309</v>
      </c>
      <c r="D15" s="6">
        <v>11500</v>
      </c>
      <c r="E15" s="6" t="s">
        <v>314</v>
      </c>
      <c r="F15" s="6" t="s">
        <v>329</v>
      </c>
      <c r="G15" s="6" t="s">
        <v>345</v>
      </c>
    </row>
    <row r="16" spans="1:7" ht="101" x14ac:dyDescent="0.35">
      <c r="A16" s="5" t="s">
        <v>18</v>
      </c>
      <c r="B16" s="6" t="s">
        <v>295</v>
      </c>
      <c r="C16" s="6" t="s">
        <v>310</v>
      </c>
      <c r="D16" s="6">
        <v>6.3600000000000004E-2</v>
      </c>
      <c r="E16" s="6" t="s">
        <v>314</v>
      </c>
      <c r="F16" s="6" t="s">
        <v>330</v>
      </c>
      <c r="G16" s="6" t="s">
        <v>346</v>
      </c>
    </row>
    <row r="17" spans="1:7" ht="88.5" x14ac:dyDescent="0.35">
      <c r="A17" s="5" t="s">
        <v>19</v>
      </c>
      <c r="B17" s="6" t="s">
        <v>296</v>
      </c>
      <c r="C17" s="6" t="s">
        <v>311</v>
      </c>
      <c r="D17" s="6">
        <v>65300</v>
      </c>
      <c r="E17" s="6" t="s">
        <v>314</v>
      </c>
      <c r="F17" s="6" t="s">
        <v>331</v>
      </c>
      <c r="G17" s="6" t="s">
        <v>347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204</v>
      </c>
      <c r="B2" s="6">
        <v>6.3807936476697992E-6</v>
      </c>
      <c r="C2" s="6">
        <v>2.6576930827065649E-6</v>
      </c>
      <c r="D2" s="6">
        <v>3.393881681229012E-5</v>
      </c>
      <c r="E2" s="6">
        <v>8.9799592747379062E-6</v>
      </c>
      <c r="F2" s="6">
        <v>5.073676820295631E-6</v>
      </c>
      <c r="G2" s="6">
        <v>4.1395525042220893E-6</v>
      </c>
      <c r="H2" s="6">
        <v>8.5521001667115701E-6</v>
      </c>
      <c r="I2" s="6">
        <v>9.8686147133514028E-6</v>
      </c>
      <c r="J2" s="6">
        <v>5.4808461843890439E-6</v>
      </c>
      <c r="K2" s="6">
        <v>1.399621397836313E-6</v>
      </c>
      <c r="L2" s="6">
        <v>3.122685397122769E-6</v>
      </c>
      <c r="M2" s="6">
        <v>5.3849631885229818E-6</v>
      </c>
      <c r="N2" s="6">
        <v>1.3151480152843561E-6</v>
      </c>
      <c r="O2" s="6">
        <v>1.6592279794281009E-6</v>
      </c>
      <c r="P2" s="6">
        <v>1.7093572468914609E-6</v>
      </c>
      <c r="Q2" s="6">
        <v>5.9816757386730553E-5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204</v>
      </c>
      <c r="B2" s="6">
        <v>6.3806090355951273E-6</v>
      </c>
      <c r="C2" s="6">
        <v>2.6575915518047208E-6</v>
      </c>
      <c r="D2" s="6">
        <v>3.3938060250373632E-5</v>
      </c>
      <c r="E2" s="6">
        <v>8.9797346785280221E-6</v>
      </c>
      <c r="F2" s="6">
        <v>5.0735372498990744E-6</v>
      </c>
      <c r="G2" s="6">
        <v>4.1393999335640208E-6</v>
      </c>
      <c r="H2" s="6">
        <v>8.5518561537444673E-6</v>
      </c>
      <c r="I2" s="6">
        <v>9.8682881821037308E-6</v>
      </c>
      <c r="J2" s="6">
        <v>5.4807097806590054E-6</v>
      </c>
      <c r="K2" s="6">
        <v>1.399603442854311E-6</v>
      </c>
      <c r="L2" s="6">
        <v>3.1226076657536829E-6</v>
      </c>
      <c r="M2" s="6">
        <v>5.3848059853843849E-6</v>
      </c>
      <c r="N2" s="6">
        <v>1.315143388235613E-6</v>
      </c>
      <c r="O2" s="6">
        <v>1.6592103697655941E-6</v>
      </c>
      <c r="P2" s="6">
        <v>1.7093400955609971E-6</v>
      </c>
      <c r="Q2" s="6">
        <v>5.981454774075162E-5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6.3807936476697992E-6</v>
      </c>
      <c r="C2" s="6">
        <f>SUMPRODUCT(Waste_Generation_default!B3:'Waste_Generation_default'!B5,C3:C5)</f>
        <v>2.6576930827065653E-6</v>
      </c>
      <c r="D2" s="6">
        <f>SUMPRODUCT(Waste_Generation_default!B3:'Waste_Generation_default'!B5,D3:D5)</f>
        <v>3.3938816812290127E-5</v>
      </c>
      <c r="E2" s="6">
        <f>SUMPRODUCT(Waste_Generation_default!B3:'Waste_Generation_default'!B5,E3:E5)</f>
        <v>8.9799592747379079E-6</v>
      </c>
      <c r="F2" s="6">
        <f>SUMPRODUCT(Waste_Generation_default!B3:'Waste_Generation_default'!B5,F3:F5)</f>
        <v>5.0736768202956319E-6</v>
      </c>
      <c r="G2" s="6">
        <f>SUMPRODUCT(Waste_Generation_default!B3:'Waste_Generation_default'!B5,G3:G5)</f>
        <v>4.1395525042220893E-6</v>
      </c>
      <c r="H2" s="6">
        <f>SUMPRODUCT(Waste_Generation_default!B3:'Waste_Generation_default'!B5,H3:H5)</f>
        <v>8.5521001667115701E-6</v>
      </c>
      <c r="I2" s="6">
        <f>SUMPRODUCT(Waste_Generation_default!B3:'Waste_Generation_default'!B5,I3:I5)</f>
        <v>9.8686147133514028E-6</v>
      </c>
      <c r="J2" s="6">
        <f>SUMPRODUCT(Waste_Generation_default!B3:'Waste_Generation_default'!B5,J3:J5)</f>
        <v>5.4808461843890439E-6</v>
      </c>
      <c r="K2" s="6">
        <f>SUMPRODUCT(Waste_Generation_default!B3:'Waste_Generation_default'!B5,K3:K5)</f>
        <v>1.399621397836313E-6</v>
      </c>
      <c r="L2" s="6">
        <f>SUMPRODUCT(Waste_Generation_default!B3:'Waste_Generation_default'!B5,L3:L5)</f>
        <v>3.122685397122769E-6</v>
      </c>
      <c r="M2" s="6">
        <f>SUMPRODUCT(Waste_Generation_default!B3:'Waste_Generation_default'!B5,M3:M5)</f>
        <v>5.3849631885229818E-6</v>
      </c>
      <c r="N2" s="6">
        <f>SUMPRODUCT(Waste_Generation_default!B3:'Waste_Generation_default'!B5,N3:N5)</f>
        <v>1.3151480152843563E-6</v>
      </c>
      <c r="O2" s="6">
        <f>SUMPRODUCT(Waste_Generation_default!B3:'Waste_Generation_default'!B5,O3:O5)</f>
        <v>1.6592279794281011E-6</v>
      </c>
      <c r="P2" s="6">
        <f>SUMPRODUCT(Waste_Generation_default!B3:'Waste_Generation_default'!B5,P3:P5)</f>
        <v>1.7093572468914609E-6</v>
      </c>
      <c r="Q2" s="6">
        <f>SUMPRODUCT(Waste_Generation_default!B3:'Waste_Generation_default'!B5,Q3:Q5)</f>
        <v>5.981675738673056E-5</v>
      </c>
    </row>
    <row r="3" spans="1:17" x14ac:dyDescent="0.35">
      <c r="A3" s="5" t="s">
        <v>2</v>
      </c>
      <c r="B3" s="6">
        <f>SUMPRODUCT(OEV_materials_default!B2:'OEV_materials_default'!B2,Waste_Composition_default!B2:'Waste_Composition_default'!B2)</f>
        <v>6.3807936476697992E-6</v>
      </c>
      <c r="C3" s="6">
        <f>SUMPRODUCT(OEV_materials_default!C2:'OEV_materials_default'!C2,Waste_Composition_default!B2:'Waste_Composition_default'!B2)</f>
        <v>2.6576930827065649E-6</v>
      </c>
      <c r="D3" s="6">
        <f>SUMPRODUCT(OEV_materials_default!D2:'OEV_materials_default'!D2,Waste_Composition_default!B2:'Waste_Composition_default'!B2)</f>
        <v>3.393881681229012E-5</v>
      </c>
      <c r="E3" s="6">
        <f>SUMPRODUCT(OEV_materials_default!E2:'OEV_materials_default'!E2,Waste_Composition_default!B2:'Waste_Composition_default'!B2)</f>
        <v>8.9799592747379062E-6</v>
      </c>
      <c r="F3" s="6">
        <f>SUMPRODUCT(OEV_materials_default!F2:'OEV_materials_default'!F2,Waste_Composition_default!B2:'Waste_Composition_default'!B2)</f>
        <v>5.073676820295631E-6</v>
      </c>
      <c r="G3" s="6">
        <f>SUMPRODUCT(OEV_materials_default!G2:'OEV_materials_default'!G2,Waste_Composition_default!B2:'Waste_Composition_default'!B2)</f>
        <v>4.1395525042220893E-6</v>
      </c>
      <c r="H3" s="6">
        <f>SUMPRODUCT(OEV_materials_default!H2:'OEV_materials_default'!H2,Waste_Composition_default!B2:'Waste_Composition_default'!B2)</f>
        <v>8.5521001667115701E-6</v>
      </c>
      <c r="I3" s="6">
        <f>SUMPRODUCT(OEV_materials_default!I2:'OEV_materials_default'!I2,Waste_Composition_default!B2:'Waste_Composition_default'!B2)</f>
        <v>9.8686147133514028E-6</v>
      </c>
      <c r="J3" s="6">
        <f>SUMPRODUCT(OEV_materials_default!J2:'OEV_materials_default'!J2,Waste_Composition_default!B2:'Waste_Composition_default'!B2)</f>
        <v>5.4808461843890439E-6</v>
      </c>
      <c r="K3" s="6">
        <f>SUMPRODUCT(OEV_materials_default!K2:'OEV_materials_default'!K2,Waste_Composition_default!B2:'Waste_Composition_default'!B2)</f>
        <v>1.399621397836313E-6</v>
      </c>
      <c r="L3" s="6">
        <f>SUMPRODUCT(OEV_materials_default!L2:'OEV_materials_default'!L2,Waste_Composition_default!B2:'Waste_Composition_default'!B2)</f>
        <v>3.122685397122769E-6</v>
      </c>
      <c r="M3" s="6">
        <f>SUMPRODUCT(OEV_materials_default!M2:'OEV_materials_default'!M2,Waste_Composition_default!B2:'Waste_Composition_default'!B2)</f>
        <v>5.3849631885229818E-6</v>
      </c>
      <c r="N3" s="6">
        <f>SUMPRODUCT(OEV_materials_default!N2:'OEV_materials_default'!N2,Waste_Composition_default!B2:'Waste_Composition_default'!B2)</f>
        <v>1.3151480152843561E-6</v>
      </c>
      <c r="O3" s="6">
        <f>SUMPRODUCT(OEV_materials_default!O2:'OEV_materials_default'!O2,Waste_Composition_default!B2:'Waste_Composition_default'!B2)</f>
        <v>1.6592279794281009E-6</v>
      </c>
      <c r="P3" s="6">
        <f>SUMPRODUCT(OEV_materials_default!P2:'OEV_materials_default'!P2,Waste_Composition_default!B2:'Waste_Composition_default'!B2)</f>
        <v>1.7093572468914609E-6</v>
      </c>
      <c r="Q3" s="6">
        <f>SUMPRODUCT(OEV_materials_default!Q2:'OEV_materials_default'!Q2,Waste_Composition_default!B2:'Waste_Composition_default'!B2)</f>
        <v>5.9816757386730553E-5</v>
      </c>
    </row>
    <row r="4" spans="1:17" x14ac:dyDescent="0.35">
      <c r="A4" s="5" t="s">
        <v>3</v>
      </c>
      <c r="B4" s="6">
        <f>SUMPRODUCT(OEV_materials_default!B2:'OEV_materials_default'!B2,Waste_Composition_default!C2:'Waste_Composition_default'!C2)</f>
        <v>6.3807936476697992E-6</v>
      </c>
      <c r="C4" s="6">
        <f>SUMPRODUCT(OEV_materials_default!C2:'OEV_materials_default'!C2,Waste_Composition_default!C2:'Waste_Composition_default'!C2)</f>
        <v>2.6576930827065649E-6</v>
      </c>
      <c r="D4" s="6">
        <f>SUMPRODUCT(OEV_materials_default!D2:'OEV_materials_default'!D2,Waste_Composition_default!C2:'Waste_Composition_default'!C2)</f>
        <v>3.393881681229012E-5</v>
      </c>
      <c r="E4" s="6">
        <f>SUMPRODUCT(OEV_materials_default!E2:'OEV_materials_default'!E2,Waste_Composition_default!C2:'Waste_Composition_default'!C2)</f>
        <v>8.9799592747379062E-6</v>
      </c>
      <c r="F4" s="6">
        <f>SUMPRODUCT(OEV_materials_default!F2:'OEV_materials_default'!F2,Waste_Composition_default!C2:'Waste_Composition_default'!C2)</f>
        <v>5.073676820295631E-6</v>
      </c>
      <c r="G4" s="6">
        <f>SUMPRODUCT(OEV_materials_default!G2:'OEV_materials_default'!G2,Waste_Composition_default!C2:'Waste_Composition_default'!C2)</f>
        <v>4.1395525042220893E-6</v>
      </c>
      <c r="H4" s="6">
        <f>SUMPRODUCT(OEV_materials_default!H2:'OEV_materials_default'!H2,Waste_Composition_default!C2:'Waste_Composition_default'!C2)</f>
        <v>8.5521001667115701E-6</v>
      </c>
      <c r="I4" s="6">
        <f>SUMPRODUCT(OEV_materials_default!I2:'OEV_materials_default'!I2,Waste_Composition_default!C2:'Waste_Composition_default'!C2)</f>
        <v>9.8686147133514028E-6</v>
      </c>
      <c r="J4" s="6">
        <f>SUMPRODUCT(OEV_materials_default!J2:'OEV_materials_default'!J2,Waste_Composition_default!C2:'Waste_Composition_default'!C2)</f>
        <v>5.4808461843890439E-6</v>
      </c>
      <c r="K4" s="6">
        <f>SUMPRODUCT(OEV_materials_default!K2:'OEV_materials_default'!K2,Waste_Composition_default!C2:'Waste_Composition_default'!C2)</f>
        <v>1.399621397836313E-6</v>
      </c>
      <c r="L4" s="6">
        <f>SUMPRODUCT(OEV_materials_default!L2:'OEV_materials_default'!L2,Waste_Composition_default!C2:'Waste_Composition_default'!C2)</f>
        <v>3.122685397122769E-6</v>
      </c>
      <c r="M4" s="6">
        <f>SUMPRODUCT(OEV_materials_default!M2:'OEV_materials_default'!M2,Waste_Composition_default!C2:'Waste_Composition_default'!C2)</f>
        <v>5.3849631885229818E-6</v>
      </c>
      <c r="N4" s="6">
        <f>SUMPRODUCT(OEV_materials_default!N2:'OEV_materials_default'!N2,Waste_Composition_default!C2:'Waste_Composition_default'!C2)</f>
        <v>1.3151480152843561E-6</v>
      </c>
      <c r="O4" s="6">
        <f>SUMPRODUCT(OEV_materials_default!O2:'OEV_materials_default'!O2,Waste_Composition_default!C2:'Waste_Composition_default'!C2)</f>
        <v>1.6592279794281009E-6</v>
      </c>
      <c r="P4" s="6">
        <f>SUMPRODUCT(OEV_materials_default!P2:'OEV_materials_default'!P2,Waste_Composition_default!C2:'Waste_Composition_default'!C2)</f>
        <v>1.7093572468914609E-6</v>
      </c>
      <c r="Q4" s="6">
        <f>SUMPRODUCT(OEV_materials_default!Q2:'OEV_materials_default'!Q2,Waste_Composition_default!C2:'Waste_Composition_default'!C2)</f>
        <v>5.9816757386730553E-5</v>
      </c>
    </row>
    <row r="5" spans="1:17" x14ac:dyDescent="0.35">
      <c r="A5" s="5" t="s">
        <v>4</v>
      </c>
      <c r="B5" s="6">
        <f>SUMPRODUCT(OEV_materials_default!B2:'OEV_materials_default'!B2,Waste_Composition_default!D2:'Waste_Composition_default'!D2)</f>
        <v>6.3807936476697992E-6</v>
      </c>
      <c r="C5" s="6">
        <f>SUMPRODUCT(OEV_materials_default!C2:'OEV_materials_default'!C2,Waste_Composition_default!D2:'Waste_Composition_default'!D2)</f>
        <v>2.6576930827065649E-6</v>
      </c>
      <c r="D5" s="6">
        <f>SUMPRODUCT(OEV_materials_default!D2:'OEV_materials_default'!D2,Waste_Composition_default!D2:'Waste_Composition_default'!D2)</f>
        <v>3.393881681229012E-5</v>
      </c>
      <c r="E5" s="6">
        <f>SUMPRODUCT(OEV_materials_default!E2:'OEV_materials_default'!E2,Waste_Composition_default!D2:'Waste_Composition_default'!D2)</f>
        <v>8.9799592747379062E-6</v>
      </c>
      <c r="F5" s="6">
        <f>SUMPRODUCT(OEV_materials_default!F2:'OEV_materials_default'!F2,Waste_Composition_default!D2:'Waste_Composition_default'!D2)</f>
        <v>5.073676820295631E-6</v>
      </c>
      <c r="G5" s="6">
        <f>SUMPRODUCT(OEV_materials_default!G2:'OEV_materials_default'!G2,Waste_Composition_default!D2:'Waste_Composition_default'!D2)</f>
        <v>4.1395525042220893E-6</v>
      </c>
      <c r="H5" s="6">
        <f>SUMPRODUCT(OEV_materials_default!H2:'OEV_materials_default'!H2,Waste_Composition_default!D2:'Waste_Composition_default'!D2)</f>
        <v>8.5521001667115701E-6</v>
      </c>
      <c r="I5" s="6">
        <f>SUMPRODUCT(OEV_materials_default!I2:'OEV_materials_default'!I2,Waste_Composition_default!D2:'Waste_Composition_default'!D2)</f>
        <v>9.8686147133514028E-6</v>
      </c>
      <c r="J5" s="6">
        <f>SUMPRODUCT(OEV_materials_default!J2:'OEV_materials_default'!J2,Waste_Composition_default!D2:'Waste_Composition_default'!D2)</f>
        <v>5.4808461843890439E-6</v>
      </c>
      <c r="K5" s="6">
        <f>SUMPRODUCT(OEV_materials_default!K2:'OEV_materials_default'!K2,Waste_Composition_default!D2:'Waste_Composition_default'!D2)</f>
        <v>1.399621397836313E-6</v>
      </c>
      <c r="L5" s="6">
        <f>SUMPRODUCT(OEV_materials_default!L2:'OEV_materials_default'!L2,Waste_Composition_default!D2:'Waste_Composition_default'!D2)</f>
        <v>3.122685397122769E-6</v>
      </c>
      <c r="M5" s="6">
        <f>SUMPRODUCT(OEV_materials_default!M2:'OEV_materials_default'!M2,Waste_Composition_default!D2:'Waste_Composition_default'!D2)</f>
        <v>5.3849631885229818E-6</v>
      </c>
      <c r="N5" s="6">
        <f>SUMPRODUCT(OEV_materials_default!N2:'OEV_materials_default'!N2,Waste_Composition_default!D2:'Waste_Composition_default'!D2)</f>
        <v>1.3151480152843561E-6</v>
      </c>
      <c r="O5" s="6">
        <f>SUMPRODUCT(OEV_materials_default!O2:'OEV_materials_default'!O2,Waste_Composition_default!D2:'Waste_Composition_default'!D2)</f>
        <v>1.6592279794281009E-6</v>
      </c>
      <c r="P5" s="6">
        <f>SUMPRODUCT(OEV_materials_default!P2:'OEV_materials_default'!P2,Waste_Composition_default!D2:'Waste_Composition_default'!D2)</f>
        <v>1.7093572468914609E-6</v>
      </c>
      <c r="Q5" s="6">
        <f>SUMPRODUCT(OEV_materials_default!Q2:'OEV_materials_default'!Q2,Waste_Composition_default!D2:'Waste_Composition_default'!D2)</f>
        <v>5.9816757386730553E-5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6.3807936476697992E-6</v>
      </c>
      <c r="C2" s="6">
        <f>SUMPRODUCT(Waste_Generation_S1!B3:'Waste_Generation_S1'!B5,C3:C5)</f>
        <v>2.6576930827065653E-6</v>
      </c>
      <c r="D2" s="6">
        <f>SUMPRODUCT(Waste_Generation_S1!B3:'Waste_Generation_S1'!B5,D3:D5)</f>
        <v>3.3938816812290127E-5</v>
      </c>
      <c r="E2" s="6">
        <f>SUMPRODUCT(Waste_Generation_S1!B3:'Waste_Generation_S1'!B5,E3:E5)</f>
        <v>8.9799592747379079E-6</v>
      </c>
      <c r="F2" s="6">
        <f>SUMPRODUCT(Waste_Generation_S1!B3:'Waste_Generation_S1'!B5,F3:F5)</f>
        <v>5.0736768202956319E-6</v>
      </c>
      <c r="G2" s="6">
        <f>SUMPRODUCT(Waste_Generation_S1!B3:'Waste_Generation_S1'!B5,G3:G5)</f>
        <v>4.1395525042220893E-6</v>
      </c>
      <c r="H2" s="6">
        <f>SUMPRODUCT(Waste_Generation_S1!B3:'Waste_Generation_S1'!B5,H3:H5)</f>
        <v>8.5521001667115701E-6</v>
      </c>
      <c r="I2" s="6">
        <f>SUMPRODUCT(Waste_Generation_S1!B3:'Waste_Generation_S1'!B5,I3:I5)</f>
        <v>9.8686147133514028E-6</v>
      </c>
      <c r="J2" s="6">
        <f>SUMPRODUCT(Waste_Generation_S1!B3:'Waste_Generation_S1'!B5,J3:J5)</f>
        <v>5.4808461843890439E-6</v>
      </c>
      <c r="K2" s="6">
        <f>SUMPRODUCT(Waste_Generation_S1!B3:'Waste_Generation_S1'!B5,K3:K5)</f>
        <v>1.399621397836313E-6</v>
      </c>
      <c r="L2" s="6">
        <f>SUMPRODUCT(Waste_Generation_S1!B3:'Waste_Generation_S1'!B5,L3:L5)</f>
        <v>3.122685397122769E-6</v>
      </c>
      <c r="M2" s="6">
        <f>SUMPRODUCT(Waste_Generation_S1!B3:'Waste_Generation_S1'!B5,M3:M5)</f>
        <v>5.3849631885229818E-6</v>
      </c>
      <c r="N2" s="6">
        <f>SUMPRODUCT(Waste_Generation_S1!B3:'Waste_Generation_S1'!B5,N3:N5)</f>
        <v>1.3151480152843563E-6</v>
      </c>
      <c r="O2" s="6">
        <f>SUMPRODUCT(Waste_Generation_S1!B3:'Waste_Generation_S1'!B5,O3:O5)</f>
        <v>1.6592279794281011E-6</v>
      </c>
      <c r="P2" s="6">
        <f>SUMPRODUCT(Waste_Generation_S1!B3:'Waste_Generation_S1'!B5,P3:P5)</f>
        <v>1.7093572468914609E-6</v>
      </c>
      <c r="Q2" s="6">
        <f>SUMPRODUCT(Waste_Generation_S1!B3:'Waste_Generation_S1'!B5,Q3:Q5)</f>
        <v>5.981675738673056E-5</v>
      </c>
    </row>
    <row r="3" spans="1:17" x14ac:dyDescent="0.35">
      <c r="A3" s="5" t="s">
        <v>2</v>
      </c>
      <c r="B3" s="6">
        <f>SUMPRODUCT(OEV_materials_default!B2:'OEV_materials_default'!B2,Waste_Composition_S1!B2:'Waste_Composition_S1'!B2)</f>
        <v>6.3807936476697992E-6</v>
      </c>
      <c r="C3" s="6">
        <f>SUMPRODUCT(OEV_materials_default!C2:'OEV_materials_default'!C2,Waste_Composition_S1!B2:'Waste_Composition_S1'!B2)</f>
        <v>2.6576930827065649E-6</v>
      </c>
      <c r="D3" s="6">
        <f>SUMPRODUCT(OEV_materials_default!D2:'OEV_materials_default'!D2,Waste_Composition_S1!B2:'Waste_Composition_S1'!B2)</f>
        <v>3.393881681229012E-5</v>
      </c>
      <c r="E3" s="6">
        <f>SUMPRODUCT(OEV_materials_default!E2:'OEV_materials_default'!E2,Waste_Composition_S1!B2:'Waste_Composition_S1'!B2)</f>
        <v>8.9799592747379062E-6</v>
      </c>
      <c r="F3" s="6">
        <f>SUMPRODUCT(OEV_materials_default!F2:'OEV_materials_default'!F2,Waste_Composition_S1!B2:'Waste_Composition_S1'!B2)</f>
        <v>5.073676820295631E-6</v>
      </c>
      <c r="G3" s="6">
        <f>SUMPRODUCT(OEV_materials_default!G2:'OEV_materials_default'!G2,Waste_Composition_S1!B2:'Waste_Composition_S1'!B2)</f>
        <v>4.1395525042220893E-6</v>
      </c>
      <c r="H3" s="6">
        <f>SUMPRODUCT(OEV_materials_default!H2:'OEV_materials_default'!H2,Waste_Composition_S1!B2:'Waste_Composition_S1'!B2)</f>
        <v>8.5521001667115701E-6</v>
      </c>
      <c r="I3" s="6">
        <f>SUMPRODUCT(OEV_materials_default!I2:'OEV_materials_default'!I2,Waste_Composition_S1!B2:'Waste_Composition_S1'!B2)</f>
        <v>9.8686147133514028E-6</v>
      </c>
      <c r="J3" s="6">
        <f>SUMPRODUCT(OEV_materials_default!J2:'OEV_materials_default'!J2,Waste_Composition_S1!B2:'Waste_Composition_S1'!B2)</f>
        <v>5.4808461843890439E-6</v>
      </c>
      <c r="K3" s="6">
        <f>SUMPRODUCT(OEV_materials_default!K2:'OEV_materials_default'!K2,Waste_Composition_S1!B2:'Waste_Composition_S1'!B2)</f>
        <v>1.399621397836313E-6</v>
      </c>
      <c r="L3" s="6">
        <f>SUMPRODUCT(OEV_materials_default!L2:'OEV_materials_default'!L2,Waste_Composition_S1!B2:'Waste_Composition_S1'!B2)</f>
        <v>3.122685397122769E-6</v>
      </c>
      <c r="M3" s="6">
        <f>SUMPRODUCT(OEV_materials_default!M2:'OEV_materials_default'!M2,Waste_Composition_S1!B2:'Waste_Composition_S1'!B2)</f>
        <v>5.3849631885229818E-6</v>
      </c>
      <c r="N3" s="6">
        <f>SUMPRODUCT(OEV_materials_default!N2:'OEV_materials_default'!N2,Waste_Composition_S1!B2:'Waste_Composition_S1'!B2)</f>
        <v>1.3151480152843561E-6</v>
      </c>
      <c r="O3" s="6">
        <f>SUMPRODUCT(OEV_materials_default!O2:'OEV_materials_default'!O2,Waste_Composition_S1!B2:'Waste_Composition_S1'!B2)</f>
        <v>1.6592279794281009E-6</v>
      </c>
      <c r="P3" s="6">
        <f>SUMPRODUCT(OEV_materials_default!P2:'OEV_materials_default'!P2,Waste_Composition_S1!B2:'Waste_Composition_S1'!B2)</f>
        <v>1.7093572468914609E-6</v>
      </c>
      <c r="Q3" s="6">
        <f>SUMPRODUCT(OEV_materials_default!Q2:'OEV_materials_default'!Q2,Waste_Composition_S1!B2:'Waste_Composition_S1'!B2)</f>
        <v>5.9816757386730553E-5</v>
      </c>
    </row>
    <row r="4" spans="1:17" x14ac:dyDescent="0.35">
      <c r="A4" s="5" t="s">
        <v>3</v>
      </c>
      <c r="B4" s="6">
        <f>SUMPRODUCT(OEV_materials_default!B2:'OEV_materials_default'!B2,Waste_Composition_S1!C2:'Waste_Composition_S1'!C2)</f>
        <v>6.3807936476697992E-6</v>
      </c>
      <c r="C4" s="6">
        <f>SUMPRODUCT(OEV_materials_default!C2:'OEV_materials_default'!C2,Waste_Composition_S1!C2:'Waste_Composition_S1'!C2)</f>
        <v>2.6576930827065649E-6</v>
      </c>
      <c r="D4" s="6">
        <f>SUMPRODUCT(OEV_materials_default!D2:'OEV_materials_default'!D2,Waste_Composition_S1!C2:'Waste_Composition_S1'!C2)</f>
        <v>3.393881681229012E-5</v>
      </c>
      <c r="E4" s="6">
        <f>SUMPRODUCT(OEV_materials_default!E2:'OEV_materials_default'!E2,Waste_Composition_S1!C2:'Waste_Composition_S1'!C2)</f>
        <v>8.9799592747379062E-6</v>
      </c>
      <c r="F4" s="6">
        <f>SUMPRODUCT(OEV_materials_default!F2:'OEV_materials_default'!F2,Waste_Composition_S1!C2:'Waste_Composition_S1'!C2)</f>
        <v>5.073676820295631E-6</v>
      </c>
      <c r="G4" s="6">
        <f>SUMPRODUCT(OEV_materials_default!G2:'OEV_materials_default'!G2,Waste_Composition_S1!C2:'Waste_Composition_S1'!C2)</f>
        <v>4.1395525042220893E-6</v>
      </c>
      <c r="H4" s="6">
        <f>SUMPRODUCT(OEV_materials_default!H2:'OEV_materials_default'!H2,Waste_Composition_S1!C2:'Waste_Composition_S1'!C2)</f>
        <v>8.5521001667115701E-6</v>
      </c>
      <c r="I4" s="6">
        <f>SUMPRODUCT(OEV_materials_default!I2:'OEV_materials_default'!I2,Waste_Composition_S1!C2:'Waste_Composition_S1'!C2)</f>
        <v>9.8686147133514028E-6</v>
      </c>
      <c r="J4" s="6">
        <f>SUMPRODUCT(OEV_materials_default!J2:'OEV_materials_default'!J2,Waste_Composition_S1!C2:'Waste_Composition_S1'!C2)</f>
        <v>5.4808461843890439E-6</v>
      </c>
      <c r="K4" s="6">
        <f>SUMPRODUCT(OEV_materials_default!K2:'OEV_materials_default'!K2,Waste_Composition_S1!C2:'Waste_Composition_S1'!C2)</f>
        <v>1.399621397836313E-6</v>
      </c>
      <c r="L4" s="6">
        <f>SUMPRODUCT(OEV_materials_default!L2:'OEV_materials_default'!L2,Waste_Composition_S1!C2:'Waste_Composition_S1'!C2)</f>
        <v>3.122685397122769E-6</v>
      </c>
      <c r="M4" s="6">
        <f>SUMPRODUCT(OEV_materials_default!M2:'OEV_materials_default'!M2,Waste_Composition_S1!C2:'Waste_Composition_S1'!C2)</f>
        <v>5.3849631885229818E-6</v>
      </c>
      <c r="N4" s="6">
        <f>SUMPRODUCT(OEV_materials_default!N2:'OEV_materials_default'!N2,Waste_Composition_S1!C2:'Waste_Composition_S1'!C2)</f>
        <v>1.3151480152843561E-6</v>
      </c>
      <c r="O4" s="6">
        <f>SUMPRODUCT(OEV_materials_default!O2:'OEV_materials_default'!O2,Waste_Composition_S1!C2:'Waste_Composition_S1'!C2)</f>
        <v>1.6592279794281009E-6</v>
      </c>
      <c r="P4" s="6">
        <f>SUMPRODUCT(OEV_materials_default!P2:'OEV_materials_default'!P2,Waste_Composition_S1!C2:'Waste_Composition_S1'!C2)</f>
        <v>1.7093572468914609E-6</v>
      </c>
      <c r="Q4" s="6">
        <f>SUMPRODUCT(OEV_materials_default!Q2:'OEV_materials_default'!Q2,Waste_Composition_S1!C2:'Waste_Composition_S1'!C2)</f>
        <v>5.9816757386730553E-5</v>
      </c>
    </row>
    <row r="5" spans="1:17" x14ac:dyDescent="0.35">
      <c r="A5" s="5" t="s">
        <v>4</v>
      </c>
      <c r="B5" s="6">
        <f>SUMPRODUCT(OEV_materials_default!B2:'OEV_materials_default'!B2,Waste_Composition_S1!D2:'Waste_Composition_S1'!D2)</f>
        <v>6.3807936476697992E-6</v>
      </c>
      <c r="C5" s="6">
        <f>SUMPRODUCT(OEV_materials_default!C2:'OEV_materials_default'!C2,Waste_Composition_S1!D2:'Waste_Composition_S1'!D2)</f>
        <v>2.6576930827065649E-6</v>
      </c>
      <c r="D5" s="6">
        <f>SUMPRODUCT(OEV_materials_default!D2:'OEV_materials_default'!D2,Waste_Composition_S1!D2:'Waste_Composition_S1'!D2)</f>
        <v>3.393881681229012E-5</v>
      </c>
      <c r="E5" s="6">
        <f>SUMPRODUCT(OEV_materials_default!E2:'OEV_materials_default'!E2,Waste_Composition_S1!D2:'Waste_Composition_S1'!D2)</f>
        <v>8.9799592747379062E-6</v>
      </c>
      <c r="F5" s="6">
        <f>SUMPRODUCT(OEV_materials_default!F2:'OEV_materials_default'!F2,Waste_Composition_S1!D2:'Waste_Composition_S1'!D2)</f>
        <v>5.073676820295631E-6</v>
      </c>
      <c r="G5" s="6">
        <f>SUMPRODUCT(OEV_materials_default!G2:'OEV_materials_default'!G2,Waste_Composition_S1!D2:'Waste_Composition_S1'!D2)</f>
        <v>4.1395525042220893E-6</v>
      </c>
      <c r="H5" s="6">
        <f>SUMPRODUCT(OEV_materials_default!H2:'OEV_materials_default'!H2,Waste_Composition_S1!D2:'Waste_Composition_S1'!D2)</f>
        <v>8.5521001667115701E-6</v>
      </c>
      <c r="I5" s="6">
        <f>SUMPRODUCT(OEV_materials_default!I2:'OEV_materials_default'!I2,Waste_Composition_S1!D2:'Waste_Composition_S1'!D2)</f>
        <v>9.8686147133514028E-6</v>
      </c>
      <c r="J5" s="6">
        <f>SUMPRODUCT(OEV_materials_default!J2:'OEV_materials_default'!J2,Waste_Composition_S1!D2:'Waste_Composition_S1'!D2)</f>
        <v>5.4808461843890439E-6</v>
      </c>
      <c r="K5" s="6">
        <f>SUMPRODUCT(OEV_materials_default!K2:'OEV_materials_default'!K2,Waste_Composition_S1!D2:'Waste_Composition_S1'!D2)</f>
        <v>1.399621397836313E-6</v>
      </c>
      <c r="L5" s="6">
        <f>SUMPRODUCT(OEV_materials_default!L2:'OEV_materials_default'!L2,Waste_Composition_S1!D2:'Waste_Composition_S1'!D2)</f>
        <v>3.122685397122769E-6</v>
      </c>
      <c r="M5" s="6">
        <f>SUMPRODUCT(OEV_materials_default!M2:'OEV_materials_default'!M2,Waste_Composition_S1!D2:'Waste_Composition_S1'!D2)</f>
        <v>5.3849631885229818E-6</v>
      </c>
      <c r="N5" s="6">
        <f>SUMPRODUCT(OEV_materials_default!N2:'OEV_materials_default'!N2,Waste_Composition_S1!D2:'Waste_Composition_S1'!D2)</f>
        <v>1.3151480152843561E-6</v>
      </c>
      <c r="O5" s="6">
        <f>SUMPRODUCT(OEV_materials_default!O2:'OEV_materials_default'!O2,Waste_Composition_S1!D2:'Waste_Composition_S1'!D2)</f>
        <v>1.6592279794281009E-6</v>
      </c>
      <c r="P5" s="6">
        <f>SUMPRODUCT(OEV_materials_default!P2:'OEV_materials_default'!P2,Waste_Composition_S1!D2:'Waste_Composition_S1'!D2)</f>
        <v>1.7093572468914609E-6</v>
      </c>
      <c r="Q5" s="6">
        <f>SUMPRODUCT(OEV_materials_default!Q2:'OEV_materials_default'!Q2,Waste_Composition_S1!D2:'Waste_Composition_S1'!D2)</f>
        <v>5.9816757386730553E-5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6.3807936476697992E-6</v>
      </c>
      <c r="C2" s="6">
        <f>SUMPRODUCT(Waste_Generation_S2!B3:'Waste_Generation_S2'!B5,C3:C5)</f>
        <v>2.6576930827065653E-6</v>
      </c>
      <c r="D2" s="6">
        <f>SUMPRODUCT(Waste_Generation_S2!B3:'Waste_Generation_S2'!B5,D3:D5)</f>
        <v>3.3938816812290127E-5</v>
      </c>
      <c r="E2" s="6">
        <f>SUMPRODUCT(Waste_Generation_S2!B3:'Waste_Generation_S2'!B5,E3:E5)</f>
        <v>8.9799592747379079E-6</v>
      </c>
      <c r="F2" s="6">
        <f>SUMPRODUCT(Waste_Generation_S2!B3:'Waste_Generation_S2'!B5,F3:F5)</f>
        <v>5.0736768202956319E-6</v>
      </c>
      <c r="G2" s="6">
        <f>SUMPRODUCT(Waste_Generation_S2!B3:'Waste_Generation_S2'!B5,G3:G5)</f>
        <v>4.1395525042220893E-6</v>
      </c>
      <c r="H2" s="6">
        <f>SUMPRODUCT(Waste_Generation_S2!B3:'Waste_Generation_S2'!B5,H3:H5)</f>
        <v>8.5521001667115701E-6</v>
      </c>
      <c r="I2" s="6">
        <f>SUMPRODUCT(Waste_Generation_S2!B3:'Waste_Generation_S2'!B5,I3:I5)</f>
        <v>9.8686147133514028E-6</v>
      </c>
      <c r="J2" s="6">
        <f>SUMPRODUCT(Waste_Generation_S2!B3:'Waste_Generation_S2'!B5,J3:J5)</f>
        <v>5.4808461843890439E-6</v>
      </c>
      <c r="K2" s="6">
        <f>SUMPRODUCT(Waste_Generation_S2!B3:'Waste_Generation_S2'!B5,K3:K5)</f>
        <v>1.399621397836313E-6</v>
      </c>
      <c r="L2" s="6">
        <f>SUMPRODUCT(Waste_Generation_S2!B3:'Waste_Generation_S2'!B5,L3:L5)</f>
        <v>3.122685397122769E-6</v>
      </c>
      <c r="M2" s="6">
        <f>SUMPRODUCT(Waste_Generation_S2!B3:'Waste_Generation_S2'!B5,M3:M5)</f>
        <v>5.3849631885229818E-6</v>
      </c>
      <c r="N2" s="6">
        <f>SUMPRODUCT(Waste_Generation_S2!B3:'Waste_Generation_S2'!B5,N3:N5)</f>
        <v>1.3151480152843563E-6</v>
      </c>
      <c r="O2" s="6">
        <f>SUMPRODUCT(Waste_Generation_S2!B3:'Waste_Generation_S2'!B5,O3:O5)</f>
        <v>1.6592279794281011E-6</v>
      </c>
      <c r="P2" s="6">
        <f>SUMPRODUCT(Waste_Generation_S2!B3:'Waste_Generation_S2'!B5,P3:P5)</f>
        <v>1.7093572468914609E-6</v>
      </c>
      <c r="Q2" s="6">
        <f>SUMPRODUCT(Waste_Generation_S2!B3:'Waste_Generation_S2'!B5,Q3:Q5)</f>
        <v>5.981675738673056E-5</v>
      </c>
    </row>
    <row r="3" spans="1:17" x14ac:dyDescent="0.35">
      <c r="A3" s="5" t="s">
        <v>2</v>
      </c>
      <c r="B3" s="6">
        <f>SUMPRODUCT(OEV_materials_default!B2:'OEV_materials_default'!B2,Waste_Composition_S2!B2:'Waste_Composition_S2'!B2)</f>
        <v>6.3807936476697992E-6</v>
      </c>
      <c r="C3" s="6">
        <f>SUMPRODUCT(OEV_materials_default!C2:'OEV_materials_default'!C2,Waste_Composition_S2!B2:'Waste_Composition_S2'!B2)</f>
        <v>2.6576930827065649E-6</v>
      </c>
      <c r="D3" s="6">
        <f>SUMPRODUCT(OEV_materials_default!D2:'OEV_materials_default'!D2,Waste_Composition_S2!B2:'Waste_Composition_S2'!B2)</f>
        <v>3.393881681229012E-5</v>
      </c>
      <c r="E3" s="6">
        <f>SUMPRODUCT(OEV_materials_default!E2:'OEV_materials_default'!E2,Waste_Composition_S2!B2:'Waste_Composition_S2'!B2)</f>
        <v>8.9799592747379062E-6</v>
      </c>
      <c r="F3" s="6">
        <f>SUMPRODUCT(OEV_materials_default!F2:'OEV_materials_default'!F2,Waste_Composition_S2!B2:'Waste_Composition_S2'!B2)</f>
        <v>5.073676820295631E-6</v>
      </c>
      <c r="G3" s="6">
        <f>SUMPRODUCT(OEV_materials_default!G2:'OEV_materials_default'!G2,Waste_Composition_S2!B2:'Waste_Composition_S2'!B2)</f>
        <v>4.1395525042220893E-6</v>
      </c>
      <c r="H3" s="6">
        <f>SUMPRODUCT(OEV_materials_default!H2:'OEV_materials_default'!H2,Waste_Composition_S2!B2:'Waste_Composition_S2'!B2)</f>
        <v>8.5521001667115701E-6</v>
      </c>
      <c r="I3" s="6">
        <f>SUMPRODUCT(OEV_materials_default!I2:'OEV_materials_default'!I2,Waste_Composition_S2!B2:'Waste_Composition_S2'!B2)</f>
        <v>9.8686147133514028E-6</v>
      </c>
      <c r="J3" s="6">
        <f>SUMPRODUCT(OEV_materials_default!J2:'OEV_materials_default'!J2,Waste_Composition_S2!B2:'Waste_Composition_S2'!B2)</f>
        <v>5.4808461843890439E-6</v>
      </c>
      <c r="K3" s="6">
        <f>SUMPRODUCT(OEV_materials_default!K2:'OEV_materials_default'!K2,Waste_Composition_S2!B2:'Waste_Composition_S2'!B2)</f>
        <v>1.399621397836313E-6</v>
      </c>
      <c r="L3" s="6">
        <f>SUMPRODUCT(OEV_materials_default!L2:'OEV_materials_default'!L2,Waste_Composition_S2!B2:'Waste_Composition_S2'!B2)</f>
        <v>3.122685397122769E-6</v>
      </c>
      <c r="M3" s="6">
        <f>SUMPRODUCT(OEV_materials_default!M2:'OEV_materials_default'!M2,Waste_Composition_S2!B2:'Waste_Composition_S2'!B2)</f>
        <v>5.3849631885229818E-6</v>
      </c>
      <c r="N3" s="6">
        <f>SUMPRODUCT(OEV_materials_default!N2:'OEV_materials_default'!N2,Waste_Composition_S2!B2:'Waste_Composition_S2'!B2)</f>
        <v>1.3151480152843561E-6</v>
      </c>
      <c r="O3" s="6">
        <f>SUMPRODUCT(OEV_materials_default!O2:'OEV_materials_default'!O2,Waste_Composition_S2!B2:'Waste_Composition_S2'!B2)</f>
        <v>1.6592279794281009E-6</v>
      </c>
      <c r="P3" s="6">
        <f>SUMPRODUCT(OEV_materials_default!P2:'OEV_materials_default'!P2,Waste_Composition_S2!B2:'Waste_Composition_S2'!B2)</f>
        <v>1.7093572468914609E-6</v>
      </c>
      <c r="Q3" s="6">
        <f>SUMPRODUCT(OEV_materials_default!Q2:'OEV_materials_default'!Q2,Waste_Composition_S2!B2:'Waste_Composition_S2'!B2)</f>
        <v>5.9816757386730553E-5</v>
      </c>
    </row>
    <row r="4" spans="1:17" x14ac:dyDescent="0.35">
      <c r="A4" s="5" t="s">
        <v>3</v>
      </c>
      <c r="B4" s="6">
        <f>SUMPRODUCT(OEV_materials_default!B2:'OEV_materials_default'!B2,Waste_Composition_S2!C2:'Waste_Composition_S2'!C2)</f>
        <v>6.3807936476697992E-6</v>
      </c>
      <c r="C4" s="6">
        <f>SUMPRODUCT(OEV_materials_default!C2:'OEV_materials_default'!C2,Waste_Composition_S2!C2:'Waste_Composition_S2'!C2)</f>
        <v>2.6576930827065649E-6</v>
      </c>
      <c r="D4" s="6">
        <f>SUMPRODUCT(OEV_materials_default!D2:'OEV_materials_default'!D2,Waste_Composition_S2!C2:'Waste_Composition_S2'!C2)</f>
        <v>3.393881681229012E-5</v>
      </c>
      <c r="E4" s="6">
        <f>SUMPRODUCT(OEV_materials_default!E2:'OEV_materials_default'!E2,Waste_Composition_S2!C2:'Waste_Composition_S2'!C2)</f>
        <v>8.9799592747379062E-6</v>
      </c>
      <c r="F4" s="6">
        <f>SUMPRODUCT(OEV_materials_default!F2:'OEV_materials_default'!F2,Waste_Composition_S2!C2:'Waste_Composition_S2'!C2)</f>
        <v>5.073676820295631E-6</v>
      </c>
      <c r="G4" s="6">
        <f>SUMPRODUCT(OEV_materials_default!G2:'OEV_materials_default'!G2,Waste_Composition_S2!C2:'Waste_Composition_S2'!C2)</f>
        <v>4.1395525042220893E-6</v>
      </c>
      <c r="H4" s="6">
        <f>SUMPRODUCT(OEV_materials_default!H2:'OEV_materials_default'!H2,Waste_Composition_S2!C2:'Waste_Composition_S2'!C2)</f>
        <v>8.5521001667115701E-6</v>
      </c>
      <c r="I4" s="6">
        <f>SUMPRODUCT(OEV_materials_default!I2:'OEV_materials_default'!I2,Waste_Composition_S2!C2:'Waste_Composition_S2'!C2)</f>
        <v>9.8686147133514028E-6</v>
      </c>
      <c r="J4" s="6">
        <f>SUMPRODUCT(OEV_materials_default!J2:'OEV_materials_default'!J2,Waste_Composition_S2!C2:'Waste_Composition_S2'!C2)</f>
        <v>5.4808461843890439E-6</v>
      </c>
      <c r="K4" s="6">
        <f>SUMPRODUCT(OEV_materials_default!K2:'OEV_materials_default'!K2,Waste_Composition_S2!C2:'Waste_Composition_S2'!C2)</f>
        <v>1.399621397836313E-6</v>
      </c>
      <c r="L4" s="6">
        <f>SUMPRODUCT(OEV_materials_default!L2:'OEV_materials_default'!L2,Waste_Composition_S2!C2:'Waste_Composition_S2'!C2)</f>
        <v>3.122685397122769E-6</v>
      </c>
      <c r="M4" s="6">
        <f>SUMPRODUCT(OEV_materials_default!M2:'OEV_materials_default'!M2,Waste_Composition_S2!C2:'Waste_Composition_S2'!C2)</f>
        <v>5.3849631885229818E-6</v>
      </c>
      <c r="N4" s="6">
        <f>SUMPRODUCT(OEV_materials_default!N2:'OEV_materials_default'!N2,Waste_Composition_S2!C2:'Waste_Composition_S2'!C2)</f>
        <v>1.3151480152843561E-6</v>
      </c>
      <c r="O4" s="6">
        <f>SUMPRODUCT(OEV_materials_default!O2:'OEV_materials_default'!O2,Waste_Composition_S2!C2:'Waste_Composition_S2'!C2)</f>
        <v>1.6592279794281009E-6</v>
      </c>
      <c r="P4" s="6">
        <f>SUMPRODUCT(OEV_materials_default!P2:'OEV_materials_default'!P2,Waste_Composition_S2!C2:'Waste_Composition_S2'!C2)</f>
        <v>1.7093572468914609E-6</v>
      </c>
      <c r="Q4" s="6">
        <f>SUMPRODUCT(OEV_materials_default!Q2:'OEV_materials_default'!Q2,Waste_Composition_S2!C2:'Waste_Composition_S2'!C2)</f>
        <v>5.9816757386730553E-5</v>
      </c>
    </row>
    <row r="5" spans="1:17" x14ac:dyDescent="0.35">
      <c r="A5" s="5" t="s">
        <v>4</v>
      </c>
      <c r="B5" s="6">
        <f>SUMPRODUCT(OEV_materials_default!B2:'OEV_materials_default'!B2,Waste_Composition_S2!D2:'Waste_Composition_S2'!D2)</f>
        <v>6.3807936476697992E-6</v>
      </c>
      <c r="C5" s="6">
        <f>SUMPRODUCT(OEV_materials_default!C2:'OEV_materials_default'!C2,Waste_Composition_S2!D2:'Waste_Composition_S2'!D2)</f>
        <v>2.6576930827065649E-6</v>
      </c>
      <c r="D5" s="6">
        <f>SUMPRODUCT(OEV_materials_default!D2:'OEV_materials_default'!D2,Waste_Composition_S2!D2:'Waste_Composition_S2'!D2)</f>
        <v>3.393881681229012E-5</v>
      </c>
      <c r="E5" s="6">
        <f>SUMPRODUCT(OEV_materials_default!E2:'OEV_materials_default'!E2,Waste_Composition_S2!D2:'Waste_Composition_S2'!D2)</f>
        <v>8.9799592747379062E-6</v>
      </c>
      <c r="F5" s="6">
        <f>SUMPRODUCT(OEV_materials_default!F2:'OEV_materials_default'!F2,Waste_Composition_S2!D2:'Waste_Composition_S2'!D2)</f>
        <v>5.073676820295631E-6</v>
      </c>
      <c r="G5" s="6">
        <f>SUMPRODUCT(OEV_materials_default!G2:'OEV_materials_default'!G2,Waste_Composition_S2!D2:'Waste_Composition_S2'!D2)</f>
        <v>4.1395525042220893E-6</v>
      </c>
      <c r="H5" s="6">
        <f>SUMPRODUCT(OEV_materials_default!H2:'OEV_materials_default'!H2,Waste_Composition_S2!D2:'Waste_Composition_S2'!D2)</f>
        <v>8.5521001667115701E-6</v>
      </c>
      <c r="I5" s="6">
        <f>SUMPRODUCT(OEV_materials_default!I2:'OEV_materials_default'!I2,Waste_Composition_S2!D2:'Waste_Composition_S2'!D2)</f>
        <v>9.8686147133514028E-6</v>
      </c>
      <c r="J5" s="6">
        <f>SUMPRODUCT(OEV_materials_default!J2:'OEV_materials_default'!J2,Waste_Composition_S2!D2:'Waste_Composition_S2'!D2)</f>
        <v>5.4808461843890439E-6</v>
      </c>
      <c r="K5" s="6">
        <f>SUMPRODUCT(OEV_materials_default!K2:'OEV_materials_default'!K2,Waste_Composition_S2!D2:'Waste_Composition_S2'!D2)</f>
        <v>1.399621397836313E-6</v>
      </c>
      <c r="L5" s="6">
        <f>SUMPRODUCT(OEV_materials_default!L2:'OEV_materials_default'!L2,Waste_Composition_S2!D2:'Waste_Composition_S2'!D2)</f>
        <v>3.122685397122769E-6</v>
      </c>
      <c r="M5" s="6">
        <f>SUMPRODUCT(OEV_materials_default!M2:'OEV_materials_default'!M2,Waste_Composition_S2!D2:'Waste_Composition_S2'!D2)</f>
        <v>5.3849631885229818E-6</v>
      </c>
      <c r="N5" s="6">
        <f>SUMPRODUCT(OEV_materials_default!N2:'OEV_materials_default'!N2,Waste_Composition_S2!D2:'Waste_Composition_S2'!D2)</f>
        <v>1.3151480152843561E-6</v>
      </c>
      <c r="O5" s="6">
        <f>SUMPRODUCT(OEV_materials_default!O2:'OEV_materials_default'!O2,Waste_Composition_S2!D2:'Waste_Composition_S2'!D2)</f>
        <v>1.6592279794281009E-6</v>
      </c>
      <c r="P5" s="6">
        <f>SUMPRODUCT(OEV_materials_default!P2:'OEV_materials_default'!P2,Waste_Composition_S2!D2:'Waste_Composition_S2'!D2)</f>
        <v>1.7093572468914609E-6</v>
      </c>
      <c r="Q5" s="6">
        <f>SUMPRODUCT(OEV_materials_default!Q2:'OEV_materials_default'!Q2,Waste_Composition_S2!D2:'Waste_Composition_S2'!D2)</f>
        <v>5.9816757386730553E-5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6.3807936476697992E-6</v>
      </c>
      <c r="C2" s="6">
        <f>SUMPRODUCT(Waste_Generation_S3!B3:'Waste_Generation_S3'!B5,C3:C5)</f>
        <v>2.6576930827065653E-6</v>
      </c>
      <c r="D2" s="6">
        <f>SUMPRODUCT(Waste_Generation_S3!B3:'Waste_Generation_S3'!B5,D3:D5)</f>
        <v>3.3938816812290127E-5</v>
      </c>
      <c r="E2" s="6">
        <f>SUMPRODUCT(Waste_Generation_S3!B3:'Waste_Generation_S3'!B5,E3:E5)</f>
        <v>8.9799592747379079E-6</v>
      </c>
      <c r="F2" s="6">
        <f>SUMPRODUCT(Waste_Generation_S3!B3:'Waste_Generation_S3'!B5,F3:F5)</f>
        <v>5.0736768202956319E-6</v>
      </c>
      <c r="G2" s="6">
        <f>SUMPRODUCT(Waste_Generation_S3!B3:'Waste_Generation_S3'!B5,G3:G5)</f>
        <v>4.1395525042220893E-6</v>
      </c>
      <c r="H2" s="6">
        <f>SUMPRODUCT(Waste_Generation_S3!B3:'Waste_Generation_S3'!B5,H3:H5)</f>
        <v>8.5521001667115701E-6</v>
      </c>
      <c r="I2" s="6">
        <f>SUMPRODUCT(Waste_Generation_S3!B3:'Waste_Generation_S3'!B5,I3:I5)</f>
        <v>9.8686147133514028E-6</v>
      </c>
      <c r="J2" s="6">
        <f>SUMPRODUCT(Waste_Generation_S3!B3:'Waste_Generation_S3'!B5,J3:J5)</f>
        <v>5.4808461843890439E-6</v>
      </c>
      <c r="K2" s="6">
        <f>SUMPRODUCT(Waste_Generation_S3!B3:'Waste_Generation_S3'!B5,K3:K5)</f>
        <v>1.399621397836313E-6</v>
      </c>
      <c r="L2" s="6">
        <f>SUMPRODUCT(Waste_Generation_S3!B3:'Waste_Generation_S3'!B5,L3:L5)</f>
        <v>3.122685397122769E-6</v>
      </c>
      <c r="M2" s="6">
        <f>SUMPRODUCT(Waste_Generation_S3!B3:'Waste_Generation_S3'!B5,M3:M5)</f>
        <v>5.3849631885229818E-6</v>
      </c>
      <c r="N2" s="6">
        <f>SUMPRODUCT(Waste_Generation_S3!B3:'Waste_Generation_S3'!B5,N3:N5)</f>
        <v>1.3151480152843563E-6</v>
      </c>
      <c r="O2" s="6">
        <f>SUMPRODUCT(Waste_Generation_S3!B3:'Waste_Generation_S3'!B5,O3:O5)</f>
        <v>1.6592279794281011E-6</v>
      </c>
      <c r="P2" s="6">
        <f>SUMPRODUCT(Waste_Generation_S3!B3:'Waste_Generation_S3'!B5,P3:P5)</f>
        <v>1.7093572468914609E-6</v>
      </c>
      <c r="Q2" s="6">
        <f>SUMPRODUCT(Waste_Generation_S3!B3:'Waste_Generation_S3'!B5,Q3:Q5)</f>
        <v>5.981675738673056E-5</v>
      </c>
    </row>
    <row r="3" spans="1:17" x14ac:dyDescent="0.35">
      <c r="A3" s="5" t="s">
        <v>2</v>
      </c>
      <c r="B3" s="6">
        <f>SUMPRODUCT(OEV_materials_default!B2:'OEV_materials_default'!B2,Waste_Composition_S3!B2:'Waste_Composition_S3'!B2)</f>
        <v>6.3807936476697992E-6</v>
      </c>
      <c r="C3" s="6">
        <f>SUMPRODUCT(OEV_materials_default!C2:'OEV_materials_default'!C2,Waste_Composition_S3!B2:'Waste_Composition_S3'!B2)</f>
        <v>2.6576930827065649E-6</v>
      </c>
      <c r="D3" s="6">
        <f>SUMPRODUCT(OEV_materials_default!D2:'OEV_materials_default'!D2,Waste_Composition_S3!B2:'Waste_Composition_S3'!B2)</f>
        <v>3.393881681229012E-5</v>
      </c>
      <c r="E3" s="6">
        <f>SUMPRODUCT(OEV_materials_default!E2:'OEV_materials_default'!E2,Waste_Composition_S3!B2:'Waste_Composition_S3'!B2)</f>
        <v>8.9799592747379062E-6</v>
      </c>
      <c r="F3" s="6">
        <f>SUMPRODUCT(OEV_materials_default!F2:'OEV_materials_default'!F2,Waste_Composition_S3!B2:'Waste_Composition_S3'!B2)</f>
        <v>5.073676820295631E-6</v>
      </c>
      <c r="G3" s="6">
        <f>SUMPRODUCT(OEV_materials_default!G2:'OEV_materials_default'!G2,Waste_Composition_S3!B2:'Waste_Composition_S3'!B2)</f>
        <v>4.1395525042220893E-6</v>
      </c>
      <c r="H3" s="6">
        <f>SUMPRODUCT(OEV_materials_default!H2:'OEV_materials_default'!H2,Waste_Composition_S3!B2:'Waste_Composition_S3'!B2)</f>
        <v>8.5521001667115701E-6</v>
      </c>
      <c r="I3" s="6">
        <f>SUMPRODUCT(OEV_materials_default!I2:'OEV_materials_default'!I2,Waste_Composition_S3!B2:'Waste_Composition_S3'!B2)</f>
        <v>9.8686147133514028E-6</v>
      </c>
      <c r="J3" s="6">
        <f>SUMPRODUCT(OEV_materials_default!J2:'OEV_materials_default'!J2,Waste_Composition_S3!B2:'Waste_Composition_S3'!B2)</f>
        <v>5.4808461843890439E-6</v>
      </c>
      <c r="K3" s="6">
        <f>SUMPRODUCT(OEV_materials_default!K2:'OEV_materials_default'!K2,Waste_Composition_S3!B2:'Waste_Composition_S3'!B2)</f>
        <v>1.399621397836313E-6</v>
      </c>
      <c r="L3" s="6">
        <f>SUMPRODUCT(OEV_materials_default!L2:'OEV_materials_default'!L2,Waste_Composition_S3!B2:'Waste_Composition_S3'!B2)</f>
        <v>3.122685397122769E-6</v>
      </c>
      <c r="M3" s="6">
        <f>SUMPRODUCT(OEV_materials_default!M2:'OEV_materials_default'!M2,Waste_Composition_S3!B2:'Waste_Composition_S3'!B2)</f>
        <v>5.3849631885229818E-6</v>
      </c>
      <c r="N3" s="6">
        <f>SUMPRODUCT(OEV_materials_default!N2:'OEV_materials_default'!N2,Waste_Composition_S3!B2:'Waste_Composition_S3'!B2)</f>
        <v>1.3151480152843561E-6</v>
      </c>
      <c r="O3" s="6">
        <f>SUMPRODUCT(OEV_materials_default!O2:'OEV_materials_default'!O2,Waste_Composition_S3!B2:'Waste_Composition_S3'!B2)</f>
        <v>1.6592279794281009E-6</v>
      </c>
      <c r="P3" s="6">
        <f>SUMPRODUCT(OEV_materials_default!P2:'OEV_materials_default'!P2,Waste_Composition_S3!B2:'Waste_Composition_S3'!B2)</f>
        <v>1.7093572468914609E-6</v>
      </c>
      <c r="Q3" s="6">
        <f>SUMPRODUCT(OEV_materials_default!Q2:'OEV_materials_default'!Q2,Waste_Composition_S3!B2:'Waste_Composition_S3'!B2)</f>
        <v>5.9816757386730553E-5</v>
      </c>
    </row>
    <row r="4" spans="1:17" x14ac:dyDescent="0.35">
      <c r="A4" s="5" t="s">
        <v>3</v>
      </c>
      <c r="B4" s="6">
        <f>SUMPRODUCT(OEV_materials_default!B2:'OEV_materials_default'!B2,Waste_Composition_S3!C2:'Waste_Composition_S3'!C2)</f>
        <v>6.3807936476697992E-6</v>
      </c>
      <c r="C4" s="6">
        <f>SUMPRODUCT(OEV_materials_default!C2:'OEV_materials_default'!C2,Waste_Composition_S3!C2:'Waste_Composition_S3'!C2)</f>
        <v>2.6576930827065649E-6</v>
      </c>
      <c r="D4" s="6">
        <f>SUMPRODUCT(OEV_materials_default!D2:'OEV_materials_default'!D2,Waste_Composition_S3!C2:'Waste_Composition_S3'!C2)</f>
        <v>3.393881681229012E-5</v>
      </c>
      <c r="E4" s="6">
        <f>SUMPRODUCT(OEV_materials_default!E2:'OEV_materials_default'!E2,Waste_Composition_S3!C2:'Waste_Composition_S3'!C2)</f>
        <v>8.9799592747379062E-6</v>
      </c>
      <c r="F4" s="6">
        <f>SUMPRODUCT(OEV_materials_default!F2:'OEV_materials_default'!F2,Waste_Composition_S3!C2:'Waste_Composition_S3'!C2)</f>
        <v>5.073676820295631E-6</v>
      </c>
      <c r="G4" s="6">
        <f>SUMPRODUCT(OEV_materials_default!G2:'OEV_materials_default'!G2,Waste_Composition_S3!C2:'Waste_Composition_S3'!C2)</f>
        <v>4.1395525042220893E-6</v>
      </c>
      <c r="H4" s="6">
        <f>SUMPRODUCT(OEV_materials_default!H2:'OEV_materials_default'!H2,Waste_Composition_S3!C2:'Waste_Composition_S3'!C2)</f>
        <v>8.5521001667115701E-6</v>
      </c>
      <c r="I4" s="6">
        <f>SUMPRODUCT(OEV_materials_default!I2:'OEV_materials_default'!I2,Waste_Composition_S3!C2:'Waste_Composition_S3'!C2)</f>
        <v>9.8686147133514028E-6</v>
      </c>
      <c r="J4" s="6">
        <f>SUMPRODUCT(OEV_materials_default!J2:'OEV_materials_default'!J2,Waste_Composition_S3!C2:'Waste_Composition_S3'!C2)</f>
        <v>5.4808461843890439E-6</v>
      </c>
      <c r="K4" s="6">
        <f>SUMPRODUCT(OEV_materials_default!K2:'OEV_materials_default'!K2,Waste_Composition_S3!C2:'Waste_Composition_S3'!C2)</f>
        <v>1.399621397836313E-6</v>
      </c>
      <c r="L4" s="6">
        <f>SUMPRODUCT(OEV_materials_default!L2:'OEV_materials_default'!L2,Waste_Composition_S3!C2:'Waste_Composition_S3'!C2)</f>
        <v>3.122685397122769E-6</v>
      </c>
      <c r="M4" s="6">
        <f>SUMPRODUCT(OEV_materials_default!M2:'OEV_materials_default'!M2,Waste_Composition_S3!C2:'Waste_Composition_S3'!C2)</f>
        <v>5.3849631885229818E-6</v>
      </c>
      <c r="N4" s="6">
        <f>SUMPRODUCT(OEV_materials_default!N2:'OEV_materials_default'!N2,Waste_Composition_S3!C2:'Waste_Composition_S3'!C2)</f>
        <v>1.3151480152843561E-6</v>
      </c>
      <c r="O4" s="6">
        <f>SUMPRODUCT(OEV_materials_default!O2:'OEV_materials_default'!O2,Waste_Composition_S3!C2:'Waste_Composition_S3'!C2)</f>
        <v>1.6592279794281009E-6</v>
      </c>
      <c r="P4" s="6">
        <f>SUMPRODUCT(OEV_materials_default!P2:'OEV_materials_default'!P2,Waste_Composition_S3!C2:'Waste_Composition_S3'!C2)</f>
        <v>1.7093572468914609E-6</v>
      </c>
      <c r="Q4" s="6">
        <f>SUMPRODUCT(OEV_materials_default!Q2:'OEV_materials_default'!Q2,Waste_Composition_S3!C2:'Waste_Composition_S3'!C2)</f>
        <v>5.9816757386730553E-5</v>
      </c>
    </row>
    <row r="5" spans="1:17" x14ac:dyDescent="0.35">
      <c r="A5" s="5" t="s">
        <v>4</v>
      </c>
      <c r="B5" s="6">
        <f>SUMPRODUCT(OEV_materials_default!B2:'OEV_materials_default'!B2,Waste_Composition_S3!D2:'Waste_Composition_S3'!D2)</f>
        <v>6.3807936476697992E-6</v>
      </c>
      <c r="C5" s="6">
        <f>SUMPRODUCT(OEV_materials_default!C2:'OEV_materials_default'!C2,Waste_Composition_S3!D2:'Waste_Composition_S3'!D2)</f>
        <v>2.6576930827065649E-6</v>
      </c>
      <c r="D5" s="6">
        <f>SUMPRODUCT(OEV_materials_default!D2:'OEV_materials_default'!D2,Waste_Composition_S3!D2:'Waste_Composition_S3'!D2)</f>
        <v>3.393881681229012E-5</v>
      </c>
      <c r="E5" s="6">
        <f>SUMPRODUCT(OEV_materials_default!E2:'OEV_materials_default'!E2,Waste_Composition_S3!D2:'Waste_Composition_S3'!D2)</f>
        <v>8.9799592747379062E-6</v>
      </c>
      <c r="F5" s="6">
        <f>SUMPRODUCT(OEV_materials_default!F2:'OEV_materials_default'!F2,Waste_Composition_S3!D2:'Waste_Composition_S3'!D2)</f>
        <v>5.073676820295631E-6</v>
      </c>
      <c r="G5" s="6">
        <f>SUMPRODUCT(OEV_materials_default!G2:'OEV_materials_default'!G2,Waste_Composition_S3!D2:'Waste_Composition_S3'!D2)</f>
        <v>4.1395525042220893E-6</v>
      </c>
      <c r="H5" s="6">
        <f>SUMPRODUCT(OEV_materials_default!H2:'OEV_materials_default'!H2,Waste_Composition_S3!D2:'Waste_Composition_S3'!D2)</f>
        <v>8.5521001667115701E-6</v>
      </c>
      <c r="I5" s="6">
        <f>SUMPRODUCT(OEV_materials_default!I2:'OEV_materials_default'!I2,Waste_Composition_S3!D2:'Waste_Composition_S3'!D2)</f>
        <v>9.8686147133514028E-6</v>
      </c>
      <c r="J5" s="6">
        <f>SUMPRODUCT(OEV_materials_default!J2:'OEV_materials_default'!J2,Waste_Composition_S3!D2:'Waste_Composition_S3'!D2)</f>
        <v>5.4808461843890439E-6</v>
      </c>
      <c r="K5" s="6">
        <f>SUMPRODUCT(OEV_materials_default!K2:'OEV_materials_default'!K2,Waste_Composition_S3!D2:'Waste_Composition_S3'!D2)</f>
        <v>1.399621397836313E-6</v>
      </c>
      <c r="L5" s="6">
        <f>SUMPRODUCT(OEV_materials_default!L2:'OEV_materials_default'!L2,Waste_Composition_S3!D2:'Waste_Composition_S3'!D2)</f>
        <v>3.122685397122769E-6</v>
      </c>
      <c r="M5" s="6">
        <f>SUMPRODUCT(OEV_materials_default!M2:'OEV_materials_default'!M2,Waste_Composition_S3!D2:'Waste_Composition_S3'!D2)</f>
        <v>5.3849631885229818E-6</v>
      </c>
      <c r="N5" s="6">
        <f>SUMPRODUCT(OEV_materials_default!N2:'OEV_materials_default'!N2,Waste_Composition_S3!D2:'Waste_Composition_S3'!D2)</f>
        <v>1.3151480152843561E-6</v>
      </c>
      <c r="O5" s="6">
        <f>SUMPRODUCT(OEV_materials_default!O2:'OEV_materials_default'!O2,Waste_Composition_S3!D2:'Waste_Composition_S3'!D2)</f>
        <v>1.6592279794281009E-6</v>
      </c>
      <c r="P5" s="6">
        <f>SUMPRODUCT(OEV_materials_default!P2:'OEV_materials_default'!P2,Waste_Composition_S3!D2:'Waste_Composition_S3'!D2)</f>
        <v>1.7093572468914609E-6</v>
      </c>
      <c r="Q5" s="6">
        <f>SUMPRODUCT(OEV_materials_default!Q2:'OEV_materials_default'!Q2,Waste_Composition_S3!D2:'Waste_Composition_S3'!D2)</f>
        <v>5.9816757386730553E-5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6.3806090355951273E-6</v>
      </c>
      <c r="C2" s="6">
        <f>SUMPRODUCT(Waste_Generation_default!B3:'Waste_Generation_default'!B5,C3:C5)</f>
        <v>2.6575915518047212E-6</v>
      </c>
      <c r="D2" s="6">
        <f>SUMPRODUCT(Waste_Generation_default!B3:'Waste_Generation_default'!B5,D3:D5)</f>
        <v>3.3938060250373632E-5</v>
      </c>
      <c r="E2" s="6">
        <f>SUMPRODUCT(Waste_Generation_default!B3:'Waste_Generation_default'!B5,E3:E5)</f>
        <v>8.9797346785280221E-6</v>
      </c>
      <c r="F2" s="6">
        <f>SUMPRODUCT(Waste_Generation_default!B3:'Waste_Generation_default'!B5,F3:F5)</f>
        <v>5.0735372498990744E-6</v>
      </c>
      <c r="G2" s="6">
        <f>SUMPRODUCT(Waste_Generation_default!B3:'Waste_Generation_default'!B5,G3:G5)</f>
        <v>4.1393999335640208E-6</v>
      </c>
      <c r="H2" s="6">
        <f>SUMPRODUCT(Waste_Generation_default!B3:'Waste_Generation_default'!B5,H3:H5)</f>
        <v>8.5518561537444673E-6</v>
      </c>
      <c r="I2" s="6">
        <f>SUMPRODUCT(Waste_Generation_default!B3:'Waste_Generation_default'!B5,I3:I5)</f>
        <v>9.8682881821037308E-6</v>
      </c>
      <c r="J2" s="6">
        <f>SUMPRODUCT(Waste_Generation_default!B3:'Waste_Generation_default'!B5,J3:J5)</f>
        <v>5.4807097806590062E-6</v>
      </c>
      <c r="K2" s="6">
        <f>SUMPRODUCT(Waste_Generation_default!B3:'Waste_Generation_default'!B5,K3:K5)</f>
        <v>1.3996034428543112E-6</v>
      </c>
      <c r="L2" s="6">
        <f>SUMPRODUCT(Waste_Generation_default!B3:'Waste_Generation_default'!B5,L3:L5)</f>
        <v>3.1226076657536829E-6</v>
      </c>
      <c r="M2" s="6">
        <f>SUMPRODUCT(Waste_Generation_default!B3:'Waste_Generation_default'!B5,M3:M5)</f>
        <v>5.3848059853843849E-6</v>
      </c>
      <c r="N2" s="6">
        <f>SUMPRODUCT(Waste_Generation_default!B3:'Waste_Generation_default'!B5,N3:N5)</f>
        <v>1.315143388235613E-6</v>
      </c>
      <c r="O2" s="6">
        <f>SUMPRODUCT(Waste_Generation_default!B3:'Waste_Generation_default'!B5,O3:O5)</f>
        <v>1.6592103697655941E-6</v>
      </c>
      <c r="P2" s="6">
        <f>SUMPRODUCT(Waste_Generation_default!B3:'Waste_Generation_default'!B5,P3:P5)</f>
        <v>1.7093400955609973E-6</v>
      </c>
      <c r="Q2" s="6">
        <f>SUMPRODUCT(Waste_Generation_default!B3:'Waste_Generation_default'!B5,Q3:Q5)</f>
        <v>5.981454774075162E-5</v>
      </c>
    </row>
    <row r="3" spans="1:17" x14ac:dyDescent="0.35">
      <c r="A3" s="5" t="s">
        <v>2</v>
      </c>
      <c r="B3" s="6">
        <f>SUMPRODUCT(OEV_materials_db1!B2:'OEV_materials_db1'!B2,Waste_Composition_default!B2:'Waste_Composition_default'!B2)</f>
        <v>6.3806090355951273E-6</v>
      </c>
      <c r="C3" s="6">
        <f>SUMPRODUCT(OEV_materials_db1!C2:'OEV_materials_db1'!C2,Waste_Composition_default!B2:'Waste_Composition_default'!B2)</f>
        <v>2.6575915518047208E-6</v>
      </c>
      <c r="D3" s="6">
        <f>SUMPRODUCT(OEV_materials_db1!D2:'OEV_materials_db1'!D2,Waste_Composition_default!B2:'Waste_Composition_default'!B2)</f>
        <v>3.3938060250373632E-5</v>
      </c>
      <c r="E3" s="6">
        <f>SUMPRODUCT(OEV_materials_db1!E2:'OEV_materials_db1'!E2,Waste_Composition_default!B2:'Waste_Composition_default'!B2)</f>
        <v>8.9797346785280221E-6</v>
      </c>
      <c r="F3" s="6">
        <f>SUMPRODUCT(OEV_materials_db1!F2:'OEV_materials_db1'!F2,Waste_Composition_default!B2:'Waste_Composition_default'!B2)</f>
        <v>5.0735372498990744E-6</v>
      </c>
      <c r="G3" s="6">
        <f>SUMPRODUCT(OEV_materials_db1!G2:'OEV_materials_db1'!G2,Waste_Composition_default!B2:'Waste_Composition_default'!B2)</f>
        <v>4.1393999335640208E-6</v>
      </c>
      <c r="H3" s="6">
        <f>SUMPRODUCT(OEV_materials_db1!H2:'OEV_materials_db1'!H2,Waste_Composition_default!B2:'Waste_Composition_default'!B2)</f>
        <v>8.5518561537444673E-6</v>
      </c>
      <c r="I3" s="6">
        <f>SUMPRODUCT(OEV_materials_db1!I2:'OEV_materials_db1'!I2,Waste_Composition_default!B2:'Waste_Composition_default'!B2)</f>
        <v>9.8682881821037308E-6</v>
      </c>
      <c r="J3" s="6">
        <f>SUMPRODUCT(OEV_materials_db1!J2:'OEV_materials_db1'!J2,Waste_Composition_default!B2:'Waste_Composition_default'!B2)</f>
        <v>5.4807097806590054E-6</v>
      </c>
      <c r="K3" s="6">
        <f>SUMPRODUCT(OEV_materials_db1!K2:'OEV_materials_db1'!K2,Waste_Composition_default!B2:'Waste_Composition_default'!B2)</f>
        <v>1.399603442854311E-6</v>
      </c>
      <c r="L3" s="6">
        <f>SUMPRODUCT(OEV_materials_db1!L2:'OEV_materials_db1'!L2,Waste_Composition_default!B2:'Waste_Composition_default'!B2)</f>
        <v>3.1226076657536829E-6</v>
      </c>
      <c r="M3" s="6">
        <f>SUMPRODUCT(OEV_materials_db1!M2:'OEV_materials_db1'!M2,Waste_Composition_default!B2:'Waste_Composition_default'!B2)</f>
        <v>5.3848059853843849E-6</v>
      </c>
      <c r="N3" s="6">
        <f>SUMPRODUCT(OEV_materials_db1!N2:'OEV_materials_db1'!N2,Waste_Composition_default!B2:'Waste_Composition_default'!B2)</f>
        <v>1.315143388235613E-6</v>
      </c>
      <c r="O3" s="6">
        <f>SUMPRODUCT(OEV_materials_db1!O2:'OEV_materials_db1'!O2,Waste_Composition_default!B2:'Waste_Composition_default'!B2)</f>
        <v>1.6592103697655941E-6</v>
      </c>
      <c r="P3" s="6">
        <f>SUMPRODUCT(OEV_materials_db1!P2:'OEV_materials_db1'!P2,Waste_Composition_default!B2:'Waste_Composition_default'!B2)</f>
        <v>1.7093400955609971E-6</v>
      </c>
      <c r="Q3" s="6">
        <f>SUMPRODUCT(OEV_materials_db1!Q2:'OEV_materials_db1'!Q2,Waste_Composition_default!B2:'Waste_Composition_default'!B2)</f>
        <v>5.981454774075162E-5</v>
      </c>
    </row>
    <row r="4" spans="1:17" x14ac:dyDescent="0.35">
      <c r="A4" s="5" t="s">
        <v>3</v>
      </c>
      <c r="B4" s="6">
        <f>SUMPRODUCT(OEV_materials_db1!B2:'OEV_materials_db1'!B2,Waste_Composition_default!C2:'Waste_Composition_default'!C2)</f>
        <v>6.3806090355951273E-6</v>
      </c>
      <c r="C4" s="6">
        <f>SUMPRODUCT(OEV_materials_db1!C2:'OEV_materials_db1'!C2,Waste_Composition_default!C2:'Waste_Composition_default'!C2)</f>
        <v>2.6575915518047208E-6</v>
      </c>
      <c r="D4" s="6">
        <f>SUMPRODUCT(OEV_materials_db1!D2:'OEV_materials_db1'!D2,Waste_Composition_default!C2:'Waste_Composition_default'!C2)</f>
        <v>3.3938060250373632E-5</v>
      </c>
      <c r="E4" s="6">
        <f>SUMPRODUCT(OEV_materials_db1!E2:'OEV_materials_db1'!E2,Waste_Composition_default!C2:'Waste_Composition_default'!C2)</f>
        <v>8.9797346785280221E-6</v>
      </c>
      <c r="F4" s="6">
        <f>SUMPRODUCT(OEV_materials_db1!F2:'OEV_materials_db1'!F2,Waste_Composition_default!C2:'Waste_Composition_default'!C2)</f>
        <v>5.0735372498990744E-6</v>
      </c>
      <c r="G4" s="6">
        <f>SUMPRODUCT(OEV_materials_db1!G2:'OEV_materials_db1'!G2,Waste_Composition_default!C2:'Waste_Composition_default'!C2)</f>
        <v>4.1393999335640208E-6</v>
      </c>
      <c r="H4" s="6">
        <f>SUMPRODUCT(OEV_materials_db1!H2:'OEV_materials_db1'!H2,Waste_Composition_default!C2:'Waste_Composition_default'!C2)</f>
        <v>8.5518561537444673E-6</v>
      </c>
      <c r="I4" s="6">
        <f>SUMPRODUCT(OEV_materials_db1!I2:'OEV_materials_db1'!I2,Waste_Composition_default!C2:'Waste_Composition_default'!C2)</f>
        <v>9.8682881821037308E-6</v>
      </c>
      <c r="J4" s="6">
        <f>SUMPRODUCT(OEV_materials_db1!J2:'OEV_materials_db1'!J2,Waste_Composition_default!C2:'Waste_Composition_default'!C2)</f>
        <v>5.4807097806590054E-6</v>
      </c>
      <c r="K4" s="6">
        <f>SUMPRODUCT(OEV_materials_db1!K2:'OEV_materials_db1'!K2,Waste_Composition_default!C2:'Waste_Composition_default'!C2)</f>
        <v>1.399603442854311E-6</v>
      </c>
      <c r="L4" s="6">
        <f>SUMPRODUCT(OEV_materials_db1!L2:'OEV_materials_db1'!L2,Waste_Composition_default!C2:'Waste_Composition_default'!C2)</f>
        <v>3.1226076657536829E-6</v>
      </c>
      <c r="M4" s="6">
        <f>SUMPRODUCT(OEV_materials_db1!M2:'OEV_materials_db1'!M2,Waste_Composition_default!C2:'Waste_Composition_default'!C2)</f>
        <v>5.3848059853843849E-6</v>
      </c>
      <c r="N4" s="6">
        <f>SUMPRODUCT(OEV_materials_db1!N2:'OEV_materials_db1'!N2,Waste_Composition_default!C2:'Waste_Composition_default'!C2)</f>
        <v>1.315143388235613E-6</v>
      </c>
      <c r="O4" s="6">
        <f>SUMPRODUCT(OEV_materials_db1!O2:'OEV_materials_db1'!O2,Waste_Composition_default!C2:'Waste_Composition_default'!C2)</f>
        <v>1.6592103697655941E-6</v>
      </c>
      <c r="P4" s="6">
        <f>SUMPRODUCT(OEV_materials_db1!P2:'OEV_materials_db1'!P2,Waste_Composition_default!C2:'Waste_Composition_default'!C2)</f>
        <v>1.7093400955609971E-6</v>
      </c>
      <c r="Q4" s="6">
        <f>SUMPRODUCT(OEV_materials_db1!Q2:'OEV_materials_db1'!Q2,Waste_Composition_default!C2:'Waste_Composition_default'!C2)</f>
        <v>5.981454774075162E-5</v>
      </c>
    </row>
    <row r="5" spans="1:17" x14ac:dyDescent="0.35">
      <c r="A5" s="5" t="s">
        <v>4</v>
      </c>
      <c r="B5" s="6">
        <f>SUMPRODUCT(OEV_materials_db1!B2:'OEV_materials_db1'!B2,Waste_Composition_default!D2:'Waste_Composition_default'!D2)</f>
        <v>6.3806090355951273E-6</v>
      </c>
      <c r="C5" s="6">
        <f>SUMPRODUCT(OEV_materials_db1!C2:'OEV_materials_db1'!C2,Waste_Composition_default!D2:'Waste_Composition_default'!D2)</f>
        <v>2.6575915518047208E-6</v>
      </c>
      <c r="D5" s="6">
        <f>SUMPRODUCT(OEV_materials_db1!D2:'OEV_materials_db1'!D2,Waste_Composition_default!D2:'Waste_Composition_default'!D2)</f>
        <v>3.3938060250373632E-5</v>
      </c>
      <c r="E5" s="6">
        <f>SUMPRODUCT(OEV_materials_db1!E2:'OEV_materials_db1'!E2,Waste_Composition_default!D2:'Waste_Composition_default'!D2)</f>
        <v>8.9797346785280221E-6</v>
      </c>
      <c r="F5" s="6">
        <f>SUMPRODUCT(OEV_materials_db1!F2:'OEV_materials_db1'!F2,Waste_Composition_default!D2:'Waste_Composition_default'!D2)</f>
        <v>5.0735372498990744E-6</v>
      </c>
      <c r="G5" s="6">
        <f>SUMPRODUCT(OEV_materials_db1!G2:'OEV_materials_db1'!G2,Waste_Composition_default!D2:'Waste_Composition_default'!D2)</f>
        <v>4.1393999335640208E-6</v>
      </c>
      <c r="H5" s="6">
        <f>SUMPRODUCT(OEV_materials_db1!H2:'OEV_materials_db1'!H2,Waste_Composition_default!D2:'Waste_Composition_default'!D2)</f>
        <v>8.5518561537444673E-6</v>
      </c>
      <c r="I5" s="6">
        <f>SUMPRODUCT(OEV_materials_db1!I2:'OEV_materials_db1'!I2,Waste_Composition_default!D2:'Waste_Composition_default'!D2)</f>
        <v>9.8682881821037308E-6</v>
      </c>
      <c r="J5" s="6">
        <f>SUMPRODUCT(OEV_materials_db1!J2:'OEV_materials_db1'!J2,Waste_Composition_default!D2:'Waste_Composition_default'!D2)</f>
        <v>5.4807097806590054E-6</v>
      </c>
      <c r="K5" s="6">
        <f>SUMPRODUCT(OEV_materials_db1!K2:'OEV_materials_db1'!K2,Waste_Composition_default!D2:'Waste_Composition_default'!D2)</f>
        <v>1.399603442854311E-6</v>
      </c>
      <c r="L5" s="6">
        <f>SUMPRODUCT(OEV_materials_db1!L2:'OEV_materials_db1'!L2,Waste_Composition_default!D2:'Waste_Composition_default'!D2)</f>
        <v>3.1226076657536829E-6</v>
      </c>
      <c r="M5" s="6">
        <f>SUMPRODUCT(OEV_materials_db1!M2:'OEV_materials_db1'!M2,Waste_Composition_default!D2:'Waste_Composition_default'!D2)</f>
        <v>5.3848059853843849E-6</v>
      </c>
      <c r="N5" s="6">
        <f>SUMPRODUCT(OEV_materials_db1!N2:'OEV_materials_db1'!N2,Waste_Composition_default!D2:'Waste_Composition_default'!D2)</f>
        <v>1.315143388235613E-6</v>
      </c>
      <c r="O5" s="6">
        <f>SUMPRODUCT(OEV_materials_db1!O2:'OEV_materials_db1'!O2,Waste_Composition_default!D2:'Waste_Composition_default'!D2)</f>
        <v>1.6592103697655941E-6</v>
      </c>
      <c r="P5" s="6">
        <f>SUMPRODUCT(OEV_materials_db1!P2:'OEV_materials_db1'!P2,Waste_Composition_default!D2:'Waste_Composition_default'!D2)</f>
        <v>1.7093400955609971E-6</v>
      </c>
      <c r="Q5" s="6">
        <f>SUMPRODUCT(OEV_materials_db1!Q2:'OEV_materials_db1'!Q2,Waste_Composition_default!D2:'Waste_Composition_default'!D2)</f>
        <v>5.981454774075162E-5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6.3806090355951273E-6</v>
      </c>
      <c r="C2" s="6">
        <f>SUMPRODUCT(Waste_Generation_S1!B3:'Waste_Generation_S1'!B5,C3:C5)</f>
        <v>2.6575915518047212E-6</v>
      </c>
      <c r="D2" s="6">
        <f>SUMPRODUCT(Waste_Generation_S1!B3:'Waste_Generation_S1'!B5,D3:D5)</f>
        <v>3.3938060250373632E-5</v>
      </c>
      <c r="E2" s="6">
        <f>SUMPRODUCT(Waste_Generation_S1!B3:'Waste_Generation_S1'!B5,E3:E5)</f>
        <v>8.9797346785280221E-6</v>
      </c>
      <c r="F2" s="6">
        <f>SUMPRODUCT(Waste_Generation_S1!B3:'Waste_Generation_S1'!B5,F3:F5)</f>
        <v>5.0735372498990744E-6</v>
      </c>
      <c r="G2" s="6">
        <f>SUMPRODUCT(Waste_Generation_S1!B3:'Waste_Generation_S1'!B5,G3:G5)</f>
        <v>4.1393999335640208E-6</v>
      </c>
      <c r="H2" s="6">
        <f>SUMPRODUCT(Waste_Generation_S1!B3:'Waste_Generation_S1'!B5,H3:H5)</f>
        <v>8.5518561537444673E-6</v>
      </c>
      <c r="I2" s="6">
        <f>SUMPRODUCT(Waste_Generation_S1!B3:'Waste_Generation_S1'!B5,I3:I5)</f>
        <v>9.8682881821037308E-6</v>
      </c>
      <c r="J2" s="6">
        <f>SUMPRODUCT(Waste_Generation_S1!B3:'Waste_Generation_S1'!B5,J3:J5)</f>
        <v>5.4807097806590062E-6</v>
      </c>
      <c r="K2" s="6">
        <f>SUMPRODUCT(Waste_Generation_S1!B3:'Waste_Generation_S1'!B5,K3:K5)</f>
        <v>1.3996034428543112E-6</v>
      </c>
      <c r="L2" s="6">
        <f>SUMPRODUCT(Waste_Generation_S1!B3:'Waste_Generation_S1'!B5,L3:L5)</f>
        <v>3.1226076657536829E-6</v>
      </c>
      <c r="M2" s="6">
        <f>SUMPRODUCT(Waste_Generation_S1!B3:'Waste_Generation_S1'!B5,M3:M5)</f>
        <v>5.3848059853843849E-6</v>
      </c>
      <c r="N2" s="6">
        <f>SUMPRODUCT(Waste_Generation_S1!B3:'Waste_Generation_S1'!B5,N3:N5)</f>
        <v>1.315143388235613E-6</v>
      </c>
      <c r="O2" s="6">
        <f>SUMPRODUCT(Waste_Generation_S1!B3:'Waste_Generation_S1'!B5,O3:O5)</f>
        <v>1.6592103697655941E-6</v>
      </c>
      <c r="P2" s="6">
        <f>SUMPRODUCT(Waste_Generation_S1!B3:'Waste_Generation_S1'!B5,P3:P5)</f>
        <v>1.7093400955609973E-6</v>
      </c>
      <c r="Q2" s="6">
        <f>SUMPRODUCT(Waste_Generation_S1!B3:'Waste_Generation_S1'!B5,Q3:Q5)</f>
        <v>5.981454774075162E-5</v>
      </c>
    </row>
    <row r="3" spans="1:17" x14ac:dyDescent="0.35">
      <c r="A3" s="5" t="s">
        <v>2</v>
      </c>
      <c r="B3" s="6">
        <f>SUMPRODUCT(OEV_materials_db1!B2:'OEV_materials_db1'!B2,Waste_Composition_S1!B2:'Waste_Composition_S1'!B2)</f>
        <v>6.3806090355951273E-6</v>
      </c>
      <c r="C3" s="6">
        <f>SUMPRODUCT(OEV_materials_db1!C2:'OEV_materials_db1'!C2,Waste_Composition_S1!B2:'Waste_Composition_S1'!B2)</f>
        <v>2.6575915518047208E-6</v>
      </c>
      <c r="D3" s="6">
        <f>SUMPRODUCT(OEV_materials_db1!D2:'OEV_materials_db1'!D2,Waste_Composition_S1!B2:'Waste_Composition_S1'!B2)</f>
        <v>3.3938060250373632E-5</v>
      </c>
      <c r="E3" s="6">
        <f>SUMPRODUCT(OEV_materials_db1!E2:'OEV_materials_db1'!E2,Waste_Composition_S1!B2:'Waste_Composition_S1'!B2)</f>
        <v>8.9797346785280221E-6</v>
      </c>
      <c r="F3" s="6">
        <f>SUMPRODUCT(OEV_materials_db1!F2:'OEV_materials_db1'!F2,Waste_Composition_S1!B2:'Waste_Composition_S1'!B2)</f>
        <v>5.0735372498990744E-6</v>
      </c>
      <c r="G3" s="6">
        <f>SUMPRODUCT(OEV_materials_db1!G2:'OEV_materials_db1'!G2,Waste_Composition_S1!B2:'Waste_Composition_S1'!B2)</f>
        <v>4.1393999335640208E-6</v>
      </c>
      <c r="H3" s="6">
        <f>SUMPRODUCT(OEV_materials_db1!H2:'OEV_materials_db1'!H2,Waste_Composition_S1!B2:'Waste_Composition_S1'!B2)</f>
        <v>8.5518561537444673E-6</v>
      </c>
      <c r="I3" s="6">
        <f>SUMPRODUCT(OEV_materials_db1!I2:'OEV_materials_db1'!I2,Waste_Composition_S1!B2:'Waste_Composition_S1'!B2)</f>
        <v>9.8682881821037308E-6</v>
      </c>
      <c r="J3" s="6">
        <f>SUMPRODUCT(OEV_materials_db1!J2:'OEV_materials_db1'!J2,Waste_Composition_S1!B2:'Waste_Composition_S1'!B2)</f>
        <v>5.4807097806590054E-6</v>
      </c>
      <c r="K3" s="6">
        <f>SUMPRODUCT(OEV_materials_db1!K2:'OEV_materials_db1'!K2,Waste_Composition_S1!B2:'Waste_Composition_S1'!B2)</f>
        <v>1.399603442854311E-6</v>
      </c>
      <c r="L3" s="6">
        <f>SUMPRODUCT(OEV_materials_db1!L2:'OEV_materials_db1'!L2,Waste_Composition_S1!B2:'Waste_Composition_S1'!B2)</f>
        <v>3.1226076657536829E-6</v>
      </c>
      <c r="M3" s="6">
        <f>SUMPRODUCT(OEV_materials_db1!M2:'OEV_materials_db1'!M2,Waste_Composition_S1!B2:'Waste_Composition_S1'!B2)</f>
        <v>5.3848059853843849E-6</v>
      </c>
      <c r="N3" s="6">
        <f>SUMPRODUCT(OEV_materials_db1!N2:'OEV_materials_db1'!N2,Waste_Composition_S1!B2:'Waste_Composition_S1'!B2)</f>
        <v>1.315143388235613E-6</v>
      </c>
      <c r="O3" s="6">
        <f>SUMPRODUCT(OEV_materials_db1!O2:'OEV_materials_db1'!O2,Waste_Composition_S1!B2:'Waste_Composition_S1'!B2)</f>
        <v>1.6592103697655941E-6</v>
      </c>
      <c r="P3" s="6">
        <f>SUMPRODUCT(OEV_materials_db1!P2:'OEV_materials_db1'!P2,Waste_Composition_S1!B2:'Waste_Composition_S1'!B2)</f>
        <v>1.7093400955609971E-6</v>
      </c>
      <c r="Q3" s="6">
        <f>SUMPRODUCT(OEV_materials_db1!Q2:'OEV_materials_db1'!Q2,Waste_Composition_S1!B2:'Waste_Composition_S1'!B2)</f>
        <v>5.981454774075162E-5</v>
      </c>
    </row>
    <row r="4" spans="1:17" x14ac:dyDescent="0.35">
      <c r="A4" s="5" t="s">
        <v>3</v>
      </c>
      <c r="B4" s="6">
        <f>SUMPRODUCT(OEV_materials_db1!B2:'OEV_materials_db1'!B2,Waste_Composition_S1!C2:'Waste_Composition_S1'!C2)</f>
        <v>6.3806090355951273E-6</v>
      </c>
      <c r="C4" s="6">
        <f>SUMPRODUCT(OEV_materials_db1!C2:'OEV_materials_db1'!C2,Waste_Composition_S1!C2:'Waste_Composition_S1'!C2)</f>
        <v>2.6575915518047208E-6</v>
      </c>
      <c r="D4" s="6">
        <f>SUMPRODUCT(OEV_materials_db1!D2:'OEV_materials_db1'!D2,Waste_Composition_S1!C2:'Waste_Composition_S1'!C2)</f>
        <v>3.3938060250373632E-5</v>
      </c>
      <c r="E4" s="6">
        <f>SUMPRODUCT(OEV_materials_db1!E2:'OEV_materials_db1'!E2,Waste_Composition_S1!C2:'Waste_Composition_S1'!C2)</f>
        <v>8.9797346785280221E-6</v>
      </c>
      <c r="F4" s="6">
        <f>SUMPRODUCT(OEV_materials_db1!F2:'OEV_materials_db1'!F2,Waste_Composition_S1!C2:'Waste_Composition_S1'!C2)</f>
        <v>5.0735372498990744E-6</v>
      </c>
      <c r="G4" s="6">
        <f>SUMPRODUCT(OEV_materials_db1!G2:'OEV_materials_db1'!G2,Waste_Composition_S1!C2:'Waste_Composition_S1'!C2)</f>
        <v>4.1393999335640208E-6</v>
      </c>
      <c r="H4" s="6">
        <f>SUMPRODUCT(OEV_materials_db1!H2:'OEV_materials_db1'!H2,Waste_Composition_S1!C2:'Waste_Composition_S1'!C2)</f>
        <v>8.5518561537444673E-6</v>
      </c>
      <c r="I4" s="6">
        <f>SUMPRODUCT(OEV_materials_db1!I2:'OEV_materials_db1'!I2,Waste_Composition_S1!C2:'Waste_Composition_S1'!C2)</f>
        <v>9.8682881821037308E-6</v>
      </c>
      <c r="J4" s="6">
        <f>SUMPRODUCT(OEV_materials_db1!J2:'OEV_materials_db1'!J2,Waste_Composition_S1!C2:'Waste_Composition_S1'!C2)</f>
        <v>5.4807097806590054E-6</v>
      </c>
      <c r="K4" s="6">
        <f>SUMPRODUCT(OEV_materials_db1!K2:'OEV_materials_db1'!K2,Waste_Composition_S1!C2:'Waste_Composition_S1'!C2)</f>
        <v>1.399603442854311E-6</v>
      </c>
      <c r="L4" s="6">
        <f>SUMPRODUCT(OEV_materials_db1!L2:'OEV_materials_db1'!L2,Waste_Composition_S1!C2:'Waste_Composition_S1'!C2)</f>
        <v>3.1226076657536829E-6</v>
      </c>
      <c r="M4" s="6">
        <f>SUMPRODUCT(OEV_materials_db1!M2:'OEV_materials_db1'!M2,Waste_Composition_S1!C2:'Waste_Composition_S1'!C2)</f>
        <v>5.3848059853843849E-6</v>
      </c>
      <c r="N4" s="6">
        <f>SUMPRODUCT(OEV_materials_db1!N2:'OEV_materials_db1'!N2,Waste_Composition_S1!C2:'Waste_Composition_S1'!C2)</f>
        <v>1.315143388235613E-6</v>
      </c>
      <c r="O4" s="6">
        <f>SUMPRODUCT(OEV_materials_db1!O2:'OEV_materials_db1'!O2,Waste_Composition_S1!C2:'Waste_Composition_S1'!C2)</f>
        <v>1.6592103697655941E-6</v>
      </c>
      <c r="P4" s="6">
        <f>SUMPRODUCT(OEV_materials_db1!P2:'OEV_materials_db1'!P2,Waste_Composition_S1!C2:'Waste_Composition_S1'!C2)</f>
        <v>1.7093400955609971E-6</v>
      </c>
      <c r="Q4" s="6">
        <f>SUMPRODUCT(OEV_materials_db1!Q2:'OEV_materials_db1'!Q2,Waste_Composition_S1!C2:'Waste_Composition_S1'!C2)</f>
        <v>5.981454774075162E-5</v>
      </c>
    </row>
    <row r="5" spans="1:17" x14ac:dyDescent="0.35">
      <c r="A5" s="5" t="s">
        <v>4</v>
      </c>
      <c r="B5" s="6">
        <f>SUMPRODUCT(OEV_materials_db1!B2:'OEV_materials_db1'!B2,Waste_Composition_S1!D2:'Waste_Composition_S1'!D2)</f>
        <v>6.3806090355951273E-6</v>
      </c>
      <c r="C5" s="6">
        <f>SUMPRODUCT(OEV_materials_db1!C2:'OEV_materials_db1'!C2,Waste_Composition_S1!D2:'Waste_Composition_S1'!D2)</f>
        <v>2.6575915518047208E-6</v>
      </c>
      <c r="D5" s="6">
        <f>SUMPRODUCT(OEV_materials_db1!D2:'OEV_materials_db1'!D2,Waste_Composition_S1!D2:'Waste_Composition_S1'!D2)</f>
        <v>3.3938060250373632E-5</v>
      </c>
      <c r="E5" s="6">
        <f>SUMPRODUCT(OEV_materials_db1!E2:'OEV_materials_db1'!E2,Waste_Composition_S1!D2:'Waste_Composition_S1'!D2)</f>
        <v>8.9797346785280221E-6</v>
      </c>
      <c r="F5" s="6">
        <f>SUMPRODUCT(OEV_materials_db1!F2:'OEV_materials_db1'!F2,Waste_Composition_S1!D2:'Waste_Composition_S1'!D2)</f>
        <v>5.0735372498990744E-6</v>
      </c>
      <c r="G5" s="6">
        <f>SUMPRODUCT(OEV_materials_db1!G2:'OEV_materials_db1'!G2,Waste_Composition_S1!D2:'Waste_Composition_S1'!D2)</f>
        <v>4.1393999335640208E-6</v>
      </c>
      <c r="H5" s="6">
        <f>SUMPRODUCT(OEV_materials_db1!H2:'OEV_materials_db1'!H2,Waste_Composition_S1!D2:'Waste_Composition_S1'!D2)</f>
        <v>8.5518561537444673E-6</v>
      </c>
      <c r="I5" s="6">
        <f>SUMPRODUCT(OEV_materials_db1!I2:'OEV_materials_db1'!I2,Waste_Composition_S1!D2:'Waste_Composition_S1'!D2)</f>
        <v>9.8682881821037308E-6</v>
      </c>
      <c r="J5" s="6">
        <f>SUMPRODUCT(OEV_materials_db1!J2:'OEV_materials_db1'!J2,Waste_Composition_S1!D2:'Waste_Composition_S1'!D2)</f>
        <v>5.4807097806590054E-6</v>
      </c>
      <c r="K5" s="6">
        <f>SUMPRODUCT(OEV_materials_db1!K2:'OEV_materials_db1'!K2,Waste_Composition_S1!D2:'Waste_Composition_S1'!D2)</f>
        <v>1.399603442854311E-6</v>
      </c>
      <c r="L5" s="6">
        <f>SUMPRODUCT(OEV_materials_db1!L2:'OEV_materials_db1'!L2,Waste_Composition_S1!D2:'Waste_Composition_S1'!D2)</f>
        <v>3.1226076657536829E-6</v>
      </c>
      <c r="M5" s="6">
        <f>SUMPRODUCT(OEV_materials_db1!M2:'OEV_materials_db1'!M2,Waste_Composition_S1!D2:'Waste_Composition_S1'!D2)</f>
        <v>5.3848059853843849E-6</v>
      </c>
      <c r="N5" s="6">
        <f>SUMPRODUCT(OEV_materials_db1!N2:'OEV_materials_db1'!N2,Waste_Composition_S1!D2:'Waste_Composition_S1'!D2)</f>
        <v>1.315143388235613E-6</v>
      </c>
      <c r="O5" s="6">
        <f>SUMPRODUCT(OEV_materials_db1!O2:'OEV_materials_db1'!O2,Waste_Composition_S1!D2:'Waste_Composition_S1'!D2)</f>
        <v>1.6592103697655941E-6</v>
      </c>
      <c r="P5" s="6">
        <f>SUMPRODUCT(OEV_materials_db1!P2:'OEV_materials_db1'!P2,Waste_Composition_S1!D2:'Waste_Composition_S1'!D2)</f>
        <v>1.7093400955609971E-6</v>
      </c>
      <c r="Q5" s="6">
        <f>SUMPRODUCT(OEV_materials_db1!Q2:'OEV_materials_db1'!Q2,Waste_Composition_S1!D2:'Waste_Composition_S1'!D2)</f>
        <v>5.981454774075162E-5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6.3806090355951273E-6</v>
      </c>
      <c r="C2" s="6">
        <f>SUMPRODUCT(Waste_Generation_S2!B3:'Waste_Generation_S2'!B5,C3:C5)</f>
        <v>2.6575915518047212E-6</v>
      </c>
      <c r="D2" s="6">
        <f>SUMPRODUCT(Waste_Generation_S2!B3:'Waste_Generation_S2'!B5,D3:D5)</f>
        <v>3.3938060250373632E-5</v>
      </c>
      <c r="E2" s="6">
        <f>SUMPRODUCT(Waste_Generation_S2!B3:'Waste_Generation_S2'!B5,E3:E5)</f>
        <v>8.9797346785280221E-6</v>
      </c>
      <c r="F2" s="6">
        <f>SUMPRODUCT(Waste_Generation_S2!B3:'Waste_Generation_S2'!B5,F3:F5)</f>
        <v>5.0735372498990744E-6</v>
      </c>
      <c r="G2" s="6">
        <f>SUMPRODUCT(Waste_Generation_S2!B3:'Waste_Generation_S2'!B5,G3:G5)</f>
        <v>4.1393999335640208E-6</v>
      </c>
      <c r="H2" s="6">
        <f>SUMPRODUCT(Waste_Generation_S2!B3:'Waste_Generation_S2'!B5,H3:H5)</f>
        <v>8.5518561537444673E-6</v>
      </c>
      <c r="I2" s="6">
        <f>SUMPRODUCT(Waste_Generation_S2!B3:'Waste_Generation_S2'!B5,I3:I5)</f>
        <v>9.8682881821037308E-6</v>
      </c>
      <c r="J2" s="6">
        <f>SUMPRODUCT(Waste_Generation_S2!B3:'Waste_Generation_S2'!B5,J3:J5)</f>
        <v>5.4807097806590062E-6</v>
      </c>
      <c r="K2" s="6">
        <f>SUMPRODUCT(Waste_Generation_S2!B3:'Waste_Generation_S2'!B5,K3:K5)</f>
        <v>1.3996034428543112E-6</v>
      </c>
      <c r="L2" s="6">
        <f>SUMPRODUCT(Waste_Generation_S2!B3:'Waste_Generation_S2'!B5,L3:L5)</f>
        <v>3.1226076657536829E-6</v>
      </c>
      <c r="M2" s="6">
        <f>SUMPRODUCT(Waste_Generation_S2!B3:'Waste_Generation_S2'!B5,M3:M5)</f>
        <v>5.3848059853843849E-6</v>
      </c>
      <c r="N2" s="6">
        <f>SUMPRODUCT(Waste_Generation_S2!B3:'Waste_Generation_S2'!B5,N3:N5)</f>
        <v>1.315143388235613E-6</v>
      </c>
      <c r="O2" s="6">
        <f>SUMPRODUCT(Waste_Generation_S2!B3:'Waste_Generation_S2'!B5,O3:O5)</f>
        <v>1.6592103697655941E-6</v>
      </c>
      <c r="P2" s="6">
        <f>SUMPRODUCT(Waste_Generation_S2!B3:'Waste_Generation_S2'!B5,P3:P5)</f>
        <v>1.7093400955609973E-6</v>
      </c>
      <c r="Q2" s="6">
        <f>SUMPRODUCT(Waste_Generation_S2!B3:'Waste_Generation_S2'!B5,Q3:Q5)</f>
        <v>5.981454774075162E-5</v>
      </c>
    </row>
    <row r="3" spans="1:17" x14ac:dyDescent="0.35">
      <c r="A3" s="5" t="s">
        <v>2</v>
      </c>
      <c r="B3" s="6">
        <f>SUMPRODUCT(OEV_materials_db1!B2:'OEV_materials_db1'!B2,Waste_Composition_S2!B2:'Waste_Composition_S2'!B2)</f>
        <v>6.3806090355951273E-6</v>
      </c>
      <c r="C3" s="6">
        <f>SUMPRODUCT(OEV_materials_db1!C2:'OEV_materials_db1'!C2,Waste_Composition_S2!B2:'Waste_Composition_S2'!B2)</f>
        <v>2.6575915518047208E-6</v>
      </c>
      <c r="D3" s="6">
        <f>SUMPRODUCT(OEV_materials_db1!D2:'OEV_materials_db1'!D2,Waste_Composition_S2!B2:'Waste_Composition_S2'!B2)</f>
        <v>3.3938060250373632E-5</v>
      </c>
      <c r="E3" s="6">
        <f>SUMPRODUCT(OEV_materials_db1!E2:'OEV_materials_db1'!E2,Waste_Composition_S2!B2:'Waste_Composition_S2'!B2)</f>
        <v>8.9797346785280221E-6</v>
      </c>
      <c r="F3" s="6">
        <f>SUMPRODUCT(OEV_materials_db1!F2:'OEV_materials_db1'!F2,Waste_Composition_S2!B2:'Waste_Composition_S2'!B2)</f>
        <v>5.0735372498990744E-6</v>
      </c>
      <c r="G3" s="6">
        <f>SUMPRODUCT(OEV_materials_db1!G2:'OEV_materials_db1'!G2,Waste_Composition_S2!B2:'Waste_Composition_S2'!B2)</f>
        <v>4.1393999335640208E-6</v>
      </c>
      <c r="H3" s="6">
        <f>SUMPRODUCT(OEV_materials_db1!H2:'OEV_materials_db1'!H2,Waste_Composition_S2!B2:'Waste_Composition_S2'!B2)</f>
        <v>8.5518561537444673E-6</v>
      </c>
      <c r="I3" s="6">
        <f>SUMPRODUCT(OEV_materials_db1!I2:'OEV_materials_db1'!I2,Waste_Composition_S2!B2:'Waste_Composition_S2'!B2)</f>
        <v>9.8682881821037308E-6</v>
      </c>
      <c r="J3" s="6">
        <f>SUMPRODUCT(OEV_materials_db1!J2:'OEV_materials_db1'!J2,Waste_Composition_S2!B2:'Waste_Composition_S2'!B2)</f>
        <v>5.4807097806590054E-6</v>
      </c>
      <c r="K3" s="6">
        <f>SUMPRODUCT(OEV_materials_db1!K2:'OEV_materials_db1'!K2,Waste_Composition_S2!B2:'Waste_Composition_S2'!B2)</f>
        <v>1.399603442854311E-6</v>
      </c>
      <c r="L3" s="6">
        <f>SUMPRODUCT(OEV_materials_db1!L2:'OEV_materials_db1'!L2,Waste_Composition_S2!B2:'Waste_Composition_S2'!B2)</f>
        <v>3.1226076657536829E-6</v>
      </c>
      <c r="M3" s="6">
        <f>SUMPRODUCT(OEV_materials_db1!M2:'OEV_materials_db1'!M2,Waste_Composition_S2!B2:'Waste_Composition_S2'!B2)</f>
        <v>5.3848059853843849E-6</v>
      </c>
      <c r="N3" s="6">
        <f>SUMPRODUCT(OEV_materials_db1!N2:'OEV_materials_db1'!N2,Waste_Composition_S2!B2:'Waste_Composition_S2'!B2)</f>
        <v>1.315143388235613E-6</v>
      </c>
      <c r="O3" s="6">
        <f>SUMPRODUCT(OEV_materials_db1!O2:'OEV_materials_db1'!O2,Waste_Composition_S2!B2:'Waste_Composition_S2'!B2)</f>
        <v>1.6592103697655941E-6</v>
      </c>
      <c r="P3" s="6">
        <f>SUMPRODUCT(OEV_materials_db1!P2:'OEV_materials_db1'!P2,Waste_Composition_S2!B2:'Waste_Composition_S2'!B2)</f>
        <v>1.7093400955609971E-6</v>
      </c>
      <c r="Q3" s="6">
        <f>SUMPRODUCT(OEV_materials_db1!Q2:'OEV_materials_db1'!Q2,Waste_Composition_S2!B2:'Waste_Composition_S2'!B2)</f>
        <v>5.981454774075162E-5</v>
      </c>
    </row>
    <row r="4" spans="1:17" x14ac:dyDescent="0.35">
      <c r="A4" s="5" t="s">
        <v>3</v>
      </c>
      <c r="B4" s="6">
        <f>SUMPRODUCT(OEV_materials_db1!B2:'OEV_materials_db1'!B2,Waste_Composition_S2!C2:'Waste_Composition_S2'!C2)</f>
        <v>6.3806090355951273E-6</v>
      </c>
      <c r="C4" s="6">
        <f>SUMPRODUCT(OEV_materials_db1!C2:'OEV_materials_db1'!C2,Waste_Composition_S2!C2:'Waste_Composition_S2'!C2)</f>
        <v>2.6575915518047208E-6</v>
      </c>
      <c r="D4" s="6">
        <f>SUMPRODUCT(OEV_materials_db1!D2:'OEV_materials_db1'!D2,Waste_Composition_S2!C2:'Waste_Composition_S2'!C2)</f>
        <v>3.3938060250373632E-5</v>
      </c>
      <c r="E4" s="6">
        <f>SUMPRODUCT(OEV_materials_db1!E2:'OEV_materials_db1'!E2,Waste_Composition_S2!C2:'Waste_Composition_S2'!C2)</f>
        <v>8.9797346785280221E-6</v>
      </c>
      <c r="F4" s="6">
        <f>SUMPRODUCT(OEV_materials_db1!F2:'OEV_materials_db1'!F2,Waste_Composition_S2!C2:'Waste_Composition_S2'!C2)</f>
        <v>5.0735372498990744E-6</v>
      </c>
      <c r="G4" s="6">
        <f>SUMPRODUCT(OEV_materials_db1!G2:'OEV_materials_db1'!G2,Waste_Composition_S2!C2:'Waste_Composition_S2'!C2)</f>
        <v>4.1393999335640208E-6</v>
      </c>
      <c r="H4" s="6">
        <f>SUMPRODUCT(OEV_materials_db1!H2:'OEV_materials_db1'!H2,Waste_Composition_S2!C2:'Waste_Composition_S2'!C2)</f>
        <v>8.5518561537444673E-6</v>
      </c>
      <c r="I4" s="6">
        <f>SUMPRODUCT(OEV_materials_db1!I2:'OEV_materials_db1'!I2,Waste_Composition_S2!C2:'Waste_Composition_S2'!C2)</f>
        <v>9.8682881821037308E-6</v>
      </c>
      <c r="J4" s="6">
        <f>SUMPRODUCT(OEV_materials_db1!J2:'OEV_materials_db1'!J2,Waste_Composition_S2!C2:'Waste_Composition_S2'!C2)</f>
        <v>5.4807097806590054E-6</v>
      </c>
      <c r="K4" s="6">
        <f>SUMPRODUCT(OEV_materials_db1!K2:'OEV_materials_db1'!K2,Waste_Composition_S2!C2:'Waste_Composition_S2'!C2)</f>
        <v>1.399603442854311E-6</v>
      </c>
      <c r="L4" s="6">
        <f>SUMPRODUCT(OEV_materials_db1!L2:'OEV_materials_db1'!L2,Waste_Composition_S2!C2:'Waste_Composition_S2'!C2)</f>
        <v>3.1226076657536829E-6</v>
      </c>
      <c r="M4" s="6">
        <f>SUMPRODUCT(OEV_materials_db1!M2:'OEV_materials_db1'!M2,Waste_Composition_S2!C2:'Waste_Composition_S2'!C2)</f>
        <v>5.3848059853843849E-6</v>
      </c>
      <c r="N4" s="6">
        <f>SUMPRODUCT(OEV_materials_db1!N2:'OEV_materials_db1'!N2,Waste_Composition_S2!C2:'Waste_Composition_S2'!C2)</f>
        <v>1.315143388235613E-6</v>
      </c>
      <c r="O4" s="6">
        <f>SUMPRODUCT(OEV_materials_db1!O2:'OEV_materials_db1'!O2,Waste_Composition_S2!C2:'Waste_Composition_S2'!C2)</f>
        <v>1.6592103697655941E-6</v>
      </c>
      <c r="P4" s="6">
        <f>SUMPRODUCT(OEV_materials_db1!P2:'OEV_materials_db1'!P2,Waste_Composition_S2!C2:'Waste_Composition_S2'!C2)</f>
        <v>1.7093400955609971E-6</v>
      </c>
      <c r="Q4" s="6">
        <f>SUMPRODUCT(OEV_materials_db1!Q2:'OEV_materials_db1'!Q2,Waste_Composition_S2!C2:'Waste_Composition_S2'!C2)</f>
        <v>5.981454774075162E-5</v>
      </c>
    </row>
    <row r="5" spans="1:17" x14ac:dyDescent="0.35">
      <c r="A5" s="5" t="s">
        <v>4</v>
      </c>
      <c r="B5" s="6">
        <f>SUMPRODUCT(OEV_materials_db1!B2:'OEV_materials_db1'!B2,Waste_Composition_S2!D2:'Waste_Composition_S2'!D2)</f>
        <v>6.3806090355951273E-6</v>
      </c>
      <c r="C5" s="6">
        <f>SUMPRODUCT(OEV_materials_db1!C2:'OEV_materials_db1'!C2,Waste_Composition_S2!D2:'Waste_Composition_S2'!D2)</f>
        <v>2.6575915518047208E-6</v>
      </c>
      <c r="D5" s="6">
        <f>SUMPRODUCT(OEV_materials_db1!D2:'OEV_materials_db1'!D2,Waste_Composition_S2!D2:'Waste_Composition_S2'!D2)</f>
        <v>3.3938060250373632E-5</v>
      </c>
      <c r="E5" s="6">
        <f>SUMPRODUCT(OEV_materials_db1!E2:'OEV_materials_db1'!E2,Waste_Composition_S2!D2:'Waste_Composition_S2'!D2)</f>
        <v>8.9797346785280221E-6</v>
      </c>
      <c r="F5" s="6">
        <f>SUMPRODUCT(OEV_materials_db1!F2:'OEV_materials_db1'!F2,Waste_Composition_S2!D2:'Waste_Composition_S2'!D2)</f>
        <v>5.0735372498990744E-6</v>
      </c>
      <c r="G5" s="6">
        <f>SUMPRODUCT(OEV_materials_db1!G2:'OEV_materials_db1'!G2,Waste_Composition_S2!D2:'Waste_Composition_S2'!D2)</f>
        <v>4.1393999335640208E-6</v>
      </c>
      <c r="H5" s="6">
        <f>SUMPRODUCT(OEV_materials_db1!H2:'OEV_materials_db1'!H2,Waste_Composition_S2!D2:'Waste_Composition_S2'!D2)</f>
        <v>8.5518561537444673E-6</v>
      </c>
      <c r="I5" s="6">
        <f>SUMPRODUCT(OEV_materials_db1!I2:'OEV_materials_db1'!I2,Waste_Composition_S2!D2:'Waste_Composition_S2'!D2)</f>
        <v>9.8682881821037308E-6</v>
      </c>
      <c r="J5" s="6">
        <f>SUMPRODUCT(OEV_materials_db1!J2:'OEV_materials_db1'!J2,Waste_Composition_S2!D2:'Waste_Composition_S2'!D2)</f>
        <v>5.4807097806590054E-6</v>
      </c>
      <c r="K5" s="6">
        <f>SUMPRODUCT(OEV_materials_db1!K2:'OEV_materials_db1'!K2,Waste_Composition_S2!D2:'Waste_Composition_S2'!D2)</f>
        <v>1.399603442854311E-6</v>
      </c>
      <c r="L5" s="6">
        <f>SUMPRODUCT(OEV_materials_db1!L2:'OEV_materials_db1'!L2,Waste_Composition_S2!D2:'Waste_Composition_S2'!D2)</f>
        <v>3.1226076657536829E-6</v>
      </c>
      <c r="M5" s="6">
        <f>SUMPRODUCT(OEV_materials_db1!M2:'OEV_materials_db1'!M2,Waste_Composition_S2!D2:'Waste_Composition_S2'!D2)</f>
        <v>5.3848059853843849E-6</v>
      </c>
      <c r="N5" s="6">
        <f>SUMPRODUCT(OEV_materials_db1!N2:'OEV_materials_db1'!N2,Waste_Composition_S2!D2:'Waste_Composition_S2'!D2)</f>
        <v>1.315143388235613E-6</v>
      </c>
      <c r="O5" s="6">
        <f>SUMPRODUCT(OEV_materials_db1!O2:'OEV_materials_db1'!O2,Waste_Composition_S2!D2:'Waste_Composition_S2'!D2)</f>
        <v>1.6592103697655941E-6</v>
      </c>
      <c r="P5" s="6">
        <f>SUMPRODUCT(OEV_materials_db1!P2:'OEV_materials_db1'!P2,Waste_Composition_S2!D2:'Waste_Composition_S2'!D2)</f>
        <v>1.7093400955609971E-6</v>
      </c>
      <c r="Q5" s="6">
        <f>SUMPRODUCT(OEV_materials_db1!Q2:'OEV_materials_db1'!Q2,Waste_Composition_S2!D2:'Waste_Composition_S2'!D2)</f>
        <v>5.981454774075162E-5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6.3806090355951273E-6</v>
      </c>
      <c r="C2" s="6">
        <f>SUMPRODUCT(Waste_Generation_S3!B3:'Waste_Generation_S3'!B5,C3:C5)</f>
        <v>2.6575915518047212E-6</v>
      </c>
      <c r="D2" s="6">
        <f>SUMPRODUCT(Waste_Generation_S3!B3:'Waste_Generation_S3'!B5,D3:D5)</f>
        <v>3.3938060250373632E-5</v>
      </c>
      <c r="E2" s="6">
        <f>SUMPRODUCT(Waste_Generation_S3!B3:'Waste_Generation_S3'!B5,E3:E5)</f>
        <v>8.9797346785280221E-6</v>
      </c>
      <c r="F2" s="6">
        <f>SUMPRODUCT(Waste_Generation_S3!B3:'Waste_Generation_S3'!B5,F3:F5)</f>
        <v>5.0735372498990744E-6</v>
      </c>
      <c r="G2" s="6">
        <f>SUMPRODUCT(Waste_Generation_S3!B3:'Waste_Generation_S3'!B5,G3:G5)</f>
        <v>4.1393999335640208E-6</v>
      </c>
      <c r="H2" s="6">
        <f>SUMPRODUCT(Waste_Generation_S3!B3:'Waste_Generation_S3'!B5,H3:H5)</f>
        <v>8.5518561537444673E-6</v>
      </c>
      <c r="I2" s="6">
        <f>SUMPRODUCT(Waste_Generation_S3!B3:'Waste_Generation_S3'!B5,I3:I5)</f>
        <v>9.8682881821037308E-6</v>
      </c>
      <c r="J2" s="6">
        <f>SUMPRODUCT(Waste_Generation_S3!B3:'Waste_Generation_S3'!B5,J3:J5)</f>
        <v>5.4807097806590062E-6</v>
      </c>
      <c r="K2" s="6">
        <f>SUMPRODUCT(Waste_Generation_S3!B3:'Waste_Generation_S3'!B5,K3:K5)</f>
        <v>1.3996034428543112E-6</v>
      </c>
      <c r="L2" s="6">
        <f>SUMPRODUCT(Waste_Generation_S3!B3:'Waste_Generation_S3'!B5,L3:L5)</f>
        <v>3.1226076657536829E-6</v>
      </c>
      <c r="M2" s="6">
        <f>SUMPRODUCT(Waste_Generation_S3!B3:'Waste_Generation_S3'!B5,M3:M5)</f>
        <v>5.3848059853843849E-6</v>
      </c>
      <c r="N2" s="6">
        <f>SUMPRODUCT(Waste_Generation_S3!B3:'Waste_Generation_S3'!B5,N3:N5)</f>
        <v>1.315143388235613E-6</v>
      </c>
      <c r="O2" s="6">
        <f>SUMPRODUCT(Waste_Generation_S3!B3:'Waste_Generation_S3'!B5,O3:O5)</f>
        <v>1.6592103697655941E-6</v>
      </c>
      <c r="P2" s="6">
        <f>SUMPRODUCT(Waste_Generation_S3!B3:'Waste_Generation_S3'!B5,P3:P5)</f>
        <v>1.7093400955609973E-6</v>
      </c>
      <c r="Q2" s="6">
        <f>SUMPRODUCT(Waste_Generation_S3!B3:'Waste_Generation_S3'!B5,Q3:Q5)</f>
        <v>5.981454774075162E-5</v>
      </c>
    </row>
    <row r="3" spans="1:17" x14ac:dyDescent="0.35">
      <c r="A3" s="5" t="s">
        <v>2</v>
      </c>
      <c r="B3" s="6">
        <f>SUMPRODUCT(OEV_materials_db1!B2:'OEV_materials_db1'!B2,Waste_Composition_S3!B2:'Waste_Composition_S3'!B2)</f>
        <v>6.3806090355951273E-6</v>
      </c>
      <c r="C3" s="6">
        <f>SUMPRODUCT(OEV_materials_db1!C2:'OEV_materials_db1'!C2,Waste_Composition_S3!B2:'Waste_Composition_S3'!B2)</f>
        <v>2.6575915518047208E-6</v>
      </c>
      <c r="D3" s="6">
        <f>SUMPRODUCT(OEV_materials_db1!D2:'OEV_materials_db1'!D2,Waste_Composition_S3!B2:'Waste_Composition_S3'!B2)</f>
        <v>3.3938060250373632E-5</v>
      </c>
      <c r="E3" s="6">
        <f>SUMPRODUCT(OEV_materials_db1!E2:'OEV_materials_db1'!E2,Waste_Composition_S3!B2:'Waste_Composition_S3'!B2)</f>
        <v>8.9797346785280221E-6</v>
      </c>
      <c r="F3" s="6">
        <f>SUMPRODUCT(OEV_materials_db1!F2:'OEV_materials_db1'!F2,Waste_Composition_S3!B2:'Waste_Composition_S3'!B2)</f>
        <v>5.0735372498990744E-6</v>
      </c>
      <c r="G3" s="6">
        <f>SUMPRODUCT(OEV_materials_db1!G2:'OEV_materials_db1'!G2,Waste_Composition_S3!B2:'Waste_Composition_S3'!B2)</f>
        <v>4.1393999335640208E-6</v>
      </c>
      <c r="H3" s="6">
        <f>SUMPRODUCT(OEV_materials_db1!H2:'OEV_materials_db1'!H2,Waste_Composition_S3!B2:'Waste_Composition_S3'!B2)</f>
        <v>8.5518561537444673E-6</v>
      </c>
      <c r="I3" s="6">
        <f>SUMPRODUCT(OEV_materials_db1!I2:'OEV_materials_db1'!I2,Waste_Composition_S3!B2:'Waste_Composition_S3'!B2)</f>
        <v>9.8682881821037308E-6</v>
      </c>
      <c r="J3" s="6">
        <f>SUMPRODUCT(OEV_materials_db1!J2:'OEV_materials_db1'!J2,Waste_Composition_S3!B2:'Waste_Composition_S3'!B2)</f>
        <v>5.4807097806590054E-6</v>
      </c>
      <c r="K3" s="6">
        <f>SUMPRODUCT(OEV_materials_db1!K2:'OEV_materials_db1'!K2,Waste_Composition_S3!B2:'Waste_Composition_S3'!B2)</f>
        <v>1.399603442854311E-6</v>
      </c>
      <c r="L3" s="6">
        <f>SUMPRODUCT(OEV_materials_db1!L2:'OEV_materials_db1'!L2,Waste_Composition_S3!B2:'Waste_Composition_S3'!B2)</f>
        <v>3.1226076657536829E-6</v>
      </c>
      <c r="M3" s="6">
        <f>SUMPRODUCT(OEV_materials_db1!M2:'OEV_materials_db1'!M2,Waste_Composition_S3!B2:'Waste_Composition_S3'!B2)</f>
        <v>5.3848059853843849E-6</v>
      </c>
      <c r="N3" s="6">
        <f>SUMPRODUCT(OEV_materials_db1!N2:'OEV_materials_db1'!N2,Waste_Composition_S3!B2:'Waste_Composition_S3'!B2)</f>
        <v>1.315143388235613E-6</v>
      </c>
      <c r="O3" s="6">
        <f>SUMPRODUCT(OEV_materials_db1!O2:'OEV_materials_db1'!O2,Waste_Composition_S3!B2:'Waste_Composition_S3'!B2)</f>
        <v>1.6592103697655941E-6</v>
      </c>
      <c r="P3" s="6">
        <f>SUMPRODUCT(OEV_materials_db1!P2:'OEV_materials_db1'!P2,Waste_Composition_S3!B2:'Waste_Composition_S3'!B2)</f>
        <v>1.7093400955609971E-6</v>
      </c>
      <c r="Q3" s="6">
        <f>SUMPRODUCT(OEV_materials_db1!Q2:'OEV_materials_db1'!Q2,Waste_Composition_S3!B2:'Waste_Composition_S3'!B2)</f>
        <v>5.981454774075162E-5</v>
      </c>
    </row>
    <row r="4" spans="1:17" x14ac:dyDescent="0.35">
      <c r="A4" s="5" t="s">
        <v>3</v>
      </c>
      <c r="B4" s="6">
        <f>SUMPRODUCT(OEV_materials_db1!B2:'OEV_materials_db1'!B2,Waste_Composition_S3!C2:'Waste_Composition_S3'!C2)</f>
        <v>6.3806090355951273E-6</v>
      </c>
      <c r="C4" s="6">
        <f>SUMPRODUCT(OEV_materials_db1!C2:'OEV_materials_db1'!C2,Waste_Composition_S3!C2:'Waste_Composition_S3'!C2)</f>
        <v>2.6575915518047208E-6</v>
      </c>
      <c r="D4" s="6">
        <f>SUMPRODUCT(OEV_materials_db1!D2:'OEV_materials_db1'!D2,Waste_Composition_S3!C2:'Waste_Composition_S3'!C2)</f>
        <v>3.3938060250373632E-5</v>
      </c>
      <c r="E4" s="6">
        <f>SUMPRODUCT(OEV_materials_db1!E2:'OEV_materials_db1'!E2,Waste_Composition_S3!C2:'Waste_Composition_S3'!C2)</f>
        <v>8.9797346785280221E-6</v>
      </c>
      <c r="F4" s="6">
        <f>SUMPRODUCT(OEV_materials_db1!F2:'OEV_materials_db1'!F2,Waste_Composition_S3!C2:'Waste_Composition_S3'!C2)</f>
        <v>5.0735372498990744E-6</v>
      </c>
      <c r="G4" s="6">
        <f>SUMPRODUCT(OEV_materials_db1!G2:'OEV_materials_db1'!G2,Waste_Composition_S3!C2:'Waste_Composition_S3'!C2)</f>
        <v>4.1393999335640208E-6</v>
      </c>
      <c r="H4" s="6">
        <f>SUMPRODUCT(OEV_materials_db1!H2:'OEV_materials_db1'!H2,Waste_Composition_S3!C2:'Waste_Composition_S3'!C2)</f>
        <v>8.5518561537444673E-6</v>
      </c>
      <c r="I4" s="6">
        <f>SUMPRODUCT(OEV_materials_db1!I2:'OEV_materials_db1'!I2,Waste_Composition_S3!C2:'Waste_Composition_S3'!C2)</f>
        <v>9.8682881821037308E-6</v>
      </c>
      <c r="J4" s="6">
        <f>SUMPRODUCT(OEV_materials_db1!J2:'OEV_materials_db1'!J2,Waste_Composition_S3!C2:'Waste_Composition_S3'!C2)</f>
        <v>5.4807097806590054E-6</v>
      </c>
      <c r="K4" s="6">
        <f>SUMPRODUCT(OEV_materials_db1!K2:'OEV_materials_db1'!K2,Waste_Composition_S3!C2:'Waste_Composition_S3'!C2)</f>
        <v>1.399603442854311E-6</v>
      </c>
      <c r="L4" s="6">
        <f>SUMPRODUCT(OEV_materials_db1!L2:'OEV_materials_db1'!L2,Waste_Composition_S3!C2:'Waste_Composition_S3'!C2)</f>
        <v>3.1226076657536829E-6</v>
      </c>
      <c r="M4" s="6">
        <f>SUMPRODUCT(OEV_materials_db1!M2:'OEV_materials_db1'!M2,Waste_Composition_S3!C2:'Waste_Composition_S3'!C2)</f>
        <v>5.3848059853843849E-6</v>
      </c>
      <c r="N4" s="6">
        <f>SUMPRODUCT(OEV_materials_db1!N2:'OEV_materials_db1'!N2,Waste_Composition_S3!C2:'Waste_Composition_S3'!C2)</f>
        <v>1.315143388235613E-6</v>
      </c>
      <c r="O4" s="6">
        <f>SUMPRODUCT(OEV_materials_db1!O2:'OEV_materials_db1'!O2,Waste_Composition_S3!C2:'Waste_Composition_S3'!C2)</f>
        <v>1.6592103697655941E-6</v>
      </c>
      <c r="P4" s="6">
        <f>SUMPRODUCT(OEV_materials_db1!P2:'OEV_materials_db1'!P2,Waste_Composition_S3!C2:'Waste_Composition_S3'!C2)</f>
        <v>1.7093400955609971E-6</v>
      </c>
      <c r="Q4" s="6">
        <f>SUMPRODUCT(OEV_materials_db1!Q2:'OEV_materials_db1'!Q2,Waste_Composition_S3!C2:'Waste_Composition_S3'!C2)</f>
        <v>5.981454774075162E-5</v>
      </c>
    </row>
    <row r="5" spans="1:17" x14ac:dyDescent="0.35">
      <c r="A5" s="5" t="s">
        <v>4</v>
      </c>
      <c r="B5" s="6">
        <f>SUMPRODUCT(OEV_materials_db1!B2:'OEV_materials_db1'!B2,Waste_Composition_S3!D2:'Waste_Composition_S3'!D2)</f>
        <v>6.3806090355951273E-6</v>
      </c>
      <c r="C5" s="6">
        <f>SUMPRODUCT(OEV_materials_db1!C2:'OEV_materials_db1'!C2,Waste_Composition_S3!D2:'Waste_Composition_S3'!D2)</f>
        <v>2.6575915518047208E-6</v>
      </c>
      <c r="D5" s="6">
        <f>SUMPRODUCT(OEV_materials_db1!D2:'OEV_materials_db1'!D2,Waste_Composition_S3!D2:'Waste_Composition_S3'!D2)</f>
        <v>3.3938060250373632E-5</v>
      </c>
      <c r="E5" s="6">
        <f>SUMPRODUCT(OEV_materials_db1!E2:'OEV_materials_db1'!E2,Waste_Composition_S3!D2:'Waste_Composition_S3'!D2)</f>
        <v>8.9797346785280221E-6</v>
      </c>
      <c r="F5" s="6">
        <f>SUMPRODUCT(OEV_materials_db1!F2:'OEV_materials_db1'!F2,Waste_Composition_S3!D2:'Waste_Composition_S3'!D2)</f>
        <v>5.0735372498990744E-6</v>
      </c>
      <c r="G5" s="6">
        <f>SUMPRODUCT(OEV_materials_db1!G2:'OEV_materials_db1'!G2,Waste_Composition_S3!D2:'Waste_Composition_S3'!D2)</f>
        <v>4.1393999335640208E-6</v>
      </c>
      <c r="H5" s="6">
        <f>SUMPRODUCT(OEV_materials_db1!H2:'OEV_materials_db1'!H2,Waste_Composition_S3!D2:'Waste_Composition_S3'!D2)</f>
        <v>8.5518561537444673E-6</v>
      </c>
      <c r="I5" s="6">
        <f>SUMPRODUCT(OEV_materials_db1!I2:'OEV_materials_db1'!I2,Waste_Composition_S3!D2:'Waste_Composition_S3'!D2)</f>
        <v>9.8682881821037308E-6</v>
      </c>
      <c r="J5" s="6">
        <f>SUMPRODUCT(OEV_materials_db1!J2:'OEV_materials_db1'!J2,Waste_Composition_S3!D2:'Waste_Composition_S3'!D2)</f>
        <v>5.4807097806590054E-6</v>
      </c>
      <c r="K5" s="6">
        <f>SUMPRODUCT(OEV_materials_db1!K2:'OEV_materials_db1'!K2,Waste_Composition_S3!D2:'Waste_Composition_S3'!D2)</f>
        <v>1.399603442854311E-6</v>
      </c>
      <c r="L5" s="6">
        <f>SUMPRODUCT(OEV_materials_db1!L2:'OEV_materials_db1'!L2,Waste_Composition_S3!D2:'Waste_Composition_S3'!D2)</f>
        <v>3.1226076657536829E-6</v>
      </c>
      <c r="M5" s="6">
        <f>SUMPRODUCT(OEV_materials_db1!M2:'OEV_materials_db1'!M2,Waste_Composition_S3!D2:'Waste_Composition_S3'!D2)</f>
        <v>5.3848059853843849E-6</v>
      </c>
      <c r="N5" s="6">
        <f>SUMPRODUCT(OEV_materials_db1!N2:'OEV_materials_db1'!N2,Waste_Composition_S3!D2:'Waste_Composition_S3'!D2)</f>
        <v>1.315143388235613E-6</v>
      </c>
      <c r="O5" s="6">
        <f>SUMPRODUCT(OEV_materials_db1!O2:'OEV_materials_db1'!O2,Waste_Composition_S3!D2:'Waste_Composition_S3'!D2)</f>
        <v>1.6592103697655941E-6</v>
      </c>
      <c r="P5" s="6">
        <f>SUMPRODUCT(OEV_materials_db1!P2:'OEV_materials_db1'!P2,Waste_Composition_S3!D2:'Waste_Composition_S3'!D2)</f>
        <v>1.7093400955609971E-6</v>
      </c>
      <c r="Q5" s="6">
        <f>SUMPRODUCT(OEV_materials_db1!Q2:'OEV_materials_db1'!Q2,Waste_Composition_S3!D2:'Waste_Composition_S3'!D2)</f>
        <v>5.981454774075162E-5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VLOOKUP("PAH_RD",Waste_Generation_default!A1:C100,3,FALSE)*-1</f>
        <v>-100000</v>
      </c>
    </row>
    <row r="7" spans="1:2" x14ac:dyDescent="0.35">
      <c r="A7" s="5" t="s">
        <v>2</v>
      </c>
      <c r="B7" s="6">
        <f>B6*LCI_default_default!AB7*LCI_default_default!AB6</f>
        <v>-16666.666666666672</v>
      </c>
    </row>
    <row r="8" spans="1:2" x14ac:dyDescent="0.35">
      <c r="A8" s="5" t="s">
        <v>3</v>
      </c>
      <c r="B8" s="6">
        <f>B6*LCI_default_default!AB8*LCI_default_default!AB6</f>
        <v>-33333.333333333328</v>
      </c>
    </row>
    <row r="9" spans="1:2" x14ac:dyDescent="0.35">
      <c r="A9" s="5" t="s">
        <v>4</v>
      </c>
      <c r="B9" s="6">
        <f>B6*LCI_default_default!AB9*LCI_default_default!AB6</f>
        <v>-50000</v>
      </c>
    </row>
    <row r="10" spans="1:2" ht="26.5" x14ac:dyDescent="0.35">
      <c r="A10" s="5" t="s">
        <v>57</v>
      </c>
      <c r="B10" s="6">
        <f>B7*LCI_default_default!AB11*LCI_default_default!AB10</f>
        <v>-16666.666666666672</v>
      </c>
    </row>
    <row r="11" spans="1:2" ht="26.5" x14ac:dyDescent="0.35">
      <c r="A11" s="5" t="s">
        <v>58</v>
      </c>
      <c r="B11" s="6">
        <f>B8*LCI_default_default!AB13*LCI_default_default!AB12</f>
        <v>-33333.333333333328</v>
      </c>
    </row>
    <row r="12" spans="1:2" ht="26.5" x14ac:dyDescent="0.35">
      <c r="A12" s="5" t="s">
        <v>59</v>
      </c>
      <c r="B12" s="6">
        <f>B9*LCI_default_default!AB15*LCI_default_default!AB14</f>
        <v>-50000</v>
      </c>
    </row>
    <row r="13" spans="1:2" ht="52.5" x14ac:dyDescent="0.35">
      <c r="A13" s="5" t="s">
        <v>60</v>
      </c>
      <c r="B13" s="6">
        <f>B10*LCI_default_default!AB17*LCI_default_default!AB16</f>
        <v>-8333.3333333333358</v>
      </c>
    </row>
    <row r="14" spans="1:2" ht="52.5" x14ac:dyDescent="0.35">
      <c r="A14" s="5" t="s">
        <v>61</v>
      </c>
      <c r="B14" s="6">
        <f>B10*LCI_default_default!AB18*LCI_default_default!AB16</f>
        <v>-8333.3333333333358</v>
      </c>
    </row>
    <row r="15" spans="1:2" ht="39.5" x14ac:dyDescent="0.35">
      <c r="A15" s="5" t="s">
        <v>62</v>
      </c>
      <c r="B15" s="6">
        <f>B11*LCI_default_default!AB20*LCI_default_default!AB19</f>
        <v>-33333.333333333328</v>
      </c>
    </row>
    <row r="16" spans="1:2" ht="26.5" x14ac:dyDescent="0.35">
      <c r="A16" s="5" t="s">
        <v>63</v>
      </c>
      <c r="B16" s="6">
        <f>B12*LCI_default_default!AB22*LCI_default_default!AB21</f>
        <v>-50000</v>
      </c>
    </row>
    <row r="17" spans="1:2" ht="65.5" x14ac:dyDescent="0.35">
      <c r="A17" s="5" t="s">
        <v>64</v>
      </c>
      <c r="B17" s="6">
        <f>B13*LCI_default_default!AB24*LCI_default_default!AB23+B14*LCI_default_default!AB43*LCI_default_default!AB42+B15*LCI_default_default!AB62*LCI_default_default!AB61+B16*LCI_default_default!AB69*LCI_default_default!AB68</f>
        <v>5462.5</v>
      </c>
    </row>
    <row r="18" spans="1:2" ht="65.5" x14ac:dyDescent="0.35">
      <c r="A18" s="5" t="s">
        <v>65</v>
      </c>
      <c r="B18" s="6">
        <f>B13*LCI_default_default!AB25*LCI_default_default!AB23+B14*LCI_default_default!AB44*LCI_default_default!AB42</f>
        <v>3333.3333333333344</v>
      </c>
    </row>
    <row r="19" spans="1:2" ht="65.5" x14ac:dyDescent="0.35">
      <c r="A19" s="5" t="s">
        <v>66</v>
      </c>
      <c r="B19" s="6">
        <f>B13*LCI_default_default!AB26*LCI_default_default!AB23+B14*LCI_default_default!AB45*LCI_default_default!AB42</f>
        <v>-2300.0000000000009</v>
      </c>
    </row>
    <row r="20" spans="1:2" ht="65.5" x14ac:dyDescent="0.35">
      <c r="A20" s="5" t="s">
        <v>67</v>
      </c>
      <c r="B20" s="6">
        <f>B13*LCI_default_default!AB27*LCI_default_default!AB23+B14*LCI_default_default!AB46*LCI_default_default!AB42+B15*LCI_default_default!AB63*LCI_default_default!AB61</f>
        <v>38333.333333333328</v>
      </c>
    </row>
    <row r="21" spans="1:2" ht="65.5" x14ac:dyDescent="0.35">
      <c r="A21" s="5" t="s">
        <v>68</v>
      </c>
      <c r="B21" s="6">
        <f>B13*LCI_default_default!AB28*LCI_default_default!AB23+B14*LCI_default_default!AB47*LCI_default_default!AB42</f>
        <v>127.57201646090539</v>
      </c>
    </row>
    <row r="22" spans="1:2" ht="65.5" x14ac:dyDescent="0.35">
      <c r="A22" s="5" t="s">
        <v>69</v>
      </c>
      <c r="B22" s="6">
        <f>B13*LCI_default_default!AB29*LCI_default_default!AB23+B14*LCI_default_default!AB48*LCI_default_default!AB42</f>
        <v>-8416.6666666666697</v>
      </c>
    </row>
    <row r="23" spans="1:2" ht="65.5" x14ac:dyDescent="0.35">
      <c r="A23" s="5" t="s">
        <v>70</v>
      </c>
      <c r="B23" s="6">
        <f>B13*LCI_default_default!AB30*LCI_default_default!AB23+B14*LCI_default_default!AB49*LCI_default_default!AB42</f>
        <v>-5000.0000000000009</v>
      </c>
    </row>
    <row r="24" spans="1:2" ht="65.5" x14ac:dyDescent="0.35">
      <c r="A24" s="5" t="s">
        <v>71</v>
      </c>
      <c r="B24" s="6">
        <f>B13*LCI_default_default!AB31*LCI_default_default!AB23+B14*LCI_default_default!AB50*LCI_default_default!AB42</f>
        <v>-23.981172080865463</v>
      </c>
    </row>
    <row r="25" spans="1:2" ht="65.5" x14ac:dyDescent="0.35">
      <c r="A25" s="5" t="s">
        <v>72</v>
      </c>
      <c r="B25" s="6">
        <f>B13*LCI_default_default!AB32*LCI_default_default!AB23+B14*LCI_default_default!AB51*LCI_default_default!AB42</f>
        <v>-173.7815743276133</v>
      </c>
    </row>
    <row r="26" spans="1:2" ht="65.5" x14ac:dyDescent="0.35">
      <c r="A26" s="5" t="s">
        <v>73</v>
      </c>
      <c r="B26" s="6">
        <f>B13*LCI_default_default!AB33*LCI_default_default!AB23+B14*LCI_default_default!AB52*LCI_default_default!AB42</f>
        <v>-1291.7063620202816</v>
      </c>
    </row>
    <row r="27" spans="1:2" ht="65.5" x14ac:dyDescent="0.35">
      <c r="A27" s="5" t="s">
        <v>74</v>
      </c>
      <c r="B27" s="6">
        <f>B13*LCI_default_default!AB34*LCI_default_default!AB23+B14*LCI_default_default!AB53*LCI_default_default!AB42</f>
        <v>-5742.4591450000016</v>
      </c>
    </row>
    <row r="28" spans="1:2" ht="65.5" x14ac:dyDescent="0.35">
      <c r="A28" s="5" t="s">
        <v>75</v>
      </c>
      <c r="B28" s="6">
        <f>B13*LCI_default_default!AB35*LCI_default_default!AB23+B14*LCI_default_default!AB54*LCI_default_default!AB42</f>
        <v>-666.66666666666686</v>
      </c>
    </row>
    <row r="29" spans="1:2" ht="52.5" x14ac:dyDescent="0.35">
      <c r="A29" s="5" t="s">
        <v>76</v>
      </c>
      <c r="B29" s="6">
        <f>B13*LCI_default_default!AB36*LCI_default_default!AB23+B14*LCI_default_default!AB55*LCI_default_default!AB42</f>
        <v>11.000000000000004</v>
      </c>
    </row>
    <row r="30" spans="1:2" ht="65.5" x14ac:dyDescent="0.35">
      <c r="A30" s="5" t="s">
        <v>77</v>
      </c>
      <c r="B30" s="6">
        <f>B13*LCI_default_default!AB37*LCI_default_default!AB23+B14*LCI_default_default!AB56*LCI_default_default!AB42</f>
        <v>41.666666666666679</v>
      </c>
    </row>
    <row r="31" spans="1:2" ht="65.5" x14ac:dyDescent="0.35">
      <c r="A31" s="5" t="s">
        <v>78</v>
      </c>
      <c r="B31" s="6">
        <f>B13*LCI_default_default!AB38*LCI_default_default!AB23+B14*LCI_default_default!AB57*LCI_default_default!AB42</f>
        <v>2416.6666666666674</v>
      </c>
    </row>
    <row r="32" spans="1:2" ht="65.5" x14ac:dyDescent="0.35">
      <c r="A32" s="5" t="s">
        <v>79</v>
      </c>
      <c r="B32" s="6">
        <f>B13*LCI_default_default!AB39*LCI_default_default!AB23+B14*LCI_default_default!AB58*LCI_default_default!AB42</f>
        <v>-83.333333333333357</v>
      </c>
    </row>
    <row r="33" spans="1:2" ht="78.5" x14ac:dyDescent="0.35">
      <c r="A33" s="5" t="s">
        <v>80</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81</v>
      </c>
      <c r="B34" s="6">
        <f>B15*LCI_default_default!AB64*LCI_default_default!AB61</f>
        <v>-24333.333333333328</v>
      </c>
    </row>
    <row r="35" spans="1:2" ht="65.5" x14ac:dyDescent="0.35">
      <c r="A35" s="5" t="s">
        <v>82</v>
      </c>
      <c r="B35" s="6">
        <f>B15*LCI_default_default!AB65*LCI_default_default!AB61+B16*LCI_default_default!AB70*LCI_default_default!AB68</f>
        <v>-83333.333333333328</v>
      </c>
    </row>
    <row r="36" spans="1:2" ht="78.5" x14ac:dyDescent="0.35">
      <c r="A36" s="5" t="s">
        <v>83</v>
      </c>
      <c r="B36" s="6">
        <f>B15*LCI_default_default!AB66*LCI_default_default!AB61+B16*LCI_default_default!AB71*LCI_default_default!AB68</f>
        <v>1.4249999999999999E-4</v>
      </c>
    </row>
    <row r="37" spans="1:2" ht="78.5" x14ac:dyDescent="0.35">
      <c r="A37" s="5" t="s">
        <v>84</v>
      </c>
      <c r="B37" s="6">
        <f>B15*LCI_default_default!AB67*LCI_default_default!AB61+B16*LCI_default_default!AB72*LCI_default_default!AB68</f>
        <v>1.9249999999999998E-3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VLOOKUP("TP1",Waste_Generation_default!A1:C100,3,FALSE)*-1</f>
        <v>-16666.666666666672</v>
      </c>
    </row>
    <row r="8" spans="1:2" x14ac:dyDescent="0.35">
      <c r="A8" s="5" t="s">
        <v>3</v>
      </c>
      <c r="B8" s="6">
        <v>0</v>
      </c>
    </row>
    <row r="9" spans="1:2" x14ac:dyDescent="0.35">
      <c r="A9" s="5" t="s">
        <v>4</v>
      </c>
      <c r="B9" s="6">
        <v>0</v>
      </c>
    </row>
    <row r="10" spans="1:2" ht="26.5" x14ac:dyDescent="0.35">
      <c r="A10" s="5" t="s">
        <v>57</v>
      </c>
      <c r="B10" s="6">
        <f>B7*LCI_default_default!AB11*LCI_default_default!AB10</f>
        <v>-16666.666666666672</v>
      </c>
    </row>
    <row r="11" spans="1:2" ht="26.5" x14ac:dyDescent="0.35">
      <c r="A11" s="5" t="s">
        <v>58</v>
      </c>
      <c r="B11" s="6">
        <v>0</v>
      </c>
    </row>
    <row r="12" spans="1:2" ht="26.5" x14ac:dyDescent="0.35">
      <c r="A12" s="5" t="s">
        <v>59</v>
      </c>
      <c r="B12" s="6">
        <v>0</v>
      </c>
    </row>
    <row r="13" spans="1:2" ht="52.5" x14ac:dyDescent="0.35">
      <c r="A13" s="5" t="s">
        <v>60</v>
      </c>
      <c r="B13" s="6">
        <f>B10*LCI_default_default!AB17*LCI_default_default!AB16</f>
        <v>-8333.3333333333358</v>
      </c>
    </row>
    <row r="14" spans="1:2" ht="52.5" x14ac:dyDescent="0.35">
      <c r="A14" s="5" t="s">
        <v>61</v>
      </c>
      <c r="B14" s="6">
        <f>B10*LCI_default_default!AB18*LCI_default_default!AB16</f>
        <v>-8333.3333333333358</v>
      </c>
    </row>
    <row r="15" spans="1:2" ht="39.5" x14ac:dyDescent="0.35">
      <c r="A15" s="5" t="s">
        <v>62</v>
      </c>
      <c r="B15" s="6">
        <v>0</v>
      </c>
    </row>
    <row r="16" spans="1:2" ht="26.5" x14ac:dyDescent="0.35">
      <c r="A16" s="5" t="s">
        <v>63</v>
      </c>
      <c r="B16" s="6">
        <v>0</v>
      </c>
    </row>
    <row r="17" spans="1:2" ht="65.5" x14ac:dyDescent="0.35">
      <c r="A17" s="5" t="s">
        <v>64</v>
      </c>
      <c r="B17" s="6">
        <f>B13*LCI_default_default!AB24*LCI_default_default!AB23+B14*LCI_default_default!AB43*LCI_default_default!AB42</f>
        <v>-370.83333333333343</v>
      </c>
    </row>
    <row r="18" spans="1:2" ht="65.5" x14ac:dyDescent="0.35">
      <c r="A18" s="5" t="s">
        <v>65</v>
      </c>
      <c r="B18" s="6">
        <f>B13*LCI_default_default!AB25*LCI_default_default!AB23+B14*LCI_default_default!AB44*LCI_default_default!AB42</f>
        <v>3333.3333333333344</v>
      </c>
    </row>
    <row r="19" spans="1:2" ht="65.5" x14ac:dyDescent="0.35">
      <c r="A19" s="5" t="s">
        <v>66</v>
      </c>
      <c r="B19" s="6">
        <f>B13*LCI_default_default!AB26*LCI_default_default!AB23+B14*LCI_default_default!AB45*LCI_default_default!AB42</f>
        <v>-2300.0000000000009</v>
      </c>
    </row>
    <row r="20" spans="1:2" ht="65.5" x14ac:dyDescent="0.35">
      <c r="A20" s="5" t="s">
        <v>67</v>
      </c>
      <c r="B20" s="6">
        <f>B13*LCI_default_default!AB27*LCI_default_default!AB23+B14*LCI_default_default!AB46*LCI_default_default!AB42</f>
        <v>5000.0000000000009</v>
      </c>
    </row>
    <row r="21" spans="1:2" ht="65.5" x14ac:dyDescent="0.35">
      <c r="A21" s="5" t="s">
        <v>68</v>
      </c>
      <c r="B21" s="6">
        <f>B13*LCI_default_default!AB28*LCI_default_default!AB23+B14*LCI_default_default!AB47*LCI_default_default!AB42</f>
        <v>127.57201646090539</v>
      </c>
    </row>
    <row r="22" spans="1:2" ht="65.5" x14ac:dyDescent="0.35">
      <c r="A22" s="5" t="s">
        <v>69</v>
      </c>
      <c r="B22" s="6">
        <f>B13*LCI_default_default!AB29*LCI_default_default!AB23+B14*LCI_default_default!AB48*LCI_default_default!AB42</f>
        <v>-8416.6666666666697</v>
      </c>
    </row>
    <row r="23" spans="1:2" ht="65.5" x14ac:dyDescent="0.35">
      <c r="A23" s="5" t="s">
        <v>70</v>
      </c>
      <c r="B23" s="6">
        <f>B13*LCI_default_default!AB30*LCI_default_default!AB23+B14*LCI_default_default!AB49*LCI_default_default!AB42</f>
        <v>-5000.0000000000009</v>
      </c>
    </row>
    <row r="24" spans="1:2" ht="65.5" x14ac:dyDescent="0.35">
      <c r="A24" s="5" t="s">
        <v>71</v>
      </c>
      <c r="B24" s="6">
        <f>B13*LCI_default_default!AB31*LCI_default_default!AB23+B14*LCI_default_default!AB50*LCI_default_default!AB42</f>
        <v>-23.981172080865463</v>
      </c>
    </row>
    <row r="25" spans="1:2" ht="65.5" x14ac:dyDescent="0.35">
      <c r="A25" s="5" t="s">
        <v>72</v>
      </c>
      <c r="B25" s="6">
        <f>B13*LCI_default_default!AB32*LCI_default_default!AB23+B14*LCI_default_default!AB51*LCI_default_default!AB42</f>
        <v>-173.7815743276133</v>
      </c>
    </row>
    <row r="26" spans="1:2" ht="65.5" x14ac:dyDescent="0.35">
      <c r="A26" s="5" t="s">
        <v>73</v>
      </c>
      <c r="B26" s="6">
        <f>B13*LCI_default_default!AB33*LCI_default_default!AB23+B14*LCI_default_default!AB52*LCI_default_default!AB42</f>
        <v>-1291.7063620202816</v>
      </c>
    </row>
    <row r="27" spans="1:2" ht="65.5" x14ac:dyDescent="0.35">
      <c r="A27" s="5" t="s">
        <v>74</v>
      </c>
      <c r="B27" s="6">
        <f>B13*LCI_default_default!AB34*LCI_default_default!AB23+B14*LCI_default_default!AB53*LCI_default_default!AB42</f>
        <v>-5742.4591450000016</v>
      </c>
    </row>
    <row r="28" spans="1:2" ht="65.5" x14ac:dyDescent="0.35">
      <c r="A28" s="5" t="s">
        <v>75</v>
      </c>
      <c r="B28" s="6">
        <f>B13*LCI_default_default!AB35*LCI_default_default!AB23+B14*LCI_default_default!AB54*LCI_default_default!AB42</f>
        <v>-666.66666666666686</v>
      </c>
    </row>
    <row r="29" spans="1:2" ht="52.5" x14ac:dyDescent="0.35">
      <c r="A29" s="5" t="s">
        <v>76</v>
      </c>
      <c r="B29" s="6">
        <f>B13*LCI_default_default!AB36*LCI_default_default!AB23+B14*LCI_default_default!AB55*LCI_default_default!AB42</f>
        <v>11.000000000000004</v>
      </c>
    </row>
    <row r="30" spans="1:2" ht="65.5" x14ac:dyDescent="0.35">
      <c r="A30" s="5" t="s">
        <v>77</v>
      </c>
      <c r="B30" s="6">
        <f>B13*LCI_default_default!AB37*LCI_default_default!AB23+B14*LCI_default_default!AB56*LCI_default_default!AB42</f>
        <v>41.666666666666679</v>
      </c>
    </row>
    <row r="31" spans="1:2" ht="65.5" x14ac:dyDescent="0.35">
      <c r="A31" s="5" t="s">
        <v>78</v>
      </c>
      <c r="B31" s="6">
        <f>B13*LCI_default_default!AB38*LCI_default_default!AB23+B14*LCI_default_default!AB57*LCI_default_default!AB42</f>
        <v>2416.6666666666674</v>
      </c>
    </row>
    <row r="32" spans="1:2" ht="65.5" x14ac:dyDescent="0.35">
      <c r="A32" s="5" t="s">
        <v>79</v>
      </c>
      <c r="B32" s="6">
        <f>B13*LCI_default_default!AB39*LCI_default_default!AB23+B14*LCI_default_default!AB58*LCI_default_default!AB42</f>
        <v>-83.333333333333357</v>
      </c>
    </row>
    <row r="33" spans="1:2" ht="78.5" x14ac:dyDescent="0.35">
      <c r="A33" s="5" t="s">
        <v>80</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VLOOKUP("TP2",Waste_Generation_default!A1:C100,3,FALSE)*-1</f>
        <v>-33333.333333333328</v>
      </c>
    </row>
    <row r="9" spans="1:2" x14ac:dyDescent="0.35">
      <c r="A9" s="5" t="s">
        <v>4</v>
      </c>
      <c r="B9" s="6">
        <v>0</v>
      </c>
    </row>
    <row r="10" spans="1:2" ht="26.5" x14ac:dyDescent="0.35">
      <c r="A10" s="5" t="s">
        <v>57</v>
      </c>
      <c r="B10" s="6">
        <v>0</v>
      </c>
    </row>
    <row r="11" spans="1:2" ht="26.5" x14ac:dyDescent="0.35">
      <c r="A11" s="5" t="s">
        <v>58</v>
      </c>
      <c r="B11" s="6">
        <f>B8*LCI_default_default!AB13*LCI_default_default!AB12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B11*LCI_default_default!AB20*LCI_default_default!AB19</f>
        <v>-33333.333333333328</v>
      </c>
    </row>
    <row r="16" spans="1:2" ht="26.5" x14ac:dyDescent="0.35">
      <c r="A16" s="5" t="s">
        <v>63</v>
      </c>
      <c r="B16" s="6">
        <v>0</v>
      </c>
    </row>
    <row r="17" spans="1:2" ht="65.5" x14ac:dyDescent="0.35">
      <c r="A17" s="5" t="s">
        <v>64</v>
      </c>
      <c r="B17" s="6">
        <f>B15*LCI_default_default!AB62*LCI_default_default!AB61</f>
        <v>3333.333333333333</v>
      </c>
    </row>
    <row r="18" spans="1:2" ht="65.5" x14ac:dyDescent="0.35">
      <c r="A18" s="5" t="s">
        <v>65</v>
      </c>
      <c r="B18" s="6">
        <v>0</v>
      </c>
    </row>
    <row r="19" spans="1:2" ht="65.5" x14ac:dyDescent="0.35">
      <c r="A19" s="5" t="s">
        <v>66</v>
      </c>
      <c r="B19" s="6">
        <v>0</v>
      </c>
    </row>
    <row r="20" spans="1:2" ht="65.5" x14ac:dyDescent="0.35">
      <c r="A20" s="5" t="s">
        <v>67</v>
      </c>
      <c r="B20" s="6">
        <f>B15*LCI_default_default!AB63*LCI_default_default!AB61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B15*LCI_default_default!AB64*LCI_default_default!AB61</f>
        <v>-24333.333333333328</v>
      </c>
    </row>
    <row r="35" spans="1:2" ht="65.5" x14ac:dyDescent="0.35">
      <c r="A35" s="5" t="s">
        <v>82</v>
      </c>
      <c r="B35" s="6">
        <f>B15*LCI_default_default!AB65*LCI_default_default!AB61</f>
        <v>-33333.333333333328</v>
      </c>
    </row>
    <row r="36" spans="1:2" ht="78.5" x14ac:dyDescent="0.35">
      <c r="A36" s="5" t="s">
        <v>83</v>
      </c>
      <c r="B36" s="6">
        <f>B15*LCI_default_default!AB66*LCI_default_default!AB61</f>
        <v>5.6999999999999996E-5</v>
      </c>
    </row>
    <row r="37" spans="1:2" ht="78.5" x14ac:dyDescent="0.35">
      <c r="A37" s="5" t="s">
        <v>84</v>
      </c>
      <c r="B37" s="6">
        <f>B15*LCI_default_default!AB67*LCI_default_default!AB61</f>
        <v>7.6999999999999985E-4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VLOOKUP("TP3",Waste_Generation_default!A1:C100,3,FALSE)*-1</f>
        <v>-50000</v>
      </c>
    </row>
    <row r="10" spans="1:2" ht="26.5" x14ac:dyDescent="0.35">
      <c r="A10" s="5" t="s">
        <v>57</v>
      </c>
      <c r="B10" s="6">
        <v>0</v>
      </c>
    </row>
    <row r="11" spans="1:2" ht="26.5" x14ac:dyDescent="0.35">
      <c r="A11" s="5" t="s">
        <v>58</v>
      </c>
      <c r="B11" s="6">
        <v>0</v>
      </c>
    </row>
    <row r="12" spans="1:2" ht="26.5" x14ac:dyDescent="0.35">
      <c r="A12" s="5" t="s">
        <v>59</v>
      </c>
      <c r="B12" s="6">
        <f>B9*LCI_default_default!AB15*LCI_default_default!AB14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B12*LCI_default_default!AB22*LCI_default_default!AB21</f>
        <v>-50000</v>
      </c>
    </row>
    <row r="17" spans="1:2" ht="65.5" x14ac:dyDescent="0.35">
      <c r="A17" s="5" t="s">
        <v>64</v>
      </c>
      <c r="B17" s="6">
        <f>B16*LCI_default_default!AB69*LCI_default_default!AB68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B16*LCI_default_default!AB70*LCI_default_default!AB68</f>
        <v>-50000</v>
      </c>
    </row>
    <row r="36" spans="1:2" ht="78.5" x14ac:dyDescent="0.35">
      <c r="A36" s="5" t="s">
        <v>83</v>
      </c>
      <c r="B36" s="6">
        <f>B16*LCI_default_default!AB71*LCI_default_default!AB68</f>
        <v>8.5500000000000005E-5</v>
      </c>
    </row>
    <row r="37" spans="1:2" ht="78.5" x14ac:dyDescent="0.35">
      <c r="A37" s="5" t="s">
        <v>84</v>
      </c>
      <c r="B37" s="6">
        <f>B16*LCI_default_default!AB72*LCI_default_default!AB68</f>
        <v>1.155E-3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VLOOKUP("PAH_RD",Waste_Generation_S1!A1:C100,3,FALSE)*-1</f>
        <v>-100000</v>
      </c>
    </row>
    <row r="7" spans="1:2" x14ac:dyDescent="0.35">
      <c r="A7" s="5" t="s">
        <v>2</v>
      </c>
      <c r="B7" s="6">
        <f>B6*LCI_default_S1!AB7*LCI_default_S1!AB6</f>
        <v>-16666.666666666672</v>
      </c>
    </row>
    <row r="8" spans="1:2" x14ac:dyDescent="0.35">
      <c r="A8" s="5" t="s">
        <v>3</v>
      </c>
      <c r="B8" s="6">
        <f>B6*LCI_default_S1!AB8*LCI_default_S1!AB6</f>
        <v>-33333.333333333328</v>
      </c>
    </row>
    <row r="9" spans="1:2" x14ac:dyDescent="0.35">
      <c r="A9" s="5" t="s">
        <v>4</v>
      </c>
      <c r="B9" s="6">
        <f>B6*LCI_default_S1!AB9*LCI_default_S1!AB6</f>
        <v>-50000</v>
      </c>
    </row>
    <row r="10" spans="1:2" ht="26.5" x14ac:dyDescent="0.35">
      <c r="A10" s="5" t="s">
        <v>57</v>
      </c>
      <c r="B10" s="6">
        <f>B7*LCI_default_S1!AB11*LCI_default_S1!AB10</f>
        <v>-16666.666666666672</v>
      </c>
    </row>
    <row r="11" spans="1:2" ht="26.5" x14ac:dyDescent="0.35">
      <c r="A11" s="5" t="s">
        <v>58</v>
      </c>
      <c r="B11" s="6">
        <f>B8*LCI_default_S1!AB13*LCI_default_S1!AB12</f>
        <v>-33333.333333333328</v>
      </c>
    </row>
    <row r="12" spans="1:2" ht="26.5" x14ac:dyDescent="0.35">
      <c r="A12" s="5" t="s">
        <v>59</v>
      </c>
      <c r="B12" s="6">
        <f>B9*LCI_default_S1!AB15*LCI_default_S1!AB14</f>
        <v>-50000</v>
      </c>
    </row>
    <row r="13" spans="1:2" ht="52.5" x14ac:dyDescent="0.35">
      <c r="A13" s="5" t="s">
        <v>60</v>
      </c>
      <c r="B13" s="6">
        <f>B10*LCI_default_S1!AB17*LCI_default_S1!AB16</f>
        <v>-8333.3333333333358</v>
      </c>
    </row>
    <row r="14" spans="1:2" ht="52.5" x14ac:dyDescent="0.35">
      <c r="A14" s="5" t="s">
        <v>61</v>
      </c>
      <c r="B14" s="6">
        <f>B10*LCI_default_S1!AB18*LCI_default_S1!AB16</f>
        <v>-8333.3333333333358</v>
      </c>
    </row>
    <row r="15" spans="1:2" ht="39.5" x14ac:dyDescent="0.35">
      <c r="A15" s="5" t="s">
        <v>62</v>
      </c>
      <c r="B15" s="6">
        <f>B11*LCI_default_S1!AB20*LCI_default_S1!AB19</f>
        <v>-33333.333333333328</v>
      </c>
    </row>
    <row r="16" spans="1:2" ht="26.5" x14ac:dyDescent="0.35">
      <c r="A16" s="5" t="s">
        <v>63</v>
      </c>
      <c r="B16" s="6">
        <f>B12*LCI_default_S1!AB22*LCI_default_S1!AB21</f>
        <v>-50000</v>
      </c>
    </row>
    <row r="17" spans="1:2" ht="65.5" x14ac:dyDescent="0.35">
      <c r="A17" s="5" t="s">
        <v>64</v>
      </c>
      <c r="B17" s="6">
        <f>B13*LCI_default_S1!AB24*LCI_default_S1!AB23+B14*LCI_default_S1!AB43*LCI_default_S1!AB42+B15*LCI_default_S1!AB62*LCI_default_S1!AB61+B16*LCI_default_S1!AB69*LCI_default_S1!AB68</f>
        <v>6130</v>
      </c>
    </row>
    <row r="18" spans="1:2" ht="65.5" x14ac:dyDescent="0.35">
      <c r="A18" s="5" t="s">
        <v>65</v>
      </c>
      <c r="B18" s="6">
        <f>B13*LCI_default_S1!AB25*LCI_default_S1!AB23+B14*LCI_default_S1!AB44*LCI_default_S1!AB42</f>
        <v>0</v>
      </c>
    </row>
    <row r="19" spans="1:2" ht="65.5" x14ac:dyDescent="0.35">
      <c r="A19" s="5" t="s">
        <v>66</v>
      </c>
      <c r="B19" s="6">
        <f>B13*LCI_default_S1!AB26*LCI_default_S1!AB23+B14*LCI_default_S1!AB45*LCI_default_S1!AB42</f>
        <v>-2300.0000000000009</v>
      </c>
    </row>
    <row r="20" spans="1:2" ht="65.5" x14ac:dyDescent="0.35">
      <c r="A20" s="5" t="s">
        <v>67</v>
      </c>
      <c r="B20" s="6">
        <f>B13*LCI_default_S1!AB27*LCI_default_S1!AB23+B14*LCI_default_S1!AB46*LCI_default_S1!AB42+B15*LCI_default_S1!AB63*LCI_default_S1!AB61</f>
        <v>38333.333333333328</v>
      </c>
    </row>
    <row r="21" spans="1:2" ht="65.5" x14ac:dyDescent="0.35">
      <c r="A21" s="5" t="s">
        <v>68</v>
      </c>
      <c r="B21" s="6">
        <f>B13*LCI_default_S1!AB28*LCI_default_S1!AB23+B14*LCI_default_S1!AB47*LCI_default_S1!AB42</f>
        <v>127.57201646090539</v>
      </c>
    </row>
    <row r="22" spans="1:2" ht="65.5" x14ac:dyDescent="0.35">
      <c r="A22" s="5" t="s">
        <v>69</v>
      </c>
      <c r="B22" s="6">
        <f>B13*LCI_default_S1!AB29*LCI_default_S1!AB23+B14*LCI_default_S1!AB48*LCI_default_S1!AB42</f>
        <v>-8416.6666666666697</v>
      </c>
    </row>
    <row r="23" spans="1:2" ht="65.5" x14ac:dyDescent="0.35">
      <c r="A23" s="5" t="s">
        <v>70</v>
      </c>
      <c r="B23" s="6">
        <f>B13*LCI_default_S1!AB30*LCI_default_S1!AB23+B14*LCI_default_S1!AB49*LCI_default_S1!AB42</f>
        <v>-5000.0000000000009</v>
      </c>
    </row>
    <row r="24" spans="1:2" ht="65.5" x14ac:dyDescent="0.35">
      <c r="A24" s="5" t="s">
        <v>71</v>
      </c>
      <c r="B24" s="6">
        <f>B13*LCI_default_S1!AB31*LCI_default_S1!AB23+B14*LCI_default_S1!AB50*LCI_default_S1!AB42</f>
        <v>-23.981172080865463</v>
      </c>
    </row>
    <row r="25" spans="1:2" ht="65.5" x14ac:dyDescent="0.35">
      <c r="A25" s="5" t="s">
        <v>72</v>
      </c>
      <c r="B25" s="6">
        <f>B13*LCI_default_S1!AB32*LCI_default_S1!AB23+B14*LCI_default_S1!AB51*LCI_default_S1!AB42</f>
        <v>-173.7815743276133</v>
      </c>
    </row>
    <row r="26" spans="1:2" ht="65.5" x14ac:dyDescent="0.35">
      <c r="A26" s="5" t="s">
        <v>73</v>
      </c>
      <c r="B26" s="6">
        <f>B13*LCI_default_S1!AB33*LCI_default_S1!AB23+B14*LCI_default_S1!AB52*LCI_default_S1!AB42</f>
        <v>-1291.7063620202816</v>
      </c>
    </row>
    <row r="27" spans="1:2" ht="65.5" x14ac:dyDescent="0.35">
      <c r="A27" s="5" t="s">
        <v>74</v>
      </c>
      <c r="B27" s="6">
        <f>B13*LCI_default_S1!AB34*LCI_default_S1!AB23+B14*LCI_default_S1!AB53*LCI_default_S1!AB42</f>
        <v>-5742.4591450000016</v>
      </c>
    </row>
    <row r="28" spans="1:2" ht="65.5" x14ac:dyDescent="0.35">
      <c r="A28" s="5" t="s">
        <v>75</v>
      </c>
      <c r="B28" s="6">
        <f>B13*LCI_default_S1!AB35*LCI_default_S1!AB23+B14*LCI_default_S1!AB54*LCI_default_S1!AB42</f>
        <v>-666.66666666666686</v>
      </c>
    </row>
    <row r="29" spans="1:2" ht="52.5" x14ac:dyDescent="0.35">
      <c r="A29" s="5" t="s">
        <v>76</v>
      </c>
      <c r="B29" s="6">
        <f>B13*LCI_default_S1!AB36*LCI_default_S1!AB23+B14*LCI_default_S1!AB55*LCI_default_S1!AB42</f>
        <v>11.000000000000004</v>
      </c>
    </row>
    <row r="30" spans="1:2" ht="65.5" x14ac:dyDescent="0.35">
      <c r="A30" s="5" t="s">
        <v>77</v>
      </c>
      <c r="B30" s="6">
        <f>B13*LCI_default_S1!AB37*LCI_default_S1!AB23+B14*LCI_default_S1!AB56*LCI_default_S1!AB42</f>
        <v>41.666666666666679</v>
      </c>
    </row>
    <row r="31" spans="1:2" ht="65.5" x14ac:dyDescent="0.35">
      <c r="A31" s="5" t="s">
        <v>78</v>
      </c>
      <c r="B31" s="6">
        <f>B13*LCI_default_S1!AB38*LCI_default_S1!AB23+B14*LCI_default_S1!AB57*LCI_default_S1!AB42</f>
        <v>2416.6666666666674</v>
      </c>
    </row>
    <row r="32" spans="1:2" ht="65.5" x14ac:dyDescent="0.35">
      <c r="A32" s="5" t="s">
        <v>79</v>
      </c>
      <c r="B32" s="6">
        <f>B13*LCI_default_S1!AB39*LCI_default_S1!AB23+B14*LCI_default_S1!AB58*LCI_default_S1!AB42</f>
        <v>-83.333333333333357</v>
      </c>
    </row>
    <row r="33" spans="1:2" ht="78.5" x14ac:dyDescent="0.35">
      <c r="A33" s="5" t="s">
        <v>80</v>
      </c>
      <c r="B33" s="6">
        <f>B13*LCI_default_S1!AB40*LCI_default_S1!AB23+B13*LCI_default_S1!AB41*LCI_default_S1!AB23+B14*LCI_default_S1!AB59*LCI_default_S1!AB42+B14*LCI_default_S1!AB60*LCI_default_S1!AB42</f>
        <v>3281.5370000000012</v>
      </c>
    </row>
    <row r="34" spans="1:2" ht="65.5" x14ac:dyDescent="0.35">
      <c r="A34" s="5" t="s">
        <v>81</v>
      </c>
      <c r="B34" s="6">
        <f>B15*LCI_default_S1!AB64*LCI_default_S1!AB61</f>
        <v>-24333.333333333328</v>
      </c>
    </row>
    <row r="35" spans="1:2" ht="65.5" x14ac:dyDescent="0.35">
      <c r="A35" s="5" t="s">
        <v>82</v>
      </c>
      <c r="B35" s="6">
        <f>B15*LCI_default_S1!AB65*LCI_default_S1!AB61+B16*LCI_default_S1!AB70*LCI_default_S1!AB68</f>
        <v>-83333.333333333328</v>
      </c>
    </row>
    <row r="36" spans="1:2" ht="78.5" x14ac:dyDescent="0.35">
      <c r="A36" s="5" t="s">
        <v>83</v>
      </c>
      <c r="B36" s="6">
        <f>B15*LCI_default_S1!AB66*LCI_default_S1!AB61+B16*LCI_default_S1!AB71*LCI_default_S1!AB68</f>
        <v>1.4249999999999999E-4</v>
      </c>
    </row>
    <row r="37" spans="1:2" ht="78.5" x14ac:dyDescent="0.35">
      <c r="A37" s="5" t="s">
        <v>84</v>
      </c>
      <c r="B37" s="6">
        <f>B15*LCI_default_S1!AB67*LCI_default_S1!AB61+B16*LCI_default_S1!AB72*LCI_default_S1!AB68</f>
        <v>1.9249999999999998E-3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VLOOKUP("TP1",Waste_Generation_S1!A1:C100,3,FALSE)*-1</f>
        <v>-16666.666666666672</v>
      </c>
    </row>
    <row r="8" spans="1:2" x14ac:dyDescent="0.35">
      <c r="A8" s="5" t="s">
        <v>3</v>
      </c>
      <c r="B8" s="6">
        <v>0</v>
      </c>
    </row>
    <row r="9" spans="1:2" x14ac:dyDescent="0.35">
      <c r="A9" s="5" t="s">
        <v>4</v>
      </c>
      <c r="B9" s="6">
        <v>0</v>
      </c>
    </row>
    <row r="10" spans="1:2" ht="26.5" x14ac:dyDescent="0.35">
      <c r="A10" s="5" t="s">
        <v>57</v>
      </c>
      <c r="B10" s="6">
        <f>B7*LCI_default_S1!AB11*LCI_default_S1!AB10</f>
        <v>-16666.666666666672</v>
      </c>
    </row>
    <row r="11" spans="1:2" ht="26.5" x14ac:dyDescent="0.35">
      <c r="A11" s="5" t="s">
        <v>58</v>
      </c>
      <c r="B11" s="6">
        <v>0</v>
      </c>
    </row>
    <row r="12" spans="1:2" ht="26.5" x14ac:dyDescent="0.35">
      <c r="A12" s="5" t="s">
        <v>59</v>
      </c>
      <c r="B12" s="6">
        <v>0</v>
      </c>
    </row>
    <row r="13" spans="1:2" ht="52.5" x14ac:dyDescent="0.35">
      <c r="A13" s="5" t="s">
        <v>60</v>
      </c>
      <c r="B13" s="6">
        <f>B10*LCI_default_S1!AB17*LCI_default_S1!AB16</f>
        <v>-8333.3333333333358</v>
      </c>
    </row>
    <row r="14" spans="1:2" ht="52.5" x14ac:dyDescent="0.35">
      <c r="A14" s="5" t="s">
        <v>61</v>
      </c>
      <c r="B14" s="6">
        <f>B10*LCI_default_S1!AB18*LCI_default_S1!AB16</f>
        <v>-8333.3333333333358</v>
      </c>
    </row>
    <row r="15" spans="1:2" ht="39.5" x14ac:dyDescent="0.35">
      <c r="A15" s="5" t="s">
        <v>62</v>
      </c>
      <c r="B15" s="6">
        <v>0</v>
      </c>
    </row>
    <row r="16" spans="1:2" ht="26.5" x14ac:dyDescent="0.35">
      <c r="A16" s="5" t="s">
        <v>63</v>
      </c>
      <c r="B16" s="6">
        <v>0</v>
      </c>
    </row>
    <row r="17" spans="1:2" ht="65.5" x14ac:dyDescent="0.35">
      <c r="A17" s="5" t="s">
        <v>64</v>
      </c>
      <c r="B17" s="6">
        <f>B13*LCI_default_S1!AB24*LCI_default_S1!AB23+B14*LCI_default_S1!AB43*LCI_default_S1!AB42</f>
        <v>296.66666666666674</v>
      </c>
    </row>
    <row r="18" spans="1:2" ht="65.5" x14ac:dyDescent="0.35">
      <c r="A18" s="5" t="s">
        <v>65</v>
      </c>
      <c r="B18" s="6">
        <f>B13*LCI_default_S1!AB25*LCI_default_S1!AB23+B14*LCI_default_S1!AB44*LCI_default_S1!AB42</f>
        <v>0</v>
      </c>
    </row>
    <row r="19" spans="1:2" ht="65.5" x14ac:dyDescent="0.35">
      <c r="A19" s="5" t="s">
        <v>66</v>
      </c>
      <c r="B19" s="6">
        <f>B13*LCI_default_S1!AB26*LCI_default_S1!AB23+B14*LCI_default_S1!AB45*LCI_default_S1!AB42</f>
        <v>-2300.0000000000009</v>
      </c>
    </row>
    <row r="20" spans="1:2" ht="65.5" x14ac:dyDescent="0.35">
      <c r="A20" s="5" t="s">
        <v>67</v>
      </c>
      <c r="B20" s="6">
        <f>B13*LCI_default_S1!AB27*LCI_default_S1!AB23+B14*LCI_default_S1!AB46*LCI_default_S1!AB42</f>
        <v>5000.0000000000009</v>
      </c>
    </row>
    <row r="21" spans="1:2" ht="65.5" x14ac:dyDescent="0.35">
      <c r="A21" s="5" t="s">
        <v>68</v>
      </c>
      <c r="B21" s="6">
        <f>B13*LCI_default_S1!AB28*LCI_default_S1!AB23+B14*LCI_default_S1!AB47*LCI_default_S1!AB42</f>
        <v>127.57201646090539</v>
      </c>
    </row>
    <row r="22" spans="1:2" ht="65.5" x14ac:dyDescent="0.35">
      <c r="A22" s="5" t="s">
        <v>69</v>
      </c>
      <c r="B22" s="6">
        <f>B13*LCI_default_S1!AB29*LCI_default_S1!AB23+B14*LCI_default_S1!AB48*LCI_default_S1!AB42</f>
        <v>-8416.6666666666697</v>
      </c>
    </row>
    <row r="23" spans="1:2" ht="65.5" x14ac:dyDescent="0.35">
      <c r="A23" s="5" t="s">
        <v>70</v>
      </c>
      <c r="B23" s="6">
        <f>B13*LCI_default_S1!AB30*LCI_default_S1!AB23+B14*LCI_default_S1!AB49*LCI_default_S1!AB42</f>
        <v>-5000.0000000000009</v>
      </c>
    </row>
    <row r="24" spans="1:2" ht="65.5" x14ac:dyDescent="0.35">
      <c r="A24" s="5" t="s">
        <v>71</v>
      </c>
      <c r="B24" s="6">
        <f>B13*LCI_default_S1!AB31*LCI_default_S1!AB23+B14*LCI_default_S1!AB50*LCI_default_S1!AB42</f>
        <v>-23.981172080865463</v>
      </c>
    </row>
    <row r="25" spans="1:2" ht="65.5" x14ac:dyDescent="0.35">
      <c r="A25" s="5" t="s">
        <v>72</v>
      </c>
      <c r="B25" s="6">
        <f>B13*LCI_default_S1!AB32*LCI_default_S1!AB23+B14*LCI_default_S1!AB51*LCI_default_S1!AB42</f>
        <v>-173.7815743276133</v>
      </c>
    </row>
    <row r="26" spans="1:2" ht="65.5" x14ac:dyDescent="0.35">
      <c r="A26" s="5" t="s">
        <v>73</v>
      </c>
      <c r="B26" s="6">
        <f>B13*LCI_default_S1!AB33*LCI_default_S1!AB23+B14*LCI_default_S1!AB52*LCI_default_S1!AB42</f>
        <v>-1291.7063620202816</v>
      </c>
    </row>
    <row r="27" spans="1:2" ht="65.5" x14ac:dyDescent="0.35">
      <c r="A27" s="5" t="s">
        <v>74</v>
      </c>
      <c r="B27" s="6">
        <f>B13*LCI_default_S1!AB34*LCI_default_S1!AB23+B14*LCI_default_S1!AB53*LCI_default_S1!AB42</f>
        <v>-5742.4591450000016</v>
      </c>
    </row>
    <row r="28" spans="1:2" ht="65.5" x14ac:dyDescent="0.35">
      <c r="A28" s="5" t="s">
        <v>75</v>
      </c>
      <c r="B28" s="6">
        <f>B13*LCI_default_S1!AB35*LCI_default_S1!AB23+B14*LCI_default_S1!AB54*LCI_default_S1!AB42</f>
        <v>-666.66666666666686</v>
      </c>
    </row>
    <row r="29" spans="1:2" ht="52.5" x14ac:dyDescent="0.35">
      <c r="A29" s="5" t="s">
        <v>76</v>
      </c>
      <c r="B29" s="6">
        <f>B13*LCI_default_S1!AB36*LCI_default_S1!AB23+B14*LCI_default_S1!AB55*LCI_default_S1!AB42</f>
        <v>11.000000000000004</v>
      </c>
    </row>
    <row r="30" spans="1:2" ht="65.5" x14ac:dyDescent="0.35">
      <c r="A30" s="5" t="s">
        <v>77</v>
      </c>
      <c r="B30" s="6">
        <f>B13*LCI_default_S1!AB37*LCI_default_S1!AB23+B14*LCI_default_S1!AB56*LCI_default_S1!AB42</f>
        <v>41.666666666666679</v>
      </c>
    </row>
    <row r="31" spans="1:2" ht="65.5" x14ac:dyDescent="0.35">
      <c r="A31" s="5" t="s">
        <v>78</v>
      </c>
      <c r="B31" s="6">
        <f>B13*LCI_default_S1!AB38*LCI_default_S1!AB23+B14*LCI_default_S1!AB57*LCI_default_S1!AB42</f>
        <v>2416.6666666666674</v>
      </c>
    </row>
    <row r="32" spans="1:2" ht="65.5" x14ac:dyDescent="0.35">
      <c r="A32" s="5" t="s">
        <v>79</v>
      </c>
      <c r="B32" s="6">
        <f>B13*LCI_default_S1!AB39*LCI_default_S1!AB23+B14*LCI_default_S1!AB58*LCI_default_S1!AB42</f>
        <v>-83.333333333333357</v>
      </c>
    </row>
    <row r="33" spans="1:2" ht="78.5" x14ac:dyDescent="0.35">
      <c r="A33" s="5" t="s">
        <v>80</v>
      </c>
      <c r="B33" s="6">
        <f>B13*LCI_default_S1!AB40*LCI_default_S1!AB23+B13*LCI_default_S1!AB41*LCI_default_S1!AB23+B14*LCI_default_S1!AB59*LCI_default_S1!AB42+B14*LCI_default_S1!AB60*LCI_default_S1!AB42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VLOOKUP("TP2",Waste_Generation_S1!A1:C100,3,FALSE)*-1</f>
        <v>-33333.333333333328</v>
      </c>
    </row>
    <row r="9" spans="1:2" x14ac:dyDescent="0.35">
      <c r="A9" s="5" t="s">
        <v>4</v>
      </c>
      <c r="B9" s="6">
        <v>0</v>
      </c>
    </row>
    <row r="10" spans="1:2" ht="26.5" x14ac:dyDescent="0.35">
      <c r="A10" s="5" t="s">
        <v>57</v>
      </c>
      <c r="B10" s="6">
        <v>0</v>
      </c>
    </row>
    <row r="11" spans="1:2" ht="26.5" x14ac:dyDescent="0.35">
      <c r="A11" s="5" t="s">
        <v>58</v>
      </c>
      <c r="B11" s="6">
        <f>B8*LCI_default_S1!AB13*LCI_default_S1!AB12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B11*LCI_default_S1!AB20*LCI_default_S1!AB19</f>
        <v>-33333.333333333328</v>
      </c>
    </row>
    <row r="16" spans="1:2" ht="26.5" x14ac:dyDescent="0.35">
      <c r="A16" s="5" t="s">
        <v>63</v>
      </c>
      <c r="B16" s="6">
        <v>0</v>
      </c>
    </row>
    <row r="17" spans="1:2" ht="65.5" x14ac:dyDescent="0.35">
      <c r="A17" s="5" t="s">
        <v>64</v>
      </c>
      <c r="B17" s="6">
        <f>B15*LCI_default_S1!AB62*LCI_default_S1!AB61</f>
        <v>3333.333333333333</v>
      </c>
    </row>
    <row r="18" spans="1:2" ht="65.5" x14ac:dyDescent="0.35">
      <c r="A18" s="5" t="s">
        <v>65</v>
      </c>
      <c r="B18" s="6">
        <v>0</v>
      </c>
    </row>
    <row r="19" spans="1:2" ht="65.5" x14ac:dyDescent="0.35">
      <c r="A19" s="5" t="s">
        <v>66</v>
      </c>
      <c r="B19" s="6">
        <v>0</v>
      </c>
    </row>
    <row r="20" spans="1:2" ht="65.5" x14ac:dyDescent="0.35">
      <c r="A20" s="5" t="s">
        <v>67</v>
      </c>
      <c r="B20" s="6">
        <f>B15*LCI_default_S1!AB63*LCI_default_S1!AB61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B15*LCI_default_S1!AB64*LCI_default_S1!AB61</f>
        <v>-24333.333333333328</v>
      </c>
    </row>
    <row r="35" spans="1:2" ht="65.5" x14ac:dyDescent="0.35">
      <c r="A35" s="5" t="s">
        <v>82</v>
      </c>
      <c r="B35" s="6">
        <f>B15*LCI_default_S1!AB65*LCI_default_S1!AB61</f>
        <v>-33333.333333333328</v>
      </c>
    </row>
    <row r="36" spans="1:2" ht="78.5" x14ac:dyDescent="0.35">
      <c r="A36" s="5" t="s">
        <v>83</v>
      </c>
      <c r="B36" s="6">
        <f>B15*LCI_default_S1!AB66*LCI_default_S1!AB61</f>
        <v>5.6999999999999996E-5</v>
      </c>
    </row>
    <row r="37" spans="1:2" ht="78.5" x14ac:dyDescent="0.35">
      <c r="A37" s="5" t="s">
        <v>84</v>
      </c>
      <c r="B37" s="6">
        <f>B15*LCI_default_S1!AB67*LCI_default_S1!AB61</f>
        <v>7.6999999999999985E-4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VLOOKUP("TP3",Waste_Generation_S1!A1:C100,3,FALSE)*-1</f>
        <v>-50000</v>
      </c>
    </row>
    <row r="10" spans="1:2" ht="26.5" x14ac:dyDescent="0.35">
      <c r="A10" s="5" t="s">
        <v>57</v>
      </c>
      <c r="B10" s="6">
        <v>0</v>
      </c>
    </row>
    <row r="11" spans="1:2" ht="26.5" x14ac:dyDescent="0.35">
      <c r="A11" s="5" t="s">
        <v>58</v>
      </c>
      <c r="B11" s="6">
        <v>0</v>
      </c>
    </row>
    <row r="12" spans="1:2" ht="26.5" x14ac:dyDescent="0.35">
      <c r="A12" s="5" t="s">
        <v>59</v>
      </c>
      <c r="B12" s="6">
        <f>B9*LCI_default_S1!AB15*LCI_default_S1!AB14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B12*LCI_default_S1!AB22*LCI_default_S1!AB21</f>
        <v>-50000</v>
      </c>
    </row>
    <row r="17" spans="1:2" ht="65.5" x14ac:dyDescent="0.35">
      <c r="A17" s="5" t="s">
        <v>64</v>
      </c>
      <c r="B17" s="6">
        <f>B16*LCI_default_S1!AB69*LCI_default_S1!AB68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B16*LCI_default_S1!AB70*LCI_default_S1!AB68</f>
        <v>-50000</v>
      </c>
    </row>
    <row r="36" spans="1:2" ht="78.5" x14ac:dyDescent="0.35">
      <c r="A36" s="5" t="s">
        <v>83</v>
      </c>
      <c r="B36" s="6">
        <f>B16*LCI_default_S1!AB71*LCI_default_S1!AB68</f>
        <v>8.5500000000000005E-5</v>
      </c>
    </row>
    <row r="37" spans="1:2" ht="78.5" x14ac:dyDescent="0.35">
      <c r="A37" s="5" t="s">
        <v>84</v>
      </c>
      <c r="B37" s="6">
        <f>B16*LCI_default_S1!AB72*LCI_default_S1!AB68</f>
        <v>1.155E-3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VLOOKUP("PAH_RD",Waste_Generation_S2!A1:C100,3,FALSE)*-1</f>
        <v>-100000</v>
      </c>
    </row>
    <row r="7" spans="1:2" x14ac:dyDescent="0.35">
      <c r="A7" s="5" t="s">
        <v>2</v>
      </c>
      <c r="B7" s="6">
        <f>B6*LCI_default_S2!AB7*LCI_default_S2!AB6</f>
        <v>-16666.666666666672</v>
      </c>
    </row>
    <row r="8" spans="1:2" x14ac:dyDescent="0.35">
      <c r="A8" s="5" t="s">
        <v>3</v>
      </c>
      <c r="B8" s="6">
        <f>B6*LCI_default_S2!AB8*LCI_default_S2!AB6</f>
        <v>-33333.333333333328</v>
      </c>
    </row>
    <row r="9" spans="1:2" x14ac:dyDescent="0.35">
      <c r="A9" s="5" t="s">
        <v>4</v>
      </c>
      <c r="B9" s="6">
        <f>B6*LCI_default_S2!AB9*LCI_default_S2!AB6</f>
        <v>-50000</v>
      </c>
    </row>
    <row r="10" spans="1:2" ht="26.5" x14ac:dyDescent="0.35">
      <c r="A10" s="5" t="s">
        <v>57</v>
      </c>
      <c r="B10" s="6">
        <f>B7*LCI_default_S2!AB11*LCI_default_S2!AB10</f>
        <v>-16666.666666666672</v>
      </c>
    </row>
    <row r="11" spans="1:2" ht="26.5" x14ac:dyDescent="0.35">
      <c r="A11" s="5" t="s">
        <v>58</v>
      </c>
      <c r="B11" s="6">
        <f>B8*LCI_default_S2!AB13*LCI_default_S2!AB12</f>
        <v>-33333.333333333328</v>
      </c>
    </row>
    <row r="12" spans="1:2" ht="26.5" x14ac:dyDescent="0.35">
      <c r="A12" s="5" t="s">
        <v>59</v>
      </c>
      <c r="B12" s="6">
        <f>B9*LCI_default_S2!AB15*LCI_default_S2!AB14</f>
        <v>-50000</v>
      </c>
    </row>
    <row r="13" spans="1:2" ht="52.5" x14ac:dyDescent="0.35">
      <c r="A13" s="5" t="s">
        <v>60</v>
      </c>
      <c r="B13" s="6">
        <f>B10*LCI_default_S2!AB17*LCI_default_S2!AB16</f>
        <v>-8333.3333333333358</v>
      </c>
    </row>
    <row r="14" spans="1:2" ht="52.5" x14ac:dyDescent="0.35">
      <c r="A14" s="5" t="s">
        <v>61</v>
      </c>
      <c r="B14" s="6">
        <f>B10*LCI_default_S2!AB18*LCI_default_S2!AB16</f>
        <v>-8333.3333333333358</v>
      </c>
    </row>
    <row r="15" spans="1:2" ht="39.5" x14ac:dyDescent="0.35">
      <c r="A15" s="5" t="s">
        <v>62</v>
      </c>
      <c r="B15" s="6">
        <f>B11*LCI_default_S2!AB20*LCI_default_S2!AB19</f>
        <v>-33333.333333333328</v>
      </c>
    </row>
    <row r="16" spans="1:2" ht="26.5" x14ac:dyDescent="0.35">
      <c r="A16" s="5" t="s">
        <v>63</v>
      </c>
      <c r="B16" s="6">
        <f>B12*LCI_default_S2!AB22*LCI_default_S2!AB21</f>
        <v>-50000</v>
      </c>
    </row>
    <row r="17" spans="1:2" ht="65.5" x14ac:dyDescent="0.35">
      <c r="A17" s="5" t="s">
        <v>64</v>
      </c>
      <c r="B17" s="6">
        <f>B13*LCI_default_S2!AB24*LCI_default_S2!AB23+B14*LCI_default_S2!AB43*LCI_default_S2!AB42+B15*LCI_default_S2!AB62*LCI_default_S2!AB61+B16*LCI_default_S2!AB69*LCI_default_S2!AB68</f>
        <v>5462.5</v>
      </c>
    </row>
    <row r="18" spans="1:2" ht="65.5" x14ac:dyDescent="0.35">
      <c r="A18" s="5" t="s">
        <v>65</v>
      </c>
      <c r="B18" s="6">
        <f>B13*LCI_default_S2!AB25*LCI_default_S2!AB23+B14*LCI_default_S2!AB44*LCI_default_S2!AB42</f>
        <v>3333.3333333333344</v>
      </c>
    </row>
    <row r="19" spans="1:2" ht="65.5" x14ac:dyDescent="0.35">
      <c r="A19" s="5" t="s">
        <v>66</v>
      </c>
      <c r="B19" s="6">
        <f>B13*LCI_default_S2!AB26*LCI_default_S2!AB23+B14*LCI_default_S2!AB45*LCI_default_S2!AB42</f>
        <v>-2300.0000000000009</v>
      </c>
    </row>
    <row r="20" spans="1:2" ht="65.5" x14ac:dyDescent="0.35">
      <c r="A20" s="5" t="s">
        <v>67</v>
      </c>
      <c r="B20" s="6">
        <f>B13*LCI_default_S2!AB27*LCI_default_S2!AB23+B14*LCI_default_S2!AB46*LCI_default_S2!AB42+B15*LCI_default_S2!AB63*LCI_default_S2!AB61</f>
        <v>38333.333333333328</v>
      </c>
    </row>
    <row r="21" spans="1:2" ht="65.5" x14ac:dyDescent="0.35">
      <c r="A21" s="5" t="s">
        <v>68</v>
      </c>
      <c r="B21" s="6">
        <f>B13*LCI_default_S2!AB28*LCI_default_S2!AB23+B14*LCI_default_S2!AB47*LCI_default_S2!AB42</f>
        <v>127.57201646090539</v>
      </c>
    </row>
    <row r="22" spans="1:2" ht="65.5" x14ac:dyDescent="0.35">
      <c r="A22" s="5" t="s">
        <v>69</v>
      </c>
      <c r="B22" s="6">
        <f>B13*LCI_default_S2!AB29*LCI_default_S2!AB23+B14*LCI_default_S2!AB48*LCI_default_S2!AB42</f>
        <v>-8416.6666666666697</v>
      </c>
    </row>
    <row r="23" spans="1:2" ht="65.5" x14ac:dyDescent="0.35">
      <c r="A23" s="5" t="s">
        <v>70</v>
      </c>
      <c r="B23" s="6">
        <f>B13*LCI_default_S2!AB30*LCI_default_S2!AB23+B14*LCI_default_S2!AB49*LCI_default_S2!AB42</f>
        <v>-5000.0000000000009</v>
      </c>
    </row>
    <row r="24" spans="1:2" ht="65.5" x14ac:dyDescent="0.35">
      <c r="A24" s="5" t="s">
        <v>71</v>
      </c>
      <c r="B24" s="6">
        <f>B13*LCI_default_S2!AB31*LCI_default_S2!AB23+B14*LCI_default_S2!AB50*LCI_default_S2!AB42</f>
        <v>-23.981172080865463</v>
      </c>
    </row>
    <row r="25" spans="1:2" ht="65.5" x14ac:dyDescent="0.35">
      <c r="A25" s="5" t="s">
        <v>72</v>
      </c>
      <c r="B25" s="6">
        <f>B13*LCI_default_S2!AB32*LCI_default_S2!AB23+B14*LCI_default_S2!AB51*LCI_default_S2!AB42</f>
        <v>-173.7815743276133</v>
      </c>
    </row>
    <row r="26" spans="1:2" ht="65.5" x14ac:dyDescent="0.35">
      <c r="A26" s="5" t="s">
        <v>73</v>
      </c>
      <c r="B26" s="6">
        <f>B13*LCI_default_S2!AB33*LCI_default_S2!AB23+B14*LCI_default_S2!AB52*LCI_default_S2!AB42</f>
        <v>-1291.7063620202816</v>
      </c>
    </row>
    <row r="27" spans="1:2" ht="65.5" x14ac:dyDescent="0.35">
      <c r="A27" s="5" t="s">
        <v>74</v>
      </c>
      <c r="B27" s="6">
        <f>B13*LCI_default_S2!AB34*LCI_default_S2!AB23+B14*LCI_default_S2!AB53*LCI_default_S2!AB42</f>
        <v>-5742.4591450000016</v>
      </c>
    </row>
    <row r="28" spans="1:2" ht="65.5" x14ac:dyDescent="0.35">
      <c r="A28" s="5" t="s">
        <v>75</v>
      </c>
      <c r="B28" s="6">
        <f>B13*LCI_default_S2!AB35*LCI_default_S2!AB23+B14*LCI_default_S2!AB54*LCI_default_S2!AB42</f>
        <v>-666.66666666666686</v>
      </c>
    </row>
    <row r="29" spans="1:2" ht="52.5" x14ac:dyDescent="0.35">
      <c r="A29" s="5" t="s">
        <v>76</v>
      </c>
      <c r="B29" s="6">
        <f>B13*LCI_default_S2!AB36*LCI_default_S2!AB23+B14*LCI_default_S2!AB55*LCI_default_S2!AB42</f>
        <v>11.000000000000004</v>
      </c>
    </row>
    <row r="30" spans="1:2" ht="65.5" x14ac:dyDescent="0.35">
      <c r="A30" s="5" t="s">
        <v>77</v>
      </c>
      <c r="B30" s="6">
        <f>B13*LCI_default_S2!AB37*LCI_default_S2!AB23+B14*LCI_default_S2!AB56*LCI_default_S2!AB42</f>
        <v>41.666666666666679</v>
      </c>
    </row>
    <row r="31" spans="1:2" ht="65.5" x14ac:dyDescent="0.35">
      <c r="A31" s="5" t="s">
        <v>78</v>
      </c>
      <c r="B31" s="6">
        <f>B13*LCI_default_S2!AB38*LCI_default_S2!AB23+B14*LCI_default_S2!AB57*LCI_default_S2!AB42</f>
        <v>2416.6666666666674</v>
      </c>
    </row>
    <row r="32" spans="1:2" ht="65.5" x14ac:dyDescent="0.35">
      <c r="A32" s="5" t="s">
        <v>79</v>
      </c>
      <c r="B32" s="6">
        <f>B13*LCI_default_S2!AB39*LCI_default_S2!AB23+B14*LCI_default_S2!AB58*LCI_default_S2!AB42</f>
        <v>-83.333333333333357</v>
      </c>
    </row>
    <row r="33" spans="1:2" ht="78.5" x14ac:dyDescent="0.35">
      <c r="A33" s="5" t="s">
        <v>80</v>
      </c>
      <c r="B33" s="6">
        <f>B13*LCI_default_S2!AB40*LCI_default_S2!AB23+B13*LCI_default_S2!AB41*LCI_default_S2!AB23+B14*LCI_default_S2!AB59*LCI_default_S2!AB42+B14*LCI_default_S2!AB60*LCI_default_S2!AB42</f>
        <v>3281.5370000000012</v>
      </c>
    </row>
    <row r="34" spans="1:2" ht="65.5" x14ac:dyDescent="0.35">
      <c r="A34" s="5" t="s">
        <v>81</v>
      </c>
      <c r="B34" s="6">
        <f>B15*LCI_default_S2!AB64*LCI_default_S2!AB61</f>
        <v>-24333.333333333328</v>
      </c>
    </row>
    <row r="35" spans="1:2" ht="65.5" x14ac:dyDescent="0.35">
      <c r="A35" s="5" t="s">
        <v>82</v>
      </c>
      <c r="B35" s="6">
        <f>B15*LCI_default_S2!AB65*LCI_default_S2!AB61+B16*LCI_default_S2!AB70*LCI_default_S2!AB68</f>
        <v>-83333.333333333328</v>
      </c>
    </row>
    <row r="36" spans="1:2" ht="78.5" x14ac:dyDescent="0.35">
      <c r="A36" s="5" t="s">
        <v>83</v>
      </c>
      <c r="B36" s="6">
        <f>B15*LCI_default_S2!AB66*LCI_default_S2!AB61+B16*LCI_default_S2!AB71*LCI_default_S2!AB68</f>
        <v>1.4249999999999999E-4</v>
      </c>
    </row>
    <row r="37" spans="1:2" ht="78.5" x14ac:dyDescent="0.35">
      <c r="A37" s="5" t="s">
        <v>84</v>
      </c>
      <c r="B37" s="6">
        <f>B15*LCI_default_S2!AB67*LCI_default_S2!AB61+B16*LCI_default_S2!AB72*LCI_default_S2!AB68</f>
        <v>1.9249999999999998E-3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VLOOKUP("TP1",Waste_Generation_S2!A1:C100,3,FALSE)*-1</f>
        <v>-16666.666666666672</v>
      </c>
    </row>
    <row r="8" spans="1:2" x14ac:dyDescent="0.35">
      <c r="A8" s="5" t="s">
        <v>3</v>
      </c>
      <c r="B8" s="6">
        <v>0</v>
      </c>
    </row>
    <row r="9" spans="1:2" x14ac:dyDescent="0.35">
      <c r="A9" s="5" t="s">
        <v>4</v>
      </c>
      <c r="B9" s="6">
        <v>0</v>
      </c>
    </row>
    <row r="10" spans="1:2" ht="26.5" x14ac:dyDescent="0.35">
      <c r="A10" s="5" t="s">
        <v>57</v>
      </c>
      <c r="B10" s="6">
        <f>B7*LCI_default_S2!AB11*LCI_default_S2!AB10</f>
        <v>-16666.666666666672</v>
      </c>
    </row>
    <row r="11" spans="1:2" ht="26.5" x14ac:dyDescent="0.35">
      <c r="A11" s="5" t="s">
        <v>58</v>
      </c>
      <c r="B11" s="6">
        <v>0</v>
      </c>
    </row>
    <row r="12" spans="1:2" ht="26.5" x14ac:dyDescent="0.35">
      <c r="A12" s="5" t="s">
        <v>59</v>
      </c>
      <c r="B12" s="6">
        <v>0</v>
      </c>
    </row>
    <row r="13" spans="1:2" ht="52.5" x14ac:dyDescent="0.35">
      <c r="A13" s="5" t="s">
        <v>60</v>
      </c>
      <c r="B13" s="6">
        <f>B10*LCI_default_S2!AB17*LCI_default_S2!AB16</f>
        <v>-8333.3333333333358</v>
      </c>
    </row>
    <row r="14" spans="1:2" ht="52.5" x14ac:dyDescent="0.35">
      <c r="A14" s="5" t="s">
        <v>61</v>
      </c>
      <c r="B14" s="6">
        <f>B10*LCI_default_S2!AB18*LCI_default_S2!AB16</f>
        <v>-8333.3333333333358</v>
      </c>
    </row>
    <row r="15" spans="1:2" ht="39.5" x14ac:dyDescent="0.35">
      <c r="A15" s="5" t="s">
        <v>62</v>
      </c>
      <c r="B15" s="6">
        <v>0</v>
      </c>
    </row>
    <row r="16" spans="1:2" ht="26.5" x14ac:dyDescent="0.35">
      <c r="A16" s="5" t="s">
        <v>63</v>
      </c>
      <c r="B16" s="6">
        <v>0</v>
      </c>
    </row>
    <row r="17" spans="1:2" ht="65.5" x14ac:dyDescent="0.35">
      <c r="A17" s="5" t="s">
        <v>64</v>
      </c>
      <c r="B17" s="6">
        <f>B13*LCI_default_S2!AB24*LCI_default_S2!AB23+B14*LCI_default_S2!AB43*LCI_default_S2!AB42</f>
        <v>-370.83333333333343</v>
      </c>
    </row>
    <row r="18" spans="1:2" ht="65.5" x14ac:dyDescent="0.35">
      <c r="A18" s="5" t="s">
        <v>65</v>
      </c>
      <c r="B18" s="6">
        <f>B13*LCI_default_S2!AB25*LCI_default_S2!AB23+B14*LCI_default_S2!AB44*LCI_default_S2!AB42</f>
        <v>3333.3333333333344</v>
      </c>
    </row>
    <row r="19" spans="1:2" ht="65.5" x14ac:dyDescent="0.35">
      <c r="A19" s="5" t="s">
        <v>66</v>
      </c>
      <c r="B19" s="6">
        <f>B13*LCI_default_S2!AB26*LCI_default_S2!AB23+B14*LCI_default_S2!AB45*LCI_default_S2!AB42</f>
        <v>-2300.0000000000009</v>
      </c>
    </row>
    <row r="20" spans="1:2" ht="65.5" x14ac:dyDescent="0.35">
      <c r="A20" s="5" t="s">
        <v>67</v>
      </c>
      <c r="B20" s="6">
        <f>B13*LCI_default_S2!AB27*LCI_default_S2!AB23+B14*LCI_default_S2!AB46*LCI_default_S2!AB42</f>
        <v>5000.0000000000009</v>
      </c>
    </row>
    <row r="21" spans="1:2" ht="65.5" x14ac:dyDescent="0.35">
      <c r="A21" s="5" t="s">
        <v>68</v>
      </c>
      <c r="B21" s="6">
        <f>B13*LCI_default_S2!AB28*LCI_default_S2!AB23+B14*LCI_default_S2!AB47*LCI_default_S2!AB42</f>
        <v>127.57201646090539</v>
      </c>
    </row>
    <row r="22" spans="1:2" ht="65.5" x14ac:dyDescent="0.35">
      <c r="A22" s="5" t="s">
        <v>69</v>
      </c>
      <c r="B22" s="6">
        <f>B13*LCI_default_S2!AB29*LCI_default_S2!AB23+B14*LCI_default_S2!AB48*LCI_default_S2!AB42</f>
        <v>-8416.6666666666697</v>
      </c>
    </row>
    <row r="23" spans="1:2" ht="65.5" x14ac:dyDescent="0.35">
      <c r="A23" s="5" t="s">
        <v>70</v>
      </c>
      <c r="B23" s="6">
        <f>B13*LCI_default_S2!AB30*LCI_default_S2!AB23+B14*LCI_default_S2!AB49*LCI_default_S2!AB42</f>
        <v>-5000.0000000000009</v>
      </c>
    </row>
    <row r="24" spans="1:2" ht="65.5" x14ac:dyDescent="0.35">
      <c r="A24" s="5" t="s">
        <v>71</v>
      </c>
      <c r="B24" s="6">
        <f>B13*LCI_default_S2!AB31*LCI_default_S2!AB23+B14*LCI_default_S2!AB50*LCI_default_S2!AB42</f>
        <v>-23.981172080865463</v>
      </c>
    </row>
    <row r="25" spans="1:2" ht="65.5" x14ac:dyDescent="0.35">
      <c r="A25" s="5" t="s">
        <v>72</v>
      </c>
      <c r="B25" s="6">
        <f>B13*LCI_default_S2!AB32*LCI_default_S2!AB23+B14*LCI_default_S2!AB51*LCI_default_S2!AB42</f>
        <v>-173.7815743276133</v>
      </c>
    </row>
    <row r="26" spans="1:2" ht="65.5" x14ac:dyDescent="0.35">
      <c r="A26" s="5" t="s">
        <v>73</v>
      </c>
      <c r="B26" s="6">
        <f>B13*LCI_default_S2!AB33*LCI_default_S2!AB23+B14*LCI_default_S2!AB52*LCI_default_S2!AB42</f>
        <v>-1291.7063620202816</v>
      </c>
    </row>
    <row r="27" spans="1:2" ht="65.5" x14ac:dyDescent="0.35">
      <c r="A27" s="5" t="s">
        <v>74</v>
      </c>
      <c r="B27" s="6">
        <f>B13*LCI_default_S2!AB34*LCI_default_S2!AB23+B14*LCI_default_S2!AB53*LCI_default_S2!AB42</f>
        <v>-5742.4591450000016</v>
      </c>
    </row>
    <row r="28" spans="1:2" ht="65.5" x14ac:dyDescent="0.35">
      <c r="A28" s="5" t="s">
        <v>75</v>
      </c>
      <c r="B28" s="6">
        <f>B13*LCI_default_S2!AB35*LCI_default_S2!AB23+B14*LCI_default_S2!AB54*LCI_default_S2!AB42</f>
        <v>-666.66666666666686</v>
      </c>
    </row>
    <row r="29" spans="1:2" ht="52.5" x14ac:dyDescent="0.35">
      <c r="A29" s="5" t="s">
        <v>76</v>
      </c>
      <c r="B29" s="6">
        <f>B13*LCI_default_S2!AB36*LCI_default_S2!AB23+B14*LCI_default_S2!AB55*LCI_default_S2!AB42</f>
        <v>11.000000000000004</v>
      </c>
    </row>
    <row r="30" spans="1:2" ht="65.5" x14ac:dyDescent="0.35">
      <c r="A30" s="5" t="s">
        <v>77</v>
      </c>
      <c r="B30" s="6">
        <f>B13*LCI_default_S2!AB37*LCI_default_S2!AB23+B14*LCI_default_S2!AB56*LCI_default_S2!AB42</f>
        <v>41.666666666666679</v>
      </c>
    </row>
    <row r="31" spans="1:2" ht="65.5" x14ac:dyDescent="0.35">
      <c r="A31" s="5" t="s">
        <v>78</v>
      </c>
      <c r="B31" s="6">
        <f>B13*LCI_default_S2!AB38*LCI_default_S2!AB23+B14*LCI_default_S2!AB57*LCI_default_S2!AB42</f>
        <v>2416.6666666666674</v>
      </c>
    </row>
    <row r="32" spans="1:2" ht="65.5" x14ac:dyDescent="0.35">
      <c r="A32" s="5" t="s">
        <v>79</v>
      </c>
      <c r="B32" s="6">
        <f>B13*LCI_default_S2!AB39*LCI_default_S2!AB23+B14*LCI_default_S2!AB58*LCI_default_S2!AB42</f>
        <v>-83.333333333333357</v>
      </c>
    </row>
    <row r="33" spans="1:2" ht="78.5" x14ac:dyDescent="0.35">
      <c r="A33" s="5" t="s">
        <v>80</v>
      </c>
      <c r="B33" s="6">
        <f>B13*LCI_default_S2!AB40*LCI_default_S2!AB23+B13*LCI_default_S2!AB41*LCI_default_S2!AB23+B14*LCI_default_S2!AB59*LCI_default_S2!AB42+B14*LCI_default_S2!AB60*LCI_default_S2!AB42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VLOOKUP("TP2",Waste_Generation_S2!A1:C100,3,FALSE)*-1</f>
        <v>-33333.333333333328</v>
      </c>
    </row>
    <row r="9" spans="1:2" x14ac:dyDescent="0.35">
      <c r="A9" s="5" t="s">
        <v>4</v>
      </c>
      <c r="B9" s="6">
        <v>0</v>
      </c>
    </row>
    <row r="10" spans="1:2" ht="26.5" x14ac:dyDescent="0.35">
      <c r="A10" s="5" t="s">
        <v>57</v>
      </c>
      <c r="B10" s="6">
        <v>0</v>
      </c>
    </row>
    <row r="11" spans="1:2" ht="26.5" x14ac:dyDescent="0.35">
      <c r="A11" s="5" t="s">
        <v>58</v>
      </c>
      <c r="B11" s="6">
        <f>B8*LCI_default_S2!AB13*LCI_default_S2!AB12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B11*LCI_default_S2!AB20*LCI_default_S2!AB19</f>
        <v>-33333.333333333328</v>
      </c>
    </row>
    <row r="16" spans="1:2" ht="26.5" x14ac:dyDescent="0.35">
      <c r="A16" s="5" t="s">
        <v>63</v>
      </c>
      <c r="B16" s="6">
        <v>0</v>
      </c>
    </row>
    <row r="17" spans="1:2" ht="65.5" x14ac:dyDescent="0.35">
      <c r="A17" s="5" t="s">
        <v>64</v>
      </c>
      <c r="B17" s="6">
        <f>B15*LCI_default_S2!AB62*LCI_default_S2!AB61</f>
        <v>3333.333333333333</v>
      </c>
    </row>
    <row r="18" spans="1:2" ht="65.5" x14ac:dyDescent="0.35">
      <c r="A18" s="5" t="s">
        <v>65</v>
      </c>
      <c r="B18" s="6">
        <v>0</v>
      </c>
    </row>
    <row r="19" spans="1:2" ht="65.5" x14ac:dyDescent="0.35">
      <c r="A19" s="5" t="s">
        <v>66</v>
      </c>
      <c r="B19" s="6">
        <v>0</v>
      </c>
    </row>
    <row r="20" spans="1:2" ht="65.5" x14ac:dyDescent="0.35">
      <c r="A20" s="5" t="s">
        <v>67</v>
      </c>
      <c r="B20" s="6">
        <f>B15*LCI_default_S2!AB63*LCI_default_S2!AB61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B15*LCI_default_S2!AB64*LCI_default_S2!AB61</f>
        <v>-24333.333333333328</v>
      </c>
    </row>
    <row r="35" spans="1:2" ht="65.5" x14ac:dyDescent="0.35">
      <c r="A35" s="5" t="s">
        <v>82</v>
      </c>
      <c r="B35" s="6">
        <f>B15*LCI_default_S2!AB65*LCI_default_S2!AB61</f>
        <v>-33333.333333333328</v>
      </c>
    </row>
    <row r="36" spans="1:2" ht="78.5" x14ac:dyDescent="0.35">
      <c r="A36" s="5" t="s">
        <v>83</v>
      </c>
      <c r="B36" s="6">
        <f>B15*LCI_default_S2!AB66*LCI_default_S2!AB61</f>
        <v>5.6999999999999996E-5</v>
      </c>
    </row>
    <row r="37" spans="1:2" ht="78.5" x14ac:dyDescent="0.35">
      <c r="A37" s="5" t="s">
        <v>84</v>
      </c>
      <c r="B37" s="6">
        <f>B15*LCI_default_S2!AB67*LCI_default_S2!AB61</f>
        <v>7.6999999999999985E-4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VLOOKUP("TP3",Waste_Generation_S2!A1:C100,3,FALSE)*-1</f>
        <v>-50000</v>
      </c>
    </row>
    <row r="10" spans="1:2" ht="26.5" x14ac:dyDescent="0.35">
      <c r="A10" s="5" t="s">
        <v>57</v>
      </c>
      <c r="B10" s="6">
        <v>0</v>
      </c>
    </row>
    <row r="11" spans="1:2" ht="26.5" x14ac:dyDescent="0.35">
      <c r="A11" s="5" t="s">
        <v>58</v>
      </c>
      <c r="B11" s="6">
        <v>0</v>
      </c>
    </row>
    <row r="12" spans="1:2" ht="26.5" x14ac:dyDescent="0.35">
      <c r="A12" s="5" t="s">
        <v>59</v>
      </c>
      <c r="B12" s="6">
        <f>B9*LCI_default_S2!AB15*LCI_default_S2!AB14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B12*LCI_default_S2!AB22*LCI_default_S2!AB21</f>
        <v>-50000</v>
      </c>
    </row>
    <row r="17" spans="1:2" ht="65.5" x14ac:dyDescent="0.35">
      <c r="A17" s="5" t="s">
        <v>64</v>
      </c>
      <c r="B17" s="6">
        <f>B16*LCI_default_S2!AB69*LCI_default_S2!AB68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B16*LCI_default_S2!AB70*LCI_default_S2!AB68</f>
        <v>-50000</v>
      </c>
    </row>
    <row r="36" spans="1:2" ht="78.5" x14ac:dyDescent="0.35">
      <c r="A36" s="5" t="s">
        <v>83</v>
      </c>
      <c r="B36" s="6">
        <f>B16*LCI_default_S2!AB71*LCI_default_S2!AB68</f>
        <v>8.5500000000000005E-5</v>
      </c>
    </row>
    <row r="37" spans="1:2" ht="78.5" x14ac:dyDescent="0.35">
      <c r="A37" s="5" t="s">
        <v>84</v>
      </c>
      <c r="B37" s="6">
        <f>B16*LCI_default_S2!AB72*LCI_default_S2!AB68</f>
        <v>1.155E-3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VLOOKUP("PAH_RD",Waste_Generation_S3!A1:C100,3,FALSE)*-1</f>
        <v>-100000</v>
      </c>
    </row>
    <row r="7" spans="1:2" x14ac:dyDescent="0.35">
      <c r="A7" s="5" t="s">
        <v>2</v>
      </c>
      <c r="B7" s="6">
        <f>B6*LCI_default_S3!AB7*LCI_default_S3!AB6</f>
        <v>-16666.666666666672</v>
      </c>
    </row>
    <row r="8" spans="1:2" x14ac:dyDescent="0.35">
      <c r="A8" s="5" t="s">
        <v>3</v>
      </c>
      <c r="B8" s="6">
        <f>B6*LCI_default_S3!AB8*LCI_default_S3!AB6</f>
        <v>-33333.333333333328</v>
      </c>
    </row>
    <row r="9" spans="1:2" x14ac:dyDescent="0.35">
      <c r="A9" s="5" t="s">
        <v>4</v>
      </c>
      <c r="B9" s="6">
        <f>B6*LCI_default_S3!AB9*LCI_default_S3!AB6</f>
        <v>-50000</v>
      </c>
    </row>
    <row r="10" spans="1:2" ht="26.5" x14ac:dyDescent="0.35">
      <c r="A10" s="5" t="s">
        <v>57</v>
      </c>
      <c r="B10" s="6">
        <f>B7*LCI_default_S3!AB11*LCI_default_S3!AB10</f>
        <v>-16666.666666666672</v>
      </c>
    </row>
    <row r="11" spans="1:2" ht="26.5" x14ac:dyDescent="0.35">
      <c r="A11" s="5" t="s">
        <v>58</v>
      </c>
      <c r="B11" s="6">
        <f>B8*LCI_default_S3!AB13*LCI_default_S3!AB12</f>
        <v>-33333.333333333328</v>
      </c>
    </row>
    <row r="12" spans="1:2" ht="26.5" x14ac:dyDescent="0.35">
      <c r="A12" s="5" t="s">
        <v>59</v>
      </c>
      <c r="B12" s="6">
        <f>B9*LCI_default_S3!AB15*LCI_default_S3!AB14</f>
        <v>-50000</v>
      </c>
    </row>
    <row r="13" spans="1:2" ht="52.5" x14ac:dyDescent="0.35">
      <c r="A13" s="5" t="s">
        <v>60</v>
      </c>
      <c r="B13" s="6">
        <f>B10*LCI_default_S3!AB17*LCI_default_S3!AB16</f>
        <v>-8333.3333333333358</v>
      </c>
    </row>
    <row r="14" spans="1:2" ht="52.5" x14ac:dyDescent="0.35">
      <c r="A14" s="5" t="s">
        <v>61</v>
      </c>
      <c r="B14" s="6">
        <f>B10*LCI_default_S3!AB18*LCI_default_S3!AB16</f>
        <v>-8333.3333333333358</v>
      </c>
    </row>
    <row r="15" spans="1:2" ht="39.5" x14ac:dyDescent="0.35">
      <c r="A15" s="5" t="s">
        <v>62</v>
      </c>
      <c r="B15" s="6">
        <f>B11*LCI_default_S3!AB20*LCI_default_S3!AB19</f>
        <v>-33333.333333333328</v>
      </c>
    </row>
    <row r="16" spans="1:2" ht="26.5" x14ac:dyDescent="0.35">
      <c r="A16" s="5" t="s">
        <v>63</v>
      </c>
      <c r="B16" s="6">
        <f>B12*LCI_default_S3!AB22*LCI_default_S3!AB21</f>
        <v>-50000</v>
      </c>
    </row>
    <row r="17" spans="1:2" ht="65.5" x14ac:dyDescent="0.35">
      <c r="A17" s="5" t="s">
        <v>64</v>
      </c>
      <c r="B17" s="6">
        <f>B13*LCI_default_S3!AB24*LCI_default_S3!AB23+B14*LCI_default_S3!AB43*LCI_default_S3!AB42+B15*LCI_default_S3!AB62*LCI_default_S3!AB61+B16*LCI_default_S3!AB69*LCI_default_S3!AB68</f>
        <v>5462.5</v>
      </c>
    </row>
    <row r="18" spans="1:2" ht="65.5" x14ac:dyDescent="0.35">
      <c r="A18" s="5" t="s">
        <v>65</v>
      </c>
      <c r="B18" s="6">
        <f>B13*LCI_default_S3!AB25*LCI_default_S3!AB23+B14*LCI_default_S3!AB44*LCI_default_S3!AB42</f>
        <v>9333.3333333333376</v>
      </c>
    </row>
    <row r="19" spans="1:2" ht="65.5" x14ac:dyDescent="0.35">
      <c r="A19" s="5" t="s">
        <v>66</v>
      </c>
      <c r="B19" s="6">
        <f>B13*LCI_default_S3!AB26*LCI_default_S3!AB23+B14*LCI_default_S3!AB45*LCI_default_S3!AB42</f>
        <v>-2300.0000000000009</v>
      </c>
    </row>
    <row r="20" spans="1:2" ht="65.5" x14ac:dyDescent="0.35">
      <c r="A20" s="5" t="s">
        <v>67</v>
      </c>
      <c r="B20" s="6">
        <f>B13*LCI_default_S3!AB27*LCI_default_S3!AB23+B14*LCI_default_S3!AB46*LCI_default_S3!AB42+B15*LCI_default_S3!AB63*LCI_default_S3!AB61</f>
        <v>38333.333333333328</v>
      </c>
    </row>
    <row r="21" spans="1:2" ht="65.5" x14ac:dyDescent="0.35">
      <c r="A21" s="5" t="s">
        <v>68</v>
      </c>
      <c r="B21" s="6">
        <f>B13*LCI_default_S3!AB28*LCI_default_S3!AB23+B14*LCI_default_S3!AB47*LCI_default_S3!AB42</f>
        <v>127.57201646090539</v>
      </c>
    </row>
    <row r="22" spans="1:2" ht="65.5" x14ac:dyDescent="0.35">
      <c r="A22" s="5" t="s">
        <v>69</v>
      </c>
      <c r="B22" s="6">
        <f>B13*LCI_default_S3!AB29*LCI_default_S3!AB23+B14*LCI_default_S3!AB48*LCI_default_S3!AB42</f>
        <v>-8416.6666666666697</v>
      </c>
    </row>
    <row r="23" spans="1:2" ht="65.5" x14ac:dyDescent="0.35">
      <c r="A23" s="5" t="s">
        <v>70</v>
      </c>
      <c r="B23" s="6">
        <f>B13*LCI_default_S3!AB30*LCI_default_S3!AB23+B14*LCI_default_S3!AB49*LCI_default_S3!AB42</f>
        <v>-5000.0000000000009</v>
      </c>
    </row>
    <row r="24" spans="1:2" ht="65.5" x14ac:dyDescent="0.35">
      <c r="A24" s="5" t="s">
        <v>71</v>
      </c>
      <c r="B24" s="6">
        <f>B13*LCI_default_S3!AB31*LCI_default_S3!AB23+B14*LCI_default_S3!AB50*LCI_default_S3!AB42</f>
        <v>-23.981172080865463</v>
      </c>
    </row>
    <row r="25" spans="1:2" ht="65.5" x14ac:dyDescent="0.35">
      <c r="A25" s="5" t="s">
        <v>72</v>
      </c>
      <c r="B25" s="6">
        <f>B13*LCI_default_S3!AB32*LCI_default_S3!AB23+B14*LCI_default_S3!AB51*LCI_default_S3!AB42</f>
        <v>-173.7815743276133</v>
      </c>
    </row>
    <row r="26" spans="1:2" ht="65.5" x14ac:dyDescent="0.35">
      <c r="A26" s="5" t="s">
        <v>73</v>
      </c>
      <c r="B26" s="6">
        <f>B13*LCI_default_S3!AB33*LCI_default_S3!AB23+B14*LCI_default_S3!AB52*LCI_default_S3!AB42</f>
        <v>-1291.7063620202816</v>
      </c>
    </row>
    <row r="27" spans="1:2" ht="65.5" x14ac:dyDescent="0.35">
      <c r="A27" s="5" t="s">
        <v>74</v>
      </c>
      <c r="B27" s="6">
        <f>B13*LCI_default_S3!AB34*LCI_default_S3!AB23+B14*LCI_default_S3!AB53*LCI_default_S3!AB42</f>
        <v>-5742.4591450000016</v>
      </c>
    </row>
    <row r="28" spans="1:2" ht="65.5" x14ac:dyDescent="0.35">
      <c r="A28" s="5" t="s">
        <v>75</v>
      </c>
      <c r="B28" s="6">
        <f>B13*LCI_default_S3!AB35*LCI_default_S3!AB23+B14*LCI_default_S3!AB54*LCI_default_S3!AB42</f>
        <v>-666.66666666666686</v>
      </c>
    </row>
    <row r="29" spans="1:2" ht="52.5" x14ac:dyDescent="0.35">
      <c r="A29" s="5" t="s">
        <v>76</v>
      </c>
      <c r="B29" s="6">
        <f>B13*LCI_default_S3!AB36*LCI_default_S3!AB23+B14*LCI_default_S3!AB55*LCI_default_S3!AB42</f>
        <v>11.000000000000004</v>
      </c>
    </row>
    <row r="30" spans="1:2" ht="65.5" x14ac:dyDescent="0.35">
      <c r="A30" s="5" t="s">
        <v>77</v>
      </c>
      <c r="B30" s="6">
        <f>B13*LCI_default_S3!AB37*LCI_default_S3!AB23+B14*LCI_default_S3!AB56*LCI_default_S3!AB42</f>
        <v>41.666666666666679</v>
      </c>
    </row>
    <row r="31" spans="1:2" ht="65.5" x14ac:dyDescent="0.35">
      <c r="A31" s="5" t="s">
        <v>78</v>
      </c>
      <c r="B31" s="6">
        <f>B13*LCI_default_S3!AB38*LCI_default_S3!AB23+B14*LCI_default_S3!AB57*LCI_default_S3!AB42</f>
        <v>2416.6666666666674</v>
      </c>
    </row>
    <row r="32" spans="1:2" ht="65.5" x14ac:dyDescent="0.35">
      <c r="A32" s="5" t="s">
        <v>79</v>
      </c>
      <c r="B32" s="6">
        <f>B13*LCI_default_S3!AB39*LCI_default_S3!AB23+B14*LCI_default_S3!AB58*LCI_default_S3!AB42</f>
        <v>-83.333333333333357</v>
      </c>
    </row>
    <row r="33" spans="1:2" ht="78.5" x14ac:dyDescent="0.35">
      <c r="A33" s="5" t="s">
        <v>80</v>
      </c>
      <c r="B33" s="6">
        <f>B13*LCI_default_S3!AB40*LCI_default_S3!AB23+B13*LCI_default_S3!AB41*LCI_default_S3!AB23+B14*LCI_default_S3!AB59*LCI_default_S3!AB42+B14*LCI_default_S3!AB60*LCI_default_S3!AB42</f>
        <v>3281.5370000000012</v>
      </c>
    </row>
    <row r="34" spans="1:2" ht="65.5" x14ac:dyDescent="0.35">
      <c r="A34" s="5" t="s">
        <v>81</v>
      </c>
      <c r="B34" s="6">
        <f>B15*LCI_default_S3!AB64*LCI_default_S3!AB61</f>
        <v>-24333.333333333328</v>
      </c>
    </row>
    <row r="35" spans="1:2" ht="65.5" x14ac:dyDescent="0.35">
      <c r="A35" s="5" t="s">
        <v>82</v>
      </c>
      <c r="B35" s="6">
        <f>B15*LCI_default_S3!AB65*LCI_default_S3!AB61+B16*LCI_default_S3!AB70*LCI_default_S3!AB68</f>
        <v>-83333.333333333328</v>
      </c>
    </row>
    <row r="36" spans="1:2" ht="78.5" x14ac:dyDescent="0.35">
      <c r="A36" s="5" t="s">
        <v>83</v>
      </c>
      <c r="B36" s="6">
        <f>B15*LCI_default_S3!AB66*LCI_default_S3!AB61+B16*LCI_default_S3!AB71*LCI_default_S3!AB68</f>
        <v>1.4249999999999999E-4</v>
      </c>
    </row>
    <row r="37" spans="1:2" ht="78.5" x14ac:dyDescent="0.35">
      <c r="A37" s="5" t="s">
        <v>84</v>
      </c>
      <c r="B37" s="6">
        <f>B15*LCI_default_S3!AB67*LCI_default_S3!AB61+B16*LCI_default_S3!AB72*LCI_default_S3!AB68</f>
        <v>1.9249999999999998E-3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VLOOKUP("TP1",Waste_Generation_S3!A1:C100,3,FALSE)*-1</f>
        <v>-16666.666666666672</v>
      </c>
    </row>
    <row r="8" spans="1:2" x14ac:dyDescent="0.35">
      <c r="A8" s="5" t="s">
        <v>3</v>
      </c>
      <c r="B8" s="6">
        <v>0</v>
      </c>
    </row>
    <row r="9" spans="1:2" x14ac:dyDescent="0.35">
      <c r="A9" s="5" t="s">
        <v>4</v>
      </c>
      <c r="B9" s="6">
        <v>0</v>
      </c>
    </row>
    <row r="10" spans="1:2" ht="26.5" x14ac:dyDescent="0.35">
      <c r="A10" s="5" t="s">
        <v>57</v>
      </c>
      <c r="B10" s="6">
        <f>B7*LCI_default_S3!AB11*LCI_default_S3!AB10</f>
        <v>-16666.666666666672</v>
      </c>
    </row>
    <row r="11" spans="1:2" ht="26.5" x14ac:dyDescent="0.35">
      <c r="A11" s="5" t="s">
        <v>58</v>
      </c>
      <c r="B11" s="6">
        <v>0</v>
      </c>
    </row>
    <row r="12" spans="1:2" ht="26.5" x14ac:dyDescent="0.35">
      <c r="A12" s="5" t="s">
        <v>59</v>
      </c>
      <c r="B12" s="6">
        <v>0</v>
      </c>
    </row>
    <row r="13" spans="1:2" ht="52.5" x14ac:dyDescent="0.35">
      <c r="A13" s="5" t="s">
        <v>60</v>
      </c>
      <c r="B13" s="6">
        <f>B10*LCI_default_S3!AB17*LCI_default_S3!AB16</f>
        <v>-8333.3333333333358</v>
      </c>
    </row>
    <row r="14" spans="1:2" ht="52.5" x14ac:dyDescent="0.35">
      <c r="A14" s="5" t="s">
        <v>61</v>
      </c>
      <c r="B14" s="6">
        <f>B10*LCI_default_S3!AB18*LCI_default_S3!AB16</f>
        <v>-8333.3333333333358</v>
      </c>
    </row>
    <row r="15" spans="1:2" ht="39.5" x14ac:dyDescent="0.35">
      <c r="A15" s="5" t="s">
        <v>62</v>
      </c>
      <c r="B15" s="6">
        <v>0</v>
      </c>
    </row>
    <row r="16" spans="1:2" ht="26.5" x14ac:dyDescent="0.35">
      <c r="A16" s="5" t="s">
        <v>63</v>
      </c>
      <c r="B16" s="6">
        <v>0</v>
      </c>
    </row>
    <row r="17" spans="1:2" ht="65.5" x14ac:dyDescent="0.35">
      <c r="A17" s="5" t="s">
        <v>64</v>
      </c>
      <c r="B17" s="6">
        <f>B13*LCI_default_S3!AB24*LCI_default_S3!AB23+B14*LCI_default_S3!AB43*LCI_default_S3!AB42</f>
        <v>-370.83333333333343</v>
      </c>
    </row>
    <row r="18" spans="1:2" ht="65.5" x14ac:dyDescent="0.35">
      <c r="A18" s="5" t="s">
        <v>65</v>
      </c>
      <c r="B18" s="6">
        <f>B13*LCI_default_S3!AB25*LCI_default_S3!AB23+B14*LCI_default_S3!AB44*LCI_default_S3!AB42</f>
        <v>9333.3333333333376</v>
      </c>
    </row>
    <row r="19" spans="1:2" ht="65.5" x14ac:dyDescent="0.35">
      <c r="A19" s="5" t="s">
        <v>66</v>
      </c>
      <c r="B19" s="6">
        <f>B13*LCI_default_S3!AB26*LCI_default_S3!AB23+B14*LCI_default_S3!AB45*LCI_default_S3!AB42</f>
        <v>-2300.0000000000009</v>
      </c>
    </row>
    <row r="20" spans="1:2" ht="65.5" x14ac:dyDescent="0.35">
      <c r="A20" s="5" t="s">
        <v>67</v>
      </c>
      <c r="B20" s="6">
        <f>B13*LCI_default_S3!AB27*LCI_default_S3!AB23+B14*LCI_default_S3!AB46*LCI_default_S3!AB42</f>
        <v>5000.0000000000009</v>
      </c>
    </row>
    <row r="21" spans="1:2" ht="65.5" x14ac:dyDescent="0.35">
      <c r="A21" s="5" t="s">
        <v>68</v>
      </c>
      <c r="B21" s="6">
        <f>B13*LCI_default_S3!AB28*LCI_default_S3!AB23+B14*LCI_default_S3!AB47*LCI_default_S3!AB42</f>
        <v>127.57201646090539</v>
      </c>
    </row>
    <row r="22" spans="1:2" ht="65.5" x14ac:dyDescent="0.35">
      <c r="A22" s="5" t="s">
        <v>69</v>
      </c>
      <c r="B22" s="6">
        <f>B13*LCI_default_S3!AB29*LCI_default_S3!AB23+B14*LCI_default_S3!AB48*LCI_default_S3!AB42</f>
        <v>-8416.6666666666697</v>
      </c>
    </row>
    <row r="23" spans="1:2" ht="65.5" x14ac:dyDescent="0.35">
      <c r="A23" s="5" t="s">
        <v>70</v>
      </c>
      <c r="B23" s="6">
        <f>B13*LCI_default_S3!AB30*LCI_default_S3!AB23+B14*LCI_default_S3!AB49*LCI_default_S3!AB42</f>
        <v>-5000.0000000000009</v>
      </c>
    </row>
    <row r="24" spans="1:2" ht="65.5" x14ac:dyDescent="0.35">
      <c r="A24" s="5" t="s">
        <v>71</v>
      </c>
      <c r="B24" s="6">
        <f>B13*LCI_default_S3!AB31*LCI_default_S3!AB23+B14*LCI_default_S3!AB50*LCI_default_S3!AB42</f>
        <v>-23.981172080865463</v>
      </c>
    </row>
    <row r="25" spans="1:2" ht="65.5" x14ac:dyDescent="0.35">
      <c r="A25" s="5" t="s">
        <v>72</v>
      </c>
      <c r="B25" s="6">
        <f>B13*LCI_default_S3!AB32*LCI_default_S3!AB23+B14*LCI_default_S3!AB51*LCI_default_S3!AB42</f>
        <v>-173.7815743276133</v>
      </c>
    </row>
    <row r="26" spans="1:2" ht="65.5" x14ac:dyDescent="0.35">
      <c r="A26" s="5" t="s">
        <v>73</v>
      </c>
      <c r="B26" s="6">
        <f>B13*LCI_default_S3!AB33*LCI_default_S3!AB23+B14*LCI_default_S3!AB52*LCI_default_S3!AB42</f>
        <v>-1291.7063620202816</v>
      </c>
    </row>
    <row r="27" spans="1:2" ht="65.5" x14ac:dyDescent="0.35">
      <c r="A27" s="5" t="s">
        <v>74</v>
      </c>
      <c r="B27" s="6">
        <f>B13*LCI_default_S3!AB34*LCI_default_S3!AB23+B14*LCI_default_S3!AB53*LCI_default_S3!AB42</f>
        <v>-5742.4591450000016</v>
      </c>
    </row>
    <row r="28" spans="1:2" ht="65.5" x14ac:dyDescent="0.35">
      <c r="A28" s="5" t="s">
        <v>75</v>
      </c>
      <c r="B28" s="6">
        <f>B13*LCI_default_S3!AB35*LCI_default_S3!AB23+B14*LCI_default_S3!AB54*LCI_default_S3!AB42</f>
        <v>-666.66666666666686</v>
      </c>
    </row>
    <row r="29" spans="1:2" ht="52.5" x14ac:dyDescent="0.35">
      <c r="A29" s="5" t="s">
        <v>76</v>
      </c>
      <c r="B29" s="6">
        <f>B13*LCI_default_S3!AB36*LCI_default_S3!AB23+B14*LCI_default_S3!AB55*LCI_default_S3!AB42</f>
        <v>11.000000000000004</v>
      </c>
    </row>
    <row r="30" spans="1:2" ht="65.5" x14ac:dyDescent="0.35">
      <c r="A30" s="5" t="s">
        <v>77</v>
      </c>
      <c r="B30" s="6">
        <f>B13*LCI_default_S3!AB37*LCI_default_S3!AB23+B14*LCI_default_S3!AB56*LCI_default_S3!AB42</f>
        <v>41.666666666666679</v>
      </c>
    </row>
    <row r="31" spans="1:2" ht="65.5" x14ac:dyDescent="0.35">
      <c r="A31" s="5" t="s">
        <v>78</v>
      </c>
      <c r="B31" s="6">
        <f>B13*LCI_default_S3!AB38*LCI_default_S3!AB23+B14*LCI_default_S3!AB57*LCI_default_S3!AB42</f>
        <v>2416.6666666666674</v>
      </c>
    </row>
    <row r="32" spans="1:2" ht="65.5" x14ac:dyDescent="0.35">
      <c r="A32" s="5" t="s">
        <v>79</v>
      </c>
      <c r="B32" s="6">
        <f>B13*LCI_default_S3!AB39*LCI_default_S3!AB23+B14*LCI_default_S3!AB58*LCI_default_S3!AB42</f>
        <v>-83.333333333333357</v>
      </c>
    </row>
    <row r="33" spans="1:2" ht="78.5" x14ac:dyDescent="0.35">
      <c r="A33" s="5" t="s">
        <v>80</v>
      </c>
      <c r="B33" s="6">
        <f>B13*LCI_default_S3!AB40*LCI_default_S3!AB23+B13*LCI_default_S3!AB41*LCI_default_S3!AB23+B14*LCI_default_S3!AB59*LCI_default_S3!AB42+B14*LCI_default_S3!AB60*LCI_default_S3!AB42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VLOOKUP("TP2",Waste_Generation_S3!A1:C100,3,FALSE)*-1</f>
        <v>-33333.333333333328</v>
      </c>
    </row>
    <row r="9" spans="1:2" x14ac:dyDescent="0.35">
      <c r="A9" s="5" t="s">
        <v>4</v>
      </c>
      <c r="B9" s="6">
        <v>0</v>
      </c>
    </row>
    <row r="10" spans="1:2" ht="26.5" x14ac:dyDescent="0.35">
      <c r="A10" s="5" t="s">
        <v>57</v>
      </c>
      <c r="B10" s="6">
        <v>0</v>
      </c>
    </row>
    <row r="11" spans="1:2" ht="26.5" x14ac:dyDescent="0.35">
      <c r="A11" s="5" t="s">
        <v>58</v>
      </c>
      <c r="B11" s="6">
        <f>B8*LCI_default_S3!AB13*LCI_default_S3!AB12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B11*LCI_default_S3!AB20*LCI_default_S3!AB19</f>
        <v>-33333.333333333328</v>
      </c>
    </row>
    <row r="16" spans="1:2" ht="26.5" x14ac:dyDescent="0.35">
      <c r="A16" s="5" t="s">
        <v>63</v>
      </c>
      <c r="B16" s="6">
        <v>0</v>
      </c>
    </row>
    <row r="17" spans="1:2" ht="65.5" x14ac:dyDescent="0.35">
      <c r="A17" s="5" t="s">
        <v>64</v>
      </c>
      <c r="B17" s="6">
        <f>B15*LCI_default_S3!AB62*LCI_default_S3!AB61</f>
        <v>3333.333333333333</v>
      </c>
    </row>
    <row r="18" spans="1:2" ht="65.5" x14ac:dyDescent="0.35">
      <c r="A18" s="5" t="s">
        <v>65</v>
      </c>
      <c r="B18" s="6">
        <v>0</v>
      </c>
    </row>
    <row r="19" spans="1:2" ht="65.5" x14ac:dyDescent="0.35">
      <c r="A19" s="5" t="s">
        <v>66</v>
      </c>
      <c r="B19" s="6">
        <v>0</v>
      </c>
    </row>
    <row r="20" spans="1:2" ht="65.5" x14ac:dyDescent="0.35">
      <c r="A20" s="5" t="s">
        <v>67</v>
      </c>
      <c r="B20" s="6">
        <f>B15*LCI_default_S3!AB63*LCI_default_S3!AB61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B15*LCI_default_S3!AB64*LCI_default_S3!AB61</f>
        <v>-24333.333333333328</v>
      </c>
    </row>
    <row r="35" spans="1:2" ht="65.5" x14ac:dyDescent="0.35">
      <c r="A35" s="5" t="s">
        <v>82</v>
      </c>
      <c r="B35" s="6">
        <f>B15*LCI_default_S3!AB65*LCI_default_S3!AB61</f>
        <v>-33333.333333333328</v>
      </c>
    </row>
    <row r="36" spans="1:2" ht="78.5" x14ac:dyDescent="0.35">
      <c r="A36" s="5" t="s">
        <v>83</v>
      </c>
      <c r="B36" s="6">
        <f>B15*LCI_default_S3!AB66*LCI_default_S3!AB61</f>
        <v>5.6999999999999996E-5</v>
      </c>
    </row>
    <row r="37" spans="1:2" ht="78.5" x14ac:dyDescent="0.35">
      <c r="A37" s="5" t="s">
        <v>84</v>
      </c>
      <c r="B37" s="6">
        <f>B15*LCI_default_S3!AB67*LCI_default_S3!AB61</f>
        <v>7.6999999999999985E-4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VLOOKUP("TP3",Waste_Generation_S3!A1:C100,3,FALSE)*-1</f>
        <v>-50000</v>
      </c>
    </row>
    <row r="10" spans="1:2" ht="26.5" x14ac:dyDescent="0.35">
      <c r="A10" s="5" t="s">
        <v>57</v>
      </c>
      <c r="B10" s="6">
        <v>0</v>
      </c>
    </row>
    <row r="11" spans="1:2" ht="26.5" x14ac:dyDescent="0.35">
      <c r="A11" s="5" t="s">
        <v>58</v>
      </c>
      <c r="B11" s="6">
        <v>0</v>
      </c>
    </row>
    <row r="12" spans="1:2" ht="26.5" x14ac:dyDescent="0.35">
      <c r="A12" s="5" t="s">
        <v>59</v>
      </c>
      <c r="B12" s="6">
        <f>B9*LCI_default_S3!AB15*LCI_default_S3!AB14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B12*LCI_default_S3!AB22*LCI_default_S3!AB21</f>
        <v>-50000</v>
      </c>
    </row>
    <row r="17" spans="1:2" ht="65.5" x14ac:dyDescent="0.35">
      <c r="A17" s="5" t="s">
        <v>64</v>
      </c>
      <c r="B17" s="6">
        <f>B16*LCI_default_S3!AB69*LCI_default_S3!AB68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B16*LCI_default_S3!AB70*LCI_default_S3!AB68</f>
        <v>-50000</v>
      </c>
    </row>
    <row r="36" spans="1:2" ht="78.5" x14ac:dyDescent="0.35">
      <c r="A36" s="5" t="s">
        <v>83</v>
      </c>
      <c r="B36" s="6">
        <f>B16*LCI_default_S3!AB71*LCI_default_S3!AB68</f>
        <v>8.5500000000000005E-5</v>
      </c>
    </row>
    <row r="37" spans="1:2" ht="78.5" x14ac:dyDescent="0.35">
      <c r="A37" s="5" t="s">
        <v>84</v>
      </c>
      <c r="B37" s="6">
        <f>B16*LCI_default_S3!AB72*LCI_default_S3!AB68</f>
        <v>1.155E-3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CA_Pathways_default_default!B2-TUM_default_default_Util!B2</f>
        <v>0.63185434071233337</v>
      </c>
      <c r="C2" s="6">
        <f>CA_Pathways_default_default!C2-TUM_default_default_Util!C2</f>
        <v>1.7536006628266716E-2</v>
      </c>
      <c r="D2" s="6">
        <f>CA_Pathways_default_default!D2-TUM_default_default_Util!D2</f>
        <v>1.315377152511735</v>
      </c>
      <c r="E2" s="6">
        <f>CA_Pathways_default_default!E2-TUM_default_default_Util!E2</f>
        <v>0.31742847459955376</v>
      </c>
      <c r="F2" s="6">
        <f>CA_Pathways_default_default!F2-TUM_default_default_Util!F2</f>
        <v>0.24873815868832655</v>
      </c>
      <c r="G2" s="6">
        <f>CA_Pathways_default_default!G2-TUM_default_default_Util!G2</f>
        <v>2.7363395958616532E-2</v>
      </c>
      <c r="H2" s="6">
        <f>CA_Pathways_default_default!H2-TUM_default_default_Util!H2</f>
        <v>0.21456678840960131</v>
      </c>
      <c r="I2" s="6">
        <f>CA_Pathways_default_default!I2-TUM_default_default_Util!I2</f>
        <v>0.15453211898481325</v>
      </c>
      <c r="J2" s="6">
        <f>CA_Pathways_default_default!J2-TUM_default_default_Util!J2</f>
        <v>0.15683882597059429</v>
      </c>
      <c r="K2" s="6">
        <f>CA_Pathways_default_default!K2-TUM_default_default_Util!K2</f>
        <v>4.7351575354710823E-2</v>
      </c>
      <c r="L2" s="6">
        <f>CA_Pathways_default_default!L2-TUM_default_default_Util!L2</f>
        <v>0.10471683312175681</v>
      </c>
      <c r="M2" s="6">
        <f>CA_Pathways_default_default!M2-TUM_default_default_Util!M2</f>
        <v>0.23000204406653277</v>
      </c>
      <c r="N2" s="6">
        <f>CA_Pathways_default_default!N2-TUM_default_default_Util!N2</f>
        <v>6.2060578043550703E-2</v>
      </c>
      <c r="O2" s="6">
        <f>CA_Pathways_default_default!O2-TUM_default_default_Util!O2</f>
        <v>1.8263442680531285E-2</v>
      </c>
      <c r="P2" s="6">
        <f>CA_Pathways_default_default!P2-TUM_default_default_Util!P2</f>
        <v>6.4232038311710093E-2</v>
      </c>
      <c r="Q2" s="6">
        <f>CA_Pathways_default_default!Q2-TUM_default_default_Util!Q2</f>
        <v>0.53775560327241423</v>
      </c>
    </row>
    <row r="3" spans="1:17" x14ac:dyDescent="0.35">
      <c r="A3" s="5" t="s">
        <v>2</v>
      </c>
      <c r="B3" s="6">
        <f>CA_Pathways_default_default!B3-TUM_default_default_Util!B3</f>
        <v>0.40432062939613372</v>
      </c>
      <c r="C3" s="6">
        <f>CA_Pathways_default_default!C3-TUM_default_default_Util!C3</f>
        <v>1.0562322292557028E-3</v>
      </c>
      <c r="D3" s="6">
        <f>CA_Pathways_default_default!D3-TUM_default_default_Util!D3</f>
        <v>0.31123650928229896</v>
      </c>
      <c r="E3" s="6">
        <f>CA_Pathways_default_default!E3-TUM_default_default_Util!E3</f>
        <v>2.1183908420332381E-2</v>
      </c>
      <c r="F3" s="6">
        <f>CA_Pathways_default_default!F3-TUM_default_default_Util!F3</f>
        <v>4.2292550534132247E-3</v>
      </c>
      <c r="G3" s="6">
        <f>CA_Pathways_default_default!G3-TUM_default_default_Util!G3</f>
        <v>4.3943590986178418E-4</v>
      </c>
      <c r="H3" s="6">
        <f>CA_Pathways_default_default!H3-TUM_default_default_Util!H3</f>
        <v>-1.0324444683435983E-2</v>
      </c>
      <c r="I3" s="6">
        <f>CA_Pathways_default_default!I3-TUM_default_default_Util!I3</f>
        <v>-1.3394792093367261E-3</v>
      </c>
      <c r="J3" s="6">
        <f>CA_Pathways_default_default!J3-TUM_default_default_Util!J3</f>
        <v>-1.0260465758204836E-2</v>
      </c>
      <c r="K3" s="6">
        <f>CA_Pathways_default_default!K3-TUM_default_default_Util!K3</f>
        <v>2.6581051665129793E-2</v>
      </c>
      <c r="L3" s="6">
        <f>CA_Pathways_default_default!L3-TUM_default_default_Util!L3</f>
        <v>-6.0044432905968642E-3</v>
      </c>
      <c r="M3" s="6">
        <f>CA_Pathways_default_default!M3-TUM_default_default_Util!M3</f>
        <v>4.1421783258639207E-3</v>
      </c>
      <c r="N3" s="6">
        <f>CA_Pathways_default_default!N3-TUM_default_default_Util!N3</f>
        <v>-1.8463689506523651E-4</v>
      </c>
      <c r="O3" s="6">
        <f>CA_Pathways_default_default!O3-TUM_default_default_Util!O3</f>
        <v>6.0149494641027323E-3</v>
      </c>
      <c r="P3" s="6">
        <f>CA_Pathways_default_default!P3-TUM_default_default_Util!P3</f>
        <v>1.2179818625757642E-2</v>
      </c>
      <c r="Q3" s="6">
        <f>CA_Pathways_default_default!Q3-TUM_default_default_Util!Q3</f>
        <v>0.10709204686613227</v>
      </c>
    </row>
    <row r="4" spans="1:17" x14ac:dyDescent="0.35">
      <c r="A4" s="5" t="s">
        <v>3</v>
      </c>
      <c r="B4" s="6">
        <f>CA_Pathways_default_default!B4-TUM_default_default_Util!B4</f>
        <v>9.4864584767562238E-2</v>
      </c>
      <c r="C4" s="6">
        <f>CA_Pathways_default_default!C4-TUM_default_default_Util!C4</f>
        <v>7.2671650459960558E-3</v>
      </c>
      <c r="D4" s="6">
        <f>CA_Pathways_default_default!D4-TUM_default_default_Util!D4</f>
        <v>0.33848490667074443</v>
      </c>
      <c r="E4" s="6">
        <f>CA_Pathways_default_default!E4-TUM_default_default_Util!E4</f>
        <v>0.14378499289782681</v>
      </c>
      <c r="F4" s="6">
        <f>CA_Pathways_default_default!F4-TUM_default_default_Util!F4</f>
        <v>9.8043522842413661E-2</v>
      </c>
      <c r="G4" s="6">
        <f>CA_Pathways_default_default!G4-TUM_default_default_Util!G4</f>
        <v>1.176808877696274E-2</v>
      </c>
      <c r="H4" s="6">
        <f>CA_Pathways_default_default!H4-TUM_default_default_Util!H4</f>
        <v>8.7020975269616191E-2</v>
      </c>
      <c r="I4" s="6">
        <f>CA_Pathways_default_default!I4-TUM_default_default_Util!I4</f>
        <v>6.0214561788539227E-2</v>
      </c>
      <c r="J4" s="6">
        <f>CA_Pathways_default_default!J4-TUM_default_default_Util!J4</f>
        <v>6.2740216909288202E-2</v>
      </c>
      <c r="K4" s="6">
        <f>CA_Pathways_default_default!K4-TUM_default_default_Util!K4</f>
        <v>7.1686566679976527E-3</v>
      </c>
      <c r="L4" s="6">
        <f>CA_Pathways_default_default!L4-TUM_default_default_Util!L4</f>
        <v>4.2151185253097335E-2</v>
      </c>
      <c r="M4" s="6">
        <f>CA_Pathways_default_default!M4-TUM_default_default_Util!M4</f>
        <v>0.11267226595935129</v>
      </c>
      <c r="N4" s="6">
        <f>CA_Pathways_default_default!N4-TUM_default_default_Util!N4</f>
        <v>2.5522644038491794E-2</v>
      </c>
      <c r="O4" s="6">
        <f>CA_Pathways_default_default!O4-TUM_default_default_Util!O4</f>
        <v>4.7456512280027287E-3</v>
      </c>
      <c r="P4" s="6">
        <f>CA_Pathways_default_default!P4-TUM_default_default_Util!P4</f>
        <v>1.6684823199080524E-2</v>
      </c>
      <c r="Q4" s="6">
        <f>CA_Pathways_default_default!Q4-TUM_default_default_Util!Q4</f>
        <v>0.18298921340365265</v>
      </c>
    </row>
    <row r="5" spans="1:17" x14ac:dyDescent="0.35">
      <c r="A5" s="5" t="s">
        <v>4</v>
      </c>
      <c r="B5" s="6">
        <f>CA_Pathways_default_default!B5-TUM_default_default_Util!B5</f>
        <v>0.13266912654863736</v>
      </c>
      <c r="C5" s="6">
        <f>CA_Pathways_default_default!C5-TUM_default_default_Util!C5</f>
        <v>9.2126093530149576E-3</v>
      </c>
      <c r="D5" s="6">
        <f>CA_Pathways_default_default!D5-TUM_default_default_Util!D5</f>
        <v>0.66565573655869159</v>
      </c>
      <c r="E5" s="6">
        <f>CA_Pathways_default_default!E5-TUM_default_default_Util!E5</f>
        <v>0.15245957328139453</v>
      </c>
      <c r="F5" s="6">
        <f>CA_Pathways_default_default!F5-TUM_default_default_Util!F5</f>
        <v>0.14646538079249963</v>
      </c>
      <c r="G5" s="6">
        <f>CA_Pathways_default_default!G5-TUM_default_default_Util!G5</f>
        <v>1.5155871271792E-2</v>
      </c>
      <c r="H5" s="6">
        <f>CA_Pathways_default_default!H5-TUM_default_default_Util!H5</f>
        <v>0.13787025782342108</v>
      </c>
      <c r="I5" s="6">
        <f>CA_Pathways_default_default!I5-TUM_default_default_Util!I5</f>
        <v>9.565703640561074E-2</v>
      </c>
      <c r="J5" s="6">
        <f>CA_Pathways_default_default!J5-TUM_default_default_Util!J5</f>
        <v>0.10435907481951091</v>
      </c>
      <c r="K5" s="6">
        <f>CA_Pathways_default_default!K5-TUM_default_default_Util!K5</f>
        <v>1.3601867021583386E-2</v>
      </c>
      <c r="L5" s="6">
        <f>CA_Pathways_default_default!L5-TUM_default_default_Util!L5</f>
        <v>6.857009115925633E-2</v>
      </c>
      <c r="M5" s="6">
        <f>CA_Pathways_default_default!M5-TUM_default_default_Util!M5</f>
        <v>0.11318759978131758</v>
      </c>
      <c r="N5" s="6">
        <f>CA_Pathways_default_default!N5-TUM_default_default_Util!N5</f>
        <v>3.6722570900124152E-2</v>
      </c>
      <c r="O5" s="6">
        <f>CA_Pathways_default_default!O5-TUM_default_default_Util!O5</f>
        <v>7.5028419884258261E-3</v>
      </c>
      <c r="P5" s="6">
        <f>CA_Pathways_default_default!P5-TUM_default_default_Util!P5</f>
        <v>3.5367396486871927E-2</v>
      </c>
      <c r="Q5" s="6">
        <f>CA_Pathways_default_default!Q5-TUM_default_default_Util!Q5</f>
        <v>0.24767434300262925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efault_default!L29)+(supply_chain_default_PAH_RD!B23*LCI_default_default!L30)+(supply_chain_default_PAH_RD!B24*LCI_default_default!L31)+(supply_chain_default_PAH_RD!B25*LCI_default_default!L32)+(supply_chain_default_PAH_RD!B26*LCI_default_default!L33)+(supply_chain_default_PAH_RD!B27*LCI_default_default!L34)+(supply_chain_default_PAH_RD!B28*LCI_default_default!L35)+(supply_chain_default_PAH_RD!B32*LCI_default_default!L39))/LCIA_Methods!D2</f>
        <v>-0.1493227939668581</v>
      </c>
      <c r="C2" s="6">
        <f>(+(supply_chain_default_PAH_RD!B22*LCI_default_default!M29)+(supply_chain_default_PAH_RD!B23*LCI_default_default!M30)+(supply_chain_default_PAH_RD!B24*LCI_default_default!M31)+(supply_chain_default_PAH_RD!B25*LCI_default_default!M32)+(supply_chain_default_PAH_RD!B26*LCI_default_default!M33)+(supply_chain_default_PAH_RD!B27*LCI_default_default!M34)+(supply_chain_default_PAH_RD!B28*LCI_default_default!M35)+(supply_chain_default_PAH_RD!B32*LCI_default_default!M39))/LCIA_Methods!D3</f>
        <v>-5.5013436922691705E-3</v>
      </c>
      <c r="D2" s="6">
        <f>(+(supply_chain_default_PAH_RD!B22*LCI_default_default!N29)+(supply_chain_default_PAH_RD!B23*LCI_default_default!N30)+(supply_chain_default_PAH_RD!B24*LCI_default_default!N31)+(supply_chain_default_PAH_RD!B25*LCI_default_default!N32)+(supply_chain_default_PAH_RD!B26*LCI_default_default!N33)+(supply_chain_default_PAH_RD!B27*LCI_default_default!N34)+(supply_chain_default_PAH_RD!B28*LCI_default_default!N35)+(supply_chain_default_PAH_RD!B32*LCI_default_default!N39))/LCIA_Methods!D4</f>
        <v>-0.3030524908791119</v>
      </c>
      <c r="E2" s="6">
        <f>(+(supply_chain_default_PAH_RD!B22*LCI_default_default!O29)+(supply_chain_default_PAH_RD!B23*LCI_default_default!O30)+(supply_chain_default_PAH_RD!B24*LCI_default_default!O31)+(supply_chain_default_PAH_RD!B25*LCI_default_default!O32)+(supply_chain_default_PAH_RD!B26*LCI_default_default!O33)+(supply_chain_default_PAH_RD!B27*LCI_default_default!O34)+(supply_chain_default_PAH_RD!B28*LCI_default_default!O35)+(supply_chain_default_PAH_RD!B32*LCI_default_default!O39))/LCIA_Methods!D5</f>
        <v>-6.1010471204252313E-2</v>
      </c>
      <c r="F2" s="6">
        <f>(+(supply_chain_default_PAH_RD!B22*LCI_default_default!P29)+(supply_chain_default_PAH_RD!B23*LCI_default_default!P30)+(supply_chain_default_PAH_RD!B24*LCI_default_default!P31)+(supply_chain_default_PAH_RD!B25*LCI_default_default!P32)+(supply_chain_default_PAH_RD!B26*LCI_default_default!P33)+(supply_chain_default_PAH_RD!B27*LCI_default_default!P34)+(supply_chain_default_PAH_RD!B28*LCI_default_default!P35)+(supply_chain_default_PAH_RD!B32*LCI_default_default!P39))/LCIA_Methods!D6</f>
        <v>-1.8031201449541488E-2</v>
      </c>
      <c r="G2" s="6">
        <f>(+(supply_chain_default_PAH_RD!B22*LCI_default_default!Q29)+(supply_chain_default_PAH_RD!B23*LCI_default_default!Q30)+(supply_chain_default_PAH_RD!B24*LCI_default_default!Q31)+(supply_chain_default_PAH_RD!B25*LCI_default_default!Q32)+(supply_chain_default_PAH_RD!B26*LCI_default_default!Q33)+(supply_chain_default_PAH_RD!B27*LCI_default_default!Q34)+(supply_chain_default_PAH_RD!B28*LCI_default_default!Q35)+(supply_chain_default_PAH_RD!B32*LCI_default_default!Q39))/LCIA_Methods!D7</f>
        <v>-3.067308868842664E-3</v>
      </c>
      <c r="H2" s="6">
        <f>(+(supply_chain_default_PAH_RD!B22*LCI_default_default!R29)+(supply_chain_default_PAH_RD!B23*LCI_default_default!R30)+(supply_chain_default_PAH_RD!B24*LCI_default_default!R31)+(supply_chain_default_PAH_RD!B25*LCI_default_default!R32)+(supply_chain_default_PAH_RD!B26*LCI_default_default!R33)+(supply_chain_default_PAH_RD!B27*LCI_default_default!R34)+(supply_chain_default_PAH_RD!B28*LCI_default_default!R35)+(supply_chain_default_PAH_RD!B32*LCI_default_default!R39))/LCIA_Methods!D8</f>
        <v>-5.3250648255816817E-2</v>
      </c>
      <c r="I2" s="6">
        <f>(+(supply_chain_default_PAH_RD!B22*LCI_default_default!S29)+(supply_chain_default_PAH_RD!B23*LCI_default_default!S30)+(supply_chain_default_PAH_RD!B24*LCI_default_default!S31)+(supply_chain_default_PAH_RD!B25*LCI_default_default!S32)+(supply_chain_default_PAH_RD!B26*LCI_default_default!S33)+(supply_chain_default_PAH_RD!B27*LCI_default_default!S34)+(supply_chain_default_PAH_RD!B28*LCI_default_default!S35)+(supply_chain_default_PAH_RD!B32*LCI_default_default!S39))/LCIA_Methods!D9</f>
        <v>-3.8599616977498932E-2</v>
      </c>
      <c r="J2" s="6">
        <f>(+(supply_chain_default_PAH_RD!B22*LCI_default_default!T29)+(supply_chain_default_PAH_RD!B23*LCI_default_default!T30)+(supply_chain_default_PAH_RD!B24*LCI_default_default!T31)+(supply_chain_default_PAH_RD!B25*LCI_default_default!T32)+(supply_chain_default_PAH_RD!B26*LCI_default_default!T33)+(supply_chain_default_PAH_RD!B27*LCI_default_default!T34)+(supply_chain_default_PAH_RD!B28*LCI_default_default!T35)+(supply_chain_default_PAH_RD!B32*LCI_default_default!T39))/LCIA_Methods!D10</f>
        <v>-4.4789911947601055E-2</v>
      </c>
      <c r="K2" s="6">
        <f>(+(supply_chain_default_PAH_RD!B22*LCI_default_default!U29)+(supply_chain_default_PAH_RD!B23*LCI_default_default!U30)+(supply_chain_default_PAH_RD!B24*LCI_default_default!U31)+(supply_chain_default_PAH_RD!B25*LCI_default_default!U32)+(supply_chain_default_PAH_RD!B26*LCI_default_default!U33)+(supply_chain_default_PAH_RD!B27*LCI_default_default!U34)+(supply_chain_default_PAH_RD!B28*LCI_default_default!U35)+(supply_chain_default_PAH_RD!B32*LCI_default_default!U39))/LCIA_Methods!D11</f>
        <v>-1.8116908825793119E-2</v>
      </c>
      <c r="L2" s="6">
        <f>(+(supply_chain_default_PAH_RD!B22*LCI_default_default!V29)+(supply_chain_default_PAH_RD!B23*LCI_default_default!V30)+(supply_chain_default_PAH_RD!B24*LCI_default_default!V31)+(supply_chain_default_PAH_RD!B25*LCI_default_default!V32)+(supply_chain_default_PAH_RD!B26*LCI_default_default!V33)+(supply_chain_default_PAH_RD!B27*LCI_default_default!V34)+(supply_chain_default_PAH_RD!B28*LCI_default_default!V35)+(supply_chain_default_PAH_RD!B32*LCI_default_default!V39))/LCIA_Methods!D12</f>
        <v>-2.4693829287181439E-2</v>
      </c>
      <c r="M2" s="6">
        <f>(+(supply_chain_default_PAH_RD!B22*LCI_default_default!W29)+(supply_chain_default_PAH_RD!B23*LCI_default_default!W30)+(supply_chain_default_PAH_RD!B24*LCI_default_default!W31)+(supply_chain_default_PAH_RD!B25*LCI_default_default!W32)+(supply_chain_default_PAH_RD!B26*LCI_default_default!W33)+(supply_chain_default_PAH_RD!B27*LCI_default_default!W34)+(supply_chain_default_PAH_RD!B28*LCI_default_default!W35)+(supply_chain_default_PAH_RD!B32*LCI_default_default!W39))/LCIA_Methods!D13</f>
        <v>-1.8095471672184317E-2</v>
      </c>
      <c r="N2" s="6">
        <f>(+(supply_chain_default_PAH_RD!B22*LCI_default_default!X29)+(supply_chain_default_PAH_RD!B23*LCI_default_default!X30)+(supply_chain_default_PAH_RD!B24*LCI_default_default!X31)+(supply_chain_default_PAH_RD!B25*LCI_default_default!X32)+(supply_chain_default_PAH_RD!B26*LCI_default_default!X33)+(supply_chain_default_PAH_RD!B27*LCI_default_default!X34)+(supply_chain_default_PAH_RD!B28*LCI_default_default!X35)+(supply_chain_default_PAH_RD!B32*LCI_default_default!X39))/LCIA_Methods!D14</f>
        <v>-2.4666930499971989E-3</v>
      </c>
      <c r="O2" s="6">
        <f>(+(supply_chain_default_PAH_RD!B22*LCI_default_default!Y29)+(supply_chain_default_PAH_RD!B23*LCI_default_default!Y30)+(supply_chain_default_PAH_RD!B24*LCI_default_default!Y31)+(supply_chain_default_PAH_RD!B25*LCI_default_default!Y32)+(supply_chain_default_PAH_RD!B26*LCI_default_default!Y33)+(supply_chain_default_PAH_RD!B27*LCI_default_default!Y34)+(supply_chain_default_PAH_RD!B28*LCI_default_default!Y35)+(supply_chain_default_PAH_RD!B32*LCI_default_default!Y39))/LCIA_Methods!D15</f>
        <v>-1.8858576759734159E-2</v>
      </c>
      <c r="P2" s="6">
        <f>(+(supply_chain_default_PAH_RD!B22*LCI_default_default!Z29)+(supply_chain_default_PAH_RD!B23*LCI_default_default!Z30)+(supply_chain_default_PAH_RD!B24*LCI_default_default!Z31)+(supply_chain_default_PAH_RD!B25*LCI_default_default!Z32)+(supply_chain_default_PAH_RD!B26*LCI_default_default!Z33)+(supply_chain_default_PAH_RD!B27*LCI_default_default!Z34)+(supply_chain_default_PAH_RD!B28*LCI_default_default!Z35)+(supply_chain_default_PAH_RD!B32*LCI_default_default!Z39))/LCIA_Methods!D16</f>
        <v>-2.0466586100613901E-2</v>
      </c>
      <c r="Q2" s="6">
        <f>(+(supply_chain_default_PAH_RD!B22*LCI_default_default!AA29)+(supply_chain_default_PAH_RD!B23*LCI_default_default!AA30)+(supply_chain_default_PAH_RD!B24*LCI_default_default!AA31)+(supply_chain_default_PAH_RD!B25*LCI_default_default!AA32)+(supply_chain_default_PAH_RD!B26*LCI_default_default!AA33)+(supply_chain_default_PAH_RD!B27*LCI_default_default!AA34)+(supply_chain_default_PAH_RD!B28*LCI_default_default!AA35)+(supply_chain_default_PAH_RD!B32*LCI_default_default!AA39))/LCIA_Methods!D17</f>
        <v>-0.32138617298479455</v>
      </c>
    </row>
    <row r="3" spans="1:17" x14ac:dyDescent="0.35">
      <c r="A3" s="5" t="s">
        <v>2</v>
      </c>
      <c r="B3" s="6">
        <f>(+(supply_chain_default_TP1!B22*LCI_default_default!L29)+(supply_chain_default_TP1!B23*LCI_default_default!L30)+(supply_chain_default_TP1!B24*LCI_default_default!L31)+(supply_chain_default_TP1!B25*LCI_default_default!L32)+(supply_chain_default_TP1!B26*LCI_default_default!L33)+(supply_chain_default_TP1!B27*LCI_default_default!L34)+(supply_chain_default_TP1!B28*LCI_default_default!L35)+(supply_chain_default_TP1!B32*LCI_default_default!L39))/LCIA_Methods!D2</f>
        <v>-0.1493227939668581</v>
      </c>
      <c r="C3" s="6">
        <f>(+(supply_chain_default_TP1!B22*LCI_default_default!M29)+(supply_chain_default_TP1!B23*LCI_default_default!M30)+(supply_chain_default_TP1!B24*LCI_default_default!M31)+(supply_chain_default_TP1!B25*LCI_default_default!M32)+(supply_chain_default_TP1!B26*LCI_default_default!M33)+(supply_chain_default_TP1!B27*LCI_default_default!M34)+(supply_chain_default_TP1!B28*LCI_default_default!M35)+(supply_chain_default_TP1!B32*LCI_default_default!M39))/LCIA_Methods!D3</f>
        <v>-5.5013436922691705E-3</v>
      </c>
      <c r="D3" s="6">
        <f>(+(supply_chain_default_TP1!B22*LCI_default_default!N29)+(supply_chain_default_TP1!B23*LCI_default_default!N30)+(supply_chain_default_TP1!B24*LCI_default_default!N31)+(supply_chain_default_TP1!B25*LCI_default_default!N32)+(supply_chain_default_TP1!B26*LCI_default_default!N33)+(supply_chain_default_TP1!B27*LCI_default_default!N34)+(supply_chain_default_TP1!B28*LCI_default_default!N35)+(supply_chain_default_TP1!B32*LCI_default_default!N39))/LCIA_Methods!D4</f>
        <v>-0.3030524908791119</v>
      </c>
      <c r="E3" s="6">
        <f>(+(supply_chain_default_TP1!B22*LCI_default_default!O29)+(supply_chain_default_TP1!B23*LCI_default_default!O30)+(supply_chain_default_TP1!B24*LCI_default_default!O31)+(supply_chain_default_TP1!B25*LCI_default_default!O32)+(supply_chain_default_TP1!B26*LCI_default_default!O33)+(supply_chain_default_TP1!B27*LCI_default_default!O34)+(supply_chain_default_TP1!B28*LCI_default_default!O35)+(supply_chain_default_TP1!B32*LCI_default_default!O39))/LCIA_Methods!D5</f>
        <v>-6.1010471204252313E-2</v>
      </c>
      <c r="F3" s="6">
        <f>(+(supply_chain_default_TP1!B22*LCI_default_default!P29)+(supply_chain_default_TP1!B23*LCI_default_default!P30)+(supply_chain_default_TP1!B24*LCI_default_default!P31)+(supply_chain_default_TP1!B25*LCI_default_default!P32)+(supply_chain_default_TP1!B26*LCI_default_default!P33)+(supply_chain_default_TP1!B27*LCI_default_default!P34)+(supply_chain_default_TP1!B28*LCI_default_default!P35)+(supply_chain_default_TP1!B32*LCI_default_default!P39))/LCIA_Methods!D6</f>
        <v>-1.8031201449541488E-2</v>
      </c>
      <c r="G3" s="6">
        <f>(+(supply_chain_default_TP1!B22*LCI_default_default!Q29)+(supply_chain_default_TP1!B23*LCI_default_default!Q30)+(supply_chain_default_TP1!B24*LCI_default_default!Q31)+(supply_chain_default_TP1!B25*LCI_default_default!Q32)+(supply_chain_default_TP1!B26*LCI_default_default!Q33)+(supply_chain_default_TP1!B27*LCI_default_default!Q34)+(supply_chain_default_TP1!B28*LCI_default_default!Q35)+(supply_chain_default_TP1!B32*LCI_default_default!Q39))/LCIA_Methods!D7</f>
        <v>-3.067308868842664E-3</v>
      </c>
      <c r="H3" s="6">
        <f>(+(supply_chain_default_TP1!B22*LCI_default_default!R29)+(supply_chain_default_TP1!B23*LCI_default_default!R30)+(supply_chain_default_TP1!B24*LCI_default_default!R31)+(supply_chain_default_TP1!B25*LCI_default_default!R32)+(supply_chain_default_TP1!B26*LCI_default_default!R33)+(supply_chain_default_TP1!B27*LCI_default_default!R34)+(supply_chain_default_TP1!B28*LCI_default_default!R35)+(supply_chain_default_TP1!B32*LCI_default_default!R39))/LCIA_Methods!D8</f>
        <v>-5.3250648255816817E-2</v>
      </c>
      <c r="I3" s="6">
        <f>(+(supply_chain_default_TP1!B22*LCI_default_default!S29)+(supply_chain_default_TP1!B23*LCI_default_default!S30)+(supply_chain_default_TP1!B24*LCI_default_default!S31)+(supply_chain_default_TP1!B25*LCI_default_default!S32)+(supply_chain_default_TP1!B26*LCI_default_default!S33)+(supply_chain_default_TP1!B27*LCI_default_default!S34)+(supply_chain_default_TP1!B28*LCI_default_default!S35)+(supply_chain_default_TP1!B32*LCI_default_default!S39))/LCIA_Methods!D9</f>
        <v>-3.8599616977498932E-2</v>
      </c>
      <c r="J3" s="6">
        <f>(+(supply_chain_default_TP1!B22*LCI_default_default!T29)+(supply_chain_default_TP1!B23*LCI_default_default!T30)+(supply_chain_default_TP1!B24*LCI_default_default!T31)+(supply_chain_default_TP1!B25*LCI_default_default!T32)+(supply_chain_default_TP1!B26*LCI_default_default!T33)+(supply_chain_default_TP1!B27*LCI_default_default!T34)+(supply_chain_default_TP1!B28*LCI_default_default!T35)+(supply_chain_default_TP1!B32*LCI_default_default!T39))/LCIA_Methods!D10</f>
        <v>-4.4789911947601055E-2</v>
      </c>
      <c r="K3" s="6">
        <f>(+(supply_chain_default_TP1!B22*LCI_default_default!U29)+(supply_chain_default_TP1!B23*LCI_default_default!U30)+(supply_chain_default_TP1!B24*LCI_default_default!U31)+(supply_chain_default_TP1!B25*LCI_default_default!U32)+(supply_chain_default_TP1!B26*LCI_default_default!U33)+(supply_chain_default_TP1!B27*LCI_default_default!U34)+(supply_chain_default_TP1!B28*LCI_default_default!U35)+(supply_chain_default_TP1!B32*LCI_default_default!U39))/LCIA_Methods!D11</f>
        <v>-1.8116908825793119E-2</v>
      </c>
      <c r="L3" s="6">
        <f>(+(supply_chain_default_TP1!B22*LCI_default_default!V29)+(supply_chain_default_TP1!B23*LCI_default_default!V30)+(supply_chain_default_TP1!B24*LCI_default_default!V31)+(supply_chain_default_TP1!B25*LCI_default_default!V32)+(supply_chain_default_TP1!B26*LCI_default_default!V33)+(supply_chain_default_TP1!B27*LCI_default_default!V34)+(supply_chain_default_TP1!B28*LCI_default_default!V35)+(supply_chain_default_TP1!B32*LCI_default_default!V39))/LCIA_Methods!D12</f>
        <v>-2.4693829287181439E-2</v>
      </c>
      <c r="M3" s="6">
        <f>(+(supply_chain_default_TP1!B22*LCI_default_default!W29)+(supply_chain_default_TP1!B23*LCI_default_default!W30)+(supply_chain_default_TP1!B24*LCI_default_default!W31)+(supply_chain_default_TP1!B25*LCI_default_default!W32)+(supply_chain_default_TP1!B26*LCI_default_default!W33)+(supply_chain_default_TP1!B27*LCI_default_default!W34)+(supply_chain_default_TP1!B28*LCI_default_default!W35)+(supply_chain_default_TP1!B32*LCI_default_default!W39))/LCIA_Methods!D13</f>
        <v>-1.8095471672184317E-2</v>
      </c>
      <c r="N3" s="6">
        <f>(+(supply_chain_default_TP1!B22*LCI_default_default!X29)+(supply_chain_default_TP1!B23*LCI_default_default!X30)+(supply_chain_default_TP1!B24*LCI_default_default!X31)+(supply_chain_default_TP1!B25*LCI_default_default!X32)+(supply_chain_default_TP1!B26*LCI_default_default!X33)+(supply_chain_default_TP1!B27*LCI_default_default!X34)+(supply_chain_default_TP1!B28*LCI_default_default!X35)+(supply_chain_default_TP1!B32*LCI_default_default!X39))/LCIA_Methods!D14</f>
        <v>-2.4666930499971989E-3</v>
      </c>
      <c r="O3" s="6">
        <f>(+(supply_chain_default_TP1!B22*LCI_default_default!Y29)+(supply_chain_default_TP1!B23*LCI_default_default!Y30)+(supply_chain_default_TP1!B24*LCI_default_default!Y31)+(supply_chain_default_TP1!B25*LCI_default_default!Y32)+(supply_chain_default_TP1!B26*LCI_default_default!Y33)+(supply_chain_default_TP1!B27*LCI_default_default!Y34)+(supply_chain_default_TP1!B28*LCI_default_default!Y35)+(supply_chain_default_TP1!B32*LCI_default_default!Y39))/LCIA_Methods!D15</f>
        <v>-1.8858576759734159E-2</v>
      </c>
      <c r="P3" s="6">
        <f>(+(supply_chain_default_TP1!B22*LCI_default_default!Z29)+(supply_chain_default_TP1!B23*LCI_default_default!Z30)+(supply_chain_default_TP1!B24*LCI_default_default!Z31)+(supply_chain_default_TP1!B25*LCI_default_default!Z32)+(supply_chain_default_TP1!B26*LCI_default_default!Z33)+(supply_chain_default_TP1!B27*LCI_default_default!Z34)+(supply_chain_default_TP1!B28*LCI_default_default!Z35)+(supply_chain_default_TP1!B32*LCI_default_default!Z39))/LCIA_Methods!D16</f>
        <v>-2.0466586100613901E-2</v>
      </c>
      <c r="Q3" s="6">
        <f>(+(supply_chain_default_TP1!B22*LCI_default_default!AA29)+(supply_chain_default_TP1!B23*LCI_default_default!AA30)+(supply_chain_default_TP1!B24*LCI_default_default!AA31)+(supply_chain_default_TP1!B25*LCI_default_default!AA32)+(supply_chain_default_TP1!B26*LCI_default_default!AA33)+(supply_chain_default_TP1!B27*LCI_default_default!AA34)+(supply_chain_default_TP1!B28*LCI_default_default!AA35)+(supply_chain_default_TP1!B32*LCI_default_default!AA39))/LCIA_Methods!D17</f>
        <v>-0.32138617298479455</v>
      </c>
    </row>
    <row r="4" spans="1:17" x14ac:dyDescent="0.35">
      <c r="A4" s="5" t="s">
        <v>3</v>
      </c>
      <c r="B4" s="6">
        <f>(+(supply_chain_default_TP2!B22*LCI_default_default!L29)+(supply_chain_default_TP2!B23*LCI_default_default!L30)+(supply_chain_default_TP2!B24*LCI_default_default!L31)+(supply_chain_default_TP2!B25*LCI_default_default!L32)+(supply_chain_default_TP2!B26*LCI_default_default!L33)+(supply_chain_default_TP2!B27*LCI_default_default!L34)+(supply_chain_default_TP2!B28*LCI_default_default!L35)+(supply_chain_default_TP2!B32*LCI_default_default!L39))/LCIA_Methods!D2</f>
        <v>0</v>
      </c>
      <c r="C4" s="6">
        <f>(+(supply_chain_default_TP2!B22*LCI_default_default!M29)+(supply_chain_default_TP2!B23*LCI_default_default!M30)+(supply_chain_default_TP2!B24*LCI_default_default!M31)+(supply_chain_default_TP2!B25*LCI_default_default!M32)+(supply_chain_default_TP2!B26*LCI_default_default!M33)+(supply_chain_default_TP2!B27*LCI_default_default!M34)+(supply_chain_default_TP2!B28*LCI_default_default!M35)+(supply_chain_default_TP2!B32*LCI_default_default!M39))/LCIA_Methods!D3</f>
        <v>0</v>
      </c>
      <c r="D4" s="6">
        <f>(+(supply_chain_default_TP2!B22*LCI_default_default!N29)+(supply_chain_default_TP2!B23*LCI_default_default!N30)+(supply_chain_default_TP2!B24*LCI_default_default!N31)+(supply_chain_default_TP2!B25*LCI_default_default!N32)+(supply_chain_default_TP2!B26*LCI_default_default!N33)+(supply_chain_default_TP2!B27*LCI_default_default!N34)+(supply_chain_default_TP2!B28*LCI_default_default!N35)+(supply_chain_default_TP2!B32*LCI_default_default!N39))/LCIA_Methods!D4</f>
        <v>0</v>
      </c>
      <c r="E4" s="6">
        <f>(+(supply_chain_default_TP2!B22*LCI_default_default!O29)+(supply_chain_default_TP2!B23*LCI_default_default!O30)+(supply_chain_default_TP2!B24*LCI_default_default!O31)+(supply_chain_default_TP2!B25*LCI_default_default!O32)+(supply_chain_default_TP2!B26*LCI_default_default!O33)+(supply_chain_default_TP2!B27*LCI_default_default!O34)+(supply_chain_default_TP2!B28*LCI_default_default!O35)+(supply_chain_default_TP2!B32*LCI_default_default!O39))/LCIA_Methods!D5</f>
        <v>0</v>
      </c>
      <c r="F4" s="6">
        <f>(+(supply_chain_default_TP2!B22*LCI_default_default!P29)+(supply_chain_default_TP2!B23*LCI_default_default!P30)+(supply_chain_default_TP2!B24*LCI_default_default!P31)+(supply_chain_default_TP2!B25*LCI_default_default!P32)+(supply_chain_default_TP2!B26*LCI_default_default!P33)+(supply_chain_default_TP2!B27*LCI_default_default!P34)+(supply_chain_default_TP2!B28*LCI_default_default!P35)+(supply_chain_default_TP2!B32*LCI_default_default!P39))/LCIA_Methods!D6</f>
        <v>0</v>
      </c>
      <c r="G4" s="6">
        <f>(+(supply_chain_default_TP2!B22*LCI_default_default!Q29)+(supply_chain_default_TP2!B23*LCI_default_default!Q30)+(supply_chain_default_TP2!B24*LCI_default_default!Q31)+(supply_chain_default_TP2!B25*LCI_default_default!Q32)+(supply_chain_default_TP2!B26*LCI_default_default!Q33)+(supply_chain_default_TP2!B27*LCI_default_default!Q34)+(supply_chain_default_TP2!B28*LCI_default_default!Q35)+(supply_chain_default_TP2!B32*LCI_default_default!Q39))/LCIA_Methods!D7</f>
        <v>0</v>
      </c>
      <c r="H4" s="6">
        <f>(+(supply_chain_default_TP2!B22*LCI_default_default!R29)+(supply_chain_default_TP2!B23*LCI_default_default!R30)+(supply_chain_default_TP2!B24*LCI_default_default!R31)+(supply_chain_default_TP2!B25*LCI_default_default!R32)+(supply_chain_default_TP2!B26*LCI_default_default!R33)+(supply_chain_default_TP2!B27*LCI_default_default!R34)+(supply_chain_default_TP2!B28*LCI_default_default!R35)+(supply_chain_default_TP2!B32*LCI_default_default!R39))/LCIA_Methods!D8</f>
        <v>0</v>
      </c>
      <c r="I4" s="6">
        <f>(+(supply_chain_default_TP2!B22*LCI_default_default!S29)+(supply_chain_default_TP2!B23*LCI_default_default!S30)+(supply_chain_default_TP2!B24*LCI_default_default!S31)+(supply_chain_default_TP2!B25*LCI_default_default!S32)+(supply_chain_default_TP2!B26*LCI_default_default!S33)+(supply_chain_default_TP2!B27*LCI_default_default!S34)+(supply_chain_default_TP2!B28*LCI_default_default!S35)+(supply_chain_default_TP2!B32*LCI_default_default!S39))/LCIA_Methods!D9</f>
        <v>0</v>
      </c>
      <c r="J4" s="6">
        <f>(+(supply_chain_default_TP2!B22*LCI_default_default!T29)+(supply_chain_default_TP2!B23*LCI_default_default!T30)+(supply_chain_default_TP2!B24*LCI_default_default!T31)+(supply_chain_default_TP2!B25*LCI_default_default!T32)+(supply_chain_default_TP2!B26*LCI_default_default!T33)+(supply_chain_default_TP2!B27*LCI_default_default!T34)+(supply_chain_default_TP2!B28*LCI_default_default!T35)+(supply_chain_default_TP2!B32*LCI_default_default!T39))/LCIA_Methods!D10</f>
        <v>0</v>
      </c>
      <c r="K4" s="6">
        <f>(+(supply_chain_default_TP2!B22*LCI_default_default!U29)+(supply_chain_default_TP2!B23*LCI_default_default!U30)+(supply_chain_default_TP2!B24*LCI_default_default!U31)+(supply_chain_default_TP2!B25*LCI_default_default!U32)+(supply_chain_default_TP2!B26*LCI_default_default!U33)+(supply_chain_default_TP2!B27*LCI_default_default!U34)+(supply_chain_default_TP2!B28*LCI_default_default!U35)+(supply_chain_default_TP2!B32*LCI_default_default!U39))/LCIA_Methods!D11</f>
        <v>0</v>
      </c>
      <c r="L4" s="6">
        <f>(+(supply_chain_default_TP2!B22*LCI_default_default!V29)+(supply_chain_default_TP2!B23*LCI_default_default!V30)+(supply_chain_default_TP2!B24*LCI_default_default!V31)+(supply_chain_default_TP2!B25*LCI_default_default!V32)+(supply_chain_default_TP2!B26*LCI_default_default!V33)+(supply_chain_default_TP2!B27*LCI_default_default!V34)+(supply_chain_default_TP2!B28*LCI_default_default!V35)+(supply_chain_default_TP2!B32*LCI_default_default!V39))/LCIA_Methods!D12</f>
        <v>0</v>
      </c>
      <c r="M4" s="6">
        <f>(+(supply_chain_default_TP2!B22*LCI_default_default!W29)+(supply_chain_default_TP2!B23*LCI_default_default!W30)+(supply_chain_default_TP2!B24*LCI_default_default!W31)+(supply_chain_default_TP2!B25*LCI_default_default!W32)+(supply_chain_default_TP2!B26*LCI_default_default!W33)+(supply_chain_default_TP2!B27*LCI_default_default!W34)+(supply_chain_default_TP2!B28*LCI_default_default!W35)+(supply_chain_default_TP2!B32*LCI_default_default!W39))/LCIA_Methods!D13</f>
        <v>0</v>
      </c>
      <c r="N4" s="6">
        <f>(+(supply_chain_default_TP2!B22*LCI_default_default!X29)+(supply_chain_default_TP2!B23*LCI_default_default!X30)+(supply_chain_default_TP2!B24*LCI_default_default!X31)+(supply_chain_default_TP2!B25*LCI_default_default!X32)+(supply_chain_default_TP2!B26*LCI_default_default!X33)+(supply_chain_default_TP2!B27*LCI_default_default!X34)+(supply_chain_default_TP2!B28*LCI_default_default!X35)+(supply_chain_default_TP2!B32*LCI_default_default!X39))/LCIA_Methods!D14</f>
        <v>0</v>
      </c>
      <c r="O4" s="6">
        <f>(+(supply_chain_default_TP2!B22*LCI_default_default!Y29)+(supply_chain_default_TP2!B23*LCI_default_default!Y30)+(supply_chain_default_TP2!B24*LCI_default_default!Y31)+(supply_chain_default_TP2!B25*LCI_default_default!Y32)+(supply_chain_default_TP2!B26*LCI_default_default!Y33)+(supply_chain_default_TP2!B27*LCI_default_default!Y34)+(supply_chain_default_TP2!B28*LCI_default_default!Y35)+(supply_chain_default_TP2!B32*LCI_default_default!Y39))/LCIA_Methods!D15</f>
        <v>0</v>
      </c>
      <c r="P4" s="6">
        <f>(+(supply_chain_default_TP2!B22*LCI_default_default!Z29)+(supply_chain_default_TP2!B23*LCI_default_default!Z30)+(supply_chain_default_TP2!B24*LCI_default_default!Z31)+(supply_chain_default_TP2!B25*LCI_default_default!Z32)+(supply_chain_default_TP2!B26*LCI_default_default!Z33)+(supply_chain_default_TP2!B27*LCI_default_default!Z34)+(supply_chain_default_TP2!B28*LCI_default_default!Z35)+(supply_chain_default_TP2!B32*LCI_default_default!Z39))/LCIA_Methods!D16</f>
        <v>0</v>
      </c>
      <c r="Q4" s="6">
        <f>(+(supply_chain_default_TP2!B22*LCI_default_default!AA29)+(supply_chain_default_TP2!B23*LCI_default_default!AA30)+(supply_chain_default_TP2!B24*LCI_default_default!AA31)+(supply_chain_default_TP2!B25*LCI_default_default!AA32)+(supply_chain_default_TP2!B26*LCI_default_default!AA33)+(supply_chain_default_TP2!B27*LCI_default_default!AA34)+(supply_chain_default_TP2!B28*LCI_default_default!AA35)+(supply_chain_default_TP2!B32*LCI_default_default!AA39))/LCIA_Methods!D17</f>
        <v>0</v>
      </c>
    </row>
    <row r="5" spans="1:17" x14ac:dyDescent="0.35">
      <c r="A5" s="5" t="s">
        <v>4</v>
      </c>
      <c r="B5" s="6">
        <f>(+(supply_chain_default_TP3!B22*LCI_default_default!L29)+(supply_chain_default_TP3!B23*LCI_default_default!L30)+(supply_chain_default_TP3!B24*LCI_default_default!L31)+(supply_chain_default_TP3!B25*LCI_default_default!L32)+(supply_chain_default_TP3!B26*LCI_default_default!L33)+(supply_chain_default_TP3!B27*LCI_default_default!L34)+(supply_chain_default_TP3!B28*LCI_default_default!L35)+(supply_chain_default_TP3!B32*LCI_default_default!L39))/LCIA_Methods!D2</f>
        <v>0</v>
      </c>
      <c r="C5" s="6">
        <f>(+(supply_chain_default_TP3!B22*LCI_default_default!M29)+(supply_chain_default_TP3!B23*LCI_default_default!M30)+(supply_chain_default_TP3!B24*LCI_default_default!M31)+(supply_chain_default_TP3!B25*LCI_default_default!M32)+(supply_chain_default_TP3!B26*LCI_default_default!M33)+(supply_chain_default_TP3!B27*LCI_default_default!M34)+(supply_chain_default_TP3!B28*LCI_default_default!M35)+(supply_chain_default_TP3!B32*LCI_default_default!M39))/LCIA_Methods!D3</f>
        <v>0</v>
      </c>
      <c r="D5" s="6">
        <f>(+(supply_chain_default_TP3!B22*LCI_default_default!N29)+(supply_chain_default_TP3!B23*LCI_default_default!N30)+(supply_chain_default_TP3!B24*LCI_default_default!N31)+(supply_chain_default_TP3!B25*LCI_default_default!N32)+(supply_chain_default_TP3!B26*LCI_default_default!N33)+(supply_chain_default_TP3!B27*LCI_default_default!N34)+(supply_chain_default_TP3!B28*LCI_default_default!N35)+(supply_chain_default_TP3!B32*LCI_default_default!N39))/LCIA_Methods!D4</f>
        <v>0</v>
      </c>
      <c r="E5" s="6">
        <f>(+(supply_chain_default_TP3!B22*LCI_default_default!O29)+(supply_chain_default_TP3!B23*LCI_default_default!O30)+(supply_chain_default_TP3!B24*LCI_default_default!O31)+(supply_chain_default_TP3!B25*LCI_default_default!O32)+(supply_chain_default_TP3!B26*LCI_default_default!O33)+(supply_chain_default_TP3!B27*LCI_default_default!O34)+(supply_chain_default_TP3!B28*LCI_default_default!O35)+(supply_chain_default_TP3!B32*LCI_default_default!O39))/LCIA_Methods!D5</f>
        <v>0</v>
      </c>
      <c r="F5" s="6">
        <f>(+(supply_chain_default_TP3!B22*LCI_default_default!P29)+(supply_chain_default_TP3!B23*LCI_default_default!P30)+(supply_chain_default_TP3!B24*LCI_default_default!P31)+(supply_chain_default_TP3!B25*LCI_default_default!P32)+(supply_chain_default_TP3!B26*LCI_default_default!P33)+(supply_chain_default_TP3!B27*LCI_default_default!P34)+(supply_chain_default_TP3!B28*LCI_default_default!P35)+(supply_chain_default_TP3!B32*LCI_default_default!P39))/LCIA_Methods!D6</f>
        <v>0</v>
      </c>
      <c r="G5" s="6">
        <f>(+(supply_chain_default_TP3!B22*LCI_default_default!Q29)+(supply_chain_default_TP3!B23*LCI_default_default!Q30)+(supply_chain_default_TP3!B24*LCI_default_default!Q31)+(supply_chain_default_TP3!B25*LCI_default_default!Q32)+(supply_chain_default_TP3!B26*LCI_default_default!Q33)+(supply_chain_default_TP3!B27*LCI_default_default!Q34)+(supply_chain_default_TP3!B28*LCI_default_default!Q35)+(supply_chain_default_TP3!B32*LCI_default_default!Q39))/LCIA_Methods!D7</f>
        <v>0</v>
      </c>
      <c r="H5" s="6">
        <f>(+(supply_chain_default_TP3!B22*LCI_default_default!R29)+(supply_chain_default_TP3!B23*LCI_default_default!R30)+(supply_chain_default_TP3!B24*LCI_default_default!R31)+(supply_chain_default_TP3!B25*LCI_default_default!R32)+(supply_chain_default_TP3!B26*LCI_default_default!R33)+(supply_chain_default_TP3!B27*LCI_default_default!R34)+(supply_chain_default_TP3!B28*LCI_default_default!R35)+(supply_chain_default_TP3!B32*LCI_default_default!R39))/LCIA_Methods!D8</f>
        <v>0</v>
      </c>
      <c r="I5" s="6">
        <f>(+(supply_chain_default_TP3!B22*LCI_default_default!S29)+(supply_chain_default_TP3!B23*LCI_default_default!S30)+(supply_chain_default_TP3!B24*LCI_default_default!S31)+(supply_chain_default_TP3!B25*LCI_default_default!S32)+(supply_chain_default_TP3!B26*LCI_default_default!S33)+(supply_chain_default_TP3!B27*LCI_default_default!S34)+(supply_chain_default_TP3!B28*LCI_default_default!S35)+(supply_chain_default_TP3!B32*LCI_default_default!S39))/LCIA_Methods!D9</f>
        <v>0</v>
      </c>
      <c r="J5" s="6">
        <f>(+(supply_chain_default_TP3!B22*LCI_default_default!T29)+(supply_chain_default_TP3!B23*LCI_default_default!T30)+(supply_chain_default_TP3!B24*LCI_default_default!T31)+(supply_chain_default_TP3!B25*LCI_default_default!T32)+(supply_chain_default_TP3!B26*LCI_default_default!T33)+(supply_chain_default_TP3!B27*LCI_default_default!T34)+(supply_chain_default_TP3!B28*LCI_default_default!T35)+(supply_chain_default_TP3!B32*LCI_default_default!T39))/LCIA_Methods!D10</f>
        <v>0</v>
      </c>
      <c r="K5" s="6">
        <f>(+(supply_chain_default_TP3!B22*LCI_default_default!U29)+(supply_chain_default_TP3!B23*LCI_default_default!U30)+(supply_chain_default_TP3!B24*LCI_default_default!U31)+(supply_chain_default_TP3!B25*LCI_default_default!U32)+(supply_chain_default_TP3!B26*LCI_default_default!U33)+(supply_chain_default_TP3!B27*LCI_default_default!U34)+(supply_chain_default_TP3!B28*LCI_default_default!U35)+(supply_chain_default_TP3!B32*LCI_default_default!U39))/LCIA_Methods!D11</f>
        <v>0</v>
      </c>
      <c r="L5" s="6">
        <f>(+(supply_chain_default_TP3!B22*LCI_default_default!V29)+(supply_chain_default_TP3!B23*LCI_default_default!V30)+(supply_chain_default_TP3!B24*LCI_default_default!V31)+(supply_chain_default_TP3!B25*LCI_default_default!V32)+(supply_chain_default_TP3!B26*LCI_default_default!V33)+(supply_chain_default_TP3!B27*LCI_default_default!V34)+(supply_chain_default_TP3!B28*LCI_default_default!V35)+(supply_chain_default_TP3!B32*LCI_default_default!V39))/LCIA_Methods!D12</f>
        <v>0</v>
      </c>
      <c r="M5" s="6">
        <f>(+(supply_chain_default_TP3!B22*LCI_default_default!W29)+(supply_chain_default_TP3!B23*LCI_default_default!W30)+(supply_chain_default_TP3!B24*LCI_default_default!W31)+(supply_chain_default_TP3!B25*LCI_default_default!W32)+(supply_chain_default_TP3!B26*LCI_default_default!W33)+(supply_chain_default_TP3!B27*LCI_default_default!W34)+(supply_chain_default_TP3!B28*LCI_default_default!W35)+(supply_chain_default_TP3!B32*LCI_default_default!W39))/LCIA_Methods!D13</f>
        <v>0</v>
      </c>
      <c r="N5" s="6">
        <f>(+(supply_chain_default_TP3!B22*LCI_default_default!X29)+(supply_chain_default_TP3!B23*LCI_default_default!X30)+(supply_chain_default_TP3!B24*LCI_default_default!X31)+(supply_chain_default_TP3!B25*LCI_default_default!X32)+(supply_chain_default_TP3!B26*LCI_default_default!X33)+(supply_chain_default_TP3!B27*LCI_default_default!X34)+(supply_chain_default_TP3!B28*LCI_default_default!X35)+(supply_chain_default_TP3!B32*LCI_default_default!X39))/LCIA_Methods!D14</f>
        <v>0</v>
      </c>
      <c r="O5" s="6">
        <f>(+(supply_chain_default_TP3!B22*LCI_default_default!Y29)+(supply_chain_default_TP3!B23*LCI_default_default!Y30)+(supply_chain_default_TP3!B24*LCI_default_default!Y31)+(supply_chain_default_TP3!B25*LCI_default_default!Y32)+(supply_chain_default_TP3!B26*LCI_default_default!Y33)+(supply_chain_default_TP3!B27*LCI_default_default!Y34)+(supply_chain_default_TP3!B28*LCI_default_default!Y35)+(supply_chain_default_TP3!B32*LCI_default_default!Y39))/LCIA_Methods!D15</f>
        <v>0</v>
      </c>
      <c r="P5" s="6">
        <f>(+(supply_chain_default_TP3!B22*LCI_default_default!Z29)+(supply_chain_default_TP3!B23*LCI_default_default!Z30)+(supply_chain_default_TP3!B24*LCI_default_default!Z31)+(supply_chain_default_TP3!B25*LCI_default_default!Z32)+(supply_chain_default_TP3!B26*LCI_default_default!Z33)+(supply_chain_default_TP3!B27*LCI_default_default!Z34)+(supply_chain_default_TP3!B28*LCI_default_default!Z35)+(supply_chain_default_TP3!B32*LCI_default_default!Z39))/LCIA_Methods!D16</f>
        <v>0</v>
      </c>
      <c r="Q5" s="6">
        <f>(+(supply_chain_default_TP3!B22*LCI_default_default!AA29)+(supply_chain_default_TP3!B23*LCI_default_default!AA30)+(supply_chain_default_TP3!B24*LCI_default_default!AA31)+(supply_chain_default_TP3!B25*LCI_default_default!AA32)+(supply_chain_default_TP3!B26*LCI_default_default!AA33)+(supply_chain_default_TP3!B27*LCI_default_default!AA34)+(supply_chain_default_TP3!B28*LCI_default_default!AA35)+(supply_chain_default_TP3!B32*LCI_default_default!AA39))/LCIA_Methods!D17</f>
        <v>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OEV_Pathways_default_default!B2*VLOOKUP("PAH_RD",Waste_Generation_S3!A1:C100,3,FALSE)</f>
        <v>0.63807936476697991</v>
      </c>
      <c r="C2" s="6">
        <f>OEV_Pathways_default_default!C2*VLOOKUP("PAH_RD",Waste_Generation_S3!A1:C100,3,FALSE)</f>
        <v>0.26576930827065653</v>
      </c>
      <c r="D2" s="6">
        <f>OEV_Pathways_default_default!D2*VLOOKUP("PAH_RD",Waste_Generation_S3!A1:C100,3,FALSE)</f>
        <v>3.3938816812290127</v>
      </c>
      <c r="E2" s="6">
        <f>OEV_Pathways_default_default!E2*VLOOKUP("PAH_RD",Waste_Generation_S3!A1:C100,3,FALSE)</f>
        <v>0.89799592747379076</v>
      </c>
      <c r="F2" s="6">
        <f>OEV_Pathways_default_default!F2*VLOOKUP("PAH_RD",Waste_Generation_S3!A1:C100,3,FALSE)</f>
        <v>0.50736768202956317</v>
      </c>
      <c r="G2" s="6">
        <f>OEV_Pathways_default_default!G2*VLOOKUP("PAH_RD",Waste_Generation_S3!A1:C100,3,FALSE)</f>
        <v>0.41395525042220893</v>
      </c>
      <c r="H2" s="6">
        <f>OEV_Pathways_default_default!H2*VLOOKUP("PAH_RD",Waste_Generation_S3!A1:C100,3,FALSE)</f>
        <v>0.85521001667115704</v>
      </c>
      <c r="I2" s="6">
        <f>OEV_Pathways_default_default!I2*VLOOKUP("PAH_RD",Waste_Generation_S3!A1:C100,3,FALSE)</f>
        <v>0.98686147133514024</v>
      </c>
      <c r="J2" s="6">
        <f>OEV_Pathways_default_default!J2*VLOOKUP("PAH_RD",Waste_Generation_S3!A1:C100,3,FALSE)</f>
        <v>0.54808461843890444</v>
      </c>
      <c r="K2" s="6">
        <f>OEV_Pathways_default_default!K2*VLOOKUP("PAH_RD",Waste_Generation_S3!A1:C100,3,FALSE)</f>
        <v>0.13996213978363131</v>
      </c>
      <c r="L2" s="6">
        <f>OEV_Pathways_default_default!L2*VLOOKUP("PAH_RD",Waste_Generation_S3!A1:C100,3,FALSE)</f>
        <v>0.31226853971227692</v>
      </c>
      <c r="M2" s="6">
        <f>OEV_Pathways_default_default!M2*VLOOKUP("PAH_RD",Waste_Generation_S3!A1:C100,3,FALSE)</f>
        <v>0.53849631885229821</v>
      </c>
      <c r="N2" s="6">
        <f>OEV_Pathways_default_default!N2*VLOOKUP("PAH_RD",Waste_Generation_S3!A1:C100,3,FALSE)</f>
        <v>0.13151480152843562</v>
      </c>
      <c r="O2" s="6">
        <f>OEV_Pathways_default_default!O2*VLOOKUP("PAH_RD",Waste_Generation_S3!A1:C100,3,FALSE)</f>
        <v>0.16592279794281012</v>
      </c>
      <c r="P2" s="6">
        <f>OEV_Pathways_default_default!P2*VLOOKUP("PAH_RD",Waste_Generation_S3!A1:C100,3,FALSE)</f>
        <v>0.17093572468914608</v>
      </c>
      <c r="Q2" s="6">
        <f>OEV_Pathways_default_default!Q2*VLOOKUP("PAH_RD",Waste_Generation_S3!A1:C100,3,FALSE)</f>
        <v>5.9816757386730561</v>
      </c>
    </row>
    <row r="3" spans="1:17" x14ac:dyDescent="0.35">
      <c r="A3" s="5" t="s">
        <v>2</v>
      </c>
      <c r="B3" s="6">
        <f>OEV_Pathways_default_default!B3*VLOOKUP("TP1",Waste_Generation_S3!A1:C100,3,FALSE)</f>
        <v>0.10634656079449668</v>
      </c>
      <c r="C3" s="6">
        <f>OEV_Pathways_default_default!C3*VLOOKUP("TP1",Waste_Generation_S3!A1:C100,3,FALSE)</f>
        <v>4.4294884711776096E-2</v>
      </c>
      <c r="D3" s="6">
        <f>OEV_Pathways_default_default!D3*VLOOKUP("TP1",Waste_Generation_S3!A1:C100,3,FALSE)</f>
        <v>0.56564694687150219</v>
      </c>
      <c r="E3" s="6">
        <f>OEV_Pathways_default_default!E3*VLOOKUP("TP1",Waste_Generation_S3!A1:C100,3,FALSE)</f>
        <v>0.14966598791229849</v>
      </c>
      <c r="F3" s="6">
        <f>OEV_Pathways_default_default!F3*VLOOKUP("TP1",Waste_Generation_S3!A1:C100,3,FALSE)</f>
        <v>8.4561280338260547E-2</v>
      </c>
      <c r="G3" s="6">
        <f>OEV_Pathways_default_default!G3*VLOOKUP("TP1",Waste_Generation_S3!A1:C100,3,FALSE)</f>
        <v>6.899254173703484E-2</v>
      </c>
      <c r="H3" s="6">
        <f>OEV_Pathways_default_default!H3*VLOOKUP("TP1",Waste_Generation_S3!A1:C100,3,FALSE)</f>
        <v>0.14253500277852621</v>
      </c>
      <c r="I3" s="6">
        <f>OEV_Pathways_default_default!I3*VLOOKUP("TP1",Waste_Generation_S3!A1:C100,3,FALSE)</f>
        <v>0.16447691188919009</v>
      </c>
      <c r="J3" s="6">
        <f>OEV_Pathways_default_default!J3*VLOOKUP("TP1",Waste_Generation_S3!A1:C100,3,FALSE)</f>
        <v>9.1347436406484087E-2</v>
      </c>
      <c r="K3" s="6">
        <f>OEV_Pathways_default_default!K3*VLOOKUP("TP1",Waste_Generation_S3!A1:C100,3,FALSE)</f>
        <v>2.332702329727189E-2</v>
      </c>
      <c r="L3" s="6">
        <f>OEV_Pathways_default_default!L3*VLOOKUP("TP1",Waste_Generation_S3!A1:C100,3,FALSE)</f>
        <v>5.2044756618712829E-2</v>
      </c>
      <c r="M3" s="6">
        <f>OEV_Pathways_default_default!M3*VLOOKUP("TP1",Waste_Generation_S3!A1:C100,3,FALSE)</f>
        <v>8.9749386475383053E-2</v>
      </c>
      <c r="N3" s="6">
        <f>OEV_Pathways_default_default!N3*VLOOKUP("TP1",Waste_Generation_S3!A1:C100,3,FALSE)</f>
        <v>2.1919133588072608E-2</v>
      </c>
      <c r="O3" s="6">
        <f>OEV_Pathways_default_default!O3*VLOOKUP("TP1",Waste_Generation_S3!A1:C100,3,FALSE)</f>
        <v>2.7653799657135023E-2</v>
      </c>
      <c r="P3" s="6">
        <f>OEV_Pathways_default_default!P3*VLOOKUP("TP1",Waste_Generation_S3!A1:C100,3,FALSE)</f>
        <v>2.8489287448191025E-2</v>
      </c>
      <c r="Q3" s="6">
        <f>OEV_Pathways_default_default!Q3*VLOOKUP("TP1",Waste_Generation_S3!A1:C100,3,FALSE)</f>
        <v>0.99694595644550954</v>
      </c>
    </row>
    <row r="4" spans="1:17" x14ac:dyDescent="0.35">
      <c r="A4" s="5" t="s">
        <v>3</v>
      </c>
      <c r="B4" s="6">
        <f>OEV_Pathways_default_default!B4*VLOOKUP("TP2",Waste_Generation_S3!A1:C100,3,FALSE)</f>
        <v>0.21269312158899328</v>
      </c>
      <c r="C4" s="6">
        <f>OEV_Pathways_default_default!C4*VLOOKUP("TP2",Waste_Generation_S3!A1:C100,3,FALSE)</f>
        <v>8.858976942355215E-2</v>
      </c>
      <c r="D4" s="6">
        <f>OEV_Pathways_default_default!D4*VLOOKUP("TP2",Waste_Generation_S3!A1:C100,3,FALSE)</f>
        <v>1.1312938937430039</v>
      </c>
      <c r="E4" s="6">
        <f>OEV_Pathways_default_default!E4*VLOOKUP("TP2",Waste_Generation_S3!A1:C100,3,FALSE)</f>
        <v>0.29933197582459681</v>
      </c>
      <c r="F4" s="6">
        <f>OEV_Pathways_default_default!F4*VLOOKUP("TP2",Waste_Generation_S3!A1:C100,3,FALSE)</f>
        <v>0.16912256067652101</v>
      </c>
      <c r="G4" s="6">
        <f>OEV_Pathways_default_default!G4*VLOOKUP("TP2",Waste_Generation_S3!A1:C100,3,FALSE)</f>
        <v>0.13798508347406963</v>
      </c>
      <c r="H4" s="6">
        <f>OEV_Pathways_default_default!H4*VLOOKUP("TP2",Waste_Generation_S3!A1:C100,3,FALSE)</f>
        <v>0.28507000555705231</v>
      </c>
      <c r="I4" s="6">
        <f>OEV_Pathways_default_default!I4*VLOOKUP("TP2",Waste_Generation_S3!A1:C100,3,FALSE)</f>
        <v>0.32895382377838006</v>
      </c>
      <c r="J4" s="6">
        <f>OEV_Pathways_default_default!J4*VLOOKUP("TP2",Waste_Generation_S3!A1:C100,3,FALSE)</f>
        <v>0.18269487281296809</v>
      </c>
      <c r="K4" s="6">
        <f>OEV_Pathways_default_default!K4*VLOOKUP("TP2",Waste_Generation_S3!A1:C100,3,FALSE)</f>
        <v>4.6654046594543759E-2</v>
      </c>
      <c r="L4" s="6">
        <f>OEV_Pathways_default_default!L4*VLOOKUP("TP2",Waste_Generation_S3!A1:C100,3,FALSE)</f>
        <v>0.10408951323742562</v>
      </c>
      <c r="M4" s="6">
        <f>OEV_Pathways_default_default!M4*VLOOKUP("TP2",Waste_Generation_S3!A1:C100,3,FALSE)</f>
        <v>0.17949877295076602</v>
      </c>
      <c r="N4" s="6">
        <f>OEV_Pathways_default_default!N4*VLOOKUP("TP2",Waste_Generation_S3!A1:C100,3,FALSE)</f>
        <v>4.3838267176145196E-2</v>
      </c>
      <c r="O4" s="6">
        <f>OEV_Pathways_default_default!O4*VLOOKUP("TP2",Waste_Generation_S3!A1:C100,3,FALSE)</f>
        <v>5.5307599314270026E-2</v>
      </c>
      <c r="P4" s="6">
        <f>OEV_Pathways_default_default!P4*VLOOKUP("TP2",Waste_Generation_S3!A1:C100,3,FALSE)</f>
        <v>5.6978574896382021E-2</v>
      </c>
      <c r="Q4" s="6">
        <f>OEV_Pathways_default_default!Q4*VLOOKUP("TP2",Waste_Generation_S3!A1:C100,3,FALSE)</f>
        <v>1.9938919128910182</v>
      </c>
    </row>
    <row r="5" spans="1:17" x14ac:dyDescent="0.35">
      <c r="A5" s="5" t="s">
        <v>4</v>
      </c>
      <c r="B5" s="6">
        <f>OEV_Pathways_default_default!B5*VLOOKUP("TP3",Waste_Generation_S3!A1:C100,3,FALSE)</f>
        <v>0.31903968238348995</v>
      </c>
      <c r="C5" s="6">
        <f>OEV_Pathways_default_default!C5*VLOOKUP("TP3",Waste_Generation_S3!A1:C100,3,FALSE)</f>
        <v>0.13288465413532824</v>
      </c>
      <c r="D5" s="6">
        <f>OEV_Pathways_default_default!D5*VLOOKUP("TP3",Waste_Generation_S3!A1:C100,3,FALSE)</f>
        <v>1.6969408406145061</v>
      </c>
      <c r="E5" s="6">
        <f>OEV_Pathways_default_default!E5*VLOOKUP("TP3",Waste_Generation_S3!A1:C100,3,FALSE)</f>
        <v>0.44899796373689532</v>
      </c>
      <c r="F5" s="6">
        <f>OEV_Pathways_default_default!F5*VLOOKUP("TP3",Waste_Generation_S3!A1:C100,3,FALSE)</f>
        <v>0.25368384101478153</v>
      </c>
      <c r="G5" s="6">
        <f>OEV_Pathways_default_default!G5*VLOOKUP("TP3",Waste_Generation_S3!A1:C100,3,FALSE)</f>
        <v>0.20697762521110447</v>
      </c>
      <c r="H5" s="6">
        <f>OEV_Pathways_default_default!H5*VLOOKUP("TP3",Waste_Generation_S3!A1:C100,3,FALSE)</f>
        <v>0.42760500833557852</v>
      </c>
      <c r="I5" s="6">
        <f>OEV_Pathways_default_default!I5*VLOOKUP("TP3",Waste_Generation_S3!A1:C100,3,FALSE)</f>
        <v>0.49343073566757012</v>
      </c>
      <c r="J5" s="6">
        <f>OEV_Pathways_default_default!J5*VLOOKUP("TP3",Waste_Generation_S3!A1:C100,3,FALSE)</f>
        <v>0.27404230921945222</v>
      </c>
      <c r="K5" s="6">
        <f>OEV_Pathways_default_default!K5*VLOOKUP("TP3",Waste_Generation_S3!A1:C100,3,FALSE)</f>
        <v>6.9981069891815656E-2</v>
      </c>
      <c r="L5" s="6">
        <f>OEV_Pathways_default_default!L5*VLOOKUP("TP3",Waste_Generation_S3!A1:C100,3,FALSE)</f>
        <v>0.15613426985613846</v>
      </c>
      <c r="M5" s="6">
        <f>OEV_Pathways_default_default!M5*VLOOKUP("TP3",Waste_Generation_S3!A1:C100,3,FALSE)</f>
        <v>0.2692481594261491</v>
      </c>
      <c r="N5" s="6">
        <f>OEV_Pathways_default_default!N5*VLOOKUP("TP3",Waste_Generation_S3!A1:C100,3,FALSE)</f>
        <v>6.5757400764217808E-2</v>
      </c>
      <c r="O5" s="6">
        <f>OEV_Pathways_default_default!O5*VLOOKUP("TP3",Waste_Generation_S3!A1:C100,3,FALSE)</f>
        <v>8.2961398971405045E-2</v>
      </c>
      <c r="P5" s="6">
        <f>OEV_Pathways_default_default!P5*VLOOKUP("TP3",Waste_Generation_S3!A1:C100,3,FALSE)</f>
        <v>8.5467862344573042E-2</v>
      </c>
      <c r="Q5" s="6">
        <f>OEV_Pathways_default_default!Q5*VLOOKUP("TP3",Waste_Generation_S3!A1:C100,3,FALSE)</f>
        <v>2.9908378693365276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CA_Pathways_default_S1!B2-TUM_default_S1_Util!B2</f>
        <v>0.61550359178739877</v>
      </c>
      <c r="C2" s="6">
        <f>CA_Pathways_default_S1!C2-TUM_default_S1_Util!C2</f>
        <v>1.7607444782814091E-2</v>
      </c>
      <c r="D2" s="6">
        <f>CA_Pathways_default_S1!D2-TUM_default_S1_Util!D2</f>
        <v>0.94954932152442006</v>
      </c>
      <c r="E2" s="6">
        <f>CA_Pathways_default_S1!E2-TUM_default_S1_Util!E2</f>
        <v>0.30457787377443662</v>
      </c>
      <c r="F2" s="6">
        <f>CA_Pathways_default_S1!F2-TUM_default_S1_Util!F2</f>
        <v>0.24573262972173071</v>
      </c>
      <c r="G2" s="6">
        <f>CA_Pathways_default_S1!G2-TUM_default_S1_Util!G2</f>
        <v>2.6297887761909458E-2</v>
      </c>
      <c r="H2" s="6">
        <f>CA_Pathways_default_S1!H2-TUM_default_S1_Util!H2</f>
        <v>0.19902525475245245</v>
      </c>
      <c r="I2" s="6">
        <f>CA_Pathways_default_S1!I2-TUM_default_S1_Util!I2</f>
        <v>0.14222448190437023</v>
      </c>
      <c r="J2" s="6">
        <f>CA_Pathways_default_S1!J2-TUM_default_S1_Util!J2</f>
        <v>0.14257978406078564</v>
      </c>
      <c r="K2" s="6">
        <f>CA_Pathways_default_S1!K2-TUM_default_S1_Util!K2</f>
        <v>2.0189284977864406E-2</v>
      </c>
      <c r="L2" s="6">
        <f>CA_Pathways_default_S1!L2-TUM_default_S1_Util!L2</f>
        <v>9.6765001183200416E-2</v>
      </c>
      <c r="M2" s="6">
        <f>CA_Pathways_default_S1!M2-TUM_default_S1_Util!M2</f>
        <v>0.23021891923121876</v>
      </c>
      <c r="N2" s="6">
        <f>CA_Pathways_default_S1!N2-TUM_default_S1_Util!N2</f>
        <v>6.1514045276555449E-2</v>
      </c>
      <c r="O2" s="6">
        <f>CA_Pathways_default_S1!O2-TUM_default_S1_Util!O2</f>
        <v>1.5601603223508693E-2</v>
      </c>
      <c r="P2" s="6">
        <f>CA_Pathways_default_S1!P2-TUM_default_S1_Util!P2</f>
        <v>5.444267916511468E-2</v>
      </c>
      <c r="Q2" s="6">
        <f>CA_Pathways_default_S1!Q2-TUM_default_S1_Util!Q2</f>
        <v>0.50624345400707971</v>
      </c>
    </row>
    <row r="3" spans="1:17" x14ac:dyDescent="0.35">
      <c r="A3" s="5" t="s">
        <v>2</v>
      </c>
      <c r="B3" s="6">
        <f>CA_Pathways_default_S1!B3-TUM_default_S1_Util!B3</f>
        <v>0.38796988047119918</v>
      </c>
      <c r="C3" s="6">
        <f>CA_Pathways_default_S1!C3-TUM_default_S1_Util!C3</f>
        <v>1.1276703838030795E-3</v>
      </c>
      <c r="D3" s="6">
        <f>CA_Pathways_default_S1!D3-TUM_default_S1_Util!D3</f>
        <v>-5.4591321705016016E-2</v>
      </c>
      <c r="E3" s="6">
        <f>CA_Pathways_default_S1!E3-TUM_default_S1_Util!E3</f>
        <v>8.3333075952152294E-3</v>
      </c>
      <c r="F3" s="6">
        <f>CA_Pathways_default_S1!F3-TUM_default_S1_Util!F3</f>
        <v>1.2237260868173984E-3</v>
      </c>
      <c r="G3" s="6">
        <f>CA_Pathways_default_S1!G3-TUM_default_S1_Util!G3</f>
        <v>-6.2607228684528242E-4</v>
      </c>
      <c r="H3" s="6">
        <f>CA_Pathways_default_S1!H3-TUM_default_S1_Util!H3</f>
        <v>-2.5865978340584857E-2</v>
      </c>
      <c r="I3" s="6">
        <f>CA_Pathways_default_S1!I3-TUM_default_S1_Util!I3</f>
        <v>-1.3647116289779729E-2</v>
      </c>
      <c r="J3" s="6">
        <f>CA_Pathways_default_S1!J3-TUM_default_S1_Util!J3</f>
        <v>-2.451950766801346E-2</v>
      </c>
      <c r="K3" s="6">
        <f>CA_Pathways_default_S1!K3-TUM_default_S1_Util!K3</f>
        <v>-5.8123871171663136E-4</v>
      </c>
      <c r="L3" s="6">
        <f>CA_Pathways_default_S1!L3-TUM_default_S1_Util!L3</f>
        <v>-1.3956275229153263E-2</v>
      </c>
      <c r="M3" s="6">
        <f>CA_Pathways_default_S1!M3-TUM_default_S1_Util!M3</f>
        <v>4.3590534905499304E-3</v>
      </c>
      <c r="N3" s="6">
        <f>CA_Pathways_default_S1!N3-TUM_default_S1_Util!N3</f>
        <v>-7.3116966206050304E-4</v>
      </c>
      <c r="O3" s="6">
        <f>CA_Pathways_default_S1!O3-TUM_default_S1_Util!O3</f>
        <v>3.353110007080138E-3</v>
      </c>
      <c r="P3" s="6">
        <f>CA_Pathways_default_S1!P3-TUM_default_S1_Util!P3</f>
        <v>2.3904594791622283E-3</v>
      </c>
      <c r="Q3" s="6">
        <f>CA_Pathways_default_S1!Q3-TUM_default_S1_Util!Q3</f>
        <v>7.5579897600797752E-2</v>
      </c>
    </row>
    <row r="4" spans="1:17" x14ac:dyDescent="0.35">
      <c r="A4" s="5" t="s">
        <v>3</v>
      </c>
      <c r="B4" s="6">
        <f>CA_Pathways_default_S1!B4-TUM_default_S1_Util!B4</f>
        <v>9.4864584767562238E-2</v>
      </c>
      <c r="C4" s="6">
        <f>CA_Pathways_default_S1!C4-TUM_default_S1_Util!C4</f>
        <v>7.2671650459960558E-3</v>
      </c>
      <c r="D4" s="6">
        <f>CA_Pathways_default_S1!D4-TUM_default_S1_Util!D4</f>
        <v>0.33848490667074443</v>
      </c>
      <c r="E4" s="6">
        <f>CA_Pathways_default_S1!E4-TUM_default_S1_Util!E4</f>
        <v>0.14378499289782681</v>
      </c>
      <c r="F4" s="6">
        <f>CA_Pathways_default_S1!F4-TUM_default_S1_Util!F4</f>
        <v>9.8043522842413661E-2</v>
      </c>
      <c r="G4" s="6">
        <f>CA_Pathways_default_S1!G4-TUM_default_S1_Util!G4</f>
        <v>1.176808877696274E-2</v>
      </c>
      <c r="H4" s="6">
        <f>CA_Pathways_default_S1!H4-TUM_default_S1_Util!H4</f>
        <v>8.7020975269616191E-2</v>
      </c>
      <c r="I4" s="6">
        <f>CA_Pathways_default_S1!I4-TUM_default_S1_Util!I4</f>
        <v>6.0214561788539227E-2</v>
      </c>
      <c r="J4" s="6">
        <f>CA_Pathways_default_S1!J4-TUM_default_S1_Util!J4</f>
        <v>6.2740216909288202E-2</v>
      </c>
      <c r="K4" s="6">
        <f>CA_Pathways_default_S1!K4-TUM_default_S1_Util!K4</f>
        <v>7.1686566679976527E-3</v>
      </c>
      <c r="L4" s="6">
        <f>CA_Pathways_default_S1!L4-TUM_default_S1_Util!L4</f>
        <v>4.2151185253097335E-2</v>
      </c>
      <c r="M4" s="6">
        <f>CA_Pathways_default_S1!M4-TUM_default_S1_Util!M4</f>
        <v>0.11267226595935129</v>
      </c>
      <c r="N4" s="6">
        <f>CA_Pathways_default_S1!N4-TUM_default_S1_Util!N4</f>
        <v>2.5522644038491794E-2</v>
      </c>
      <c r="O4" s="6">
        <f>CA_Pathways_default_S1!O4-TUM_default_S1_Util!O4</f>
        <v>4.7456512280027287E-3</v>
      </c>
      <c r="P4" s="6">
        <f>CA_Pathways_default_S1!P4-TUM_default_S1_Util!P4</f>
        <v>1.6684823199080524E-2</v>
      </c>
      <c r="Q4" s="6">
        <f>CA_Pathways_default_S1!Q4-TUM_default_S1_Util!Q4</f>
        <v>0.18298921340365265</v>
      </c>
    </row>
    <row r="5" spans="1:17" x14ac:dyDescent="0.35">
      <c r="A5" s="5" t="s">
        <v>4</v>
      </c>
      <c r="B5" s="6">
        <f>CA_Pathways_default_S1!B5-TUM_default_S1_Util!B5</f>
        <v>0.13266912654863736</v>
      </c>
      <c r="C5" s="6">
        <f>CA_Pathways_default_S1!C5-TUM_default_S1_Util!C5</f>
        <v>9.2126093530149576E-3</v>
      </c>
      <c r="D5" s="6">
        <f>CA_Pathways_default_S1!D5-TUM_default_S1_Util!D5</f>
        <v>0.66565573655869159</v>
      </c>
      <c r="E5" s="6">
        <f>CA_Pathways_default_S1!E5-TUM_default_S1_Util!E5</f>
        <v>0.15245957328139453</v>
      </c>
      <c r="F5" s="6">
        <f>CA_Pathways_default_S1!F5-TUM_default_S1_Util!F5</f>
        <v>0.14646538079249963</v>
      </c>
      <c r="G5" s="6">
        <f>CA_Pathways_default_S1!G5-TUM_default_S1_Util!G5</f>
        <v>1.5155871271792E-2</v>
      </c>
      <c r="H5" s="6">
        <f>CA_Pathways_default_S1!H5-TUM_default_S1_Util!H5</f>
        <v>0.13787025782342108</v>
      </c>
      <c r="I5" s="6">
        <f>CA_Pathways_default_S1!I5-TUM_default_S1_Util!I5</f>
        <v>9.565703640561074E-2</v>
      </c>
      <c r="J5" s="6">
        <f>CA_Pathways_default_S1!J5-TUM_default_S1_Util!J5</f>
        <v>0.10435907481951091</v>
      </c>
      <c r="K5" s="6">
        <f>CA_Pathways_default_S1!K5-TUM_default_S1_Util!K5</f>
        <v>1.3601867021583386E-2</v>
      </c>
      <c r="L5" s="6">
        <f>CA_Pathways_default_S1!L5-TUM_default_S1_Util!L5</f>
        <v>6.857009115925633E-2</v>
      </c>
      <c r="M5" s="6">
        <f>CA_Pathways_default_S1!M5-TUM_default_S1_Util!M5</f>
        <v>0.11318759978131758</v>
      </c>
      <c r="N5" s="6">
        <f>CA_Pathways_default_S1!N5-TUM_default_S1_Util!N5</f>
        <v>3.6722570900124152E-2</v>
      </c>
      <c r="O5" s="6">
        <f>CA_Pathways_default_S1!O5-TUM_default_S1_Util!O5</f>
        <v>7.5028419884258261E-3</v>
      </c>
      <c r="P5" s="6">
        <f>CA_Pathways_default_S1!P5-TUM_default_S1_Util!P5</f>
        <v>3.5367396486871927E-2</v>
      </c>
      <c r="Q5" s="6">
        <f>CA_Pathways_default_S1!Q5-TUM_default_S1_Util!Q5</f>
        <v>0.24767434300262925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efault_S1!L29)+(supply_chain_S1_PAH_RD!B23*LCI_default_S1!L30)+(supply_chain_S1_PAH_RD!B24*LCI_default_S1!L31)+(supply_chain_S1_PAH_RD!B25*LCI_default_S1!L32)+(supply_chain_S1_PAH_RD!B26*LCI_default_S1!L33)+(supply_chain_S1_PAH_RD!B27*LCI_default_S1!L34)+(supply_chain_S1_PAH_RD!B28*LCI_default_S1!L35)+(supply_chain_S1_PAH_RD!B32*LCI_default_S1!L39))/LCIA_Methods!D2</f>
        <v>-0.1493227939668581</v>
      </c>
      <c r="C2" s="6">
        <f>(+(supply_chain_S1_PAH_RD!B22*LCI_default_S1!M29)+(supply_chain_S1_PAH_RD!B23*LCI_default_S1!M30)+(supply_chain_S1_PAH_RD!B24*LCI_default_S1!M31)+(supply_chain_S1_PAH_RD!B25*LCI_default_S1!M32)+(supply_chain_S1_PAH_RD!B26*LCI_default_S1!M33)+(supply_chain_S1_PAH_RD!B27*LCI_default_S1!M34)+(supply_chain_S1_PAH_RD!B28*LCI_default_S1!M35)+(supply_chain_S1_PAH_RD!B32*LCI_default_S1!M39))/LCIA_Methods!D3</f>
        <v>-5.5013436922691705E-3</v>
      </c>
      <c r="D2" s="6">
        <f>(+(supply_chain_S1_PAH_RD!B22*LCI_default_S1!N29)+(supply_chain_S1_PAH_RD!B23*LCI_default_S1!N30)+(supply_chain_S1_PAH_RD!B24*LCI_default_S1!N31)+(supply_chain_S1_PAH_RD!B25*LCI_default_S1!N32)+(supply_chain_S1_PAH_RD!B26*LCI_default_S1!N33)+(supply_chain_S1_PAH_RD!B27*LCI_default_S1!N34)+(supply_chain_S1_PAH_RD!B28*LCI_default_S1!N35)+(supply_chain_S1_PAH_RD!B32*LCI_default_S1!N39))/LCIA_Methods!D4</f>
        <v>-0.3030524908791119</v>
      </c>
      <c r="E2" s="6">
        <f>(+(supply_chain_S1_PAH_RD!B22*LCI_default_S1!O29)+(supply_chain_S1_PAH_RD!B23*LCI_default_S1!O30)+(supply_chain_S1_PAH_RD!B24*LCI_default_S1!O31)+(supply_chain_S1_PAH_RD!B25*LCI_default_S1!O32)+(supply_chain_S1_PAH_RD!B26*LCI_default_S1!O33)+(supply_chain_S1_PAH_RD!B27*LCI_default_S1!O34)+(supply_chain_S1_PAH_RD!B28*LCI_default_S1!O35)+(supply_chain_S1_PAH_RD!B32*LCI_default_S1!O39))/LCIA_Methods!D5</f>
        <v>-6.1010471204252313E-2</v>
      </c>
      <c r="F2" s="6">
        <f>(+(supply_chain_S1_PAH_RD!B22*LCI_default_S1!P29)+(supply_chain_S1_PAH_RD!B23*LCI_default_S1!P30)+(supply_chain_S1_PAH_RD!B24*LCI_default_S1!P31)+(supply_chain_S1_PAH_RD!B25*LCI_default_S1!P32)+(supply_chain_S1_PAH_RD!B26*LCI_default_S1!P33)+(supply_chain_S1_PAH_RD!B27*LCI_default_S1!P34)+(supply_chain_S1_PAH_RD!B28*LCI_default_S1!P35)+(supply_chain_S1_PAH_RD!B32*LCI_default_S1!P39))/LCIA_Methods!D6</f>
        <v>-1.8031201449541488E-2</v>
      </c>
      <c r="G2" s="6">
        <f>(+(supply_chain_S1_PAH_RD!B22*LCI_default_S1!Q29)+(supply_chain_S1_PAH_RD!B23*LCI_default_S1!Q30)+(supply_chain_S1_PAH_RD!B24*LCI_default_S1!Q31)+(supply_chain_S1_PAH_RD!B25*LCI_default_S1!Q32)+(supply_chain_S1_PAH_RD!B26*LCI_default_S1!Q33)+(supply_chain_S1_PAH_RD!B27*LCI_default_S1!Q34)+(supply_chain_S1_PAH_RD!B28*LCI_default_S1!Q35)+(supply_chain_S1_PAH_RD!B32*LCI_default_S1!Q39))/LCIA_Methods!D7</f>
        <v>-3.067308868842664E-3</v>
      </c>
      <c r="H2" s="6">
        <f>(+(supply_chain_S1_PAH_RD!B22*LCI_default_S1!R29)+(supply_chain_S1_PAH_RD!B23*LCI_default_S1!R30)+(supply_chain_S1_PAH_RD!B24*LCI_default_S1!R31)+(supply_chain_S1_PAH_RD!B25*LCI_default_S1!R32)+(supply_chain_S1_PAH_RD!B26*LCI_default_S1!R33)+(supply_chain_S1_PAH_RD!B27*LCI_default_S1!R34)+(supply_chain_S1_PAH_RD!B28*LCI_default_S1!R35)+(supply_chain_S1_PAH_RD!B32*LCI_default_S1!R39))/LCIA_Methods!D8</f>
        <v>-5.3250648255816817E-2</v>
      </c>
      <c r="I2" s="6">
        <f>(+(supply_chain_S1_PAH_RD!B22*LCI_default_S1!S29)+(supply_chain_S1_PAH_RD!B23*LCI_default_S1!S30)+(supply_chain_S1_PAH_RD!B24*LCI_default_S1!S31)+(supply_chain_S1_PAH_RD!B25*LCI_default_S1!S32)+(supply_chain_S1_PAH_RD!B26*LCI_default_S1!S33)+(supply_chain_S1_PAH_RD!B27*LCI_default_S1!S34)+(supply_chain_S1_PAH_RD!B28*LCI_default_S1!S35)+(supply_chain_S1_PAH_RD!B32*LCI_default_S1!S39))/LCIA_Methods!D9</f>
        <v>-3.8599616977498932E-2</v>
      </c>
      <c r="J2" s="6">
        <f>(+(supply_chain_S1_PAH_RD!B22*LCI_default_S1!T29)+(supply_chain_S1_PAH_RD!B23*LCI_default_S1!T30)+(supply_chain_S1_PAH_RD!B24*LCI_default_S1!T31)+(supply_chain_S1_PAH_RD!B25*LCI_default_S1!T32)+(supply_chain_S1_PAH_RD!B26*LCI_default_S1!T33)+(supply_chain_S1_PAH_RD!B27*LCI_default_S1!T34)+(supply_chain_S1_PAH_RD!B28*LCI_default_S1!T35)+(supply_chain_S1_PAH_RD!B32*LCI_default_S1!T39))/LCIA_Methods!D10</f>
        <v>-4.4789911947601055E-2</v>
      </c>
      <c r="K2" s="6">
        <f>(+(supply_chain_S1_PAH_RD!B22*LCI_default_S1!U29)+(supply_chain_S1_PAH_RD!B23*LCI_default_S1!U30)+(supply_chain_S1_PAH_RD!B24*LCI_default_S1!U31)+(supply_chain_S1_PAH_RD!B25*LCI_default_S1!U32)+(supply_chain_S1_PAH_RD!B26*LCI_default_S1!U33)+(supply_chain_S1_PAH_RD!B27*LCI_default_S1!U34)+(supply_chain_S1_PAH_RD!B28*LCI_default_S1!U35)+(supply_chain_S1_PAH_RD!B32*LCI_default_S1!U39))/LCIA_Methods!D11</f>
        <v>-1.8116908825793119E-2</v>
      </c>
      <c r="L2" s="6">
        <f>(+(supply_chain_S1_PAH_RD!B22*LCI_default_S1!V29)+(supply_chain_S1_PAH_RD!B23*LCI_default_S1!V30)+(supply_chain_S1_PAH_RD!B24*LCI_default_S1!V31)+(supply_chain_S1_PAH_RD!B25*LCI_default_S1!V32)+(supply_chain_S1_PAH_RD!B26*LCI_default_S1!V33)+(supply_chain_S1_PAH_RD!B27*LCI_default_S1!V34)+(supply_chain_S1_PAH_RD!B28*LCI_default_S1!V35)+(supply_chain_S1_PAH_RD!B32*LCI_default_S1!V39))/LCIA_Methods!D12</f>
        <v>-2.4693829287181439E-2</v>
      </c>
      <c r="M2" s="6">
        <f>(+(supply_chain_S1_PAH_RD!B22*LCI_default_S1!W29)+(supply_chain_S1_PAH_RD!B23*LCI_default_S1!W30)+(supply_chain_S1_PAH_RD!B24*LCI_default_S1!W31)+(supply_chain_S1_PAH_RD!B25*LCI_default_S1!W32)+(supply_chain_S1_PAH_RD!B26*LCI_default_S1!W33)+(supply_chain_S1_PAH_RD!B27*LCI_default_S1!W34)+(supply_chain_S1_PAH_RD!B28*LCI_default_S1!W35)+(supply_chain_S1_PAH_RD!B32*LCI_default_S1!W39))/LCIA_Methods!D13</f>
        <v>-1.8095471672184317E-2</v>
      </c>
      <c r="N2" s="6">
        <f>(+(supply_chain_S1_PAH_RD!B22*LCI_default_S1!X29)+(supply_chain_S1_PAH_RD!B23*LCI_default_S1!X30)+(supply_chain_S1_PAH_RD!B24*LCI_default_S1!X31)+(supply_chain_S1_PAH_RD!B25*LCI_default_S1!X32)+(supply_chain_S1_PAH_RD!B26*LCI_default_S1!X33)+(supply_chain_S1_PAH_RD!B27*LCI_default_S1!X34)+(supply_chain_S1_PAH_RD!B28*LCI_default_S1!X35)+(supply_chain_S1_PAH_RD!B32*LCI_default_S1!X39))/LCIA_Methods!D14</f>
        <v>-2.4666930499971989E-3</v>
      </c>
      <c r="O2" s="6">
        <f>(+(supply_chain_S1_PAH_RD!B22*LCI_default_S1!Y29)+(supply_chain_S1_PAH_RD!B23*LCI_default_S1!Y30)+(supply_chain_S1_PAH_RD!B24*LCI_default_S1!Y31)+(supply_chain_S1_PAH_RD!B25*LCI_default_S1!Y32)+(supply_chain_S1_PAH_RD!B26*LCI_default_S1!Y33)+(supply_chain_S1_PAH_RD!B27*LCI_default_S1!Y34)+(supply_chain_S1_PAH_RD!B28*LCI_default_S1!Y35)+(supply_chain_S1_PAH_RD!B32*LCI_default_S1!Y39))/LCIA_Methods!D15</f>
        <v>-1.8858576759734159E-2</v>
      </c>
      <c r="P2" s="6">
        <f>(+(supply_chain_S1_PAH_RD!B22*LCI_default_S1!Z29)+(supply_chain_S1_PAH_RD!B23*LCI_default_S1!Z30)+(supply_chain_S1_PAH_RD!B24*LCI_default_S1!Z31)+(supply_chain_S1_PAH_RD!B25*LCI_default_S1!Z32)+(supply_chain_S1_PAH_RD!B26*LCI_default_S1!Z33)+(supply_chain_S1_PAH_RD!B27*LCI_default_S1!Z34)+(supply_chain_S1_PAH_RD!B28*LCI_default_S1!Z35)+(supply_chain_S1_PAH_RD!B32*LCI_default_S1!Z39))/LCIA_Methods!D16</f>
        <v>-2.0466586100613901E-2</v>
      </c>
      <c r="Q2" s="6">
        <f>(+(supply_chain_S1_PAH_RD!B22*LCI_default_S1!AA29)+(supply_chain_S1_PAH_RD!B23*LCI_default_S1!AA30)+(supply_chain_S1_PAH_RD!B24*LCI_default_S1!AA31)+(supply_chain_S1_PAH_RD!B25*LCI_default_S1!AA32)+(supply_chain_S1_PAH_RD!B26*LCI_default_S1!AA33)+(supply_chain_S1_PAH_RD!B27*LCI_default_S1!AA34)+(supply_chain_S1_PAH_RD!B28*LCI_default_S1!AA35)+(supply_chain_S1_PAH_RD!B32*LCI_default_S1!AA39))/LCIA_Methods!D17</f>
        <v>-0.32138617298479455</v>
      </c>
    </row>
    <row r="3" spans="1:17" x14ac:dyDescent="0.35">
      <c r="A3" s="5" t="s">
        <v>2</v>
      </c>
      <c r="B3" s="6">
        <f>(+(supply_chain_S1_TP1!B22*LCI_default_S1!L29)+(supply_chain_S1_TP1!B23*LCI_default_S1!L30)+(supply_chain_S1_TP1!B24*LCI_default_S1!L31)+(supply_chain_S1_TP1!B25*LCI_default_S1!L32)+(supply_chain_S1_TP1!B26*LCI_default_S1!L33)+(supply_chain_S1_TP1!B27*LCI_default_S1!L34)+(supply_chain_S1_TP1!B28*LCI_default_S1!L35)+(supply_chain_S1_TP1!B32*LCI_default_S1!L39))/LCIA_Methods!D2</f>
        <v>-0.1493227939668581</v>
      </c>
      <c r="C3" s="6">
        <f>(+(supply_chain_S1_TP1!B22*LCI_default_S1!M29)+(supply_chain_S1_TP1!B23*LCI_default_S1!M30)+(supply_chain_S1_TP1!B24*LCI_default_S1!M31)+(supply_chain_S1_TP1!B25*LCI_default_S1!M32)+(supply_chain_S1_TP1!B26*LCI_default_S1!M33)+(supply_chain_S1_TP1!B27*LCI_default_S1!M34)+(supply_chain_S1_TP1!B28*LCI_default_S1!M35)+(supply_chain_S1_TP1!B32*LCI_default_S1!M39))/LCIA_Methods!D3</f>
        <v>-5.5013436922691705E-3</v>
      </c>
      <c r="D3" s="6">
        <f>(+(supply_chain_S1_TP1!B22*LCI_default_S1!N29)+(supply_chain_S1_TP1!B23*LCI_default_S1!N30)+(supply_chain_S1_TP1!B24*LCI_default_S1!N31)+(supply_chain_S1_TP1!B25*LCI_default_S1!N32)+(supply_chain_S1_TP1!B26*LCI_default_S1!N33)+(supply_chain_S1_TP1!B27*LCI_default_S1!N34)+(supply_chain_S1_TP1!B28*LCI_default_S1!N35)+(supply_chain_S1_TP1!B32*LCI_default_S1!N39))/LCIA_Methods!D4</f>
        <v>-0.3030524908791119</v>
      </c>
      <c r="E3" s="6">
        <f>(+(supply_chain_S1_TP1!B22*LCI_default_S1!O29)+(supply_chain_S1_TP1!B23*LCI_default_S1!O30)+(supply_chain_S1_TP1!B24*LCI_default_S1!O31)+(supply_chain_S1_TP1!B25*LCI_default_S1!O32)+(supply_chain_S1_TP1!B26*LCI_default_S1!O33)+(supply_chain_S1_TP1!B27*LCI_default_S1!O34)+(supply_chain_S1_TP1!B28*LCI_default_S1!O35)+(supply_chain_S1_TP1!B32*LCI_default_S1!O39))/LCIA_Methods!D5</f>
        <v>-6.1010471204252313E-2</v>
      </c>
      <c r="F3" s="6">
        <f>(+(supply_chain_S1_TP1!B22*LCI_default_S1!P29)+(supply_chain_S1_TP1!B23*LCI_default_S1!P30)+(supply_chain_S1_TP1!B24*LCI_default_S1!P31)+(supply_chain_S1_TP1!B25*LCI_default_S1!P32)+(supply_chain_S1_TP1!B26*LCI_default_S1!P33)+(supply_chain_S1_TP1!B27*LCI_default_S1!P34)+(supply_chain_S1_TP1!B28*LCI_default_S1!P35)+(supply_chain_S1_TP1!B32*LCI_default_S1!P39))/LCIA_Methods!D6</f>
        <v>-1.8031201449541488E-2</v>
      </c>
      <c r="G3" s="6">
        <f>(+(supply_chain_S1_TP1!B22*LCI_default_S1!Q29)+(supply_chain_S1_TP1!B23*LCI_default_S1!Q30)+(supply_chain_S1_TP1!B24*LCI_default_S1!Q31)+(supply_chain_S1_TP1!B25*LCI_default_S1!Q32)+(supply_chain_S1_TP1!B26*LCI_default_S1!Q33)+(supply_chain_S1_TP1!B27*LCI_default_S1!Q34)+(supply_chain_S1_TP1!B28*LCI_default_S1!Q35)+(supply_chain_S1_TP1!B32*LCI_default_S1!Q39))/LCIA_Methods!D7</f>
        <v>-3.067308868842664E-3</v>
      </c>
      <c r="H3" s="6">
        <f>(+(supply_chain_S1_TP1!B22*LCI_default_S1!R29)+(supply_chain_S1_TP1!B23*LCI_default_S1!R30)+(supply_chain_S1_TP1!B24*LCI_default_S1!R31)+(supply_chain_S1_TP1!B25*LCI_default_S1!R32)+(supply_chain_S1_TP1!B26*LCI_default_S1!R33)+(supply_chain_S1_TP1!B27*LCI_default_S1!R34)+(supply_chain_S1_TP1!B28*LCI_default_S1!R35)+(supply_chain_S1_TP1!B32*LCI_default_S1!R39))/LCIA_Methods!D8</f>
        <v>-5.3250648255816817E-2</v>
      </c>
      <c r="I3" s="6">
        <f>(+(supply_chain_S1_TP1!B22*LCI_default_S1!S29)+(supply_chain_S1_TP1!B23*LCI_default_S1!S30)+(supply_chain_S1_TP1!B24*LCI_default_S1!S31)+(supply_chain_S1_TP1!B25*LCI_default_S1!S32)+(supply_chain_S1_TP1!B26*LCI_default_S1!S33)+(supply_chain_S1_TP1!B27*LCI_default_S1!S34)+(supply_chain_S1_TP1!B28*LCI_default_S1!S35)+(supply_chain_S1_TP1!B32*LCI_default_S1!S39))/LCIA_Methods!D9</f>
        <v>-3.8599616977498932E-2</v>
      </c>
      <c r="J3" s="6">
        <f>(+(supply_chain_S1_TP1!B22*LCI_default_S1!T29)+(supply_chain_S1_TP1!B23*LCI_default_S1!T30)+(supply_chain_S1_TP1!B24*LCI_default_S1!T31)+(supply_chain_S1_TP1!B25*LCI_default_S1!T32)+(supply_chain_S1_TP1!B26*LCI_default_S1!T33)+(supply_chain_S1_TP1!B27*LCI_default_S1!T34)+(supply_chain_S1_TP1!B28*LCI_default_S1!T35)+(supply_chain_S1_TP1!B32*LCI_default_S1!T39))/LCIA_Methods!D10</f>
        <v>-4.4789911947601055E-2</v>
      </c>
      <c r="K3" s="6">
        <f>(+(supply_chain_S1_TP1!B22*LCI_default_S1!U29)+(supply_chain_S1_TP1!B23*LCI_default_S1!U30)+(supply_chain_S1_TP1!B24*LCI_default_S1!U31)+(supply_chain_S1_TP1!B25*LCI_default_S1!U32)+(supply_chain_S1_TP1!B26*LCI_default_S1!U33)+(supply_chain_S1_TP1!B27*LCI_default_S1!U34)+(supply_chain_S1_TP1!B28*LCI_default_S1!U35)+(supply_chain_S1_TP1!B32*LCI_default_S1!U39))/LCIA_Methods!D11</f>
        <v>-1.8116908825793119E-2</v>
      </c>
      <c r="L3" s="6">
        <f>(+(supply_chain_S1_TP1!B22*LCI_default_S1!V29)+(supply_chain_S1_TP1!B23*LCI_default_S1!V30)+(supply_chain_S1_TP1!B24*LCI_default_S1!V31)+(supply_chain_S1_TP1!B25*LCI_default_S1!V32)+(supply_chain_S1_TP1!B26*LCI_default_S1!V33)+(supply_chain_S1_TP1!B27*LCI_default_S1!V34)+(supply_chain_S1_TP1!B28*LCI_default_S1!V35)+(supply_chain_S1_TP1!B32*LCI_default_S1!V39))/LCIA_Methods!D12</f>
        <v>-2.4693829287181439E-2</v>
      </c>
      <c r="M3" s="6">
        <f>(+(supply_chain_S1_TP1!B22*LCI_default_S1!W29)+(supply_chain_S1_TP1!B23*LCI_default_S1!W30)+(supply_chain_S1_TP1!B24*LCI_default_S1!W31)+(supply_chain_S1_TP1!B25*LCI_default_S1!W32)+(supply_chain_S1_TP1!B26*LCI_default_S1!W33)+(supply_chain_S1_TP1!B27*LCI_default_S1!W34)+(supply_chain_S1_TP1!B28*LCI_default_S1!W35)+(supply_chain_S1_TP1!B32*LCI_default_S1!W39))/LCIA_Methods!D13</f>
        <v>-1.8095471672184317E-2</v>
      </c>
      <c r="N3" s="6">
        <f>(+(supply_chain_S1_TP1!B22*LCI_default_S1!X29)+(supply_chain_S1_TP1!B23*LCI_default_S1!X30)+(supply_chain_S1_TP1!B24*LCI_default_S1!X31)+(supply_chain_S1_TP1!B25*LCI_default_S1!X32)+(supply_chain_S1_TP1!B26*LCI_default_S1!X33)+(supply_chain_S1_TP1!B27*LCI_default_S1!X34)+(supply_chain_S1_TP1!B28*LCI_default_S1!X35)+(supply_chain_S1_TP1!B32*LCI_default_S1!X39))/LCIA_Methods!D14</f>
        <v>-2.4666930499971989E-3</v>
      </c>
      <c r="O3" s="6">
        <f>(+(supply_chain_S1_TP1!B22*LCI_default_S1!Y29)+(supply_chain_S1_TP1!B23*LCI_default_S1!Y30)+(supply_chain_S1_TP1!B24*LCI_default_S1!Y31)+(supply_chain_S1_TP1!B25*LCI_default_S1!Y32)+(supply_chain_S1_TP1!B26*LCI_default_S1!Y33)+(supply_chain_S1_TP1!B27*LCI_default_S1!Y34)+(supply_chain_S1_TP1!B28*LCI_default_S1!Y35)+(supply_chain_S1_TP1!B32*LCI_default_S1!Y39))/LCIA_Methods!D15</f>
        <v>-1.8858576759734159E-2</v>
      </c>
      <c r="P3" s="6">
        <f>(+(supply_chain_S1_TP1!B22*LCI_default_S1!Z29)+(supply_chain_S1_TP1!B23*LCI_default_S1!Z30)+(supply_chain_S1_TP1!B24*LCI_default_S1!Z31)+(supply_chain_S1_TP1!B25*LCI_default_S1!Z32)+(supply_chain_S1_TP1!B26*LCI_default_S1!Z33)+(supply_chain_S1_TP1!B27*LCI_default_S1!Z34)+(supply_chain_S1_TP1!B28*LCI_default_S1!Z35)+(supply_chain_S1_TP1!B32*LCI_default_S1!Z39))/LCIA_Methods!D16</f>
        <v>-2.0466586100613901E-2</v>
      </c>
      <c r="Q3" s="6">
        <f>(+(supply_chain_S1_TP1!B22*LCI_default_S1!AA29)+(supply_chain_S1_TP1!B23*LCI_default_S1!AA30)+(supply_chain_S1_TP1!B24*LCI_default_S1!AA31)+(supply_chain_S1_TP1!B25*LCI_default_S1!AA32)+(supply_chain_S1_TP1!B26*LCI_default_S1!AA33)+(supply_chain_S1_TP1!B27*LCI_default_S1!AA34)+(supply_chain_S1_TP1!B28*LCI_default_S1!AA35)+(supply_chain_S1_TP1!B32*LCI_default_S1!AA39))/LCIA_Methods!D17</f>
        <v>-0.32138617298479455</v>
      </c>
    </row>
    <row r="4" spans="1:17" x14ac:dyDescent="0.35">
      <c r="A4" s="5" t="s">
        <v>3</v>
      </c>
      <c r="B4" s="6">
        <f>(+(supply_chain_S1_TP2!B22*LCI_default_S1!L29)+(supply_chain_S1_TP2!B23*LCI_default_S1!L30)+(supply_chain_S1_TP2!B24*LCI_default_S1!L31)+(supply_chain_S1_TP2!B25*LCI_default_S1!L32)+(supply_chain_S1_TP2!B26*LCI_default_S1!L33)+(supply_chain_S1_TP2!B27*LCI_default_S1!L34)+(supply_chain_S1_TP2!B28*LCI_default_S1!L35)+(supply_chain_S1_TP2!B32*LCI_default_S1!L39))/LCIA_Methods!D2</f>
        <v>0</v>
      </c>
      <c r="C4" s="6">
        <f>(+(supply_chain_S1_TP2!B22*LCI_default_S1!M29)+(supply_chain_S1_TP2!B23*LCI_default_S1!M30)+(supply_chain_S1_TP2!B24*LCI_default_S1!M31)+(supply_chain_S1_TP2!B25*LCI_default_S1!M32)+(supply_chain_S1_TP2!B26*LCI_default_S1!M33)+(supply_chain_S1_TP2!B27*LCI_default_S1!M34)+(supply_chain_S1_TP2!B28*LCI_default_S1!M35)+(supply_chain_S1_TP2!B32*LCI_default_S1!M39))/LCIA_Methods!D3</f>
        <v>0</v>
      </c>
      <c r="D4" s="6">
        <f>(+(supply_chain_S1_TP2!B22*LCI_default_S1!N29)+(supply_chain_S1_TP2!B23*LCI_default_S1!N30)+(supply_chain_S1_TP2!B24*LCI_default_S1!N31)+(supply_chain_S1_TP2!B25*LCI_default_S1!N32)+(supply_chain_S1_TP2!B26*LCI_default_S1!N33)+(supply_chain_S1_TP2!B27*LCI_default_S1!N34)+(supply_chain_S1_TP2!B28*LCI_default_S1!N35)+(supply_chain_S1_TP2!B32*LCI_default_S1!N39))/LCIA_Methods!D4</f>
        <v>0</v>
      </c>
      <c r="E4" s="6">
        <f>(+(supply_chain_S1_TP2!B22*LCI_default_S1!O29)+(supply_chain_S1_TP2!B23*LCI_default_S1!O30)+(supply_chain_S1_TP2!B24*LCI_default_S1!O31)+(supply_chain_S1_TP2!B25*LCI_default_S1!O32)+(supply_chain_S1_TP2!B26*LCI_default_S1!O33)+(supply_chain_S1_TP2!B27*LCI_default_S1!O34)+(supply_chain_S1_TP2!B28*LCI_default_S1!O35)+(supply_chain_S1_TP2!B32*LCI_default_S1!O39))/LCIA_Methods!D5</f>
        <v>0</v>
      </c>
      <c r="F4" s="6">
        <f>(+(supply_chain_S1_TP2!B22*LCI_default_S1!P29)+(supply_chain_S1_TP2!B23*LCI_default_S1!P30)+(supply_chain_S1_TP2!B24*LCI_default_S1!P31)+(supply_chain_S1_TP2!B25*LCI_default_S1!P32)+(supply_chain_S1_TP2!B26*LCI_default_S1!P33)+(supply_chain_S1_TP2!B27*LCI_default_S1!P34)+(supply_chain_S1_TP2!B28*LCI_default_S1!P35)+(supply_chain_S1_TP2!B32*LCI_default_S1!P39))/LCIA_Methods!D6</f>
        <v>0</v>
      </c>
      <c r="G4" s="6">
        <f>(+(supply_chain_S1_TP2!B22*LCI_default_S1!Q29)+(supply_chain_S1_TP2!B23*LCI_default_S1!Q30)+(supply_chain_S1_TP2!B24*LCI_default_S1!Q31)+(supply_chain_S1_TP2!B25*LCI_default_S1!Q32)+(supply_chain_S1_TP2!B26*LCI_default_S1!Q33)+(supply_chain_S1_TP2!B27*LCI_default_S1!Q34)+(supply_chain_S1_TP2!B28*LCI_default_S1!Q35)+(supply_chain_S1_TP2!B32*LCI_default_S1!Q39))/LCIA_Methods!D7</f>
        <v>0</v>
      </c>
      <c r="H4" s="6">
        <f>(+(supply_chain_S1_TP2!B22*LCI_default_S1!R29)+(supply_chain_S1_TP2!B23*LCI_default_S1!R30)+(supply_chain_S1_TP2!B24*LCI_default_S1!R31)+(supply_chain_S1_TP2!B25*LCI_default_S1!R32)+(supply_chain_S1_TP2!B26*LCI_default_S1!R33)+(supply_chain_S1_TP2!B27*LCI_default_S1!R34)+(supply_chain_S1_TP2!B28*LCI_default_S1!R35)+(supply_chain_S1_TP2!B32*LCI_default_S1!R39))/LCIA_Methods!D8</f>
        <v>0</v>
      </c>
      <c r="I4" s="6">
        <f>(+(supply_chain_S1_TP2!B22*LCI_default_S1!S29)+(supply_chain_S1_TP2!B23*LCI_default_S1!S30)+(supply_chain_S1_TP2!B24*LCI_default_S1!S31)+(supply_chain_S1_TP2!B25*LCI_default_S1!S32)+(supply_chain_S1_TP2!B26*LCI_default_S1!S33)+(supply_chain_S1_TP2!B27*LCI_default_S1!S34)+(supply_chain_S1_TP2!B28*LCI_default_S1!S35)+(supply_chain_S1_TP2!B32*LCI_default_S1!S39))/LCIA_Methods!D9</f>
        <v>0</v>
      </c>
      <c r="J4" s="6">
        <f>(+(supply_chain_S1_TP2!B22*LCI_default_S1!T29)+(supply_chain_S1_TP2!B23*LCI_default_S1!T30)+(supply_chain_S1_TP2!B24*LCI_default_S1!T31)+(supply_chain_S1_TP2!B25*LCI_default_S1!T32)+(supply_chain_S1_TP2!B26*LCI_default_S1!T33)+(supply_chain_S1_TP2!B27*LCI_default_S1!T34)+(supply_chain_S1_TP2!B28*LCI_default_S1!T35)+(supply_chain_S1_TP2!B32*LCI_default_S1!T39))/LCIA_Methods!D10</f>
        <v>0</v>
      </c>
      <c r="K4" s="6">
        <f>(+(supply_chain_S1_TP2!B22*LCI_default_S1!U29)+(supply_chain_S1_TP2!B23*LCI_default_S1!U30)+(supply_chain_S1_TP2!B24*LCI_default_S1!U31)+(supply_chain_S1_TP2!B25*LCI_default_S1!U32)+(supply_chain_S1_TP2!B26*LCI_default_S1!U33)+(supply_chain_S1_TP2!B27*LCI_default_S1!U34)+(supply_chain_S1_TP2!B28*LCI_default_S1!U35)+(supply_chain_S1_TP2!B32*LCI_default_S1!U39))/LCIA_Methods!D11</f>
        <v>0</v>
      </c>
      <c r="L4" s="6">
        <f>(+(supply_chain_S1_TP2!B22*LCI_default_S1!V29)+(supply_chain_S1_TP2!B23*LCI_default_S1!V30)+(supply_chain_S1_TP2!B24*LCI_default_S1!V31)+(supply_chain_S1_TP2!B25*LCI_default_S1!V32)+(supply_chain_S1_TP2!B26*LCI_default_S1!V33)+(supply_chain_S1_TP2!B27*LCI_default_S1!V34)+(supply_chain_S1_TP2!B28*LCI_default_S1!V35)+(supply_chain_S1_TP2!B32*LCI_default_S1!V39))/LCIA_Methods!D12</f>
        <v>0</v>
      </c>
      <c r="M4" s="6">
        <f>(+(supply_chain_S1_TP2!B22*LCI_default_S1!W29)+(supply_chain_S1_TP2!B23*LCI_default_S1!W30)+(supply_chain_S1_TP2!B24*LCI_default_S1!W31)+(supply_chain_S1_TP2!B25*LCI_default_S1!W32)+(supply_chain_S1_TP2!B26*LCI_default_S1!W33)+(supply_chain_S1_TP2!B27*LCI_default_S1!W34)+(supply_chain_S1_TP2!B28*LCI_default_S1!W35)+(supply_chain_S1_TP2!B32*LCI_default_S1!W39))/LCIA_Methods!D13</f>
        <v>0</v>
      </c>
      <c r="N4" s="6">
        <f>(+(supply_chain_S1_TP2!B22*LCI_default_S1!X29)+(supply_chain_S1_TP2!B23*LCI_default_S1!X30)+(supply_chain_S1_TP2!B24*LCI_default_S1!X31)+(supply_chain_S1_TP2!B25*LCI_default_S1!X32)+(supply_chain_S1_TP2!B26*LCI_default_S1!X33)+(supply_chain_S1_TP2!B27*LCI_default_S1!X34)+(supply_chain_S1_TP2!B28*LCI_default_S1!X35)+(supply_chain_S1_TP2!B32*LCI_default_S1!X39))/LCIA_Methods!D14</f>
        <v>0</v>
      </c>
      <c r="O4" s="6">
        <f>(+(supply_chain_S1_TP2!B22*LCI_default_S1!Y29)+(supply_chain_S1_TP2!B23*LCI_default_S1!Y30)+(supply_chain_S1_TP2!B24*LCI_default_S1!Y31)+(supply_chain_S1_TP2!B25*LCI_default_S1!Y32)+(supply_chain_S1_TP2!B26*LCI_default_S1!Y33)+(supply_chain_S1_TP2!B27*LCI_default_S1!Y34)+(supply_chain_S1_TP2!B28*LCI_default_S1!Y35)+(supply_chain_S1_TP2!B32*LCI_default_S1!Y39))/LCIA_Methods!D15</f>
        <v>0</v>
      </c>
      <c r="P4" s="6">
        <f>(+(supply_chain_S1_TP2!B22*LCI_default_S1!Z29)+(supply_chain_S1_TP2!B23*LCI_default_S1!Z30)+(supply_chain_S1_TP2!B24*LCI_default_S1!Z31)+(supply_chain_S1_TP2!B25*LCI_default_S1!Z32)+(supply_chain_S1_TP2!B26*LCI_default_S1!Z33)+(supply_chain_S1_TP2!B27*LCI_default_S1!Z34)+(supply_chain_S1_TP2!B28*LCI_default_S1!Z35)+(supply_chain_S1_TP2!B32*LCI_default_S1!Z39))/LCIA_Methods!D16</f>
        <v>0</v>
      </c>
      <c r="Q4" s="6">
        <f>(+(supply_chain_S1_TP2!B22*LCI_default_S1!AA29)+(supply_chain_S1_TP2!B23*LCI_default_S1!AA30)+(supply_chain_S1_TP2!B24*LCI_default_S1!AA31)+(supply_chain_S1_TP2!B25*LCI_default_S1!AA32)+(supply_chain_S1_TP2!B26*LCI_default_S1!AA33)+(supply_chain_S1_TP2!B27*LCI_default_S1!AA34)+(supply_chain_S1_TP2!B28*LCI_default_S1!AA35)+(supply_chain_S1_TP2!B32*LCI_default_S1!AA39))/LCIA_Methods!D17</f>
        <v>0</v>
      </c>
    </row>
    <row r="5" spans="1:17" x14ac:dyDescent="0.35">
      <c r="A5" s="5" t="s">
        <v>4</v>
      </c>
      <c r="B5" s="6">
        <f>(+(supply_chain_S1_TP3!B22*LCI_default_S1!L29)+(supply_chain_S1_TP3!B23*LCI_default_S1!L30)+(supply_chain_S1_TP3!B24*LCI_default_S1!L31)+(supply_chain_S1_TP3!B25*LCI_default_S1!L32)+(supply_chain_S1_TP3!B26*LCI_default_S1!L33)+(supply_chain_S1_TP3!B27*LCI_default_S1!L34)+(supply_chain_S1_TP3!B28*LCI_default_S1!L35)+(supply_chain_S1_TP3!B32*LCI_default_S1!L39))/LCIA_Methods!D2</f>
        <v>0</v>
      </c>
      <c r="C5" s="6">
        <f>(+(supply_chain_S1_TP3!B22*LCI_default_S1!M29)+(supply_chain_S1_TP3!B23*LCI_default_S1!M30)+(supply_chain_S1_TP3!B24*LCI_default_S1!M31)+(supply_chain_S1_TP3!B25*LCI_default_S1!M32)+(supply_chain_S1_TP3!B26*LCI_default_S1!M33)+(supply_chain_S1_TP3!B27*LCI_default_S1!M34)+(supply_chain_S1_TP3!B28*LCI_default_S1!M35)+(supply_chain_S1_TP3!B32*LCI_default_S1!M39))/LCIA_Methods!D3</f>
        <v>0</v>
      </c>
      <c r="D5" s="6">
        <f>(+(supply_chain_S1_TP3!B22*LCI_default_S1!N29)+(supply_chain_S1_TP3!B23*LCI_default_S1!N30)+(supply_chain_S1_TP3!B24*LCI_default_S1!N31)+(supply_chain_S1_TP3!B25*LCI_default_S1!N32)+(supply_chain_S1_TP3!B26*LCI_default_S1!N33)+(supply_chain_S1_TP3!B27*LCI_default_S1!N34)+(supply_chain_S1_TP3!B28*LCI_default_S1!N35)+(supply_chain_S1_TP3!B32*LCI_default_S1!N39))/LCIA_Methods!D4</f>
        <v>0</v>
      </c>
      <c r="E5" s="6">
        <f>(+(supply_chain_S1_TP3!B22*LCI_default_S1!O29)+(supply_chain_S1_TP3!B23*LCI_default_S1!O30)+(supply_chain_S1_TP3!B24*LCI_default_S1!O31)+(supply_chain_S1_TP3!B25*LCI_default_S1!O32)+(supply_chain_S1_TP3!B26*LCI_default_S1!O33)+(supply_chain_S1_TP3!B27*LCI_default_S1!O34)+(supply_chain_S1_TP3!B28*LCI_default_S1!O35)+(supply_chain_S1_TP3!B32*LCI_default_S1!O39))/LCIA_Methods!D5</f>
        <v>0</v>
      </c>
      <c r="F5" s="6">
        <f>(+(supply_chain_S1_TP3!B22*LCI_default_S1!P29)+(supply_chain_S1_TP3!B23*LCI_default_S1!P30)+(supply_chain_S1_TP3!B24*LCI_default_S1!P31)+(supply_chain_S1_TP3!B25*LCI_default_S1!P32)+(supply_chain_S1_TP3!B26*LCI_default_S1!P33)+(supply_chain_S1_TP3!B27*LCI_default_S1!P34)+(supply_chain_S1_TP3!B28*LCI_default_S1!P35)+(supply_chain_S1_TP3!B32*LCI_default_S1!P39))/LCIA_Methods!D6</f>
        <v>0</v>
      </c>
      <c r="G5" s="6">
        <f>(+(supply_chain_S1_TP3!B22*LCI_default_S1!Q29)+(supply_chain_S1_TP3!B23*LCI_default_S1!Q30)+(supply_chain_S1_TP3!B24*LCI_default_S1!Q31)+(supply_chain_S1_TP3!B25*LCI_default_S1!Q32)+(supply_chain_S1_TP3!B26*LCI_default_S1!Q33)+(supply_chain_S1_TP3!B27*LCI_default_S1!Q34)+(supply_chain_S1_TP3!B28*LCI_default_S1!Q35)+(supply_chain_S1_TP3!B32*LCI_default_S1!Q39))/LCIA_Methods!D7</f>
        <v>0</v>
      </c>
      <c r="H5" s="6">
        <f>(+(supply_chain_S1_TP3!B22*LCI_default_S1!R29)+(supply_chain_S1_TP3!B23*LCI_default_S1!R30)+(supply_chain_S1_TP3!B24*LCI_default_S1!R31)+(supply_chain_S1_TP3!B25*LCI_default_S1!R32)+(supply_chain_S1_TP3!B26*LCI_default_S1!R33)+(supply_chain_S1_TP3!B27*LCI_default_S1!R34)+(supply_chain_S1_TP3!B28*LCI_default_S1!R35)+(supply_chain_S1_TP3!B32*LCI_default_S1!R39))/LCIA_Methods!D8</f>
        <v>0</v>
      </c>
      <c r="I5" s="6">
        <f>(+(supply_chain_S1_TP3!B22*LCI_default_S1!S29)+(supply_chain_S1_TP3!B23*LCI_default_S1!S30)+(supply_chain_S1_TP3!B24*LCI_default_S1!S31)+(supply_chain_S1_TP3!B25*LCI_default_S1!S32)+(supply_chain_S1_TP3!B26*LCI_default_S1!S33)+(supply_chain_S1_TP3!B27*LCI_default_S1!S34)+(supply_chain_S1_TP3!B28*LCI_default_S1!S35)+(supply_chain_S1_TP3!B32*LCI_default_S1!S39))/LCIA_Methods!D9</f>
        <v>0</v>
      </c>
      <c r="J5" s="6">
        <f>(+(supply_chain_S1_TP3!B22*LCI_default_S1!T29)+(supply_chain_S1_TP3!B23*LCI_default_S1!T30)+(supply_chain_S1_TP3!B24*LCI_default_S1!T31)+(supply_chain_S1_TP3!B25*LCI_default_S1!T32)+(supply_chain_S1_TP3!B26*LCI_default_S1!T33)+(supply_chain_S1_TP3!B27*LCI_default_S1!T34)+(supply_chain_S1_TP3!B28*LCI_default_S1!T35)+(supply_chain_S1_TP3!B32*LCI_default_S1!T39))/LCIA_Methods!D10</f>
        <v>0</v>
      </c>
      <c r="K5" s="6">
        <f>(+(supply_chain_S1_TP3!B22*LCI_default_S1!U29)+(supply_chain_S1_TP3!B23*LCI_default_S1!U30)+(supply_chain_S1_TP3!B24*LCI_default_S1!U31)+(supply_chain_S1_TP3!B25*LCI_default_S1!U32)+(supply_chain_S1_TP3!B26*LCI_default_S1!U33)+(supply_chain_S1_TP3!B27*LCI_default_S1!U34)+(supply_chain_S1_TP3!B28*LCI_default_S1!U35)+(supply_chain_S1_TP3!B32*LCI_default_S1!U39))/LCIA_Methods!D11</f>
        <v>0</v>
      </c>
      <c r="L5" s="6">
        <f>(+(supply_chain_S1_TP3!B22*LCI_default_S1!V29)+(supply_chain_S1_TP3!B23*LCI_default_S1!V30)+(supply_chain_S1_TP3!B24*LCI_default_S1!V31)+(supply_chain_S1_TP3!B25*LCI_default_S1!V32)+(supply_chain_S1_TP3!B26*LCI_default_S1!V33)+(supply_chain_S1_TP3!B27*LCI_default_S1!V34)+(supply_chain_S1_TP3!B28*LCI_default_S1!V35)+(supply_chain_S1_TP3!B32*LCI_default_S1!V39))/LCIA_Methods!D12</f>
        <v>0</v>
      </c>
      <c r="M5" s="6">
        <f>(+(supply_chain_S1_TP3!B22*LCI_default_S1!W29)+(supply_chain_S1_TP3!B23*LCI_default_S1!W30)+(supply_chain_S1_TP3!B24*LCI_default_S1!W31)+(supply_chain_S1_TP3!B25*LCI_default_S1!W32)+(supply_chain_S1_TP3!B26*LCI_default_S1!W33)+(supply_chain_S1_TP3!B27*LCI_default_S1!W34)+(supply_chain_S1_TP3!B28*LCI_default_S1!W35)+(supply_chain_S1_TP3!B32*LCI_default_S1!W39))/LCIA_Methods!D13</f>
        <v>0</v>
      </c>
      <c r="N5" s="6">
        <f>(+(supply_chain_S1_TP3!B22*LCI_default_S1!X29)+(supply_chain_S1_TP3!B23*LCI_default_S1!X30)+(supply_chain_S1_TP3!B24*LCI_default_S1!X31)+(supply_chain_S1_TP3!B25*LCI_default_S1!X32)+(supply_chain_S1_TP3!B26*LCI_default_S1!X33)+(supply_chain_S1_TP3!B27*LCI_default_S1!X34)+(supply_chain_S1_TP3!B28*LCI_default_S1!X35)+(supply_chain_S1_TP3!B32*LCI_default_S1!X39))/LCIA_Methods!D14</f>
        <v>0</v>
      </c>
      <c r="O5" s="6">
        <f>(+(supply_chain_S1_TP3!B22*LCI_default_S1!Y29)+(supply_chain_S1_TP3!B23*LCI_default_S1!Y30)+(supply_chain_S1_TP3!B24*LCI_default_S1!Y31)+(supply_chain_S1_TP3!B25*LCI_default_S1!Y32)+(supply_chain_S1_TP3!B26*LCI_default_S1!Y33)+(supply_chain_S1_TP3!B27*LCI_default_S1!Y34)+(supply_chain_S1_TP3!B28*LCI_default_S1!Y35)+(supply_chain_S1_TP3!B32*LCI_default_S1!Y39))/LCIA_Methods!D15</f>
        <v>0</v>
      </c>
      <c r="P5" s="6">
        <f>(+(supply_chain_S1_TP3!B22*LCI_default_S1!Z29)+(supply_chain_S1_TP3!B23*LCI_default_S1!Z30)+(supply_chain_S1_TP3!B24*LCI_default_S1!Z31)+(supply_chain_S1_TP3!B25*LCI_default_S1!Z32)+(supply_chain_S1_TP3!B26*LCI_default_S1!Z33)+(supply_chain_S1_TP3!B27*LCI_default_S1!Z34)+(supply_chain_S1_TP3!B28*LCI_default_S1!Z35)+(supply_chain_S1_TP3!B32*LCI_default_S1!Z39))/LCIA_Methods!D16</f>
        <v>0</v>
      </c>
      <c r="Q5" s="6">
        <f>(+(supply_chain_S1_TP3!B22*LCI_default_S1!AA29)+(supply_chain_S1_TP3!B23*LCI_default_S1!AA30)+(supply_chain_S1_TP3!B24*LCI_default_S1!AA31)+(supply_chain_S1_TP3!B25*LCI_default_S1!AA32)+(supply_chain_S1_TP3!B26*LCI_default_S1!AA33)+(supply_chain_S1_TP3!B27*LCI_default_S1!AA34)+(supply_chain_S1_TP3!B28*LCI_default_S1!AA35)+(supply_chain_S1_TP3!B32*LCI_default_S1!AA39))/LCIA_Methods!D17</f>
        <v>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OEV_Pathways_default_S1!B2*VLOOKUP("PAH_RD",Waste_Generation_S3!A1:C100,3,FALSE)</f>
        <v>0.63807936476697991</v>
      </c>
      <c r="C2" s="6">
        <f>OEV_Pathways_default_S1!C2*VLOOKUP("PAH_RD",Waste_Generation_S3!A1:C100,3,FALSE)</f>
        <v>0.26576930827065653</v>
      </c>
      <c r="D2" s="6">
        <f>OEV_Pathways_default_S1!D2*VLOOKUP("PAH_RD",Waste_Generation_S3!A1:C100,3,FALSE)</f>
        <v>3.3938816812290127</v>
      </c>
      <c r="E2" s="6">
        <f>OEV_Pathways_default_S1!E2*VLOOKUP("PAH_RD",Waste_Generation_S3!A1:C100,3,FALSE)</f>
        <v>0.89799592747379076</v>
      </c>
      <c r="F2" s="6">
        <f>OEV_Pathways_default_S1!F2*VLOOKUP("PAH_RD",Waste_Generation_S3!A1:C100,3,FALSE)</f>
        <v>0.50736768202956317</v>
      </c>
      <c r="G2" s="6">
        <f>OEV_Pathways_default_S1!G2*VLOOKUP("PAH_RD",Waste_Generation_S3!A1:C100,3,FALSE)</f>
        <v>0.41395525042220893</v>
      </c>
      <c r="H2" s="6">
        <f>OEV_Pathways_default_S1!H2*VLOOKUP("PAH_RD",Waste_Generation_S3!A1:C100,3,FALSE)</f>
        <v>0.85521001667115704</v>
      </c>
      <c r="I2" s="6">
        <f>OEV_Pathways_default_S1!I2*VLOOKUP("PAH_RD",Waste_Generation_S3!A1:C100,3,FALSE)</f>
        <v>0.98686147133514024</v>
      </c>
      <c r="J2" s="6">
        <f>OEV_Pathways_default_S1!J2*VLOOKUP("PAH_RD",Waste_Generation_S3!A1:C100,3,FALSE)</f>
        <v>0.54808461843890444</v>
      </c>
      <c r="K2" s="6">
        <f>OEV_Pathways_default_S1!K2*VLOOKUP("PAH_RD",Waste_Generation_S3!A1:C100,3,FALSE)</f>
        <v>0.13996213978363131</v>
      </c>
      <c r="L2" s="6">
        <f>OEV_Pathways_default_S1!L2*VLOOKUP("PAH_RD",Waste_Generation_S3!A1:C100,3,FALSE)</f>
        <v>0.31226853971227692</v>
      </c>
      <c r="M2" s="6">
        <f>OEV_Pathways_default_S1!M2*VLOOKUP("PAH_RD",Waste_Generation_S3!A1:C100,3,FALSE)</f>
        <v>0.53849631885229821</v>
      </c>
      <c r="N2" s="6">
        <f>OEV_Pathways_default_S1!N2*VLOOKUP("PAH_RD",Waste_Generation_S3!A1:C100,3,FALSE)</f>
        <v>0.13151480152843562</v>
      </c>
      <c r="O2" s="6">
        <f>OEV_Pathways_default_S1!O2*VLOOKUP("PAH_RD",Waste_Generation_S3!A1:C100,3,FALSE)</f>
        <v>0.16592279794281012</v>
      </c>
      <c r="P2" s="6">
        <f>OEV_Pathways_default_S1!P2*VLOOKUP("PAH_RD",Waste_Generation_S3!A1:C100,3,FALSE)</f>
        <v>0.17093572468914608</v>
      </c>
      <c r="Q2" s="6">
        <f>OEV_Pathways_default_S1!Q2*VLOOKUP("PAH_RD",Waste_Generation_S3!A1:C100,3,FALSE)</f>
        <v>5.9816757386730561</v>
      </c>
    </row>
    <row r="3" spans="1:17" x14ac:dyDescent="0.35">
      <c r="A3" s="5" t="s">
        <v>2</v>
      </c>
      <c r="B3" s="6">
        <f>OEV_Pathways_default_S1!B3*VLOOKUP("TP1",Waste_Generation_S3!A1:C100,3,FALSE)</f>
        <v>0.10634656079449668</v>
      </c>
      <c r="C3" s="6">
        <f>OEV_Pathways_default_S1!C3*VLOOKUP("TP1",Waste_Generation_S3!A1:C100,3,FALSE)</f>
        <v>4.4294884711776096E-2</v>
      </c>
      <c r="D3" s="6">
        <f>OEV_Pathways_default_S1!D3*VLOOKUP("TP1",Waste_Generation_S3!A1:C100,3,FALSE)</f>
        <v>0.56564694687150219</v>
      </c>
      <c r="E3" s="6">
        <f>OEV_Pathways_default_S1!E3*VLOOKUP("TP1",Waste_Generation_S3!A1:C100,3,FALSE)</f>
        <v>0.14966598791229849</v>
      </c>
      <c r="F3" s="6">
        <f>OEV_Pathways_default_S1!F3*VLOOKUP("TP1",Waste_Generation_S3!A1:C100,3,FALSE)</f>
        <v>8.4561280338260547E-2</v>
      </c>
      <c r="G3" s="6">
        <f>OEV_Pathways_default_S1!G3*VLOOKUP("TP1",Waste_Generation_S3!A1:C100,3,FALSE)</f>
        <v>6.899254173703484E-2</v>
      </c>
      <c r="H3" s="6">
        <f>OEV_Pathways_default_S1!H3*VLOOKUP("TP1",Waste_Generation_S3!A1:C100,3,FALSE)</f>
        <v>0.14253500277852621</v>
      </c>
      <c r="I3" s="6">
        <f>OEV_Pathways_default_S1!I3*VLOOKUP("TP1",Waste_Generation_S3!A1:C100,3,FALSE)</f>
        <v>0.16447691188919009</v>
      </c>
      <c r="J3" s="6">
        <f>OEV_Pathways_default_S1!J3*VLOOKUP("TP1",Waste_Generation_S3!A1:C100,3,FALSE)</f>
        <v>9.1347436406484087E-2</v>
      </c>
      <c r="K3" s="6">
        <f>OEV_Pathways_default_S1!K3*VLOOKUP("TP1",Waste_Generation_S3!A1:C100,3,FALSE)</f>
        <v>2.332702329727189E-2</v>
      </c>
      <c r="L3" s="6">
        <f>OEV_Pathways_default_S1!L3*VLOOKUP("TP1",Waste_Generation_S3!A1:C100,3,FALSE)</f>
        <v>5.2044756618712829E-2</v>
      </c>
      <c r="M3" s="6">
        <f>OEV_Pathways_default_S1!M3*VLOOKUP("TP1",Waste_Generation_S3!A1:C100,3,FALSE)</f>
        <v>8.9749386475383053E-2</v>
      </c>
      <c r="N3" s="6">
        <f>OEV_Pathways_default_S1!N3*VLOOKUP("TP1",Waste_Generation_S3!A1:C100,3,FALSE)</f>
        <v>2.1919133588072608E-2</v>
      </c>
      <c r="O3" s="6">
        <f>OEV_Pathways_default_S1!O3*VLOOKUP("TP1",Waste_Generation_S3!A1:C100,3,FALSE)</f>
        <v>2.7653799657135023E-2</v>
      </c>
      <c r="P3" s="6">
        <f>OEV_Pathways_default_S1!P3*VLOOKUP("TP1",Waste_Generation_S3!A1:C100,3,FALSE)</f>
        <v>2.8489287448191025E-2</v>
      </c>
      <c r="Q3" s="6">
        <f>OEV_Pathways_default_S1!Q3*VLOOKUP("TP1",Waste_Generation_S3!A1:C100,3,FALSE)</f>
        <v>0.99694595644550954</v>
      </c>
    </row>
    <row r="4" spans="1:17" x14ac:dyDescent="0.35">
      <c r="A4" s="5" t="s">
        <v>3</v>
      </c>
      <c r="B4" s="6">
        <f>OEV_Pathways_default_S1!B4*VLOOKUP("TP2",Waste_Generation_S3!A1:C100,3,FALSE)</f>
        <v>0.21269312158899328</v>
      </c>
      <c r="C4" s="6">
        <f>OEV_Pathways_default_S1!C4*VLOOKUP("TP2",Waste_Generation_S3!A1:C100,3,FALSE)</f>
        <v>8.858976942355215E-2</v>
      </c>
      <c r="D4" s="6">
        <f>OEV_Pathways_default_S1!D4*VLOOKUP("TP2",Waste_Generation_S3!A1:C100,3,FALSE)</f>
        <v>1.1312938937430039</v>
      </c>
      <c r="E4" s="6">
        <f>OEV_Pathways_default_S1!E4*VLOOKUP("TP2",Waste_Generation_S3!A1:C100,3,FALSE)</f>
        <v>0.29933197582459681</v>
      </c>
      <c r="F4" s="6">
        <f>OEV_Pathways_default_S1!F4*VLOOKUP("TP2",Waste_Generation_S3!A1:C100,3,FALSE)</f>
        <v>0.16912256067652101</v>
      </c>
      <c r="G4" s="6">
        <f>OEV_Pathways_default_S1!G4*VLOOKUP("TP2",Waste_Generation_S3!A1:C100,3,FALSE)</f>
        <v>0.13798508347406963</v>
      </c>
      <c r="H4" s="6">
        <f>OEV_Pathways_default_S1!H4*VLOOKUP("TP2",Waste_Generation_S3!A1:C100,3,FALSE)</f>
        <v>0.28507000555705231</v>
      </c>
      <c r="I4" s="6">
        <f>OEV_Pathways_default_S1!I4*VLOOKUP("TP2",Waste_Generation_S3!A1:C100,3,FALSE)</f>
        <v>0.32895382377838006</v>
      </c>
      <c r="J4" s="6">
        <f>OEV_Pathways_default_S1!J4*VLOOKUP("TP2",Waste_Generation_S3!A1:C100,3,FALSE)</f>
        <v>0.18269487281296809</v>
      </c>
      <c r="K4" s="6">
        <f>OEV_Pathways_default_S1!K4*VLOOKUP("TP2",Waste_Generation_S3!A1:C100,3,FALSE)</f>
        <v>4.6654046594543759E-2</v>
      </c>
      <c r="L4" s="6">
        <f>OEV_Pathways_default_S1!L4*VLOOKUP("TP2",Waste_Generation_S3!A1:C100,3,FALSE)</f>
        <v>0.10408951323742562</v>
      </c>
      <c r="M4" s="6">
        <f>OEV_Pathways_default_S1!M4*VLOOKUP("TP2",Waste_Generation_S3!A1:C100,3,FALSE)</f>
        <v>0.17949877295076602</v>
      </c>
      <c r="N4" s="6">
        <f>OEV_Pathways_default_S1!N4*VLOOKUP("TP2",Waste_Generation_S3!A1:C100,3,FALSE)</f>
        <v>4.3838267176145196E-2</v>
      </c>
      <c r="O4" s="6">
        <f>OEV_Pathways_default_S1!O4*VLOOKUP("TP2",Waste_Generation_S3!A1:C100,3,FALSE)</f>
        <v>5.5307599314270026E-2</v>
      </c>
      <c r="P4" s="6">
        <f>OEV_Pathways_default_S1!P4*VLOOKUP("TP2",Waste_Generation_S3!A1:C100,3,FALSE)</f>
        <v>5.6978574896382021E-2</v>
      </c>
      <c r="Q4" s="6">
        <f>OEV_Pathways_default_S1!Q4*VLOOKUP("TP2",Waste_Generation_S3!A1:C100,3,FALSE)</f>
        <v>1.9938919128910182</v>
      </c>
    </row>
    <row r="5" spans="1:17" x14ac:dyDescent="0.35">
      <c r="A5" s="5" t="s">
        <v>4</v>
      </c>
      <c r="B5" s="6">
        <f>OEV_Pathways_default_S1!B5*VLOOKUP("TP3",Waste_Generation_S3!A1:C100,3,FALSE)</f>
        <v>0.31903968238348995</v>
      </c>
      <c r="C5" s="6">
        <f>OEV_Pathways_default_S1!C5*VLOOKUP("TP3",Waste_Generation_S3!A1:C100,3,FALSE)</f>
        <v>0.13288465413532824</v>
      </c>
      <c r="D5" s="6">
        <f>OEV_Pathways_default_S1!D5*VLOOKUP("TP3",Waste_Generation_S3!A1:C100,3,FALSE)</f>
        <v>1.6969408406145061</v>
      </c>
      <c r="E5" s="6">
        <f>OEV_Pathways_default_S1!E5*VLOOKUP("TP3",Waste_Generation_S3!A1:C100,3,FALSE)</f>
        <v>0.44899796373689532</v>
      </c>
      <c r="F5" s="6">
        <f>OEV_Pathways_default_S1!F5*VLOOKUP("TP3",Waste_Generation_S3!A1:C100,3,FALSE)</f>
        <v>0.25368384101478153</v>
      </c>
      <c r="G5" s="6">
        <f>OEV_Pathways_default_S1!G5*VLOOKUP("TP3",Waste_Generation_S3!A1:C100,3,FALSE)</f>
        <v>0.20697762521110447</v>
      </c>
      <c r="H5" s="6">
        <f>OEV_Pathways_default_S1!H5*VLOOKUP("TP3",Waste_Generation_S3!A1:C100,3,FALSE)</f>
        <v>0.42760500833557852</v>
      </c>
      <c r="I5" s="6">
        <f>OEV_Pathways_default_S1!I5*VLOOKUP("TP3",Waste_Generation_S3!A1:C100,3,FALSE)</f>
        <v>0.49343073566757012</v>
      </c>
      <c r="J5" s="6">
        <f>OEV_Pathways_default_S1!J5*VLOOKUP("TP3",Waste_Generation_S3!A1:C100,3,FALSE)</f>
        <v>0.27404230921945222</v>
      </c>
      <c r="K5" s="6">
        <f>OEV_Pathways_default_S1!K5*VLOOKUP("TP3",Waste_Generation_S3!A1:C100,3,FALSE)</f>
        <v>6.9981069891815656E-2</v>
      </c>
      <c r="L5" s="6">
        <f>OEV_Pathways_default_S1!L5*VLOOKUP("TP3",Waste_Generation_S3!A1:C100,3,FALSE)</f>
        <v>0.15613426985613846</v>
      </c>
      <c r="M5" s="6">
        <f>OEV_Pathways_default_S1!M5*VLOOKUP("TP3",Waste_Generation_S3!A1:C100,3,FALSE)</f>
        <v>0.2692481594261491</v>
      </c>
      <c r="N5" s="6">
        <f>OEV_Pathways_default_S1!N5*VLOOKUP("TP3",Waste_Generation_S3!A1:C100,3,FALSE)</f>
        <v>6.5757400764217808E-2</v>
      </c>
      <c r="O5" s="6">
        <f>OEV_Pathways_default_S1!O5*VLOOKUP("TP3",Waste_Generation_S3!A1:C100,3,FALSE)</f>
        <v>8.2961398971405045E-2</v>
      </c>
      <c r="P5" s="6">
        <f>OEV_Pathways_default_S1!P5*VLOOKUP("TP3",Waste_Generation_S3!A1:C100,3,FALSE)</f>
        <v>8.5467862344573042E-2</v>
      </c>
      <c r="Q5" s="6">
        <f>OEV_Pathways_default_S1!Q5*VLOOKUP("TP3",Waste_Generation_S3!A1:C100,3,FALSE)</f>
        <v>2.9908378693365276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CA_Pathways_default_S2!B2-TUM_default_S2_Util!B2</f>
        <v>0.63185434071233337</v>
      </c>
      <c r="C2" s="6">
        <f>CA_Pathways_default_S2!C2-TUM_default_S2_Util!C2</f>
        <v>1.7536006628266716E-2</v>
      </c>
      <c r="D2" s="6">
        <f>CA_Pathways_default_S2!D2-TUM_default_S2_Util!D2</f>
        <v>1.315377152511735</v>
      </c>
      <c r="E2" s="6">
        <f>CA_Pathways_default_S2!E2-TUM_default_S2_Util!E2</f>
        <v>0.31742847459955376</v>
      </c>
      <c r="F2" s="6">
        <f>CA_Pathways_default_S2!F2-TUM_default_S2_Util!F2</f>
        <v>0.24873815868832655</v>
      </c>
      <c r="G2" s="6">
        <f>CA_Pathways_default_S2!G2-TUM_default_S2_Util!G2</f>
        <v>2.7363395958616532E-2</v>
      </c>
      <c r="H2" s="6">
        <f>CA_Pathways_default_S2!H2-TUM_default_S2_Util!H2</f>
        <v>0.21456678840960131</v>
      </c>
      <c r="I2" s="6">
        <f>CA_Pathways_default_S2!I2-TUM_default_S2_Util!I2</f>
        <v>0.15453211898481325</v>
      </c>
      <c r="J2" s="6">
        <f>CA_Pathways_default_S2!J2-TUM_default_S2_Util!J2</f>
        <v>0.15683882597059429</v>
      </c>
      <c r="K2" s="6">
        <f>CA_Pathways_default_S2!K2-TUM_default_S2_Util!K2</f>
        <v>4.7351575354710823E-2</v>
      </c>
      <c r="L2" s="6">
        <f>CA_Pathways_default_S2!L2-TUM_default_S2_Util!L2</f>
        <v>0.10471683312175681</v>
      </c>
      <c r="M2" s="6">
        <f>CA_Pathways_default_S2!M2-TUM_default_S2_Util!M2</f>
        <v>0.23000204406653277</v>
      </c>
      <c r="N2" s="6">
        <f>CA_Pathways_default_S2!N2-TUM_default_S2_Util!N2</f>
        <v>6.2060578043550703E-2</v>
      </c>
      <c r="O2" s="6">
        <f>CA_Pathways_default_S2!O2-TUM_default_S2_Util!O2</f>
        <v>1.8263442680531285E-2</v>
      </c>
      <c r="P2" s="6">
        <f>CA_Pathways_default_S2!P2-TUM_default_S2_Util!P2</f>
        <v>6.4232038311710093E-2</v>
      </c>
      <c r="Q2" s="6">
        <f>CA_Pathways_default_S2!Q2-TUM_default_S2_Util!Q2</f>
        <v>0.53775560327241423</v>
      </c>
    </row>
    <row r="3" spans="1:17" x14ac:dyDescent="0.35">
      <c r="A3" s="5" t="s">
        <v>2</v>
      </c>
      <c r="B3" s="6">
        <f>CA_Pathways_default_S2!B3-TUM_default_S2_Util!B3</f>
        <v>0.40432062939613372</v>
      </c>
      <c r="C3" s="6">
        <f>CA_Pathways_default_S2!C3-TUM_default_S2_Util!C3</f>
        <v>1.0562322292557028E-3</v>
      </c>
      <c r="D3" s="6">
        <f>CA_Pathways_default_S2!D3-TUM_default_S2_Util!D3</f>
        <v>0.31123650928229896</v>
      </c>
      <c r="E3" s="6">
        <f>CA_Pathways_default_S2!E3-TUM_default_S2_Util!E3</f>
        <v>2.1183908420332381E-2</v>
      </c>
      <c r="F3" s="6">
        <f>CA_Pathways_default_S2!F3-TUM_default_S2_Util!F3</f>
        <v>4.2292550534132247E-3</v>
      </c>
      <c r="G3" s="6">
        <f>CA_Pathways_default_S2!G3-TUM_default_S2_Util!G3</f>
        <v>4.3943590986178418E-4</v>
      </c>
      <c r="H3" s="6">
        <f>CA_Pathways_default_S2!H3-TUM_default_S2_Util!H3</f>
        <v>-1.0324444683435983E-2</v>
      </c>
      <c r="I3" s="6">
        <f>CA_Pathways_default_S2!I3-TUM_default_S2_Util!I3</f>
        <v>-1.3394792093367261E-3</v>
      </c>
      <c r="J3" s="6">
        <f>CA_Pathways_default_S2!J3-TUM_default_S2_Util!J3</f>
        <v>-1.0260465758204836E-2</v>
      </c>
      <c r="K3" s="6">
        <f>CA_Pathways_default_S2!K3-TUM_default_S2_Util!K3</f>
        <v>2.6581051665129793E-2</v>
      </c>
      <c r="L3" s="6">
        <f>CA_Pathways_default_S2!L3-TUM_default_S2_Util!L3</f>
        <v>-6.0044432905968642E-3</v>
      </c>
      <c r="M3" s="6">
        <f>CA_Pathways_default_S2!M3-TUM_default_S2_Util!M3</f>
        <v>4.1421783258639207E-3</v>
      </c>
      <c r="N3" s="6">
        <f>CA_Pathways_default_S2!N3-TUM_default_S2_Util!N3</f>
        <v>-1.8463689506523651E-4</v>
      </c>
      <c r="O3" s="6">
        <f>CA_Pathways_default_S2!O3-TUM_default_S2_Util!O3</f>
        <v>6.0149494641027323E-3</v>
      </c>
      <c r="P3" s="6">
        <f>CA_Pathways_default_S2!P3-TUM_default_S2_Util!P3</f>
        <v>1.2179818625757642E-2</v>
      </c>
      <c r="Q3" s="6">
        <f>CA_Pathways_default_S2!Q3-TUM_default_S2_Util!Q3</f>
        <v>0.10709204686613227</v>
      </c>
    </row>
    <row r="4" spans="1:17" x14ac:dyDescent="0.35">
      <c r="A4" s="5" t="s">
        <v>3</v>
      </c>
      <c r="B4" s="6">
        <f>CA_Pathways_default_S2!B4-TUM_default_S2_Util!B4</f>
        <v>9.4864584767562238E-2</v>
      </c>
      <c r="C4" s="6">
        <f>CA_Pathways_default_S2!C4-TUM_default_S2_Util!C4</f>
        <v>7.2671650459960558E-3</v>
      </c>
      <c r="D4" s="6">
        <f>CA_Pathways_default_S2!D4-TUM_default_S2_Util!D4</f>
        <v>0.33848490667074443</v>
      </c>
      <c r="E4" s="6">
        <f>CA_Pathways_default_S2!E4-TUM_default_S2_Util!E4</f>
        <v>0.14378499289782681</v>
      </c>
      <c r="F4" s="6">
        <f>CA_Pathways_default_S2!F4-TUM_default_S2_Util!F4</f>
        <v>9.8043522842413661E-2</v>
      </c>
      <c r="G4" s="6">
        <f>CA_Pathways_default_S2!G4-TUM_default_S2_Util!G4</f>
        <v>1.176808877696274E-2</v>
      </c>
      <c r="H4" s="6">
        <f>CA_Pathways_default_S2!H4-TUM_default_S2_Util!H4</f>
        <v>8.7020975269616191E-2</v>
      </c>
      <c r="I4" s="6">
        <f>CA_Pathways_default_S2!I4-TUM_default_S2_Util!I4</f>
        <v>6.0214561788539227E-2</v>
      </c>
      <c r="J4" s="6">
        <f>CA_Pathways_default_S2!J4-TUM_default_S2_Util!J4</f>
        <v>6.2740216909288202E-2</v>
      </c>
      <c r="K4" s="6">
        <f>CA_Pathways_default_S2!K4-TUM_default_S2_Util!K4</f>
        <v>7.1686566679976527E-3</v>
      </c>
      <c r="L4" s="6">
        <f>CA_Pathways_default_S2!L4-TUM_default_S2_Util!L4</f>
        <v>4.2151185253097335E-2</v>
      </c>
      <c r="M4" s="6">
        <f>CA_Pathways_default_S2!M4-TUM_default_S2_Util!M4</f>
        <v>0.11267226595935129</v>
      </c>
      <c r="N4" s="6">
        <f>CA_Pathways_default_S2!N4-TUM_default_S2_Util!N4</f>
        <v>2.5522644038491794E-2</v>
      </c>
      <c r="O4" s="6">
        <f>CA_Pathways_default_S2!O4-TUM_default_S2_Util!O4</f>
        <v>4.7456512280027287E-3</v>
      </c>
      <c r="P4" s="6">
        <f>CA_Pathways_default_S2!P4-TUM_default_S2_Util!P4</f>
        <v>1.6684823199080524E-2</v>
      </c>
      <c r="Q4" s="6">
        <f>CA_Pathways_default_S2!Q4-TUM_default_S2_Util!Q4</f>
        <v>0.18298921340365265</v>
      </c>
    </row>
    <row r="5" spans="1:17" x14ac:dyDescent="0.35">
      <c r="A5" s="5" t="s">
        <v>4</v>
      </c>
      <c r="B5" s="6">
        <f>CA_Pathways_default_S2!B5-TUM_default_S2_Util!B5</f>
        <v>0.13266912654863736</v>
      </c>
      <c r="C5" s="6">
        <f>CA_Pathways_default_S2!C5-TUM_default_S2_Util!C5</f>
        <v>9.2126093530149576E-3</v>
      </c>
      <c r="D5" s="6">
        <f>CA_Pathways_default_S2!D5-TUM_default_S2_Util!D5</f>
        <v>0.66565573655869159</v>
      </c>
      <c r="E5" s="6">
        <f>CA_Pathways_default_S2!E5-TUM_default_S2_Util!E5</f>
        <v>0.15245957328139453</v>
      </c>
      <c r="F5" s="6">
        <f>CA_Pathways_default_S2!F5-TUM_default_S2_Util!F5</f>
        <v>0.14646538079249963</v>
      </c>
      <c r="G5" s="6">
        <f>CA_Pathways_default_S2!G5-TUM_default_S2_Util!G5</f>
        <v>1.5155871271792E-2</v>
      </c>
      <c r="H5" s="6">
        <f>CA_Pathways_default_S2!H5-TUM_default_S2_Util!H5</f>
        <v>0.13787025782342108</v>
      </c>
      <c r="I5" s="6">
        <f>CA_Pathways_default_S2!I5-TUM_default_S2_Util!I5</f>
        <v>9.565703640561074E-2</v>
      </c>
      <c r="J5" s="6">
        <f>CA_Pathways_default_S2!J5-TUM_default_S2_Util!J5</f>
        <v>0.10435907481951091</v>
      </c>
      <c r="K5" s="6">
        <f>CA_Pathways_default_S2!K5-TUM_default_S2_Util!K5</f>
        <v>1.3601867021583386E-2</v>
      </c>
      <c r="L5" s="6">
        <f>CA_Pathways_default_S2!L5-TUM_default_S2_Util!L5</f>
        <v>6.857009115925633E-2</v>
      </c>
      <c r="M5" s="6">
        <f>CA_Pathways_default_S2!M5-TUM_default_S2_Util!M5</f>
        <v>0.11318759978131758</v>
      </c>
      <c r="N5" s="6">
        <f>CA_Pathways_default_S2!N5-TUM_default_S2_Util!N5</f>
        <v>3.6722570900124152E-2</v>
      </c>
      <c r="O5" s="6">
        <f>CA_Pathways_default_S2!O5-TUM_default_S2_Util!O5</f>
        <v>7.5028419884258261E-3</v>
      </c>
      <c r="P5" s="6">
        <f>CA_Pathways_default_S2!P5-TUM_default_S2_Util!P5</f>
        <v>3.5367396486871927E-2</v>
      </c>
      <c r="Q5" s="6">
        <f>CA_Pathways_default_S2!Q5-TUM_default_S2_Util!Q5</f>
        <v>0.24767434300262925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efault_S2!L29)+(supply_chain_S2_PAH_RD!B23*LCI_default_S2!L30)+(supply_chain_S2_PAH_RD!B24*LCI_default_S2!L31)+(supply_chain_S2_PAH_RD!B25*LCI_default_S2!L32)+(supply_chain_S2_PAH_RD!B26*LCI_default_S2!L33)+(supply_chain_S2_PAH_RD!B27*LCI_default_S2!L34)+(supply_chain_S2_PAH_RD!B28*LCI_default_S2!L35)+(supply_chain_S2_PAH_RD!B32*LCI_default_S2!L39))/LCIA_Methods!D2</f>
        <v>-0.1493227939668581</v>
      </c>
      <c r="C2" s="6">
        <f>(+(supply_chain_S2_PAH_RD!B22*LCI_default_S2!M29)+(supply_chain_S2_PAH_RD!B23*LCI_default_S2!M30)+(supply_chain_S2_PAH_RD!B24*LCI_default_S2!M31)+(supply_chain_S2_PAH_RD!B25*LCI_default_S2!M32)+(supply_chain_S2_PAH_RD!B26*LCI_default_S2!M33)+(supply_chain_S2_PAH_RD!B27*LCI_default_S2!M34)+(supply_chain_S2_PAH_RD!B28*LCI_default_S2!M35)+(supply_chain_S2_PAH_RD!B32*LCI_default_S2!M39))/LCIA_Methods!D3</f>
        <v>-5.5013436922691705E-3</v>
      </c>
      <c r="D2" s="6">
        <f>(+(supply_chain_S2_PAH_RD!B22*LCI_default_S2!N29)+(supply_chain_S2_PAH_RD!B23*LCI_default_S2!N30)+(supply_chain_S2_PAH_RD!B24*LCI_default_S2!N31)+(supply_chain_S2_PAH_RD!B25*LCI_default_S2!N32)+(supply_chain_S2_PAH_RD!B26*LCI_default_S2!N33)+(supply_chain_S2_PAH_RD!B27*LCI_default_S2!N34)+(supply_chain_S2_PAH_RD!B28*LCI_default_S2!N35)+(supply_chain_S2_PAH_RD!B32*LCI_default_S2!N39))/LCIA_Methods!D4</f>
        <v>-0.3030524908791119</v>
      </c>
      <c r="E2" s="6">
        <f>(+(supply_chain_S2_PAH_RD!B22*LCI_default_S2!O29)+(supply_chain_S2_PAH_RD!B23*LCI_default_S2!O30)+(supply_chain_S2_PAH_RD!B24*LCI_default_S2!O31)+(supply_chain_S2_PAH_RD!B25*LCI_default_S2!O32)+(supply_chain_S2_PAH_RD!B26*LCI_default_S2!O33)+(supply_chain_S2_PAH_RD!B27*LCI_default_S2!O34)+(supply_chain_S2_PAH_RD!B28*LCI_default_S2!O35)+(supply_chain_S2_PAH_RD!B32*LCI_default_S2!O39))/LCIA_Methods!D5</f>
        <v>-6.1010471204252313E-2</v>
      </c>
      <c r="F2" s="6">
        <f>(+(supply_chain_S2_PAH_RD!B22*LCI_default_S2!P29)+(supply_chain_S2_PAH_RD!B23*LCI_default_S2!P30)+(supply_chain_S2_PAH_RD!B24*LCI_default_S2!P31)+(supply_chain_S2_PAH_RD!B25*LCI_default_S2!P32)+(supply_chain_S2_PAH_RD!B26*LCI_default_S2!P33)+(supply_chain_S2_PAH_RD!B27*LCI_default_S2!P34)+(supply_chain_S2_PAH_RD!B28*LCI_default_S2!P35)+(supply_chain_S2_PAH_RD!B32*LCI_default_S2!P39))/LCIA_Methods!D6</f>
        <v>-1.8031201449541488E-2</v>
      </c>
      <c r="G2" s="6">
        <f>(+(supply_chain_S2_PAH_RD!B22*LCI_default_S2!Q29)+(supply_chain_S2_PAH_RD!B23*LCI_default_S2!Q30)+(supply_chain_S2_PAH_RD!B24*LCI_default_S2!Q31)+(supply_chain_S2_PAH_RD!B25*LCI_default_S2!Q32)+(supply_chain_S2_PAH_RD!B26*LCI_default_S2!Q33)+(supply_chain_S2_PAH_RD!B27*LCI_default_S2!Q34)+(supply_chain_S2_PAH_RD!B28*LCI_default_S2!Q35)+(supply_chain_S2_PAH_RD!B32*LCI_default_S2!Q39))/LCIA_Methods!D7</f>
        <v>-3.067308868842664E-3</v>
      </c>
      <c r="H2" s="6">
        <f>(+(supply_chain_S2_PAH_RD!B22*LCI_default_S2!R29)+(supply_chain_S2_PAH_RD!B23*LCI_default_S2!R30)+(supply_chain_S2_PAH_RD!B24*LCI_default_S2!R31)+(supply_chain_S2_PAH_RD!B25*LCI_default_S2!R32)+(supply_chain_S2_PAH_RD!B26*LCI_default_S2!R33)+(supply_chain_S2_PAH_RD!B27*LCI_default_S2!R34)+(supply_chain_S2_PAH_RD!B28*LCI_default_S2!R35)+(supply_chain_S2_PAH_RD!B32*LCI_default_S2!R39))/LCIA_Methods!D8</f>
        <v>-5.3250648255816817E-2</v>
      </c>
      <c r="I2" s="6">
        <f>(+(supply_chain_S2_PAH_RD!B22*LCI_default_S2!S29)+(supply_chain_S2_PAH_RD!B23*LCI_default_S2!S30)+(supply_chain_S2_PAH_RD!B24*LCI_default_S2!S31)+(supply_chain_S2_PAH_RD!B25*LCI_default_S2!S32)+(supply_chain_S2_PAH_RD!B26*LCI_default_S2!S33)+(supply_chain_S2_PAH_RD!B27*LCI_default_S2!S34)+(supply_chain_S2_PAH_RD!B28*LCI_default_S2!S35)+(supply_chain_S2_PAH_RD!B32*LCI_default_S2!S39))/LCIA_Methods!D9</f>
        <v>-3.8599616977498932E-2</v>
      </c>
      <c r="J2" s="6">
        <f>(+(supply_chain_S2_PAH_RD!B22*LCI_default_S2!T29)+(supply_chain_S2_PAH_RD!B23*LCI_default_S2!T30)+(supply_chain_S2_PAH_RD!B24*LCI_default_S2!T31)+(supply_chain_S2_PAH_RD!B25*LCI_default_S2!T32)+(supply_chain_S2_PAH_RD!B26*LCI_default_S2!T33)+(supply_chain_S2_PAH_RD!B27*LCI_default_S2!T34)+(supply_chain_S2_PAH_RD!B28*LCI_default_S2!T35)+(supply_chain_S2_PAH_RD!B32*LCI_default_S2!T39))/LCIA_Methods!D10</f>
        <v>-4.4789911947601055E-2</v>
      </c>
      <c r="K2" s="6">
        <f>(+(supply_chain_S2_PAH_RD!B22*LCI_default_S2!U29)+(supply_chain_S2_PAH_RD!B23*LCI_default_S2!U30)+(supply_chain_S2_PAH_RD!B24*LCI_default_S2!U31)+(supply_chain_S2_PAH_RD!B25*LCI_default_S2!U32)+(supply_chain_S2_PAH_RD!B26*LCI_default_S2!U33)+(supply_chain_S2_PAH_RD!B27*LCI_default_S2!U34)+(supply_chain_S2_PAH_RD!B28*LCI_default_S2!U35)+(supply_chain_S2_PAH_RD!B32*LCI_default_S2!U39))/LCIA_Methods!D11</f>
        <v>-1.8116908825793119E-2</v>
      </c>
      <c r="L2" s="6">
        <f>(+(supply_chain_S2_PAH_RD!B22*LCI_default_S2!V29)+(supply_chain_S2_PAH_RD!B23*LCI_default_S2!V30)+(supply_chain_S2_PAH_RD!B24*LCI_default_S2!V31)+(supply_chain_S2_PAH_RD!B25*LCI_default_S2!V32)+(supply_chain_S2_PAH_RD!B26*LCI_default_S2!V33)+(supply_chain_S2_PAH_RD!B27*LCI_default_S2!V34)+(supply_chain_S2_PAH_RD!B28*LCI_default_S2!V35)+(supply_chain_S2_PAH_RD!B32*LCI_default_S2!V39))/LCIA_Methods!D12</f>
        <v>-2.4693829287181439E-2</v>
      </c>
      <c r="M2" s="6">
        <f>(+(supply_chain_S2_PAH_RD!B22*LCI_default_S2!W29)+(supply_chain_S2_PAH_RD!B23*LCI_default_S2!W30)+(supply_chain_S2_PAH_RD!B24*LCI_default_S2!W31)+(supply_chain_S2_PAH_RD!B25*LCI_default_S2!W32)+(supply_chain_S2_PAH_RD!B26*LCI_default_S2!W33)+(supply_chain_S2_PAH_RD!B27*LCI_default_S2!W34)+(supply_chain_S2_PAH_RD!B28*LCI_default_S2!W35)+(supply_chain_S2_PAH_RD!B32*LCI_default_S2!W39))/LCIA_Methods!D13</f>
        <v>-1.8095471672184317E-2</v>
      </c>
      <c r="N2" s="6">
        <f>(+(supply_chain_S2_PAH_RD!B22*LCI_default_S2!X29)+(supply_chain_S2_PAH_RD!B23*LCI_default_S2!X30)+(supply_chain_S2_PAH_RD!B24*LCI_default_S2!X31)+(supply_chain_S2_PAH_RD!B25*LCI_default_S2!X32)+(supply_chain_S2_PAH_RD!B26*LCI_default_S2!X33)+(supply_chain_S2_PAH_RD!B27*LCI_default_S2!X34)+(supply_chain_S2_PAH_RD!B28*LCI_default_S2!X35)+(supply_chain_S2_PAH_RD!B32*LCI_default_S2!X39))/LCIA_Methods!D14</f>
        <v>-2.4666930499971989E-3</v>
      </c>
      <c r="O2" s="6">
        <f>(+(supply_chain_S2_PAH_RD!B22*LCI_default_S2!Y29)+(supply_chain_S2_PAH_RD!B23*LCI_default_S2!Y30)+(supply_chain_S2_PAH_RD!B24*LCI_default_S2!Y31)+(supply_chain_S2_PAH_RD!B25*LCI_default_S2!Y32)+(supply_chain_S2_PAH_RD!B26*LCI_default_S2!Y33)+(supply_chain_S2_PAH_RD!B27*LCI_default_S2!Y34)+(supply_chain_S2_PAH_RD!B28*LCI_default_S2!Y35)+(supply_chain_S2_PAH_RD!B32*LCI_default_S2!Y39))/LCIA_Methods!D15</f>
        <v>-1.8858576759734159E-2</v>
      </c>
      <c r="P2" s="6">
        <f>(+(supply_chain_S2_PAH_RD!B22*LCI_default_S2!Z29)+(supply_chain_S2_PAH_RD!B23*LCI_default_S2!Z30)+(supply_chain_S2_PAH_RD!B24*LCI_default_S2!Z31)+(supply_chain_S2_PAH_RD!B25*LCI_default_S2!Z32)+(supply_chain_S2_PAH_RD!B26*LCI_default_S2!Z33)+(supply_chain_S2_PAH_RD!B27*LCI_default_S2!Z34)+(supply_chain_S2_PAH_RD!B28*LCI_default_S2!Z35)+(supply_chain_S2_PAH_RD!B32*LCI_default_S2!Z39))/LCIA_Methods!D16</f>
        <v>-2.0466586100613901E-2</v>
      </c>
      <c r="Q2" s="6">
        <f>(+(supply_chain_S2_PAH_RD!B22*LCI_default_S2!AA29)+(supply_chain_S2_PAH_RD!B23*LCI_default_S2!AA30)+(supply_chain_S2_PAH_RD!B24*LCI_default_S2!AA31)+(supply_chain_S2_PAH_RD!B25*LCI_default_S2!AA32)+(supply_chain_S2_PAH_RD!B26*LCI_default_S2!AA33)+(supply_chain_S2_PAH_RD!B27*LCI_default_S2!AA34)+(supply_chain_S2_PAH_RD!B28*LCI_default_S2!AA35)+(supply_chain_S2_PAH_RD!B32*LCI_default_S2!AA39))/LCIA_Methods!D17</f>
        <v>-0.32138617298479455</v>
      </c>
    </row>
    <row r="3" spans="1:17" x14ac:dyDescent="0.35">
      <c r="A3" s="5" t="s">
        <v>2</v>
      </c>
      <c r="B3" s="6">
        <f>(+(supply_chain_S2_TP1!B22*LCI_default_S2!L29)+(supply_chain_S2_TP1!B23*LCI_default_S2!L30)+(supply_chain_S2_TP1!B24*LCI_default_S2!L31)+(supply_chain_S2_TP1!B25*LCI_default_S2!L32)+(supply_chain_S2_TP1!B26*LCI_default_S2!L33)+(supply_chain_S2_TP1!B27*LCI_default_S2!L34)+(supply_chain_S2_TP1!B28*LCI_default_S2!L35)+(supply_chain_S2_TP1!B32*LCI_default_S2!L39))/LCIA_Methods!D2</f>
        <v>-0.1493227939668581</v>
      </c>
      <c r="C3" s="6">
        <f>(+(supply_chain_S2_TP1!B22*LCI_default_S2!M29)+(supply_chain_S2_TP1!B23*LCI_default_S2!M30)+(supply_chain_S2_TP1!B24*LCI_default_S2!M31)+(supply_chain_S2_TP1!B25*LCI_default_S2!M32)+(supply_chain_S2_TP1!B26*LCI_default_S2!M33)+(supply_chain_S2_TP1!B27*LCI_default_S2!M34)+(supply_chain_S2_TP1!B28*LCI_default_S2!M35)+(supply_chain_S2_TP1!B32*LCI_default_S2!M39))/LCIA_Methods!D3</f>
        <v>-5.5013436922691705E-3</v>
      </c>
      <c r="D3" s="6">
        <f>(+(supply_chain_S2_TP1!B22*LCI_default_S2!N29)+(supply_chain_S2_TP1!B23*LCI_default_S2!N30)+(supply_chain_S2_TP1!B24*LCI_default_S2!N31)+(supply_chain_S2_TP1!B25*LCI_default_S2!N32)+(supply_chain_S2_TP1!B26*LCI_default_S2!N33)+(supply_chain_S2_TP1!B27*LCI_default_S2!N34)+(supply_chain_S2_TP1!B28*LCI_default_S2!N35)+(supply_chain_S2_TP1!B32*LCI_default_S2!N39))/LCIA_Methods!D4</f>
        <v>-0.3030524908791119</v>
      </c>
      <c r="E3" s="6">
        <f>(+(supply_chain_S2_TP1!B22*LCI_default_S2!O29)+(supply_chain_S2_TP1!B23*LCI_default_S2!O30)+(supply_chain_S2_TP1!B24*LCI_default_S2!O31)+(supply_chain_S2_TP1!B25*LCI_default_S2!O32)+(supply_chain_S2_TP1!B26*LCI_default_S2!O33)+(supply_chain_S2_TP1!B27*LCI_default_S2!O34)+(supply_chain_S2_TP1!B28*LCI_default_S2!O35)+(supply_chain_S2_TP1!B32*LCI_default_S2!O39))/LCIA_Methods!D5</f>
        <v>-6.1010471204252313E-2</v>
      </c>
      <c r="F3" s="6">
        <f>(+(supply_chain_S2_TP1!B22*LCI_default_S2!P29)+(supply_chain_S2_TP1!B23*LCI_default_S2!P30)+(supply_chain_S2_TP1!B24*LCI_default_S2!P31)+(supply_chain_S2_TP1!B25*LCI_default_S2!P32)+(supply_chain_S2_TP1!B26*LCI_default_S2!P33)+(supply_chain_S2_TP1!B27*LCI_default_S2!P34)+(supply_chain_S2_TP1!B28*LCI_default_S2!P35)+(supply_chain_S2_TP1!B32*LCI_default_S2!P39))/LCIA_Methods!D6</f>
        <v>-1.8031201449541488E-2</v>
      </c>
      <c r="G3" s="6">
        <f>(+(supply_chain_S2_TP1!B22*LCI_default_S2!Q29)+(supply_chain_S2_TP1!B23*LCI_default_S2!Q30)+(supply_chain_S2_TP1!B24*LCI_default_S2!Q31)+(supply_chain_S2_TP1!B25*LCI_default_S2!Q32)+(supply_chain_S2_TP1!B26*LCI_default_S2!Q33)+(supply_chain_S2_TP1!B27*LCI_default_S2!Q34)+(supply_chain_S2_TP1!B28*LCI_default_S2!Q35)+(supply_chain_S2_TP1!B32*LCI_default_S2!Q39))/LCIA_Methods!D7</f>
        <v>-3.067308868842664E-3</v>
      </c>
      <c r="H3" s="6">
        <f>(+(supply_chain_S2_TP1!B22*LCI_default_S2!R29)+(supply_chain_S2_TP1!B23*LCI_default_S2!R30)+(supply_chain_S2_TP1!B24*LCI_default_S2!R31)+(supply_chain_S2_TP1!B25*LCI_default_S2!R32)+(supply_chain_S2_TP1!B26*LCI_default_S2!R33)+(supply_chain_S2_TP1!B27*LCI_default_S2!R34)+(supply_chain_S2_TP1!B28*LCI_default_S2!R35)+(supply_chain_S2_TP1!B32*LCI_default_S2!R39))/LCIA_Methods!D8</f>
        <v>-5.3250648255816817E-2</v>
      </c>
      <c r="I3" s="6">
        <f>(+(supply_chain_S2_TP1!B22*LCI_default_S2!S29)+(supply_chain_S2_TP1!B23*LCI_default_S2!S30)+(supply_chain_S2_TP1!B24*LCI_default_S2!S31)+(supply_chain_S2_TP1!B25*LCI_default_S2!S32)+(supply_chain_S2_TP1!B26*LCI_default_S2!S33)+(supply_chain_S2_TP1!B27*LCI_default_S2!S34)+(supply_chain_S2_TP1!B28*LCI_default_S2!S35)+(supply_chain_S2_TP1!B32*LCI_default_S2!S39))/LCIA_Methods!D9</f>
        <v>-3.8599616977498932E-2</v>
      </c>
      <c r="J3" s="6">
        <f>(+(supply_chain_S2_TP1!B22*LCI_default_S2!T29)+(supply_chain_S2_TP1!B23*LCI_default_S2!T30)+(supply_chain_S2_TP1!B24*LCI_default_S2!T31)+(supply_chain_S2_TP1!B25*LCI_default_S2!T32)+(supply_chain_S2_TP1!B26*LCI_default_S2!T33)+(supply_chain_S2_TP1!B27*LCI_default_S2!T34)+(supply_chain_S2_TP1!B28*LCI_default_S2!T35)+(supply_chain_S2_TP1!B32*LCI_default_S2!T39))/LCIA_Methods!D10</f>
        <v>-4.4789911947601055E-2</v>
      </c>
      <c r="K3" s="6">
        <f>(+(supply_chain_S2_TP1!B22*LCI_default_S2!U29)+(supply_chain_S2_TP1!B23*LCI_default_S2!U30)+(supply_chain_S2_TP1!B24*LCI_default_S2!U31)+(supply_chain_S2_TP1!B25*LCI_default_S2!U32)+(supply_chain_S2_TP1!B26*LCI_default_S2!U33)+(supply_chain_S2_TP1!B27*LCI_default_S2!U34)+(supply_chain_S2_TP1!B28*LCI_default_S2!U35)+(supply_chain_S2_TP1!B32*LCI_default_S2!U39))/LCIA_Methods!D11</f>
        <v>-1.8116908825793119E-2</v>
      </c>
      <c r="L3" s="6">
        <f>(+(supply_chain_S2_TP1!B22*LCI_default_S2!V29)+(supply_chain_S2_TP1!B23*LCI_default_S2!V30)+(supply_chain_S2_TP1!B24*LCI_default_S2!V31)+(supply_chain_S2_TP1!B25*LCI_default_S2!V32)+(supply_chain_S2_TP1!B26*LCI_default_S2!V33)+(supply_chain_S2_TP1!B27*LCI_default_S2!V34)+(supply_chain_S2_TP1!B28*LCI_default_S2!V35)+(supply_chain_S2_TP1!B32*LCI_default_S2!V39))/LCIA_Methods!D12</f>
        <v>-2.4693829287181439E-2</v>
      </c>
      <c r="M3" s="6">
        <f>(+(supply_chain_S2_TP1!B22*LCI_default_S2!W29)+(supply_chain_S2_TP1!B23*LCI_default_S2!W30)+(supply_chain_S2_TP1!B24*LCI_default_S2!W31)+(supply_chain_S2_TP1!B25*LCI_default_S2!W32)+(supply_chain_S2_TP1!B26*LCI_default_S2!W33)+(supply_chain_S2_TP1!B27*LCI_default_S2!W34)+(supply_chain_S2_TP1!B28*LCI_default_S2!W35)+(supply_chain_S2_TP1!B32*LCI_default_S2!W39))/LCIA_Methods!D13</f>
        <v>-1.8095471672184317E-2</v>
      </c>
      <c r="N3" s="6">
        <f>(+(supply_chain_S2_TP1!B22*LCI_default_S2!X29)+(supply_chain_S2_TP1!B23*LCI_default_S2!X30)+(supply_chain_S2_TP1!B24*LCI_default_S2!X31)+(supply_chain_S2_TP1!B25*LCI_default_S2!X32)+(supply_chain_S2_TP1!B26*LCI_default_S2!X33)+(supply_chain_S2_TP1!B27*LCI_default_S2!X34)+(supply_chain_S2_TP1!B28*LCI_default_S2!X35)+(supply_chain_S2_TP1!B32*LCI_default_S2!X39))/LCIA_Methods!D14</f>
        <v>-2.4666930499971989E-3</v>
      </c>
      <c r="O3" s="6">
        <f>(+(supply_chain_S2_TP1!B22*LCI_default_S2!Y29)+(supply_chain_S2_TP1!B23*LCI_default_S2!Y30)+(supply_chain_S2_TP1!B24*LCI_default_S2!Y31)+(supply_chain_S2_TP1!B25*LCI_default_S2!Y32)+(supply_chain_S2_TP1!B26*LCI_default_S2!Y33)+(supply_chain_S2_TP1!B27*LCI_default_S2!Y34)+(supply_chain_S2_TP1!B28*LCI_default_S2!Y35)+(supply_chain_S2_TP1!B32*LCI_default_S2!Y39))/LCIA_Methods!D15</f>
        <v>-1.8858576759734159E-2</v>
      </c>
      <c r="P3" s="6">
        <f>(+(supply_chain_S2_TP1!B22*LCI_default_S2!Z29)+(supply_chain_S2_TP1!B23*LCI_default_S2!Z30)+(supply_chain_S2_TP1!B24*LCI_default_S2!Z31)+(supply_chain_S2_TP1!B25*LCI_default_S2!Z32)+(supply_chain_S2_TP1!B26*LCI_default_S2!Z33)+(supply_chain_S2_TP1!B27*LCI_default_S2!Z34)+(supply_chain_S2_TP1!B28*LCI_default_S2!Z35)+(supply_chain_S2_TP1!B32*LCI_default_S2!Z39))/LCIA_Methods!D16</f>
        <v>-2.0466586100613901E-2</v>
      </c>
      <c r="Q3" s="6">
        <f>(+(supply_chain_S2_TP1!B22*LCI_default_S2!AA29)+(supply_chain_S2_TP1!B23*LCI_default_S2!AA30)+(supply_chain_S2_TP1!B24*LCI_default_S2!AA31)+(supply_chain_S2_TP1!B25*LCI_default_S2!AA32)+(supply_chain_S2_TP1!B26*LCI_default_S2!AA33)+(supply_chain_S2_TP1!B27*LCI_default_S2!AA34)+(supply_chain_S2_TP1!B28*LCI_default_S2!AA35)+(supply_chain_S2_TP1!B32*LCI_default_S2!AA39))/LCIA_Methods!D17</f>
        <v>-0.32138617298479455</v>
      </c>
    </row>
    <row r="4" spans="1:17" x14ac:dyDescent="0.35">
      <c r="A4" s="5" t="s">
        <v>3</v>
      </c>
      <c r="B4" s="6">
        <f>(+(supply_chain_S2_TP2!B22*LCI_default_S2!L29)+(supply_chain_S2_TP2!B23*LCI_default_S2!L30)+(supply_chain_S2_TP2!B24*LCI_default_S2!L31)+(supply_chain_S2_TP2!B25*LCI_default_S2!L32)+(supply_chain_S2_TP2!B26*LCI_default_S2!L33)+(supply_chain_S2_TP2!B27*LCI_default_S2!L34)+(supply_chain_S2_TP2!B28*LCI_default_S2!L35)+(supply_chain_S2_TP2!B32*LCI_default_S2!L39))/LCIA_Methods!D2</f>
        <v>0</v>
      </c>
      <c r="C4" s="6">
        <f>(+(supply_chain_S2_TP2!B22*LCI_default_S2!M29)+(supply_chain_S2_TP2!B23*LCI_default_S2!M30)+(supply_chain_S2_TP2!B24*LCI_default_S2!M31)+(supply_chain_S2_TP2!B25*LCI_default_S2!M32)+(supply_chain_S2_TP2!B26*LCI_default_S2!M33)+(supply_chain_S2_TP2!B27*LCI_default_S2!M34)+(supply_chain_S2_TP2!B28*LCI_default_S2!M35)+(supply_chain_S2_TP2!B32*LCI_default_S2!M39))/LCIA_Methods!D3</f>
        <v>0</v>
      </c>
      <c r="D4" s="6">
        <f>(+(supply_chain_S2_TP2!B22*LCI_default_S2!N29)+(supply_chain_S2_TP2!B23*LCI_default_S2!N30)+(supply_chain_S2_TP2!B24*LCI_default_S2!N31)+(supply_chain_S2_TP2!B25*LCI_default_S2!N32)+(supply_chain_S2_TP2!B26*LCI_default_S2!N33)+(supply_chain_S2_TP2!B27*LCI_default_S2!N34)+(supply_chain_S2_TP2!B28*LCI_default_S2!N35)+(supply_chain_S2_TP2!B32*LCI_default_S2!N39))/LCIA_Methods!D4</f>
        <v>0</v>
      </c>
      <c r="E4" s="6">
        <f>(+(supply_chain_S2_TP2!B22*LCI_default_S2!O29)+(supply_chain_S2_TP2!B23*LCI_default_S2!O30)+(supply_chain_S2_TP2!B24*LCI_default_S2!O31)+(supply_chain_S2_TP2!B25*LCI_default_S2!O32)+(supply_chain_S2_TP2!B26*LCI_default_S2!O33)+(supply_chain_S2_TP2!B27*LCI_default_S2!O34)+(supply_chain_S2_TP2!B28*LCI_default_S2!O35)+(supply_chain_S2_TP2!B32*LCI_default_S2!O39))/LCIA_Methods!D5</f>
        <v>0</v>
      </c>
      <c r="F4" s="6">
        <f>(+(supply_chain_S2_TP2!B22*LCI_default_S2!P29)+(supply_chain_S2_TP2!B23*LCI_default_S2!P30)+(supply_chain_S2_TP2!B24*LCI_default_S2!P31)+(supply_chain_S2_TP2!B25*LCI_default_S2!P32)+(supply_chain_S2_TP2!B26*LCI_default_S2!P33)+(supply_chain_S2_TP2!B27*LCI_default_S2!P34)+(supply_chain_S2_TP2!B28*LCI_default_S2!P35)+(supply_chain_S2_TP2!B32*LCI_default_S2!P39))/LCIA_Methods!D6</f>
        <v>0</v>
      </c>
      <c r="G4" s="6">
        <f>(+(supply_chain_S2_TP2!B22*LCI_default_S2!Q29)+(supply_chain_S2_TP2!B23*LCI_default_S2!Q30)+(supply_chain_S2_TP2!B24*LCI_default_S2!Q31)+(supply_chain_S2_TP2!B25*LCI_default_S2!Q32)+(supply_chain_S2_TP2!B26*LCI_default_S2!Q33)+(supply_chain_S2_TP2!B27*LCI_default_S2!Q34)+(supply_chain_S2_TP2!B28*LCI_default_S2!Q35)+(supply_chain_S2_TP2!B32*LCI_default_S2!Q39))/LCIA_Methods!D7</f>
        <v>0</v>
      </c>
      <c r="H4" s="6">
        <f>(+(supply_chain_S2_TP2!B22*LCI_default_S2!R29)+(supply_chain_S2_TP2!B23*LCI_default_S2!R30)+(supply_chain_S2_TP2!B24*LCI_default_S2!R31)+(supply_chain_S2_TP2!B25*LCI_default_S2!R32)+(supply_chain_S2_TP2!B26*LCI_default_S2!R33)+(supply_chain_S2_TP2!B27*LCI_default_S2!R34)+(supply_chain_S2_TP2!B28*LCI_default_S2!R35)+(supply_chain_S2_TP2!B32*LCI_default_S2!R39))/LCIA_Methods!D8</f>
        <v>0</v>
      </c>
      <c r="I4" s="6">
        <f>(+(supply_chain_S2_TP2!B22*LCI_default_S2!S29)+(supply_chain_S2_TP2!B23*LCI_default_S2!S30)+(supply_chain_S2_TP2!B24*LCI_default_S2!S31)+(supply_chain_S2_TP2!B25*LCI_default_S2!S32)+(supply_chain_S2_TP2!B26*LCI_default_S2!S33)+(supply_chain_S2_TP2!B27*LCI_default_S2!S34)+(supply_chain_S2_TP2!B28*LCI_default_S2!S35)+(supply_chain_S2_TP2!B32*LCI_default_S2!S39))/LCIA_Methods!D9</f>
        <v>0</v>
      </c>
      <c r="J4" s="6">
        <f>(+(supply_chain_S2_TP2!B22*LCI_default_S2!T29)+(supply_chain_S2_TP2!B23*LCI_default_S2!T30)+(supply_chain_S2_TP2!B24*LCI_default_S2!T31)+(supply_chain_S2_TP2!B25*LCI_default_S2!T32)+(supply_chain_S2_TP2!B26*LCI_default_S2!T33)+(supply_chain_S2_TP2!B27*LCI_default_S2!T34)+(supply_chain_S2_TP2!B28*LCI_default_S2!T35)+(supply_chain_S2_TP2!B32*LCI_default_S2!T39))/LCIA_Methods!D10</f>
        <v>0</v>
      </c>
      <c r="K4" s="6">
        <f>(+(supply_chain_S2_TP2!B22*LCI_default_S2!U29)+(supply_chain_S2_TP2!B23*LCI_default_S2!U30)+(supply_chain_S2_TP2!B24*LCI_default_S2!U31)+(supply_chain_S2_TP2!B25*LCI_default_S2!U32)+(supply_chain_S2_TP2!B26*LCI_default_S2!U33)+(supply_chain_S2_TP2!B27*LCI_default_S2!U34)+(supply_chain_S2_TP2!B28*LCI_default_S2!U35)+(supply_chain_S2_TP2!B32*LCI_default_S2!U39))/LCIA_Methods!D11</f>
        <v>0</v>
      </c>
      <c r="L4" s="6">
        <f>(+(supply_chain_S2_TP2!B22*LCI_default_S2!V29)+(supply_chain_S2_TP2!B23*LCI_default_S2!V30)+(supply_chain_S2_TP2!B24*LCI_default_S2!V31)+(supply_chain_S2_TP2!B25*LCI_default_S2!V32)+(supply_chain_S2_TP2!B26*LCI_default_S2!V33)+(supply_chain_S2_TP2!B27*LCI_default_S2!V34)+(supply_chain_S2_TP2!B28*LCI_default_S2!V35)+(supply_chain_S2_TP2!B32*LCI_default_S2!V39))/LCIA_Methods!D12</f>
        <v>0</v>
      </c>
      <c r="M4" s="6">
        <f>(+(supply_chain_S2_TP2!B22*LCI_default_S2!W29)+(supply_chain_S2_TP2!B23*LCI_default_S2!W30)+(supply_chain_S2_TP2!B24*LCI_default_S2!W31)+(supply_chain_S2_TP2!B25*LCI_default_S2!W32)+(supply_chain_S2_TP2!B26*LCI_default_S2!W33)+(supply_chain_S2_TP2!B27*LCI_default_S2!W34)+(supply_chain_S2_TP2!B28*LCI_default_S2!W35)+(supply_chain_S2_TP2!B32*LCI_default_S2!W39))/LCIA_Methods!D13</f>
        <v>0</v>
      </c>
      <c r="N4" s="6">
        <f>(+(supply_chain_S2_TP2!B22*LCI_default_S2!X29)+(supply_chain_S2_TP2!B23*LCI_default_S2!X30)+(supply_chain_S2_TP2!B24*LCI_default_S2!X31)+(supply_chain_S2_TP2!B25*LCI_default_S2!X32)+(supply_chain_S2_TP2!B26*LCI_default_S2!X33)+(supply_chain_S2_TP2!B27*LCI_default_S2!X34)+(supply_chain_S2_TP2!B28*LCI_default_S2!X35)+(supply_chain_S2_TP2!B32*LCI_default_S2!X39))/LCIA_Methods!D14</f>
        <v>0</v>
      </c>
      <c r="O4" s="6">
        <f>(+(supply_chain_S2_TP2!B22*LCI_default_S2!Y29)+(supply_chain_S2_TP2!B23*LCI_default_S2!Y30)+(supply_chain_S2_TP2!B24*LCI_default_S2!Y31)+(supply_chain_S2_TP2!B25*LCI_default_S2!Y32)+(supply_chain_S2_TP2!B26*LCI_default_S2!Y33)+(supply_chain_S2_TP2!B27*LCI_default_S2!Y34)+(supply_chain_S2_TP2!B28*LCI_default_S2!Y35)+(supply_chain_S2_TP2!B32*LCI_default_S2!Y39))/LCIA_Methods!D15</f>
        <v>0</v>
      </c>
      <c r="P4" s="6">
        <f>(+(supply_chain_S2_TP2!B22*LCI_default_S2!Z29)+(supply_chain_S2_TP2!B23*LCI_default_S2!Z30)+(supply_chain_S2_TP2!B24*LCI_default_S2!Z31)+(supply_chain_S2_TP2!B25*LCI_default_S2!Z32)+(supply_chain_S2_TP2!B26*LCI_default_S2!Z33)+(supply_chain_S2_TP2!B27*LCI_default_S2!Z34)+(supply_chain_S2_TP2!B28*LCI_default_S2!Z35)+(supply_chain_S2_TP2!B32*LCI_default_S2!Z39))/LCIA_Methods!D16</f>
        <v>0</v>
      </c>
      <c r="Q4" s="6">
        <f>(+(supply_chain_S2_TP2!B22*LCI_default_S2!AA29)+(supply_chain_S2_TP2!B23*LCI_default_S2!AA30)+(supply_chain_S2_TP2!B24*LCI_default_S2!AA31)+(supply_chain_S2_TP2!B25*LCI_default_S2!AA32)+(supply_chain_S2_TP2!B26*LCI_default_S2!AA33)+(supply_chain_S2_TP2!B27*LCI_default_S2!AA34)+(supply_chain_S2_TP2!B28*LCI_default_S2!AA35)+(supply_chain_S2_TP2!B32*LCI_default_S2!AA39))/LCIA_Methods!D17</f>
        <v>0</v>
      </c>
    </row>
    <row r="5" spans="1:17" x14ac:dyDescent="0.35">
      <c r="A5" s="5" t="s">
        <v>4</v>
      </c>
      <c r="B5" s="6">
        <f>(+(supply_chain_S2_TP3!B22*LCI_default_S2!L29)+(supply_chain_S2_TP3!B23*LCI_default_S2!L30)+(supply_chain_S2_TP3!B24*LCI_default_S2!L31)+(supply_chain_S2_TP3!B25*LCI_default_S2!L32)+(supply_chain_S2_TP3!B26*LCI_default_S2!L33)+(supply_chain_S2_TP3!B27*LCI_default_S2!L34)+(supply_chain_S2_TP3!B28*LCI_default_S2!L35)+(supply_chain_S2_TP3!B32*LCI_default_S2!L39))/LCIA_Methods!D2</f>
        <v>0</v>
      </c>
      <c r="C5" s="6">
        <f>(+(supply_chain_S2_TP3!B22*LCI_default_S2!M29)+(supply_chain_S2_TP3!B23*LCI_default_S2!M30)+(supply_chain_S2_TP3!B24*LCI_default_S2!M31)+(supply_chain_S2_TP3!B25*LCI_default_S2!M32)+(supply_chain_S2_TP3!B26*LCI_default_S2!M33)+(supply_chain_S2_TP3!B27*LCI_default_S2!M34)+(supply_chain_S2_TP3!B28*LCI_default_S2!M35)+(supply_chain_S2_TP3!B32*LCI_default_S2!M39))/LCIA_Methods!D3</f>
        <v>0</v>
      </c>
      <c r="D5" s="6">
        <f>(+(supply_chain_S2_TP3!B22*LCI_default_S2!N29)+(supply_chain_S2_TP3!B23*LCI_default_S2!N30)+(supply_chain_S2_TP3!B24*LCI_default_S2!N31)+(supply_chain_S2_TP3!B25*LCI_default_S2!N32)+(supply_chain_S2_TP3!B26*LCI_default_S2!N33)+(supply_chain_S2_TP3!B27*LCI_default_S2!N34)+(supply_chain_S2_TP3!B28*LCI_default_S2!N35)+(supply_chain_S2_TP3!B32*LCI_default_S2!N39))/LCIA_Methods!D4</f>
        <v>0</v>
      </c>
      <c r="E5" s="6">
        <f>(+(supply_chain_S2_TP3!B22*LCI_default_S2!O29)+(supply_chain_S2_TP3!B23*LCI_default_S2!O30)+(supply_chain_S2_TP3!B24*LCI_default_S2!O31)+(supply_chain_S2_TP3!B25*LCI_default_S2!O32)+(supply_chain_S2_TP3!B26*LCI_default_S2!O33)+(supply_chain_S2_TP3!B27*LCI_default_S2!O34)+(supply_chain_S2_TP3!B28*LCI_default_S2!O35)+(supply_chain_S2_TP3!B32*LCI_default_S2!O39))/LCIA_Methods!D5</f>
        <v>0</v>
      </c>
      <c r="F5" s="6">
        <f>(+(supply_chain_S2_TP3!B22*LCI_default_S2!P29)+(supply_chain_S2_TP3!B23*LCI_default_S2!P30)+(supply_chain_S2_TP3!B24*LCI_default_S2!P31)+(supply_chain_S2_TP3!B25*LCI_default_S2!P32)+(supply_chain_S2_TP3!B26*LCI_default_S2!P33)+(supply_chain_S2_TP3!B27*LCI_default_S2!P34)+(supply_chain_S2_TP3!B28*LCI_default_S2!P35)+(supply_chain_S2_TP3!B32*LCI_default_S2!P39))/LCIA_Methods!D6</f>
        <v>0</v>
      </c>
      <c r="G5" s="6">
        <f>(+(supply_chain_S2_TP3!B22*LCI_default_S2!Q29)+(supply_chain_S2_TP3!B23*LCI_default_S2!Q30)+(supply_chain_S2_TP3!B24*LCI_default_S2!Q31)+(supply_chain_S2_TP3!B25*LCI_default_S2!Q32)+(supply_chain_S2_TP3!B26*LCI_default_S2!Q33)+(supply_chain_S2_TP3!B27*LCI_default_S2!Q34)+(supply_chain_S2_TP3!B28*LCI_default_S2!Q35)+(supply_chain_S2_TP3!B32*LCI_default_S2!Q39))/LCIA_Methods!D7</f>
        <v>0</v>
      </c>
      <c r="H5" s="6">
        <f>(+(supply_chain_S2_TP3!B22*LCI_default_S2!R29)+(supply_chain_S2_TP3!B23*LCI_default_S2!R30)+(supply_chain_S2_TP3!B24*LCI_default_S2!R31)+(supply_chain_S2_TP3!B25*LCI_default_S2!R32)+(supply_chain_S2_TP3!B26*LCI_default_S2!R33)+(supply_chain_S2_TP3!B27*LCI_default_S2!R34)+(supply_chain_S2_TP3!B28*LCI_default_S2!R35)+(supply_chain_S2_TP3!B32*LCI_default_S2!R39))/LCIA_Methods!D8</f>
        <v>0</v>
      </c>
      <c r="I5" s="6">
        <f>(+(supply_chain_S2_TP3!B22*LCI_default_S2!S29)+(supply_chain_S2_TP3!B23*LCI_default_S2!S30)+(supply_chain_S2_TP3!B24*LCI_default_S2!S31)+(supply_chain_S2_TP3!B25*LCI_default_S2!S32)+(supply_chain_S2_TP3!B26*LCI_default_S2!S33)+(supply_chain_S2_TP3!B27*LCI_default_S2!S34)+(supply_chain_S2_TP3!B28*LCI_default_S2!S35)+(supply_chain_S2_TP3!B32*LCI_default_S2!S39))/LCIA_Methods!D9</f>
        <v>0</v>
      </c>
      <c r="J5" s="6">
        <f>(+(supply_chain_S2_TP3!B22*LCI_default_S2!T29)+(supply_chain_S2_TP3!B23*LCI_default_S2!T30)+(supply_chain_S2_TP3!B24*LCI_default_S2!T31)+(supply_chain_S2_TP3!B25*LCI_default_S2!T32)+(supply_chain_S2_TP3!B26*LCI_default_S2!T33)+(supply_chain_S2_TP3!B27*LCI_default_S2!T34)+(supply_chain_S2_TP3!B28*LCI_default_S2!T35)+(supply_chain_S2_TP3!B32*LCI_default_S2!T39))/LCIA_Methods!D10</f>
        <v>0</v>
      </c>
      <c r="K5" s="6">
        <f>(+(supply_chain_S2_TP3!B22*LCI_default_S2!U29)+(supply_chain_S2_TP3!B23*LCI_default_S2!U30)+(supply_chain_S2_TP3!B24*LCI_default_S2!U31)+(supply_chain_S2_TP3!B25*LCI_default_S2!U32)+(supply_chain_S2_TP3!B26*LCI_default_S2!U33)+(supply_chain_S2_TP3!B27*LCI_default_S2!U34)+(supply_chain_S2_TP3!B28*LCI_default_S2!U35)+(supply_chain_S2_TP3!B32*LCI_default_S2!U39))/LCIA_Methods!D11</f>
        <v>0</v>
      </c>
      <c r="L5" s="6">
        <f>(+(supply_chain_S2_TP3!B22*LCI_default_S2!V29)+(supply_chain_S2_TP3!B23*LCI_default_S2!V30)+(supply_chain_S2_TP3!B24*LCI_default_S2!V31)+(supply_chain_S2_TP3!B25*LCI_default_S2!V32)+(supply_chain_S2_TP3!B26*LCI_default_S2!V33)+(supply_chain_S2_TP3!B27*LCI_default_S2!V34)+(supply_chain_S2_TP3!B28*LCI_default_S2!V35)+(supply_chain_S2_TP3!B32*LCI_default_S2!V39))/LCIA_Methods!D12</f>
        <v>0</v>
      </c>
      <c r="M5" s="6">
        <f>(+(supply_chain_S2_TP3!B22*LCI_default_S2!W29)+(supply_chain_S2_TP3!B23*LCI_default_S2!W30)+(supply_chain_S2_TP3!B24*LCI_default_S2!W31)+(supply_chain_S2_TP3!B25*LCI_default_S2!W32)+(supply_chain_S2_TP3!B26*LCI_default_S2!W33)+(supply_chain_S2_TP3!B27*LCI_default_S2!W34)+(supply_chain_S2_TP3!B28*LCI_default_S2!W35)+(supply_chain_S2_TP3!B32*LCI_default_S2!W39))/LCIA_Methods!D13</f>
        <v>0</v>
      </c>
      <c r="N5" s="6">
        <f>(+(supply_chain_S2_TP3!B22*LCI_default_S2!X29)+(supply_chain_S2_TP3!B23*LCI_default_S2!X30)+(supply_chain_S2_TP3!B24*LCI_default_S2!X31)+(supply_chain_S2_TP3!B25*LCI_default_S2!X32)+(supply_chain_S2_TP3!B26*LCI_default_S2!X33)+(supply_chain_S2_TP3!B27*LCI_default_S2!X34)+(supply_chain_S2_TP3!B28*LCI_default_S2!X35)+(supply_chain_S2_TP3!B32*LCI_default_S2!X39))/LCIA_Methods!D14</f>
        <v>0</v>
      </c>
      <c r="O5" s="6">
        <f>(+(supply_chain_S2_TP3!B22*LCI_default_S2!Y29)+(supply_chain_S2_TP3!B23*LCI_default_S2!Y30)+(supply_chain_S2_TP3!B24*LCI_default_S2!Y31)+(supply_chain_S2_TP3!B25*LCI_default_S2!Y32)+(supply_chain_S2_TP3!B26*LCI_default_S2!Y33)+(supply_chain_S2_TP3!B27*LCI_default_S2!Y34)+(supply_chain_S2_TP3!B28*LCI_default_S2!Y35)+(supply_chain_S2_TP3!B32*LCI_default_S2!Y39))/LCIA_Methods!D15</f>
        <v>0</v>
      </c>
      <c r="P5" s="6">
        <f>(+(supply_chain_S2_TP3!B22*LCI_default_S2!Z29)+(supply_chain_S2_TP3!B23*LCI_default_S2!Z30)+(supply_chain_S2_TP3!B24*LCI_default_S2!Z31)+(supply_chain_S2_TP3!B25*LCI_default_S2!Z32)+(supply_chain_S2_TP3!B26*LCI_default_S2!Z33)+(supply_chain_S2_TP3!B27*LCI_default_S2!Z34)+(supply_chain_S2_TP3!B28*LCI_default_S2!Z35)+(supply_chain_S2_TP3!B32*LCI_default_S2!Z39))/LCIA_Methods!D16</f>
        <v>0</v>
      </c>
      <c r="Q5" s="6">
        <f>(+(supply_chain_S2_TP3!B22*LCI_default_S2!AA29)+(supply_chain_S2_TP3!B23*LCI_default_S2!AA30)+(supply_chain_S2_TP3!B24*LCI_default_S2!AA31)+(supply_chain_S2_TP3!B25*LCI_default_S2!AA32)+(supply_chain_S2_TP3!B26*LCI_default_S2!AA33)+(supply_chain_S2_TP3!B27*LCI_default_S2!AA34)+(supply_chain_S2_TP3!B28*LCI_default_S2!AA35)+(supply_chain_S2_TP3!B32*LCI_default_S2!AA39))/LCIA_Methods!D17</f>
        <v>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OEV_Pathways_default_S2!B2*VLOOKUP("PAH_RD",Waste_Generation_S3!A1:C100,3,FALSE)</f>
        <v>0.63807936476697991</v>
      </c>
      <c r="C2" s="6">
        <f>OEV_Pathways_default_S2!C2*VLOOKUP("PAH_RD",Waste_Generation_S3!A1:C100,3,FALSE)</f>
        <v>0.26576930827065653</v>
      </c>
      <c r="D2" s="6">
        <f>OEV_Pathways_default_S2!D2*VLOOKUP("PAH_RD",Waste_Generation_S3!A1:C100,3,FALSE)</f>
        <v>3.3938816812290127</v>
      </c>
      <c r="E2" s="6">
        <f>OEV_Pathways_default_S2!E2*VLOOKUP("PAH_RD",Waste_Generation_S3!A1:C100,3,FALSE)</f>
        <v>0.89799592747379076</v>
      </c>
      <c r="F2" s="6">
        <f>OEV_Pathways_default_S2!F2*VLOOKUP("PAH_RD",Waste_Generation_S3!A1:C100,3,FALSE)</f>
        <v>0.50736768202956317</v>
      </c>
      <c r="G2" s="6">
        <f>OEV_Pathways_default_S2!G2*VLOOKUP("PAH_RD",Waste_Generation_S3!A1:C100,3,FALSE)</f>
        <v>0.41395525042220893</v>
      </c>
      <c r="H2" s="6">
        <f>OEV_Pathways_default_S2!H2*VLOOKUP("PAH_RD",Waste_Generation_S3!A1:C100,3,FALSE)</f>
        <v>0.85521001667115704</v>
      </c>
      <c r="I2" s="6">
        <f>OEV_Pathways_default_S2!I2*VLOOKUP("PAH_RD",Waste_Generation_S3!A1:C100,3,FALSE)</f>
        <v>0.98686147133514024</v>
      </c>
      <c r="J2" s="6">
        <f>OEV_Pathways_default_S2!J2*VLOOKUP("PAH_RD",Waste_Generation_S3!A1:C100,3,FALSE)</f>
        <v>0.54808461843890444</v>
      </c>
      <c r="K2" s="6">
        <f>OEV_Pathways_default_S2!K2*VLOOKUP("PAH_RD",Waste_Generation_S3!A1:C100,3,FALSE)</f>
        <v>0.13996213978363131</v>
      </c>
      <c r="L2" s="6">
        <f>OEV_Pathways_default_S2!L2*VLOOKUP("PAH_RD",Waste_Generation_S3!A1:C100,3,FALSE)</f>
        <v>0.31226853971227692</v>
      </c>
      <c r="M2" s="6">
        <f>OEV_Pathways_default_S2!M2*VLOOKUP("PAH_RD",Waste_Generation_S3!A1:C100,3,FALSE)</f>
        <v>0.53849631885229821</v>
      </c>
      <c r="N2" s="6">
        <f>OEV_Pathways_default_S2!N2*VLOOKUP("PAH_RD",Waste_Generation_S3!A1:C100,3,FALSE)</f>
        <v>0.13151480152843562</v>
      </c>
      <c r="O2" s="6">
        <f>OEV_Pathways_default_S2!O2*VLOOKUP("PAH_RD",Waste_Generation_S3!A1:C100,3,FALSE)</f>
        <v>0.16592279794281012</v>
      </c>
      <c r="P2" s="6">
        <f>OEV_Pathways_default_S2!P2*VLOOKUP("PAH_RD",Waste_Generation_S3!A1:C100,3,FALSE)</f>
        <v>0.17093572468914608</v>
      </c>
      <c r="Q2" s="6">
        <f>OEV_Pathways_default_S2!Q2*VLOOKUP("PAH_RD",Waste_Generation_S3!A1:C100,3,FALSE)</f>
        <v>5.9816757386730561</v>
      </c>
    </row>
    <row r="3" spans="1:17" x14ac:dyDescent="0.35">
      <c r="A3" s="5" t="s">
        <v>2</v>
      </c>
      <c r="B3" s="6">
        <f>OEV_Pathways_default_S2!B3*VLOOKUP("TP1",Waste_Generation_S3!A1:C100,3,FALSE)</f>
        <v>0.10634656079449668</v>
      </c>
      <c r="C3" s="6">
        <f>OEV_Pathways_default_S2!C3*VLOOKUP("TP1",Waste_Generation_S3!A1:C100,3,FALSE)</f>
        <v>4.4294884711776096E-2</v>
      </c>
      <c r="D3" s="6">
        <f>OEV_Pathways_default_S2!D3*VLOOKUP("TP1",Waste_Generation_S3!A1:C100,3,FALSE)</f>
        <v>0.56564694687150219</v>
      </c>
      <c r="E3" s="6">
        <f>OEV_Pathways_default_S2!E3*VLOOKUP("TP1",Waste_Generation_S3!A1:C100,3,FALSE)</f>
        <v>0.14966598791229849</v>
      </c>
      <c r="F3" s="6">
        <f>OEV_Pathways_default_S2!F3*VLOOKUP("TP1",Waste_Generation_S3!A1:C100,3,FALSE)</f>
        <v>8.4561280338260547E-2</v>
      </c>
      <c r="G3" s="6">
        <f>OEV_Pathways_default_S2!G3*VLOOKUP("TP1",Waste_Generation_S3!A1:C100,3,FALSE)</f>
        <v>6.899254173703484E-2</v>
      </c>
      <c r="H3" s="6">
        <f>OEV_Pathways_default_S2!H3*VLOOKUP("TP1",Waste_Generation_S3!A1:C100,3,FALSE)</f>
        <v>0.14253500277852621</v>
      </c>
      <c r="I3" s="6">
        <f>OEV_Pathways_default_S2!I3*VLOOKUP("TP1",Waste_Generation_S3!A1:C100,3,FALSE)</f>
        <v>0.16447691188919009</v>
      </c>
      <c r="J3" s="6">
        <f>OEV_Pathways_default_S2!J3*VLOOKUP("TP1",Waste_Generation_S3!A1:C100,3,FALSE)</f>
        <v>9.1347436406484087E-2</v>
      </c>
      <c r="K3" s="6">
        <f>OEV_Pathways_default_S2!K3*VLOOKUP("TP1",Waste_Generation_S3!A1:C100,3,FALSE)</f>
        <v>2.332702329727189E-2</v>
      </c>
      <c r="L3" s="6">
        <f>OEV_Pathways_default_S2!L3*VLOOKUP("TP1",Waste_Generation_S3!A1:C100,3,FALSE)</f>
        <v>5.2044756618712829E-2</v>
      </c>
      <c r="M3" s="6">
        <f>OEV_Pathways_default_S2!M3*VLOOKUP("TP1",Waste_Generation_S3!A1:C100,3,FALSE)</f>
        <v>8.9749386475383053E-2</v>
      </c>
      <c r="N3" s="6">
        <f>OEV_Pathways_default_S2!N3*VLOOKUP("TP1",Waste_Generation_S3!A1:C100,3,FALSE)</f>
        <v>2.1919133588072608E-2</v>
      </c>
      <c r="O3" s="6">
        <f>OEV_Pathways_default_S2!O3*VLOOKUP("TP1",Waste_Generation_S3!A1:C100,3,FALSE)</f>
        <v>2.7653799657135023E-2</v>
      </c>
      <c r="P3" s="6">
        <f>OEV_Pathways_default_S2!P3*VLOOKUP("TP1",Waste_Generation_S3!A1:C100,3,FALSE)</f>
        <v>2.8489287448191025E-2</v>
      </c>
      <c r="Q3" s="6">
        <f>OEV_Pathways_default_S2!Q3*VLOOKUP("TP1",Waste_Generation_S3!A1:C100,3,FALSE)</f>
        <v>0.99694595644550954</v>
      </c>
    </row>
    <row r="4" spans="1:17" x14ac:dyDescent="0.35">
      <c r="A4" s="5" t="s">
        <v>3</v>
      </c>
      <c r="B4" s="6">
        <f>OEV_Pathways_default_S2!B4*VLOOKUP("TP2",Waste_Generation_S3!A1:C100,3,FALSE)</f>
        <v>0.21269312158899328</v>
      </c>
      <c r="C4" s="6">
        <f>OEV_Pathways_default_S2!C4*VLOOKUP("TP2",Waste_Generation_S3!A1:C100,3,FALSE)</f>
        <v>8.858976942355215E-2</v>
      </c>
      <c r="D4" s="6">
        <f>OEV_Pathways_default_S2!D4*VLOOKUP("TP2",Waste_Generation_S3!A1:C100,3,FALSE)</f>
        <v>1.1312938937430039</v>
      </c>
      <c r="E4" s="6">
        <f>OEV_Pathways_default_S2!E4*VLOOKUP("TP2",Waste_Generation_S3!A1:C100,3,FALSE)</f>
        <v>0.29933197582459681</v>
      </c>
      <c r="F4" s="6">
        <f>OEV_Pathways_default_S2!F4*VLOOKUP("TP2",Waste_Generation_S3!A1:C100,3,FALSE)</f>
        <v>0.16912256067652101</v>
      </c>
      <c r="G4" s="6">
        <f>OEV_Pathways_default_S2!G4*VLOOKUP("TP2",Waste_Generation_S3!A1:C100,3,FALSE)</f>
        <v>0.13798508347406963</v>
      </c>
      <c r="H4" s="6">
        <f>OEV_Pathways_default_S2!H4*VLOOKUP("TP2",Waste_Generation_S3!A1:C100,3,FALSE)</f>
        <v>0.28507000555705231</v>
      </c>
      <c r="I4" s="6">
        <f>OEV_Pathways_default_S2!I4*VLOOKUP("TP2",Waste_Generation_S3!A1:C100,3,FALSE)</f>
        <v>0.32895382377838006</v>
      </c>
      <c r="J4" s="6">
        <f>OEV_Pathways_default_S2!J4*VLOOKUP("TP2",Waste_Generation_S3!A1:C100,3,FALSE)</f>
        <v>0.18269487281296809</v>
      </c>
      <c r="K4" s="6">
        <f>OEV_Pathways_default_S2!K4*VLOOKUP("TP2",Waste_Generation_S3!A1:C100,3,FALSE)</f>
        <v>4.6654046594543759E-2</v>
      </c>
      <c r="L4" s="6">
        <f>OEV_Pathways_default_S2!L4*VLOOKUP("TP2",Waste_Generation_S3!A1:C100,3,FALSE)</f>
        <v>0.10408951323742562</v>
      </c>
      <c r="M4" s="6">
        <f>OEV_Pathways_default_S2!M4*VLOOKUP("TP2",Waste_Generation_S3!A1:C100,3,FALSE)</f>
        <v>0.17949877295076602</v>
      </c>
      <c r="N4" s="6">
        <f>OEV_Pathways_default_S2!N4*VLOOKUP("TP2",Waste_Generation_S3!A1:C100,3,FALSE)</f>
        <v>4.3838267176145196E-2</v>
      </c>
      <c r="O4" s="6">
        <f>OEV_Pathways_default_S2!O4*VLOOKUP("TP2",Waste_Generation_S3!A1:C100,3,FALSE)</f>
        <v>5.5307599314270026E-2</v>
      </c>
      <c r="P4" s="6">
        <f>OEV_Pathways_default_S2!P4*VLOOKUP("TP2",Waste_Generation_S3!A1:C100,3,FALSE)</f>
        <v>5.6978574896382021E-2</v>
      </c>
      <c r="Q4" s="6">
        <f>OEV_Pathways_default_S2!Q4*VLOOKUP("TP2",Waste_Generation_S3!A1:C100,3,FALSE)</f>
        <v>1.9938919128910182</v>
      </c>
    </row>
    <row r="5" spans="1:17" x14ac:dyDescent="0.35">
      <c r="A5" s="5" t="s">
        <v>4</v>
      </c>
      <c r="B5" s="6">
        <f>OEV_Pathways_default_S2!B5*VLOOKUP("TP3",Waste_Generation_S3!A1:C100,3,FALSE)</f>
        <v>0.31903968238348995</v>
      </c>
      <c r="C5" s="6">
        <f>OEV_Pathways_default_S2!C5*VLOOKUP("TP3",Waste_Generation_S3!A1:C100,3,FALSE)</f>
        <v>0.13288465413532824</v>
      </c>
      <c r="D5" s="6">
        <f>OEV_Pathways_default_S2!D5*VLOOKUP("TP3",Waste_Generation_S3!A1:C100,3,FALSE)</f>
        <v>1.6969408406145061</v>
      </c>
      <c r="E5" s="6">
        <f>OEV_Pathways_default_S2!E5*VLOOKUP("TP3",Waste_Generation_S3!A1:C100,3,FALSE)</f>
        <v>0.44899796373689532</v>
      </c>
      <c r="F5" s="6">
        <f>OEV_Pathways_default_S2!F5*VLOOKUP("TP3",Waste_Generation_S3!A1:C100,3,FALSE)</f>
        <v>0.25368384101478153</v>
      </c>
      <c r="G5" s="6">
        <f>OEV_Pathways_default_S2!G5*VLOOKUP("TP3",Waste_Generation_S3!A1:C100,3,FALSE)</f>
        <v>0.20697762521110447</v>
      </c>
      <c r="H5" s="6">
        <f>OEV_Pathways_default_S2!H5*VLOOKUP("TP3",Waste_Generation_S3!A1:C100,3,FALSE)</f>
        <v>0.42760500833557852</v>
      </c>
      <c r="I5" s="6">
        <f>OEV_Pathways_default_S2!I5*VLOOKUP("TP3",Waste_Generation_S3!A1:C100,3,FALSE)</f>
        <v>0.49343073566757012</v>
      </c>
      <c r="J5" s="6">
        <f>OEV_Pathways_default_S2!J5*VLOOKUP("TP3",Waste_Generation_S3!A1:C100,3,FALSE)</f>
        <v>0.27404230921945222</v>
      </c>
      <c r="K5" s="6">
        <f>OEV_Pathways_default_S2!K5*VLOOKUP("TP3",Waste_Generation_S3!A1:C100,3,FALSE)</f>
        <v>6.9981069891815656E-2</v>
      </c>
      <c r="L5" s="6">
        <f>OEV_Pathways_default_S2!L5*VLOOKUP("TP3",Waste_Generation_S3!A1:C100,3,FALSE)</f>
        <v>0.15613426985613846</v>
      </c>
      <c r="M5" s="6">
        <f>OEV_Pathways_default_S2!M5*VLOOKUP("TP3",Waste_Generation_S3!A1:C100,3,FALSE)</f>
        <v>0.2692481594261491</v>
      </c>
      <c r="N5" s="6">
        <f>OEV_Pathways_default_S2!N5*VLOOKUP("TP3",Waste_Generation_S3!A1:C100,3,FALSE)</f>
        <v>6.5757400764217808E-2</v>
      </c>
      <c r="O5" s="6">
        <f>OEV_Pathways_default_S2!O5*VLOOKUP("TP3",Waste_Generation_S3!A1:C100,3,FALSE)</f>
        <v>8.2961398971405045E-2</v>
      </c>
      <c r="P5" s="6">
        <f>OEV_Pathways_default_S2!P5*VLOOKUP("TP3",Waste_Generation_S3!A1:C100,3,FALSE)</f>
        <v>8.5467862344573042E-2</v>
      </c>
      <c r="Q5" s="6">
        <f>OEV_Pathways_default_S2!Q5*VLOOKUP("TP3",Waste_Generation_S3!A1:C100,3,FALSE)</f>
        <v>2.9908378693365276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CA_Pathways_default_S3!B2-TUM_default_S3_Util!B2</f>
        <v>0.6737003545031951</v>
      </c>
      <c r="C2" s="6">
        <f>CA_Pathways_default_S3!C2-TUM_default_S3_Util!C2</f>
        <v>1.8500298469975612E-2</v>
      </c>
      <c r="D2" s="6">
        <f>CA_Pathways_default_S3!D2-TUM_default_S3_Util!D2</f>
        <v>2.0241752852771615</v>
      </c>
      <c r="E2" s="6">
        <f>CA_Pathways_default_S3!E2-TUM_default_S3_Util!E2</f>
        <v>0.38142711582502659</v>
      </c>
      <c r="F2" s="6">
        <f>CA_Pathways_default_S3!F2-TUM_default_S3_Util!F2</f>
        <v>0.26681403162879669</v>
      </c>
      <c r="G2" s="6">
        <f>CA_Pathways_default_S3!G2-TUM_default_S3_Util!G2</f>
        <v>3.1045664718470041E-2</v>
      </c>
      <c r="H2" s="6">
        <f>CA_Pathways_default_S3!H2-TUM_default_S3_Util!H2</f>
        <v>0.25042012303473471</v>
      </c>
      <c r="I2" s="6">
        <f>CA_Pathways_default_S3!I2-TUM_default_S3_Util!I2</f>
        <v>0.18260009044333536</v>
      </c>
      <c r="J2" s="6">
        <f>CA_Pathways_default_S3!J2-TUM_default_S3_Util!J2</f>
        <v>0.1871074241648864</v>
      </c>
      <c r="K2" s="6">
        <f>CA_Pathways_default_S3!K2-TUM_default_S3_Util!K2</f>
        <v>9.7308243866961297E-2</v>
      </c>
      <c r="L2" s="6">
        <f>CA_Pathways_default_S3!L2-TUM_default_S3_Util!L2</f>
        <v>0.1216301501725115</v>
      </c>
      <c r="M2" s="6">
        <f>CA_Pathways_default_S3!M2-TUM_default_S3_Util!M2</f>
        <v>0.26214448724852896</v>
      </c>
      <c r="N2" s="6">
        <f>CA_Pathways_default_S3!N2-TUM_default_S3_Util!N2</f>
        <v>6.5189309415264421E-2</v>
      </c>
      <c r="O2" s="6">
        <f>CA_Pathways_default_S3!O2-TUM_default_S3_Util!O2</f>
        <v>2.3712922360811219E-2</v>
      </c>
      <c r="P2" s="6">
        <f>CA_Pathways_default_S3!P2-TUM_default_S3_Util!P2</f>
        <v>8.5850049868534298E-2</v>
      </c>
      <c r="Q2" s="6">
        <f>CA_Pathways_default_S3!Q2-TUM_default_S3_Util!Q2</f>
        <v>0.62055613596942205</v>
      </c>
    </row>
    <row r="3" spans="1:17" x14ac:dyDescent="0.35">
      <c r="A3" s="5" t="s">
        <v>2</v>
      </c>
      <c r="B3" s="6">
        <f>CA_Pathways_default_S3!B3-TUM_default_S3_Util!B3</f>
        <v>0.44616664318699545</v>
      </c>
      <c r="C3" s="6">
        <f>CA_Pathways_default_S3!C3-TUM_default_S3_Util!C3</f>
        <v>2.0205240709645993E-3</v>
      </c>
      <c r="D3" s="6">
        <f>CA_Pathways_default_S3!D3-TUM_default_S3_Util!D3</f>
        <v>1.0200346420477251</v>
      </c>
      <c r="E3" s="6">
        <f>CA_Pathways_default_S3!E3-TUM_default_S3_Util!E3</f>
        <v>8.5182549645805225E-2</v>
      </c>
      <c r="F3" s="6">
        <f>CA_Pathways_default_S3!F3-TUM_default_S3_Util!F3</f>
        <v>2.2305127993883407E-2</v>
      </c>
      <c r="G3" s="6">
        <f>CA_Pathways_default_S3!G3-TUM_default_S3_Util!G3</f>
        <v>4.1217046697153018E-3</v>
      </c>
      <c r="H3" s="6">
        <f>CA_Pathways_default_S3!H3-TUM_default_S3_Util!H3</f>
        <v>2.5528889941697448E-2</v>
      </c>
      <c r="I3" s="6">
        <f>CA_Pathways_default_S3!I3-TUM_default_S3_Util!I3</f>
        <v>2.672849224918538E-2</v>
      </c>
      <c r="J3" s="6">
        <f>CA_Pathways_default_S3!J3-TUM_default_S3_Util!J3</f>
        <v>2.0008132436087296E-2</v>
      </c>
      <c r="K3" s="6">
        <f>CA_Pathways_default_S3!K3-TUM_default_S3_Util!K3</f>
        <v>7.6537720177380267E-2</v>
      </c>
      <c r="L3" s="6">
        <f>CA_Pathways_default_S3!L3-TUM_default_S3_Util!L3</f>
        <v>1.0908873760157825E-2</v>
      </c>
      <c r="M3" s="6">
        <f>CA_Pathways_default_S3!M3-TUM_default_S3_Util!M3</f>
        <v>3.6284621507860076E-2</v>
      </c>
      <c r="N3" s="6">
        <f>CA_Pathways_default_S3!N3-TUM_default_S3_Util!N3</f>
        <v>2.9440944766484785E-3</v>
      </c>
      <c r="O3" s="6">
        <f>CA_Pathways_default_S3!O3-TUM_default_S3_Util!O3</f>
        <v>1.1464429144382664E-2</v>
      </c>
      <c r="P3" s="6">
        <f>CA_Pathways_default_S3!P3-TUM_default_S3_Util!P3</f>
        <v>3.3797830182581853E-2</v>
      </c>
      <c r="Q3" s="6">
        <f>CA_Pathways_default_S3!Q3-TUM_default_S3_Util!Q3</f>
        <v>0.18989257956314007</v>
      </c>
    </row>
    <row r="4" spans="1:17" x14ac:dyDescent="0.35">
      <c r="A4" s="5" t="s">
        <v>3</v>
      </c>
      <c r="B4" s="6">
        <f>CA_Pathways_default_S3!B4-TUM_default_S3_Util!B4</f>
        <v>9.4864584767562238E-2</v>
      </c>
      <c r="C4" s="6">
        <f>CA_Pathways_default_S3!C4-TUM_default_S3_Util!C4</f>
        <v>7.2671650459960558E-3</v>
      </c>
      <c r="D4" s="6">
        <f>CA_Pathways_default_S3!D4-TUM_default_S3_Util!D4</f>
        <v>0.33848490667074443</v>
      </c>
      <c r="E4" s="6">
        <f>CA_Pathways_default_S3!E4-TUM_default_S3_Util!E4</f>
        <v>0.14378499289782681</v>
      </c>
      <c r="F4" s="6">
        <f>CA_Pathways_default_S3!F4-TUM_default_S3_Util!F4</f>
        <v>9.8043522842413661E-2</v>
      </c>
      <c r="G4" s="6">
        <f>CA_Pathways_default_S3!G4-TUM_default_S3_Util!G4</f>
        <v>1.176808877696274E-2</v>
      </c>
      <c r="H4" s="6">
        <f>CA_Pathways_default_S3!H4-TUM_default_S3_Util!H4</f>
        <v>8.7020975269616191E-2</v>
      </c>
      <c r="I4" s="6">
        <f>CA_Pathways_default_S3!I4-TUM_default_S3_Util!I4</f>
        <v>6.0214561788539227E-2</v>
      </c>
      <c r="J4" s="6">
        <f>CA_Pathways_default_S3!J4-TUM_default_S3_Util!J4</f>
        <v>6.2740216909288202E-2</v>
      </c>
      <c r="K4" s="6">
        <f>CA_Pathways_default_S3!K4-TUM_default_S3_Util!K4</f>
        <v>7.1686566679976527E-3</v>
      </c>
      <c r="L4" s="6">
        <f>CA_Pathways_default_S3!L4-TUM_default_S3_Util!L4</f>
        <v>4.2151185253097335E-2</v>
      </c>
      <c r="M4" s="6">
        <f>CA_Pathways_default_S3!M4-TUM_default_S3_Util!M4</f>
        <v>0.11267226595935129</v>
      </c>
      <c r="N4" s="6">
        <f>CA_Pathways_default_S3!N4-TUM_default_S3_Util!N4</f>
        <v>2.5522644038491794E-2</v>
      </c>
      <c r="O4" s="6">
        <f>CA_Pathways_default_S3!O4-TUM_default_S3_Util!O4</f>
        <v>4.7456512280027287E-3</v>
      </c>
      <c r="P4" s="6">
        <f>CA_Pathways_default_S3!P4-TUM_default_S3_Util!P4</f>
        <v>1.6684823199080524E-2</v>
      </c>
      <c r="Q4" s="6">
        <f>CA_Pathways_default_S3!Q4-TUM_default_S3_Util!Q4</f>
        <v>0.18298921340365265</v>
      </c>
    </row>
    <row r="5" spans="1:17" x14ac:dyDescent="0.35">
      <c r="A5" s="5" t="s">
        <v>4</v>
      </c>
      <c r="B5" s="6">
        <f>CA_Pathways_default_S3!B5-TUM_default_S3_Util!B5</f>
        <v>0.13266912654863736</v>
      </c>
      <c r="C5" s="6">
        <f>CA_Pathways_default_S3!C5-TUM_default_S3_Util!C5</f>
        <v>9.2126093530149576E-3</v>
      </c>
      <c r="D5" s="6">
        <f>CA_Pathways_default_S3!D5-TUM_default_S3_Util!D5</f>
        <v>0.66565573655869159</v>
      </c>
      <c r="E5" s="6">
        <f>CA_Pathways_default_S3!E5-TUM_default_S3_Util!E5</f>
        <v>0.15245957328139453</v>
      </c>
      <c r="F5" s="6">
        <f>CA_Pathways_default_S3!F5-TUM_default_S3_Util!F5</f>
        <v>0.14646538079249963</v>
      </c>
      <c r="G5" s="6">
        <f>CA_Pathways_default_S3!G5-TUM_default_S3_Util!G5</f>
        <v>1.5155871271792E-2</v>
      </c>
      <c r="H5" s="6">
        <f>CA_Pathways_default_S3!H5-TUM_default_S3_Util!H5</f>
        <v>0.13787025782342108</v>
      </c>
      <c r="I5" s="6">
        <f>CA_Pathways_default_S3!I5-TUM_default_S3_Util!I5</f>
        <v>9.565703640561074E-2</v>
      </c>
      <c r="J5" s="6">
        <f>CA_Pathways_default_S3!J5-TUM_default_S3_Util!J5</f>
        <v>0.10435907481951091</v>
      </c>
      <c r="K5" s="6">
        <f>CA_Pathways_default_S3!K5-TUM_default_S3_Util!K5</f>
        <v>1.3601867021583386E-2</v>
      </c>
      <c r="L5" s="6">
        <f>CA_Pathways_default_S3!L5-TUM_default_S3_Util!L5</f>
        <v>6.857009115925633E-2</v>
      </c>
      <c r="M5" s="6">
        <f>CA_Pathways_default_S3!M5-TUM_default_S3_Util!M5</f>
        <v>0.11318759978131758</v>
      </c>
      <c r="N5" s="6">
        <f>CA_Pathways_default_S3!N5-TUM_default_S3_Util!N5</f>
        <v>3.6722570900124152E-2</v>
      </c>
      <c r="O5" s="6">
        <f>CA_Pathways_default_S3!O5-TUM_default_S3_Util!O5</f>
        <v>7.5028419884258261E-3</v>
      </c>
      <c r="P5" s="6">
        <f>CA_Pathways_default_S3!P5-TUM_default_S3_Util!P5</f>
        <v>3.5367396486871927E-2</v>
      </c>
      <c r="Q5" s="6">
        <f>CA_Pathways_default_S3!Q5-TUM_default_S3_Util!Q5</f>
        <v>0.24767434300262925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efault_S3!L29)+(supply_chain_S3_PAH_RD!B23*LCI_default_S3!L30)+(supply_chain_S3_PAH_RD!B24*LCI_default_S3!L31)+(supply_chain_S3_PAH_RD!B25*LCI_default_S3!L32)+(supply_chain_S3_PAH_RD!B26*LCI_default_S3!L33)+(supply_chain_S3_PAH_RD!B27*LCI_default_S3!L34)+(supply_chain_S3_PAH_RD!B28*LCI_default_S3!L35)+(supply_chain_S3_PAH_RD!B32*LCI_default_S3!L39))/LCIA_Methods!D2</f>
        <v>-0.1493227939668581</v>
      </c>
      <c r="C2" s="6">
        <f>(+(supply_chain_S3_PAH_RD!B22*LCI_default_S3!M29)+(supply_chain_S3_PAH_RD!B23*LCI_default_S3!M30)+(supply_chain_S3_PAH_RD!B24*LCI_default_S3!M31)+(supply_chain_S3_PAH_RD!B25*LCI_default_S3!M32)+(supply_chain_S3_PAH_RD!B26*LCI_default_S3!M33)+(supply_chain_S3_PAH_RD!B27*LCI_default_S3!M34)+(supply_chain_S3_PAH_RD!B28*LCI_default_S3!M35)+(supply_chain_S3_PAH_RD!B32*LCI_default_S3!M39))/LCIA_Methods!D3</f>
        <v>-5.5013436922691705E-3</v>
      </c>
      <c r="D2" s="6">
        <f>(+(supply_chain_S3_PAH_RD!B22*LCI_default_S3!N29)+(supply_chain_S3_PAH_RD!B23*LCI_default_S3!N30)+(supply_chain_S3_PAH_RD!B24*LCI_default_S3!N31)+(supply_chain_S3_PAH_RD!B25*LCI_default_S3!N32)+(supply_chain_S3_PAH_RD!B26*LCI_default_S3!N33)+(supply_chain_S3_PAH_RD!B27*LCI_default_S3!N34)+(supply_chain_S3_PAH_RD!B28*LCI_default_S3!N35)+(supply_chain_S3_PAH_RD!B32*LCI_default_S3!N39))/LCIA_Methods!D4</f>
        <v>-0.3030524908791119</v>
      </c>
      <c r="E2" s="6">
        <f>(+(supply_chain_S3_PAH_RD!B22*LCI_default_S3!O29)+(supply_chain_S3_PAH_RD!B23*LCI_default_S3!O30)+(supply_chain_S3_PAH_RD!B24*LCI_default_S3!O31)+(supply_chain_S3_PAH_RD!B25*LCI_default_S3!O32)+(supply_chain_S3_PAH_RD!B26*LCI_default_S3!O33)+(supply_chain_S3_PAH_RD!B27*LCI_default_S3!O34)+(supply_chain_S3_PAH_RD!B28*LCI_default_S3!O35)+(supply_chain_S3_PAH_RD!B32*LCI_default_S3!O39))/LCIA_Methods!D5</f>
        <v>-6.1010471204252313E-2</v>
      </c>
      <c r="F2" s="6">
        <f>(+(supply_chain_S3_PAH_RD!B22*LCI_default_S3!P29)+(supply_chain_S3_PAH_RD!B23*LCI_default_S3!P30)+(supply_chain_S3_PAH_RD!B24*LCI_default_S3!P31)+(supply_chain_S3_PAH_RD!B25*LCI_default_S3!P32)+(supply_chain_S3_PAH_RD!B26*LCI_default_S3!P33)+(supply_chain_S3_PAH_RD!B27*LCI_default_S3!P34)+(supply_chain_S3_PAH_RD!B28*LCI_default_S3!P35)+(supply_chain_S3_PAH_RD!B32*LCI_default_S3!P39))/LCIA_Methods!D6</f>
        <v>-1.8031201449541488E-2</v>
      </c>
      <c r="G2" s="6">
        <f>(+(supply_chain_S3_PAH_RD!B22*LCI_default_S3!Q29)+(supply_chain_S3_PAH_RD!B23*LCI_default_S3!Q30)+(supply_chain_S3_PAH_RD!B24*LCI_default_S3!Q31)+(supply_chain_S3_PAH_RD!B25*LCI_default_S3!Q32)+(supply_chain_S3_PAH_RD!B26*LCI_default_S3!Q33)+(supply_chain_S3_PAH_RD!B27*LCI_default_S3!Q34)+(supply_chain_S3_PAH_RD!B28*LCI_default_S3!Q35)+(supply_chain_S3_PAH_RD!B32*LCI_default_S3!Q39))/LCIA_Methods!D7</f>
        <v>-3.067308868842664E-3</v>
      </c>
      <c r="H2" s="6">
        <f>(+(supply_chain_S3_PAH_RD!B22*LCI_default_S3!R29)+(supply_chain_S3_PAH_RD!B23*LCI_default_S3!R30)+(supply_chain_S3_PAH_RD!B24*LCI_default_S3!R31)+(supply_chain_S3_PAH_RD!B25*LCI_default_S3!R32)+(supply_chain_S3_PAH_RD!B26*LCI_default_S3!R33)+(supply_chain_S3_PAH_RD!B27*LCI_default_S3!R34)+(supply_chain_S3_PAH_RD!B28*LCI_default_S3!R35)+(supply_chain_S3_PAH_RD!B32*LCI_default_S3!R39))/LCIA_Methods!D8</f>
        <v>-5.3250648255816817E-2</v>
      </c>
      <c r="I2" s="6">
        <f>(+(supply_chain_S3_PAH_RD!B22*LCI_default_S3!S29)+(supply_chain_S3_PAH_RD!B23*LCI_default_S3!S30)+(supply_chain_S3_PAH_RD!B24*LCI_default_S3!S31)+(supply_chain_S3_PAH_RD!B25*LCI_default_S3!S32)+(supply_chain_S3_PAH_RD!B26*LCI_default_S3!S33)+(supply_chain_S3_PAH_RD!B27*LCI_default_S3!S34)+(supply_chain_S3_PAH_RD!B28*LCI_default_S3!S35)+(supply_chain_S3_PAH_RD!B32*LCI_default_S3!S39))/LCIA_Methods!D9</f>
        <v>-3.8599616977498932E-2</v>
      </c>
      <c r="J2" s="6">
        <f>(+(supply_chain_S3_PAH_RD!B22*LCI_default_S3!T29)+(supply_chain_S3_PAH_RD!B23*LCI_default_S3!T30)+(supply_chain_S3_PAH_RD!B24*LCI_default_S3!T31)+(supply_chain_S3_PAH_RD!B25*LCI_default_S3!T32)+(supply_chain_S3_PAH_RD!B26*LCI_default_S3!T33)+(supply_chain_S3_PAH_RD!B27*LCI_default_S3!T34)+(supply_chain_S3_PAH_RD!B28*LCI_default_S3!T35)+(supply_chain_S3_PAH_RD!B32*LCI_default_S3!T39))/LCIA_Methods!D10</f>
        <v>-4.4789911947601055E-2</v>
      </c>
      <c r="K2" s="6">
        <f>(+(supply_chain_S3_PAH_RD!B22*LCI_default_S3!U29)+(supply_chain_S3_PAH_RD!B23*LCI_default_S3!U30)+(supply_chain_S3_PAH_RD!B24*LCI_default_S3!U31)+(supply_chain_S3_PAH_RD!B25*LCI_default_S3!U32)+(supply_chain_S3_PAH_RD!B26*LCI_default_S3!U33)+(supply_chain_S3_PAH_RD!B27*LCI_default_S3!U34)+(supply_chain_S3_PAH_RD!B28*LCI_default_S3!U35)+(supply_chain_S3_PAH_RD!B32*LCI_default_S3!U39))/LCIA_Methods!D11</f>
        <v>-1.8116908825793119E-2</v>
      </c>
      <c r="L2" s="6">
        <f>(+(supply_chain_S3_PAH_RD!B22*LCI_default_S3!V29)+(supply_chain_S3_PAH_RD!B23*LCI_default_S3!V30)+(supply_chain_S3_PAH_RD!B24*LCI_default_S3!V31)+(supply_chain_S3_PAH_RD!B25*LCI_default_S3!V32)+(supply_chain_S3_PAH_RD!B26*LCI_default_S3!V33)+(supply_chain_S3_PAH_RD!B27*LCI_default_S3!V34)+(supply_chain_S3_PAH_RD!B28*LCI_default_S3!V35)+(supply_chain_S3_PAH_RD!B32*LCI_default_S3!V39))/LCIA_Methods!D12</f>
        <v>-2.4693829287181439E-2</v>
      </c>
      <c r="M2" s="6">
        <f>(+(supply_chain_S3_PAH_RD!B22*LCI_default_S3!W29)+(supply_chain_S3_PAH_RD!B23*LCI_default_S3!W30)+(supply_chain_S3_PAH_RD!B24*LCI_default_S3!W31)+(supply_chain_S3_PAH_RD!B25*LCI_default_S3!W32)+(supply_chain_S3_PAH_RD!B26*LCI_default_S3!W33)+(supply_chain_S3_PAH_RD!B27*LCI_default_S3!W34)+(supply_chain_S3_PAH_RD!B28*LCI_default_S3!W35)+(supply_chain_S3_PAH_RD!B32*LCI_default_S3!W39))/LCIA_Methods!D13</f>
        <v>-1.8095471672184317E-2</v>
      </c>
      <c r="N2" s="6">
        <f>(+(supply_chain_S3_PAH_RD!B22*LCI_default_S3!X29)+(supply_chain_S3_PAH_RD!B23*LCI_default_S3!X30)+(supply_chain_S3_PAH_RD!B24*LCI_default_S3!X31)+(supply_chain_S3_PAH_RD!B25*LCI_default_S3!X32)+(supply_chain_S3_PAH_RD!B26*LCI_default_S3!X33)+(supply_chain_S3_PAH_RD!B27*LCI_default_S3!X34)+(supply_chain_S3_PAH_RD!B28*LCI_default_S3!X35)+(supply_chain_S3_PAH_RD!B32*LCI_default_S3!X39))/LCIA_Methods!D14</f>
        <v>-2.4666930499971989E-3</v>
      </c>
      <c r="O2" s="6">
        <f>(+(supply_chain_S3_PAH_RD!B22*LCI_default_S3!Y29)+(supply_chain_S3_PAH_RD!B23*LCI_default_S3!Y30)+(supply_chain_S3_PAH_RD!B24*LCI_default_S3!Y31)+(supply_chain_S3_PAH_RD!B25*LCI_default_S3!Y32)+(supply_chain_S3_PAH_RD!B26*LCI_default_S3!Y33)+(supply_chain_S3_PAH_RD!B27*LCI_default_S3!Y34)+(supply_chain_S3_PAH_RD!B28*LCI_default_S3!Y35)+(supply_chain_S3_PAH_RD!B32*LCI_default_S3!Y39))/LCIA_Methods!D15</f>
        <v>-1.8858576759734159E-2</v>
      </c>
      <c r="P2" s="6">
        <f>(+(supply_chain_S3_PAH_RD!B22*LCI_default_S3!Z29)+(supply_chain_S3_PAH_RD!B23*LCI_default_S3!Z30)+(supply_chain_S3_PAH_RD!B24*LCI_default_S3!Z31)+(supply_chain_S3_PAH_RD!B25*LCI_default_S3!Z32)+(supply_chain_S3_PAH_RD!B26*LCI_default_S3!Z33)+(supply_chain_S3_PAH_RD!B27*LCI_default_S3!Z34)+(supply_chain_S3_PAH_RD!B28*LCI_default_S3!Z35)+(supply_chain_S3_PAH_RD!B32*LCI_default_S3!Z39))/LCIA_Methods!D16</f>
        <v>-2.0466586100613901E-2</v>
      </c>
      <c r="Q2" s="6">
        <f>(+(supply_chain_S3_PAH_RD!B22*LCI_default_S3!AA29)+(supply_chain_S3_PAH_RD!B23*LCI_default_S3!AA30)+(supply_chain_S3_PAH_RD!B24*LCI_default_S3!AA31)+(supply_chain_S3_PAH_RD!B25*LCI_default_S3!AA32)+(supply_chain_S3_PAH_RD!B26*LCI_default_S3!AA33)+(supply_chain_S3_PAH_RD!B27*LCI_default_S3!AA34)+(supply_chain_S3_PAH_RD!B28*LCI_default_S3!AA35)+(supply_chain_S3_PAH_RD!B32*LCI_default_S3!AA39))/LCIA_Methods!D17</f>
        <v>-0.32138617298479455</v>
      </c>
    </row>
    <row r="3" spans="1:17" x14ac:dyDescent="0.35">
      <c r="A3" s="5" t="s">
        <v>2</v>
      </c>
      <c r="B3" s="6">
        <f>(+(supply_chain_S3_TP1!B22*LCI_default_S3!L29)+(supply_chain_S3_TP1!B23*LCI_default_S3!L30)+(supply_chain_S3_TP1!B24*LCI_default_S3!L31)+(supply_chain_S3_TP1!B25*LCI_default_S3!L32)+(supply_chain_S3_TP1!B26*LCI_default_S3!L33)+(supply_chain_S3_TP1!B27*LCI_default_S3!L34)+(supply_chain_S3_TP1!B28*LCI_default_S3!L35)+(supply_chain_S3_TP1!B32*LCI_default_S3!L39))/LCIA_Methods!D2</f>
        <v>-0.1493227939668581</v>
      </c>
      <c r="C3" s="6">
        <f>(+(supply_chain_S3_TP1!B22*LCI_default_S3!M29)+(supply_chain_S3_TP1!B23*LCI_default_S3!M30)+(supply_chain_S3_TP1!B24*LCI_default_S3!M31)+(supply_chain_S3_TP1!B25*LCI_default_S3!M32)+(supply_chain_S3_TP1!B26*LCI_default_S3!M33)+(supply_chain_S3_TP1!B27*LCI_default_S3!M34)+(supply_chain_S3_TP1!B28*LCI_default_S3!M35)+(supply_chain_S3_TP1!B32*LCI_default_S3!M39))/LCIA_Methods!D3</f>
        <v>-5.5013436922691705E-3</v>
      </c>
      <c r="D3" s="6">
        <f>(+(supply_chain_S3_TP1!B22*LCI_default_S3!N29)+(supply_chain_S3_TP1!B23*LCI_default_S3!N30)+(supply_chain_S3_TP1!B24*LCI_default_S3!N31)+(supply_chain_S3_TP1!B25*LCI_default_S3!N32)+(supply_chain_S3_TP1!B26*LCI_default_S3!N33)+(supply_chain_S3_TP1!B27*LCI_default_S3!N34)+(supply_chain_S3_TP1!B28*LCI_default_S3!N35)+(supply_chain_S3_TP1!B32*LCI_default_S3!N39))/LCIA_Methods!D4</f>
        <v>-0.3030524908791119</v>
      </c>
      <c r="E3" s="6">
        <f>(+(supply_chain_S3_TP1!B22*LCI_default_S3!O29)+(supply_chain_S3_TP1!B23*LCI_default_S3!O30)+(supply_chain_S3_TP1!B24*LCI_default_S3!O31)+(supply_chain_S3_TP1!B25*LCI_default_S3!O32)+(supply_chain_S3_TP1!B26*LCI_default_S3!O33)+(supply_chain_S3_TP1!B27*LCI_default_S3!O34)+(supply_chain_S3_TP1!B28*LCI_default_S3!O35)+(supply_chain_S3_TP1!B32*LCI_default_S3!O39))/LCIA_Methods!D5</f>
        <v>-6.1010471204252313E-2</v>
      </c>
      <c r="F3" s="6">
        <f>(+(supply_chain_S3_TP1!B22*LCI_default_S3!P29)+(supply_chain_S3_TP1!B23*LCI_default_S3!P30)+(supply_chain_S3_TP1!B24*LCI_default_S3!P31)+(supply_chain_S3_TP1!B25*LCI_default_S3!P32)+(supply_chain_S3_TP1!B26*LCI_default_S3!P33)+(supply_chain_S3_TP1!B27*LCI_default_S3!P34)+(supply_chain_S3_TP1!B28*LCI_default_S3!P35)+(supply_chain_S3_TP1!B32*LCI_default_S3!P39))/LCIA_Methods!D6</f>
        <v>-1.8031201449541488E-2</v>
      </c>
      <c r="G3" s="6">
        <f>(+(supply_chain_S3_TP1!B22*LCI_default_S3!Q29)+(supply_chain_S3_TP1!B23*LCI_default_S3!Q30)+(supply_chain_S3_TP1!B24*LCI_default_S3!Q31)+(supply_chain_S3_TP1!B25*LCI_default_S3!Q32)+(supply_chain_S3_TP1!B26*LCI_default_S3!Q33)+(supply_chain_S3_TP1!B27*LCI_default_S3!Q34)+(supply_chain_S3_TP1!B28*LCI_default_S3!Q35)+(supply_chain_S3_TP1!B32*LCI_default_S3!Q39))/LCIA_Methods!D7</f>
        <v>-3.067308868842664E-3</v>
      </c>
      <c r="H3" s="6">
        <f>(+(supply_chain_S3_TP1!B22*LCI_default_S3!R29)+(supply_chain_S3_TP1!B23*LCI_default_S3!R30)+(supply_chain_S3_TP1!B24*LCI_default_S3!R31)+(supply_chain_S3_TP1!B25*LCI_default_S3!R32)+(supply_chain_S3_TP1!B26*LCI_default_S3!R33)+(supply_chain_S3_TP1!B27*LCI_default_S3!R34)+(supply_chain_S3_TP1!B28*LCI_default_S3!R35)+(supply_chain_S3_TP1!B32*LCI_default_S3!R39))/LCIA_Methods!D8</f>
        <v>-5.3250648255816817E-2</v>
      </c>
      <c r="I3" s="6">
        <f>(+(supply_chain_S3_TP1!B22*LCI_default_S3!S29)+(supply_chain_S3_TP1!B23*LCI_default_S3!S30)+(supply_chain_S3_TP1!B24*LCI_default_S3!S31)+(supply_chain_S3_TP1!B25*LCI_default_S3!S32)+(supply_chain_S3_TP1!B26*LCI_default_S3!S33)+(supply_chain_S3_TP1!B27*LCI_default_S3!S34)+(supply_chain_S3_TP1!B28*LCI_default_S3!S35)+(supply_chain_S3_TP1!B32*LCI_default_S3!S39))/LCIA_Methods!D9</f>
        <v>-3.8599616977498932E-2</v>
      </c>
      <c r="J3" s="6">
        <f>(+(supply_chain_S3_TP1!B22*LCI_default_S3!T29)+(supply_chain_S3_TP1!B23*LCI_default_S3!T30)+(supply_chain_S3_TP1!B24*LCI_default_S3!T31)+(supply_chain_S3_TP1!B25*LCI_default_S3!T32)+(supply_chain_S3_TP1!B26*LCI_default_S3!T33)+(supply_chain_S3_TP1!B27*LCI_default_S3!T34)+(supply_chain_S3_TP1!B28*LCI_default_S3!T35)+(supply_chain_S3_TP1!B32*LCI_default_S3!T39))/LCIA_Methods!D10</f>
        <v>-4.4789911947601055E-2</v>
      </c>
      <c r="K3" s="6">
        <f>(+(supply_chain_S3_TP1!B22*LCI_default_S3!U29)+(supply_chain_S3_TP1!B23*LCI_default_S3!U30)+(supply_chain_S3_TP1!B24*LCI_default_S3!U31)+(supply_chain_S3_TP1!B25*LCI_default_S3!U32)+(supply_chain_S3_TP1!B26*LCI_default_S3!U33)+(supply_chain_S3_TP1!B27*LCI_default_S3!U34)+(supply_chain_S3_TP1!B28*LCI_default_S3!U35)+(supply_chain_S3_TP1!B32*LCI_default_S3!U39))/LCIA_Methods!D11</f>
        <v>-1.8116908825793119E-2</v>
      </c>
      <c r="L3" s="6">
        <f>(+(supply_chain_S3_TP1!B22*LCI_default_S3!V29)+(supply_chain_S3_TP1!B23*LCI_default_S3!V30)+(supply_chain_S3_TP1!B24*LCI_default_S3!V31)+(supply_chain_S3_TP1!B25*LCI_default_S3!V32)+(supply_chain_S3_TP1!B26*LCI_default_S3!V33)+(supply_chain_S3_TP1!B27*LCI_default_S3!V34)+(supply_chain_S3_TP1!B28*LCI_default_S3!V35)+(supply_chain_S3_TP1!B32*LCI_default_S3!V39))/LCIA_Methods!D12</f>
        <v>-2.4693829287181439E-2</v>
      </c>
      <c r="M3" s="6">
        <f>(+(supply_chain_S3_TP1!B22*LCI_default_S3!W29)+(supply_chain_S3_TP1!B23*LCI_default_S3!W30)+(supply_chain_S3_TP1!B24*LCI_default_S3!W31)+(supply_chain_S3_TP1!B25*LCI_default_S3!W32)+(supply_chain_S3_TP1!B26*LCI_default_S3!W33)+(supply_chain_S3_TP1!B27*LCI_default_S3!W34)+(supply_chain_S3_TP1!B28*LCI_default_S3!W35)+(supply_chain_S3_TP1!B32*LCI_default_S3!W39))/LCIA_Methods!D13</f>
        <v>-1.8095471672184317E-2</v>
      </c>
      <c r="N3" s="6">
        <f>(+(supply_chain_S3_TP1!B22*LCI_default_S3!X29)+(supply_chain_S3_TP1!B23*LCI_default_S3!X30)+(supply_chain_S3_TP1!B24*LCI_default_S3!X31)+(supply_chain_S3_TP1!B25*LCI_default_S3!X32)+(supply_chain_S3_TP1!B26*LCI_default_S3!X33)+(supply_chain_S3_TP1!B27*LCI_default_S3!X34)+(supply_chain_S3_TP1!B28*LCI_default_S3!X35)+(supply_chain_S3_TP1!B32*LCI_default_S3!X39))/LCIA_Methods!D14</f>
        <v>-2.4666930499971989E-3</v>
      </c>
      <c r="O3" s="6">
        <f>(+(supply_chain_S3_TP1!B22*LCI_default_S3!Y29)+(supply_chain_S3_TP1!B23*LCI_default_S3!Y30)+(supply_chain_S3_TP1!B24*LCI_default_S3!Y31)+(supply_chain_S3_TP1!B25*LCI_default_S3!Y32)+(supply_chain_S3_TP1!B26*LCI_default_S3!Y33)+(supply_chain_S3_TP1!B27*LCI_default_S3!Y34)+(supply_chain_S3_TP1!B28*LCI_default_S3!Y35)+(supply_chain_S3_TP1!B32*LCI_default_S3!Y39))/LCIA_Methods!D15</f>
        <v>-1.8858576759734159E-2</v>
      </c>
      <c r="P3" s="6">
        <f>(+(supply_chain_S3_TP1!B22*LCI_default_S3!Z29)+(supply_chain_S3_TP1!B23*LCI_default_S3!Z30)+(supply_chain_S3_TP1!B24*LCI_default_S3!Z31)+(supply_chain_S3_TP1!B25*LCI_default_S3!Z32)+(supply_chain_S3_TP1!B26*LCI_default_S3!Z33)+(supply_chain_S3_TP1!B27*LCI_default_S3!Z34)+(supply_chain_S3_TP1!B28*LCI_default_S3!Z35)+(supply_chain_S3_TP1!B32*LCI_default_S3!Z39))/LCIA_Methods!D16</f>
        <v>-2.0466586100613901E-2</v>
      </c>
      <c r="Q3" s="6">
        <f>(+(supply_chain_S3_TP1!B22*LCI_default_S3!AA29)+(supply_chain_S3_TP1!B23*LCI_default_S3!AA30)+(supply_chain_S3_TP1!B24*LCI_default_S3!AA31)+(supply_chain_S3_TP1!B25*LCI_default_S3!AA32)+(supply_chain_S3_TP1!B26*LCI_default_S3!AA33)+(supply_chain_S3_TP1!B27*LCI_default_S3!AA34)+(supply_chain_S3_TP1!B28*LCI_default_S3!AA35)+(supply_chain_S3_TP1!B32*LCI_default_S3!AA39))/LCIA_Methods!D17</f>
        <v>-0.32138617298479455</v>
      </c>
    </row>
    <row r="4" spans="1:17" x14ac:dyDescent="0.35">
      <c r="A4" s="5" t="s">
        <v>3</v>
      </c>
      <c r="B4" s="6">
        <f>(+(supply_chain_S3_TP2!B22*LCI_default_S3!L29)+(supply_chain_S3_TP2!B23*LCI_default_S3!L30)+(supply_chain_S3_TP2!B24*LCI_default_S3!L31)+(supply_chain_S3_TP2!B25*LCI_default_S3!L32)+(supply_chain_S3_TP2!B26*LCI_default_S3!L33)+(supply_chain_S3_TP2!B27*LCI_default_S3!L34)+(supply_chain_S3_TP2!B28*LCI_default_S3!L35)+(supply_chain_S3_TP2!B32*LCI_default_S3!L39))/LCIA_Methods!D2</f>
        <v>0</v>
      </c>
      <c r="C4" s="6">
        <f>(+(supply_chain_S3_TP2!B22*LCI_default_S3!M29)+(supply_chain_S3_TP2!B23*LCI_default_S3!M30)+(supply_chain_S3_TP2!B24*LCI_default_S3!M31)+(supply_chain_S3_TP2!B25*LCI_default_S3!M32)+(supply_chain_S3_TP2!B26*LCI_default_S3!M33)+(supply_chain_S3_TP2!B27*LCI_default_S3!M34)+(supply_chain_S3_TP2!B28*LCI_default_S3!M35)+(supply_chain_S3_TP2!B32*LCI_default_S3!M39))/LCIA_Methods!D3</f>
        <v>0</v>
      </c>
      <c r="D4" s="6">
        <f>(+(supply_chain_S3_TP2!B22*LCI_default_S3!N29)+(supply_chain_S3_TP2!B23*LCI_default_S3!N30)+(supply_chain_S3_TP2!B24*LCI_default_S3!N31)+(supply_chain_S3_TP2!B25*LCI_default_S3!N32)+(supply_chain_S3_TP2!B26*LCI_default_S3!N33)+(supply_chain_S3_TP2!B27*LCI_default_S3!N34)+(supply_chain_S3_TP2!B28*LCI_default_S3!N35)+(supply_chain_S3_TP2!B32*LCI_default_S3!N39))/LCIA_Methods!D4</f>
        <v>0</v>
      </c>
      <c r="E4" s="6">
        <f>(+(supply_chain_S3_TP2!B22*LCI_default_S3!O29)+(supply_chain_S3_TP2!B23*LCI_default_S3!O30)+(supply_chain_S3_TP2!B24*LCI_default_S3!O31)+(supply_chain_S3_TP2!B25*LCI_default_S3!O32)+(supply_chain_S3_TP2!B26*LCI_default_S3!O33)+(supply_chain_S3_TP2!B27*LCI_default_S3!O34)+(supply_chain_S3_TP2!B28*LCI_default_S3!O35)+(supply_chain_S3_TP2!B32*LCI_default_S3!O39))/LCIA_Methods!D5</f>
        <v>0</v>
      </c>
      <c r="F4" s="6">
        <f>(+(supply_chain_S3_TP2!B22*LCI_default_S3!P29)+(supply_chain_S3_TP2!B23*LCI_default_S3!P30)+(supply_chain_S3_TP2!B24*LCI_default_S3!P31)+(supply_chain_S3_TP2!B25*LCI_default_S3!P32)+(supply_chain_S3_TP2!B26*LCI_default_S3!P33)+(supply_chain_S3_TP2!B27*LCI_default_S3!P34)+(supply_chain_S3_TP2!B28*LCI_default_S3!P35)+(supply_chain_S3_TP2!B32*LCI_default_S3!P39))/LCIA_Methods!D6</f>
        <v>0</v>
      </c>
      <c r="G4" s="6">
        <f>(+(supply_chain_S3_TP2!B22*LCI_default_S3!Q29)+(supply_chain_S3_TP2!B23*LCI_default_S3!Q30)+(supply_chain_S3_TP2!B24*LCI_default_S3!Q31)+(supply_chain_S3_TP2!B25*LCI_default_S3!Q32)+(supply_chain_S3_TP2!B26*LCI_default_S3!Q33)+(supply_chain_S3_TP2!B27*LCI_default_S3!Q34)+(supply_chain_S3_TP2!B28*LCI_default_S3!Q35)+(supply_chain_S3_TP2!B32*LCI_default_S3!Q39))/LCIA_Methods!D7</f>
        <v>0</v>
      </c>
      <c r="H4" s="6">
        <f>(+(supply_chain_S3_TP2!B22*LCI_default_S3!R29)+(supply_chain_S3_TP2!B23*LCI_default_S3!R30)+(supply_chain_S3_TP2!B24*LCI_default_S3!R31)+(supply_chain_S3_TP2!B25*LCI_default_S3!R32)+(supply_chain_S3_TP2!B26*LCI_default_S3!R33)+(supply_chain_S3_TP2!B27*LCI_default_S3!R34)+(supply_chain_S3_TP2!B28*LCI_default_S3!R35)+(supply_chain_S3_TP2!B32*LCI_default_S3!R39))/LCIA_Methods!D8</f>
        <v>0</v>
      </c>
      <c r="I4" s="6">
        <f>(+(supply_chain_S3_TP2!B22*LCI_default_S3!S29)+(supply_chain_S3_TP2!B23*LCI_default_S3!S30)+(supply_chain_S3_TP2!B24*LCI_default_S3!S31)+(supply_chain_S3_TP2!B25*LCI_default_S3!S32)+(supply_chain_S3_TP2!B26*LCI_default_S3!S33)+(supply_chain_S3_TP2!B27*LCI_default_S3!S34)+(supply_chain_S3_TP2!B28*LCI_default_S3!S35)+(supply_chain_S3_TP2!B32*LCI_default_S3!S39))/LCIA_Methods!D9</f>
        <v>0</v>
      </c>
      <c r="J4" s="6">
        <f>(+(supply_chain_S3_TP2!B22*LCI_default_S3!T29)+(supply_chain_S3_TP2!B23*LCI_default_S3!T30)+(supply_chain_S3_TP2!B24*LCI_default_S3!T31)+(supply_chain_S3_TP2!B25*LCI_default_S3!T32)+(supply_chain_S3_TP2!B26*LCI_default_S3!T33)+(supply_chain_S3_TP2!B27*LCI_default_S3!T34)+(supply_chain_S3_TP2!B28*LCI_default_S3!T35)+(supply_chain_S3_TP2!B32*LCI_default_S3!T39))/LCIA_Methods!D10</f>
        <v>0</v>
      </c>
      <c r="K4" s="6">
        <f>(+(supply_chain_S3_TP2!B22*LCI_default_S3!U29)+(supply_chain_S3_TP2!B23*LCI_default_S3!U30)+(supply_chain_S3_TP2!B24*LCI_default_S3!U31)+(supply_chain_S3_TP2!B25*LCI_default_S3!U32)+(supply_chain_S3_TP2!B26*LCI_default_S3!U33)+(supply_chain_S3_TP2!B27*LCI_default_S3!U34)+(supply_chain_S3_TP2!B28*LCI_default_S3!U35)+(supply_chain_S3_TP2!B32*LCI_default_S3!U39))/LCIA_Methods!D11</f>
        <v>0</v>
      </c>
      <c r="L4" s="6">
        <f>(+(supply_chain_S3_TP2!B22*LCI_default_S3!V29)+(supply_chain_S3_TP2!B23*LCI_default_S3!V30)+(supply_chain_S3_TP2!B24*LCI_default_S3!V31)+(supply_chain_S3_TP2!B25*LCI_default_S3!V32)+(supply_chain_S3_TP2!B26*LCI_default_S3!V33)+(supply_chain_S3_TP2!B27*LCI_default_S3!V34)+(supply_chain_S3_TP2!B28*LCI_default_S3!V35)+(supply_chain_S3_TP2!B32*LCI_default_S3!V39))/LCIA_Methods!D12</f>
        <v>0</v>
      </c>
      <c r="M4" s="6">
        <f>(+(supply_chain_S3_TP2!B22*LCI_default_S3!W29)+(supply_chain_S3_TP2!B23*LCI_default_S3!W30)+(supply_chain_S3_TP2!B24*LCI_default_S3!W31)+(supply_chain_S3_TP2!B25*LCI_default_S3!W32)+(supply_chain_S3_TP2!B26*LCI_default_S3!W33)+(supply_chain_S3_TP2!B27*LCI_default_S3!W34)+(supply_chain_S3_TP2!B28*LCI_default_S3!W35)+(supply_chain_S3_TP2!B32*LCI_default_S3!W39))/LCIA_Methods!D13</f>
        <v>0</v>
      </c>
      <c r="N4" s="6">
        <f>(+(supply_chain_S3_TP2!B22*LCI_default_S3!X29)+(supply_chain_S3_TP2!B23*LCI_default_S3!X30)+(supply_chain_S3_TP2!B24*LCI_default_S3!X31)+(supply_chain_S3_TP2!B25*LCI_default_S3!X32)+(supply_chain_S3_TP2!B26*LCI_default_S3!X33)+(supply_chain_S3_TP2!B27*LCI_default_S3!X34)+(supply_chain_S3_TP2!B28*LCI_default_S3!X35)+(supply_chain_S3_TP2!B32*LCI_default_S3!X39))/LCIA_Methods!D14</f>
        <v>0</v>
      </c>
      <c r="O4" s="6">
        <f>(+(supply_chain_S3_TP2!B22*LCI_default_S3!Y29)+(supply_chain_S3_TP2!B23*LCI_default_S3!Y30)+(supply_chain_S3_TP2!B24*LCI_default_S3!Y31)+(supply_chain_S3_TP2!B25*LCI_default_S3!Y32)+(supply_chain_S3_TP2!B26*LCI_default_S3!Y33)+(supply_chain_S3_TP2!B27*LCI_default_S3!Y34)+(supply_chain_S3_TP2!B28*LCI_default_S3!Y35)+(supply_chain_S3_TP2!B32*LCI_default_S3!Y39))/LCIA_Methods!D15</f>
        <v>0</v>
      </c>
      <c r="P4" s="6">
        <f>(+(supply_chain_S3_TP2!B22*LCI_default_S3!Z29)+(supply_chain_S3_TP2!B23*LCI_default_S3!Z30)+(supply_chain_S3_TP2!B24*LCI_default_S3!Z31)+(supply_chain_S3_TP2!B25*LCI_default_S3!Z32)+(supply_chain_S3_TP2!B26*LCI_default_S3!Z33)+(supply_chain_S3_TP2!B27*LCI_default_S3!Z34)+(supply_chain_S3_TP2!B28*LCI_default_S3!Z35)+(supply_chain_S3_TP2!B32*LCI_default_S3!Z39))/LCIA_Methods!D16</f>
        <v>0</v>
      </c>
      <c r="Q4" s="6">
        <f>(+(supply_chain_S3_TP2!B22*LCI_default_S3!AA29)+(supply_chain_S3_TP2!B23*LCI_default_S3!AA30)+(supply_chain_S3_TP2!B24*LCI_default_S3!AA31)+(supply_chain_S3_TP2!B25*LCI_default_S3!AA32)+(supply_chain_S3_TP2!B26*LCI_default_S3!AA33)+(supply_chain_S3_TP2!B27*LCI_default_S3!AA34)+(supply_chain_S3_TP2!B28*LCI_default_S3!AA35)+(supply_chain_S3_TP2!B32*LCI_default_S3!AA39))/LCIA_Methods!D17</f>
        <v>0</v>
      </c>
    </row>
    <row r="5" spans="1:17" x14ac:dyDescent="0.35">
      <c r="A5" s="5" t="s">
        <v>4</v>
      </c>
      <c r="B5" s="6">
        <f>(+(supply_chain_S3_TP3!B22*LCI_default_S3!L29)+(supply_chain_S3_TP3!B23*LCI_default_S3!L30)+(supply_chain_S3_TP3!B24*LCI_default_S3!L31)+(supply_chain_S3_TP3!B25*LCI_default_S3!L32)+(supply_chain_S3_TP3!B26*LCI_default_S3!L33)+(supply_chain_S3_TP3!B27*LCI_default_S3!L34)+(supply_chain_S3_TP3!B28*LCI_default_S3!L35)+(supply_chain_S3_TP3!B32*LCI_default_S3!L39))/LCIA_Methods!D2</f>
        <v>0</v>
      </c>
      <c r="C5" s="6">
        <f>(+(supply_chain_S3_TP3!B22*LCI_default_S3!M29)+(supply_chain_S3_TP3!B23*LCI_default_S3!M30)+(supply_chain_S3_TP3!B24*LCI_default_S3!M31)+(supply_chain_S3_TP3!B25*LCI_default_S3!M32)+(supply_chain_S3_TP3!B26*LCI_default_S3!M33)+(supply_chain_S3_TP3!B27*LCI_default_S3!M34)+(supply_chain_S3_TP3!B28*LCI_default_S3!M35)+(supply_chain_S3_TP3!B32*LCI_default_S3!M39))/LCIA_Methods!D3</f>
        <v>0</v>
      </c>
      <c r="D5" s="6">
        <f>(+(supply_chain_S3_TP3!B22*LCI_default_S3!N29)+(supply_chain_S3_TP3!B23*LCI_default_S3!N30)+(supply_chain_S3_TP3!B24*LCI_default_S3!N31)+(supply_chain_S3_TP3!B25*LCI_default_S3!N32)+(supply_chain_S3_TP3!B26*LCI_default_S3!N33)+(supply_chain_S3_TP3!B27*LCI_default_S3!N34)+(supply_chain_S3_TP3!B28*LCI_default_S3!N35)+(supply_chain_S3_TP3!B32*LCI_default_S3!N39))/LCIA_Methods!D4</f>
        <v>0</v>
      </c>
      <c r="E5" s="6">
        <f>(+(supply_chain_S3_TP3!B22*LCI_default_S3!O29)+(supply_chain_S3_TP3!B23*LCI_default_S3!O30)+(supply_chain_S3_TP3!B24*LCI_default_S3!O31)+(supply_chain_S3_TP3!B25*LCI_default_S3!O32)+(supply_chain_S3_TP3!B26*LCI_default_S3!O33)+(supply_chain_S3_TP3!B27*LCI_default_S3!O34)+(supply_chain_S3_TP3!B28*LCI_default_S3!O35)+(supply_chain_S3_TP3!B32*LCI_default_S3!O39))/LCIA_Methods!D5</f>
        <v>0</v>
      </c>
      <c r="F5" s="6">
        <f>(+(supply_chain_S3_TP3!B22*LCI_default_S3!P29)+(supply_chain_S3_TP3!B23*LCI_default_S3!P30)+(supply_chain_S3_TP3!B24*LCI_default_S3!P31)+(supply_chain_S3_TP3!B25*LCI_default_S3!P32)+(supply_chain_S3_TP3!B26*LCI_default_S3!P33)+(supply_chain_S3_TP3!B27*LCI_default_S3!P34)+(supply_chain_S3_TP3!B28*LCI_default_S3!P35)+(supply_chain_S3_TP3!B32*LCI_default_S3!P39))/LCIA_Methods!D6</f>
        <v>0</v>
      </c>
      <c r="G5" s="6">
        <f>(+(supply_chain_S3_TP3!B22*LCI_default_S3!Q29)+(supply_chain_S3_TP3!B23*LCI_default_S3!Q30)+(supply_chain_S3_TP3!B24*LCI_default_S3!Q31)+(supply_chain_S3_TP3!B25*LCI_default_S3!Q32)+(supply_chain_S3_TP3!B26*LCI_default_S3!Q33)+(supply_chain_S3_TP3!B27*LCI_default_S3!Q34)+(supply_chain_S3_TP3!B28*LCI_default_S3!Q35)+(supply_chain_S3_TP3!B32*LCI_default_S3!Q39))/LCIA_Methods!D7</f>
        <v>0</v>
      </c>
      <c r="H5" s="6">
        <f>(+(supply_chain_S3_TP3!B22*LCI_default_S3!R29)+(supply_chain_S3_TP3!B23*LCI_default_S3!R30)+(supply_chain_S3_TP3!B24*LCI_default_S3!R31)+(supply_chain_S3_TP3!B25*LCI_default_S3!R32)+(supply_chain_S3_TP3!B26*LCI_default_S3!R33)+(supply_chain_S3_TP3!B27*LCI_default_S3!R34)+(supply_chain_S3_TP3!B28*LCI_default_S3!R35)+(supply_chain_S3_TP3!B32*LCI_default_S3!R39))/LCIA_Methods!D8</f>
        <v>0</v>
      </c>
      <c r="I5" s="6">
        <f>(+(supply_chain_S3_TP3!B22*LCI_default_S3!S29)+(supply_chain_S3_TP3!B23*LCI_default_S3!S30)+(supply_chain_S3_TP3!B24*LCI_default_S3!S31)+(supply_chain_S3_TP3!B25*LCI_default_S3!S32)+(supply_chain_S3_TP3!B26*LCI_default_S3!S33)+(supply_chain_S3_TP3!B27*LCI_default_S3!S34)+(supply_chain_S3_TP3!B28*LCI_default_S3!S35)+(supply_chain_S3_TP3!B32*LCI_default_S3!S39))/LCIA_Methods!D9</f>
        <v>0</v>
      </c>
      <c r="J5" s="6">
        <f>(+(supply_chain_S3_TP3!B22*LCI_default_S3!T29)+(supply_chain_S3_TP3!B23*LCI_default_S3!T30)+(supply_chain_S3_TP3!B24*LCI_default_S3!T31)+(supply_chain_S3_TP3!B25*LCI_default_S3!T32)+(supply_chain_S3_TP3!B26*LCI_default_S3!T33)+(supply_chain_S3_TP3!B27*LCI_default_S3!T34)+(supply_chain_S3_TP3!B28*LCI_default_S3!T35)+(supply_chain_S3_TP3!B32*LCI_default_S3!T39))/LCIA_Methods!D10</f>
        <v>0</v>
      </c>
      <c r="K5" s="6">
        <f>(+(supply_chain_S3_TP3!B22*LCI_default_S3!U29)+(supply_chain_S3_TP3!B23*LCI_default_S3!U30)+(supply_chain_S3_TP3!B24*LCI_default_S3!U31)+(supply_chain_S3_TP3!B25*LCI_default_S3!U32)+(supply_chain_S3_TP3!B26*LCI_default_S3!U33)+(supply_chain_S3_TP3!B27*LCI_default_S3!U34)+(supply_chain_S3_TP3!B28*LCI_default_S3!U35)+(supply_chain_S3_TP3!B32*LCI_default_S3!U39))/LCIA_Methods!D11</f>
        <v>0</v>
      </c>
      <c r="L5" s="6">
        <f>(+(supply_chain_S3_TP3!B22*LCI_default_S3!V29)+(supply_chain_S3_TP3!B23*LCI_default_S3!V30)+(supply_chain_S3_TP3!B24*LCI_default_S3!V31)+(supply_chain_S3_TP3!B25*LCI_default_S3!V32)+(supply_chain_S3_TP3!B26*LCI_default_S3!V33)+(supply_chain_S3_TP3!B27*LCI_default_S3!V34)+(supply_chain_S3_TP3!B28*LCI_default_S3!V35)+(supply_chain_S3_TP3!B32*LCI_default_S3!V39))/LCIA_Methods!D12</f>
        <v>0</v>
      </c>
      <c r="M5" s="6">
        <f>(+(supply_chain_S3_TP3!B22*LCI_default_S3!W29)+(supply_chain_S3_TP3!B23*LCI_default_S3!W30)+(supply_chain_S3_TP3!B24*LCI_default_S3!W31)+(supply_chain_S3_TP3!B25*LCI_default_S3!W32)+(supply_chain_S3_TP3!B26*LCI_default_S3!W33)+(supply_chain_S3_TP3!B27*LCI_default_S3!W34)+(supply_chain_S3_TP3!B28*LCI_default_S3!W35)+(supply_chain_S3_TP3!B32*LCI_default_S3!W39))/LCIA_Methods!D13</f>
        <v>0</v>
      </c>
      <c r="N5" s="6">
        <f>(+(supply_chain_S3_TP3!B22*LCI_default_S3!X29)+(supply_chain_S3_TP3!B23*LCI_default_S3!X30)+(supply_chain_S3_TP3!B24*LCI_default_S3!X31)+(supply_chain_S3_TP3!B25*LCI_default_S3!X32)+(supply_chain_S3_TP3!B26*LCI_default_S3!X33)+(supply_chain_S3_TP3!B27*LCI_default_S3!X34)+(supply_chain_S3_TP3!B28*LCI_default_S3!X35)+(supply_chain_S3_TP3!B32*LCI_default_S3!X39))/LCIA_Methods!D14</f>
        <v>0</v>
      </c>
      <c r="O5" s="6">
        <f>(+(supply_chain_S3_TP3!B22*LCI_default_S3!Y29)+(supply_chain_S3_TP3!B23*LCI_default_S3!Y30)+(supply_chain_S3_TP3!B24*LCI_default_S3!Y31)+(supply_chain_S3_TP3!B25*LCI_default_S3!Y32)+(supply_chain_S3_TP3!B26*LCI_default_S3!Y33)+(supply_chain_S3_TP3!B27*LCI_default_S3!Y34)+(supply_chain_S3_TP3!B28*LCI_default_S3!Y35)+(supply_chain_S3_TP3!B32*LCI_default_S3!Y39))/LCIA_Methods!D15</f>
        <v>0</v>
      </c>
      <c r="P5" s="6">
        <f>(+(supply_chain_S3_TP3!B22*LCI_default_S3!Z29)+(supply_chain_S3_TP3!B23*LCI_default_S3!Z30)+(supply_chain_S3_TP3!B24*LCI_default_S3!Z31)+(supply_chain_S3_TP3!B25*LCI_default_S3!Z32)+(supply_chain_S3_TP3!B26*LCI_default_S3!Z33)+(supply_chain_S3_TP3!B27*LCI_default_S3!Z34)+(supply_chain_S3_TP3!B28*LCI_default_S3!Z35)+(supply_chain_S3_TP3!B32*LCI_default_S3!Z39))/LCIA_Methods!D16</f>
        <v>0</v>
      </c>
      <c r="Q5" s="6">
        <f>(+(supply_chain_S3_TP3!B22*LCI_default_S3!AA29)+(supply_chain_S3_TP3!B23*LCI_default_S3!AA30)+(supply_chain_S3_TP3!B24*LCI_default_S3!AA31)+(supply_chain_S3_TP3!B25*LCI_default_S3!AA32)+(supply_chain_S3_TP3!B26*LCI_default_S3!AA33)+(supply_chain_S3_TP3!B27*LCI_default_S3!AA34)+(supply_chain_S3_TP3!B28*LCI_default_S3!AA35)+(supply_chain_S3_TP3!B32*LCI_default_S3!AA39))/LCIA_Methods!D17</f>
        <v>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OEV_Pathways_default_S3!B2*VLOOKUP("PAH_RD",Waste_Generation_S3!A1:C100,3,FALSE)</f>
        <v>0.63807936476697991</v>
      </c>
      <c r="C2" s="6">
        <f>OEV_Pathways_default_S3!C2*VLOOKUP("PAH_RD",Waste_Generation_S3!A1:C100,3,FALSE)</f>
        <v>0.26576930827065653</v>
      </c>
      <c r="D2" s="6">
        <f>OEV_Pathways_default_S3!D2*VLOOKUP("PAH_RD",Waste_Generation_S3!A1:C100,3,FALSE)</f>
        <v>3.3938816812290127</v>
      </c>
      <c r="E2" s="6">
        <f>OEV_Pathways_default_S3!E2*VLOOKUP("PAH_RD",Waste_Generation_S3!A1:C100,3,FALSE)</f>
        <v>0.89799592747379076</v>
      </c>
      <c r="F2" s="6">
        <f>OEV_Pathways_default_S3!F2*VLOOKUP("PAH_RD",Waste_Generation_S3!A1:C100,3,FALSE)</f>
        <v>0.50736768202956317</v>
      </c>
      <c r="G2" s="6">
        <f>OEV_Pathways_default_S3!G2*VLOOKUP("PAH_RD",Waste_Generation_S3!A1:C100,3,FALSE)</f>
        <v>0.41395525042220893</v>
      </c>
      <c r="H2" s="6">
        <f>OEV_Pathways_default_S3!H2*VLOOKUP("PAH_RD",Waste_Generation_S3!A1:C100,3,FALSE)</f>
        <v>0.85521001667115704</v>
      </c>
      <c r="I2" s="6">
        <f>OEV_Pathways_default_S3!I2*VLOOKUP("PAH_RD",Waste_Generation_S3!A1:C100,3,FALSE)</f>
        <v>0.98686147133514024</v>
      </c>
      <c r="J2" s="6">
        <f>OEV_Pathways_default_S3!J2*VLOOKUP("PAH_RD",Waste_Generation_S3!A1:C100,3,FALSE)</f>
        <v>0.54808461843890444</v>
      </c>
      <c r="K2" s="6">
        <f>OEV_Pathways_default_S3!K2*VLOOKUP("PAH_RD",Waste_Generation_S3!A1:C100,3,FALSE)</f>
        <v>0.13996213978363131</v>
      </c>
      <c r="L2" s="6">
        <f>OEV_Pathways_default_S3!L2*VLOOKUP("PAH_RD",Waste_Generation_S3!A1:C100,3,FALSE)</f>
        <v>0.31226853971227692</v>
      </c>
      <c r="M2" s="6">
        <f>OEV_Pathways_default_S3!M2*VLOOKUP("PAH_RD",Waste_Generation_S3!A1:C100,3,FALSE)</f>
        <v>0.53849631885229821</v>
      </c>
      <c r="N2" s="6">
        <f>OEV_Pathways_default_S3!N2*VLOOKUP("PAH_RD",Waste_Generation_S3!A1:C100,3,FALSE)</f>
        <v>0.13151480152843562</v>
      </c>
      <c r="O2" s="6">
        <f>OEV_Pathways_default_S3!O2*VLOOKUP("PAH_RD",Waste_Generation_S3!A1:C100,3,FALSE)</f>
        <v>0.16592279794281012</v>
      </c>
      <c r="P2" s="6">
        <f>OEV_Pathways_default_S3!P2*VLOOKUP("PAH_RD",Waste_Generation_S3!A1:C100,3,FALSE)</f>
        <v>0.17093572468914608</v>
      </c>
      <c r="Q2" s="6">
        <f>OEV_Pathways_default_S3!Q2*VLOOKUP("PAH_RD",Waste_Generation_S3!A1:C100,3,FALSE)</f>
        <v>5.9816757386730561</v>
      </c>
    </row>
    <row r="3" spans="1:17" x14ac:dyDescent="0.35">
      <c r="A3" s="5" t="s">
        <v>2</v>
      </c>
      <c r="B3" s="6">
        <f>OEV_Pathways_default_S3!B3*VLOOKUP("TP1",Waste_Generation_S3!A1:C100,3,FALSE)</f>
        <v>0.10634656079449668</v>
      </c>
      <c r="C3" s="6">
        <f>OEV_Pathways_default_S3!C3*VLOOKUP("TP1",Waste_Generation_S3!A1:C100,3,FALSE)</f>
        <v>4.4294884711776096E-2</v>
      </c>
      <c r="D3" s="6">
        <f>OEV_Pathways_default_S3!D3*VLOOKUP("TP1",Waste_Generation_S3!A1:C100,3,FALSE)</f>
        <v>0.56564694687150219</v>
      </c>
      <c r="E3" s="6">
        <f>OEV_Pathways_default_S3!E3*VLOOKUP("TP1",Waste_Generation_S3!A1:C100,3,FALSE)</f>
        <v>0.14966598791229849</v>
      </c>
      <c r="F3" s="6">
        <f>OEV_Pathways_default_S3!F3*VLOOKUP("TP1",Waste_Generation_S3!A1:C100,3,FALSE)</f>
        <v>8.4561280338260547E-2</v>
      </c>
      <c r="G3" s="6">
        <f>OEV_Pathways_default_S3!G3*VLOOKUP("TP1",Waste_Generation_S3!A1:C100,3,FALSE)</f>
        <v>6.899254173703484E-2</v>
      </c>
      <c r="H3" s="6">
        <f>OEV_Pathways_default_S3!H3*VLOOKUP("TP1",Waste_Generation_S3!A1:C100,3,FALSE)</f>
        <v>0.14253500277852621</v>
      </c>
      <c r="I3" s="6">
        <f>OEV_Pathways_default_S3!I3*VLOOKUP("TP1",Waste_Generation_S3!A1:C100,3,FALSE)</f>
        <v>0.16447691188919009</v>
      </c>
      <c r="J3" s="6">
        <f>OEV_Pathways_default_S3!J3*VLOOKUP("TP1",Waste_Generation_S3!A1:C100,3,FALSE)</f>
        <v>9.1347436406484087E-2</v>
      </c>
      <c r="K3" s="6">
        <f>OEV_Pathways_default_S3!K3*VLOOKUP("TP1",Waste_Generation_S3!A1:C100,3,FALSE)</f>
        <v>2.332702329727189E-2</v>
      </c>
      <c r="L3" s="6">
        <f>OEV_Pathways_default_S3!L3*VLOOKUP("TP1",Waste_Generation_S3!A1:C100,3,FALSE)</f>
        <v>5.2044756618712829E-2</v>
      </c>
      <c r="M3" s="6">
        <f>OEV_Pathways_default_S3!M3*VLOOKUP("TP1",Waste_Generation_S3!A1:C100,3,FALSE)</f>
        <v>8.9749386475383053E-2</v>
      </c>
      <c r="N3" s="6">
        <f>OEV_Pathways_default_S3!N3*VLOOKUP("TP1",Waste_Generation_S3!A1:C100,3,FALSE)</f>
        <v>2.1919133588072608E-2</v>
      </c>
      <c r="O3" s="6">
        <f>OEV_Pathways_default_S3!O3*VLOOKUP("TP1",Waste_Generation_S3!A1:C100,3,FALSE)</f>
        <v>2.7653799657135023E-2</v>
      </c>
      <c r="P3" s="6">
        <f>OEV_Pathways_default_S3!P3*VLOOKUP("TP1",Waste_Generation_S3!A1:C100,3,FALSE)</f>
        <v>2.8489287448191025E-2</v>
      </c>
      <c r="Q3" s="6">
        <f>OEV_Pathways_default_S3!Q3*VLOOKUP("TP1",Waste_Generation_S3!A1:C100,3,FALSE)</f>
        <v>0.99694595644550954</v>
      </c>
    </row>
    <row r="4" spans="1:17" x14ac:dyDescent="0.35">
      <c r="A4" s="5" t="s">
        <v>3</v>
      </c>
      <c r="B4" s="6">
        <f>OEV_Pathways_default_S3!B4*VLOOKUP("TP2",Waste_Generation_S3!A1:C100,3,FALSE)</f>
        <v>0.21269312158899328</v>
      </c>
      <c r="C4" s="6">
        <f>OEV_Pathways_default_S3!C4*VLOOKUP("TP2",Waste_Generation_S3!A1:C100,3,FALSE)</f>
        <v>8.858976942355215E-2</v>
      </c>
      <c r="D4" s="6">
        <f>OEV_Pathways_default_S3!D4*VLOOKUP("TP2",Waste_Generation_S3!A1:C100,3,FALSE)</f>
        <v>1.1312938937430039</v>
      </c>
      <c r="E4" s="6">
        <f>OEV_Pathways_default_S3!E4*VLOOKUP("TP2",Waste_Generation_S3!A1:C100,3,FALSE)</f>
        <v>0.29933197582459681</v>
      </c>
      <c r="F4" s="6">
        <f>OEV_Pathways_default_S3!F4*VLOOKUP("TP2",Waste_Generation_S3!A1:C100,3,FALSE)</f>
        <v>0.16912256067652101</v>
      </c>
      <c r="G4" s="6">
        <f>OEV_Pathways_default_S3!G4*VLOOKUP("TP2",Waste_Generation_S3!A1:C100,3,FALSE)</f>
        <v>0.13798508347406963</v>
      </c>
      <c r="H4" s="6">
        <f>OEV_Pathways_default_S3!H4*VLOOKUP("TP2",Waste_Generation_S3!A1:C100,3,FALSE)</f>
        <v>0.28507000555705231</v>
      </c>
      <c r="I4" s="6">
        <f>OEV_Pathways_default_S3!I4*VLOOKUP("TP2",Waste_Generation_S3!A1:C100,3,FALSE)</f>
        <v>0.32895382377838006</v>
      </c>
      <c r="J4" s="6">
        <f>OEV_Pathways_default_S3!J4*VLOOKUP("TP2",Waste_Generation_S3!A1:C100,3,FALSE)</f>
        <v>0.18269487281296809</v>
      </c>
      <c r="K4" s="6">
        <f>OEV_Pathways_default_S3!K4*VLOOKUP("TP2",Waste_Generation_S3!A1:C100,3,FALSE)</f>
        <v>4.6654046594543759E-2</v>
      </c>
      <c r="L4" s="6">
        <f>OEV_Pathways_default_S3!L4*VLOOKUP("TP2",Waste_Generation_S3!A1:C100,3,FALSE)</f>
        <v>0.10408951323742562</v>
      </c>
      <c r="M4" s="6">
        <f>OEV_Pathways_default_S3!M4*VLOOKUP("TP2",Waste_Generation_S3!A1:C100,3,FALSE)</f>
        <v>0.17949877295076602</v>
      </c>
      <c r="N4" s="6">
        <f>OEV_Pathways_default_S3!N4*VLOOKUP("TP2",Waste_Generation_S3!A1:C100,3,FALSE)</f>
        <v>4.3838267176145196E-2</v>
      </c>
      <c r="O4" s="6">
        <f>OEV_Pathways_default_S3!O4*VLOOKUP("TP2",Waste_Generation_S3!A1:C100,3,FALSE)</f>
        <v>5.5307599314270026E-2</v>
      </c>
      <c r="P4" s="6">
        <f>OEV_Pathways_default_S3!P4*VLOOKUP("TP2",Waste_Generation_S3!A1:C100,3,FALSE)</f>
        <v>5.6978574896382021E-2</v>
      </c>
      <c r="Q4" s="6">
        <f>OEV_Pathways_default_S3!Q4*VLOOKUP("TP2",Waste_Generation_S3!A1:C100,3,FALSE)</f>
        <v>1.9938919128910182</v>
      </c>
    </row>
    <row r="5" spans="1:17" x14ac:dyDescent="0.35">
      <c r="A5" s="5" t="s">
        <v>4</v>
      </c>
      <c r="B5" s="6">
        <f>OEV_Pathways_default_S3!B5*VLOOKUP("TP3",Waste_Generation_S3!A1:C100,3,FALSE)</f>
        <v>0.31903968238348995</v>
      </c>
      <c r="C5" s="6">
        <f>OEV_Pathways_default_S3!C5*VLOOKUP("TP3",Waste_Generation_S3!A1:C100,3,FALSE)</f>
        <v>0.13288465413532824</v>
      </c>
      <c r="D5" s="6">
        <f>OEV_Pathways_default_S3!D5*VLOOKUP("TP3",Waste_Generation_S3!A1:C100,3,FALSE)</f>
        <v>1.6969408406145061</v>
      </c>
      <c r="E5" s="6">
        <f>OEV_Pathways_default_S3!E5*VLOOKUP("TP3",Waste_Generation_S3!A1:C100,3,FALSE)</f>
        <v>0.44899796373689532</v>
      </c>
      <c r="F5" s="6">
        <f>OEV_Pathways_default_S3!F5*VLOOKUP("TP3",Waste_Generation_S3!A1:C100,3,FALSE)</f>
        <v>0.25368384101478153</v>
      </c>
      <c r="G5" s="6">
        <f>OEV_Pathways_default_S3!G5*VLOOKUP("TP3",Waste_Generation_S3!A1:C100,3,FALSE)</f>
        <v>0.20697762521110447</v>
      </c>
      <c r="H5" s="6">
        <f>OEV_Pathways_default_S3!H5*VLOOKUP("TP3",Waste_Generation_S3!A1:C100,3,FALSE)</f>
        <v>0.42760500833557852</v>
      </c>
      <c r="I5" s="6">
        <f>OEV_Pathways_default_S3!I5*VLOOKUP("TP3",Waste_Generation_S3!A1:C100,3,FALSE)</f>
        <v>0.49343073566757012</v>
      </c>
      <c r="J5" s="6">
        <f>OEV_Pathways_default_S3!J5*VLOOKUP("TP3",Waste_Generation_S3!A1:C100,3,FALSE)</f>
        <v>0.27404230921945222</v>
      </c>
      <c r="K5" s="6">
        <f>OEV_Pathways_default_S3!K5*VLOOKUP("TP3",Waste_Generation_S3!A1:C100,3,FALSE)</f>
        <v>6.9981069891815656E-2</v>
      </c>
      <c r="L5" s="6">
        <f>OEV_Pathways_default_S3!L5*VLOOKUP("TP3",Waste_Generation_S3!A1:C100,3,FALSE)</f>
        <v>0.15613426985613846</v>
      </c>
      <c r="M5" s="6">
        <f>OEV_Pathways_default_S3!M5*VLOOKUP("TP3",Waste_Generation_S3!A1:C100,3,FALSE)</f>
        <v>0.2692481594261491</v>
      </c>
      <c r="N5" s="6">
        <f>OEV_Pathways_default_S3!N5*VLOOKUP("TP3",Waste_Generation_S3!A1:C100,3,FALSE)</f>
        <v>6.5757400764217808E-2</v>
      </c>
      <c r="O5" s="6">
        <f>OEV_Pathways_default_S3!O5*VLOOKUP("TP3",Waste_Generation_S3!A1:C100,3,FALSE)</f>
        <v>8.2961398971405045E-2</v>
      </c>
      <c r="P5" s="6">
        <f>OEV_Pathways_default_S3!P5*VLOOKUP("TP3",Waste_Generation_S3!A1:C100,3,FALSE)</f>
        <v>8.5467862344573042E-2</v>
      </c>
      <c r="Q5" s="6">
        <f>OEV_Pathways_default_S3!Q5*VLOOKUP("TP3",Waste_Generation_S3!A1:C100,3,FALSE)</f>
        <v>2.9908378693365276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CA_Pathways_db1_default!B2-TUM_db1_default_Util!B2</f>
        <v>0.62552826346232404</v>
      </c>
      <c r="C2" s="6">
        <f>CA_Pathways_db1_default!C2-TUM_db1_default_Util!C2</f>
        <v>1.4061745397899016E-2</v>
      </c>
      <c r="D2" s="6">
        <f>CA_Pathways_db1_default!D2-TUM_db1_default_Util!D2</f>
        <v>1.2890084150873617</v>
      </c>
      <c r="E2" s="6">
        <f>CA_Pathways_db1_default!E2-TUM_db1_default_Util!E2</f>
        <v>0.30962290663133074</v>
      </c>
      <c r="F2" s="6">
        <f>CA_Pathways_db1_default!F2-TUM_db1_default_Util!F2</f>
        <v>0.24395244459177107</v>
      </c>
      <c r="G2" s="6">
        <f>CA_Pathways_db1_default!G2-TUM_db1_default_Util!G2</f>
        <v>2.2142245926865086E-2</v>
      </c>
      <c r="H2" s="6">
        <f>CA_Pathways_db1_default!H2-TUM_db1_default_Util!H2</f>
        <v>0.20620876131304061</v>
      </c>
      <c r="I2" s="6">
        <f>CA_Pathways_db1_default!I2-TUM_db1_default_Util!I2</f>
        <v>0.1433491959657997</v>
      </c>
      <c r="J2" s="6">
        <f>CA_Pathways_db1_default!J2-TUM_db1_default_Util!J2</f>
        <v>0.1521637965935359</v>
      </c>
      <c r="K2" s="6">
        <f>CA_Pathways_db1_default!K2-TUM_db1_default_Util!K2</f>
        <v>4.672929707353321E-2</v>
      </c>
      <c r="L2" s="6">
        <f>CA_Pathways_db1_default!L2-TUM_db1_default_Util!L2</f>
        <v>0.10205329665597695</v>
      </c>
      <c r="M2" s="6">
        <f>CA_Pathways_db1_default!M2-TUM_db1_default_Util!M2</f>
        <v>0.22459662542875866</v>
      </c>
      <c r="N2" s="6">
        <f>CA_Pathways_db1_default!N2-TUM_db1_default_Util!N2</f>
        <v>6.1908495539208463E-2</v>
      </c>
      <c r="O2" s="6">
        <f>CA_Pathways_db1_default!O2-TUM_db1_default_Util!O2</f>
        <v>1.7658391866961939E-2</v>
      </c>
      <c r="P2" s="6">
        <f>CA_Pathways_db1_default!P2-TUM_db1_default_Util!P2</f>
        <v>6.3320158275470148E-2</v>
      </c>
      <c r="Q2" s="6">
        <f>CA_Pathways_db1_default!Q2-TUM_db1_default_Util!Q2</f>
        <v>0.46213381830292544</v>
      </c>
    </row>
    <row r="3" spans="1:17" x14ac:dyDescent="0.35">
      <c r="A3" s="5" t="s">
        <v>2</v>
      </c>
      <c r="B3" s="6">
        <f>CA_Pathways_db1_default!B3-TUM_db1_default_Util!B3</f>
        <v>0.40475002493719558</v>
      </c>
      <c r="C3" s="6">
        <f>CA_Pathways_db1_default!C3-TUM_db1_default_Util!C3</f>
        <v>1.2920555586595191E-3</v>
      </c>
      <c r="D3" s="6">
        <f>CA_Pathways_db1_default!D3-TUM_db1_default_Util!D3</f>
        <v>0.31302627912379666</v>
      </c>
      <c r="E3" s="6">
        <f>CA_Pathways_db1_default!E3-TUM_db1_default_Util!E3</f>
        <v>2.171372950811673E-2</v>
      </c>
      <c r="F3" s="6">
        <f>CA_Pathways_db1_default!F3-TUM_db1_default_Util!F3</f>
        <v>4.5540945971065828E-3</v>
      </c>
      <c r="G3" s="6">
        <f>CA_Pathways_db1_default!G3-TUM_db1_default_Util!G3</f>
        <v>7.9383326411064815E-4</v>
      </c>
      <c r="H3" s="6">
        <f>CA_Pathways_db1_default!H3-TUM_db1_default_Util!H3</f>
        <v>-9.7571260172508167E-3</v>
      </c>
      <c r="I3" s="6">
        <f>CA_Pathways_db1_default!I3-TUM_db1_default_Util!I3</f>
        <v>-5.8041456900051469E-4</v>
      </c>
      <c r="J3" s="6">
        <f>CA_Pathways_db1_default!J3-TUM_db1_default_Util!J3</f>
        <v>-9.9431396215694592E-3</v>
      </c>
      <c r="K3" s="6">
        <f>CA_Pathways_db1_default!K3-TUM_db1_default_Util!K3</f>
        <v>2.6623290097661567E-2</v>
      </c>
      <c r="L3" s="6">
        <f>CA_Pathways_db1_default!L3-TUM_db1_default_Util!L3</f>
        <v>-5.8236503103601088E-3</v>
      </c>
      <c r="M3" s="6">
        <f>CA_Pathways_db1_default!M3-TUM_db1_default_Util!M3</f>
        <v>4.5090807549712456E-3</v>
      </c>
      <c r="N3" s="6">
        <f>CA_Pathways_db1_default!N3-TUM_db1_default_Util!N3</f>
        <v>-1.7431097449663226E-4</v>
      </c>
      <c r="O3" s="6">
        <f>CA_Pathways_db1_default!O3-TUM_db1_default_Util!O3</f>
        <v>6.0560184412215955E-3</v>
      </c>
      <c r="P3" s="6">
        <f>CA_Pathways_db1_default!P3-TUM_db1_default_Util!P3</f>
        <v>1.2241727068576734E-2</v>
      </c>
      <c r="Q3" s="6">
        <f>CA_Pathways_db1_default!Q3-TUM_db1_default_Util!Q3</f>
        <v>0.11222504523067467</v>
      </c>
    </row>
    <row r="4" spans="1:17" x14ac:dyDescent="0.35">
      <c r="A4" s="5" t="s">
        <v>3</v>
      </c>
      <c r="B4" s="6">
        <f>CA_Pathways_db1_default!B4-TUM_db1_default_Util!B4</f>
        <v>9.1004390164223001E-2</v>
      </c>
      <c r="C4" s="6">
        <f>CA_Pathways_db1_default!C4-TUM_db1_default_Util!C4</f>
        <v>5.1471565552622025E-3</v>
      </c>
      <c r="D4" s="6">
        <f>CA_Pathways_db1_default!D4-TUM_db1_default_Util!D4</f>
        <v>0.32239480106184504</v>
      </c>
      <c r="E4" s="6">
        <f>CA_Pathways_db1_default!E4-TUM_db1_default_Util!E4</f>
        <v>0.13902200237590237</v>
      </c>
      <c r="F4" s="6">
        <f>CA_Pathways_db1_default!F4-TUM_db1_default_Util!F4</f>
        <v>9.5123265420699321E-2</v>
      </c>
      <c r="G4" s="6">
        <f>CA_Pathways_db1_default!G4-TUM_db1_default_Util!G4</f>
        <v>8.5821215572421811E-3</v>
      </c>
      <c r="H4" s="6">
        <f>CA_Pathways_db1_default!H4-TUM_db1_default_Util!H4</f>
        <v>8.1920876519491342E-2</v>
      </c>
      <c r="I4" s="6">
        <f>CA_Pathways_db1_default!I4-TUM_db1_default_Util!I4</f>
        <v>5.3390700739280449E-2</v>
      </c>
      <c r="J4" s="6">
        <f>CA_Pathways_db1_default!J4-TUM_db1_default_Util!J4</f>
        <v>5.9887500791988832E-2</v>
      </c>
      <c r="K4" s="6">
        <f>CA_Pathways_db1_default!K4-TUM_db1_default_Util!K4</f>
        <v>6.7889402695680053E-3</v>
      </c>
      <c r="L4" s="6">
        <f>CA_Pathways_db1_default!L4-TUM_db1_default_Util!L4</f>
        <v>4.0525885979551798E-2</v>
      </c>
      <c r="M4" s="6">
        <f>CA_Pathways_db1_default!M4-TUM_db1_default_Util!M4</f>
        <v>0.10937386515301349</v>
      </c>
      <c r="N4" s="6">
        <f>CA_Pathways_db1_default!N4-TUM_db1_default_Util!N4</f>
        <v>2.5429833547491423E-2</v>
      </c>
      <c r="O4" s="6">
        <f>CA_Pathways_db1_default!O4-TUM_db1_default_Util!O4</f>
        <v>4.3764473903598602E-3</v>
      </c>
      <c r="P4" s="6">
        <f>CA_Pathways_db1_default!P4-TUM_db1_default_Util!P4</f>
        <v>1.6128354531078679E-2</v>
      </c>
      <c r="Q4" s="6">
        <f>CA_Pathways_db1_default!Q4-TUM_db1_default_Util!Q4</f>
        <v>0.1368444926453786</v>
      </c>
    </row>
    <row r="5" spans="1:17" x14ac:dyDescent="0.35">
      <c r="A5" s="5" t="s">
        <v>4</v>
      </c>
      <c r="B5" s="6">
        <f>CA_Pathways_db1_default!B5-TUM_db1_default_Util!B5</f>
        <v>0.12977384836090536</v>
      </c>
      <c r="C5" s="6">
        <f>CA_Pathways_db1_default!C5-TUM_db1_default_Util!C5</f>
        <v>7.622533283977293E-3</v>
      </c>
      <c r="D5" s="6">
        <f>CA_Pathways_db1_default!D5-TUM_db1_default_Util!D5</f>
        <v>0.65358733490172016</v>
      </c>
      <c r="E5" s="6">
        <f>CA_Pathways_db1_default!E5-TUM_db1_default_Util!E5</f>
        <v>0.14888717474731167</v>
      </c>
      <c r="F5" s="6">
        <f>CA_Pathways_db1_default!F5-TUM_db1_default_Util!F5</f>
        <v>0.14427508457396515</v>
      </c>
      <c r="G5" s="6">
        <f>CA_Pathways_db1_default!G5-TUM_db1_default_Util!G5</f>
        <v>1.2766291105512256E-2</v>
      </c>
      <c r="H5" s="6">
        <f>CA_Pathways_db1_default!H5-TUM_db1_default_Util!H5</f>
        <v>0.13404501081080009</v>
      </c>
      <c r="I5" s="6">
        <f>CA_Pathways_db1_default!I5-TUM_db1_default_Util!I5</f>
        <v>9.0538909795519776E-2</v>
      </c>
      <c r="J5" s="6">
        <f>CA_Pathways_db1_default!J5-TUM_db1_default_Util!J5</f>
        <v>0.1022194354231165</v>
      </c>
      <c r="K5" s="6">
        <f>CA_Pathways_db1_default!K5-TUM_db1_default_Util!K5</f>
        <v>1.3317066706303641E-2</v>
      </c>
      <c r="L5" s="6">
        <f>CA_Pathways_db1_default!L5-TUM_db1_default_Util!L5</f>
        <v>6.7351060986785269E-2</v>
      </c>
      <c r="M5" s="6">
        <f>CA_Pathways_db1_default!M5-TUM_db1_default_Util!M5</f>
        <v>0.11071367952077389</v>
      </c>
      <c r="N5" s="6">
        <f>CA_Pathways_db1_default!N5-TUM_db1_default_Util!N5</f>
        <v>3.6652972966213671E-2</v>
      </c>
      <c r="O5" s="6">
        <f>CA_Pathways_db1_default!O5-TUM_db1_default_Util!O5</f>
        <v>7.2259260353804804E-3</v>
      </c>
      <c r="P5" s="6">
        <f>CA_Pathways_db1_default!P5-TUM_db1_default_Util!P5</f>
        <v>3.4950076675814734E-2</v>
      </c>
      <c r="Q5" s="6">
        <f>CA_Pathways_db1_default!Q5-TUM_db1_default_Util!Q5</f>
        <v>0.21306428042687214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b1_default!L29)+(supply_chain_default_PAH_RD!B23*LCI_db1_default!L30)+(supply_chain_default_PAH_RD!B24*LCI_db1_default!L31)+(supply_chain_default_PAH_RD!B25*LCI_db1_default!L32)+(supply_chain_default_PAH_RD!B26*LCI_db1_default!L33)+(supply_chain_default_PAH_RD!B27*LCI_db1_default!L34)+(supply_chain_default_PAH_RD!B28*LCI_db1_default!L35)+(supply_chain_default_PAH_RD!B32*LCI_db1_default!L39))/LCIA_Methods!D2</f>
        <v>-0.14932231936035098</v>
      </c>
      <c r="C2" s="6">
        <f>(+(supply_chain_default_PAH_RD!B22*LCI_db1_default!M29)+(supply_chain_default_PAH_RD!B23*LCI_db1_default!M30)+(supply_chain_default_PAH_RD!B24*LCI_db1_default!M31)+(supply_chain_default_PAH_RD!B25*LCI_db1_default!M32)+(supply_chain_default_PAH_RD!B26*LCI_db1_default!M33)+(supply_chain_default_PAH_RD!B27*LCI_db1_default!M34)+(supply_chain_default_PAH_RD!B28*LCI_db1_default!M35)+(supply_chain_default_PAH_RD!B32*LCI_db1_default!M39))/LCIA_Methods!D3</f>
        <v>-5.5010830152482622E-3</v>
      </c>
      <c r="D2" s="6">
        <f>(+(supply_chain_default_PAH_RD!B22*LCI_db1_default!N29)+(supply_chain_default_PAH_RD!B23*LCI_db1_default!N30)+(supply_chain_default_PAH_RD!B24*LCI_db1_default!N31)+(supply_chain_default_PAH_RD!B25*LCI_db1_default!N32)+(supply_chain_default_PAH_RD!B26*LCI_db1_default!N33)+(supply_chain_default_PAH_RD!B27*LCI_db1_default!N34)+(supply_chain_default_PAH_RD!B28*LCI_db1_default!N35)+(supply_chain_default_PAH_RD!B32*LCI_db1_default!N39))/LCIA_Methods!D4</f>
        <v>-0.30305051551170931</v>
      </c>
      <c r="E2" s="6">
        <f>(+(supply_chain_default_PAH_RD!B22*LCI_db1_default!O29)+(supply_chain_default_PAH_RD!B23*LCI_db1_default!O30)+(supply_chain_default_PAH_RD!B24*LCI_db1_default!O31)+(supply_chain_default_PAH_RD!B25*LCI_db1_default!O32)+(supply_chain_default_PAH_RD!B26*LCI_db1_default!O33)+(supply_chain_default_PAH_RD!B27*LCI_db1_default!O34)+(supply_chain_default_PAH_RD!B28*LCI_db1_default!O35)+(supply_chain_default_PAH_RD!B32*LCI_db1_default!O39))/LCIA_Methods!D5</f>
        <v>-6.1009886150820841E-2</v>
      </c>
      <c r="F2" s="6">
        <f>(+(supply_chain_default_PAH_RD!B22*LCI_db1_default!P29)+(supply_chain_default_PAH_RD!B23*LCI_db1_default!P30)+(supply_chain_default_PAH_RD!B24*LCI_db1_default!P31)+(supply_chain_default_PAH_RD!B25*LCI_db1_default!P32)+(supply_chain_default_PAH_RD!B26*LCI_db1_default!P33)+(supply_chain_default_PAH_RD!B27*LCI_db1_default!P34)+(supply_chain_default_PAH_RD!B28*LCI_db1_default!P35)+(supply_chain_default_PAH_RD!B32*LCI_db1_default!P39))/LCIA_Methods!D6</f>
        <v>-1.803084245667123E-2</v>
      </c>
      <c r="G2" s="6">
        <f>(+(supply_chain_default_PAH_RD!B22*LCI_db1_default!Q29)+(supply_chain_default_PAH_RD!B23*LCI_db1_default!Q30)+(supply_chain_default_PAH_RD!B24*LCI_db1_default!Q31)+(supply_chain_default_PAH_RD!B25*LCI_db1_default!Q32)+(supply_chain_default_PAH_RD!B26*LCI_db1_default!Q33)+(supply_chain_default_PAH_RD!B27*LCI_db1_default!Q34)+(supply_chain_default_PAH_RD!B28*LCI_db1_default!Q35)+(supply_chain_default_PAH_RD!B32*LCI_db1_default!Q39))/LCIA_Methods!D7</f>
        <v>-3.0669171151784151E-3</v>
      </c>
      <c r="H2" s="6">
        <f>(+(supply_chain_default_PAH_RD!B22*LCI_db1_default!R29)+(supply_chain_default_PAH_RD!B23*LCI_db1_default!R30)+(supply_chain_default_PAH_RD!B24*LCI_db1_default!R31)+(supply_chain_default_PAH_RD!B25*LCI_db1_default!R32)+(supply_chain_default_PAH_RD!B26*LCI_db1_default!R33)+(supply_chain_default_PAH_RD!B27*LCI_db1_default!R34)+(supply_chain_default_PAH_RD!B28*LCI_db1_default!R35)+(supply_chain_default_PAH_RD!B32*LCI_db1_default!R39))/LCIA_Methods!D8</f>
        <v>-5.3250021193711417E-2</v>
      </c>
      <c r="I2" s="6">
        <f>(+(supply_chain_default_PAH_RD!B22*LCI_db1_default!S29)+(supply_chain_default_PAH_RD!B23*LCI_db1_default!S30)+(supply_chain_default_PAH_RD!B24*LCI_db1_default!S31)+(supply_chain_default_PAH_RD!B25*LCI_db1_default!S32)+(supply_chain_default_PAH_RD!B26*LCI_db1_default!S33)+(supply_chain_default_PAH_RD!B27*LCI_db1_default!S34)+(supply_chain_default_PAH_RD!B28*LCI_db1_default!S35)+(supply_chain_default_PAH_RD!B32*LCI_db1_default!S39))/LCIA_Methods!D9</f>
        <v>-3.8598777982728212E-2</v>
      </c>
      <c r="J2" s="6">
        <f>(+(supply_chain_default_PAH_RD!B22*LCI_db1_default!T29)+(supply_chain_default_PAH_RD!B23*LCI_db1_default!T30)+(supply_chain_default_PAH_RD!B24*LCI_db1_default!T31)+(supply_chain_default_PAH_RD!B25*LCI_db1_default!T32)+(supply_chain_default_PAH_RD!B26*LCI_db1_default!T33)+(supply_chain_default_PAH_RD!B27*LCI_db1_default!T34)+(supply_chain_default_PAH_RD!B28*LCI_db1_default!T35)+(supply_chain_default_PAH_RD!B32*LCI_db1_default!T39))/LCIA_Methods!D10</f>
        <v>-4.4789561250706079E-2</v>
      </c>
      <c r="K2" s="6">
        <f>(+(supply_chain_default_PAH_RD!B22*LCI_db1_default!U29)+(supply_chain_default_PAH_RD!B23*LCI_db1_default!U30)+(supply_chain_default_PAH_RD!B24*LCI_db1_default!U31)+(supply_chain_default_PAH_RD!B25*LCI_db1_default!U32)+(supply_chain_default_PAH_RD!B26*LCI_db1_default!U33)+(supply_chain_default_PAH_RD!B27*LCI_db1_default!U34)+(supply_chain_default_PAH_RD!B28*LCI_db1_default!U35)+(supply_chain_default_PAH_RD!B32*LCI_db1_default!U39))/LCIA_Methods!D11</f>
        <v>-1.8116862172884676E-2</v>
      </c>
      <c r="L2" s="6">
        <f>(+(supply_chain_default_PAH_RD!B22*LCI_db1_default!V29)+(supply_chain_default_PAH_RD!B23*LCI_db1_default!V30)+(supply_chain_default_PAH_RD!B24*LCI_db1_default!V31)+(supply_chain_default_PAH_RD!B25*LCI_db1_default!V32)+(supply_chain_default_PAH_RD!B26*LCI_db1_default!V33)+(supply_chain_default_PAH_RD!B27*LCI_db1_default!V34)+(supply_chain_default_PAH_RD!B28*LCI_db1_default!V35)+(supply_chain_default_PAH_RD!B32*LCI_db1_default!V39))/LCIA_Methods!D12</f>
        <v>-2.4693629472185837E-2</v>
      </c>
      <c r="M2" s="6">
        <f>(+(supply_chain_default_PAH_RD!B22*LCI_db1_default!W29)+(supply_chain_default_PAH_RD!B23*LCI_db1_default!W30)+(supply_chain_default_PAH_RD!B24*LCI_db1_default!W31)+(supply_chain_default_PAH_RD!B25*LCI_db1_default!W32)+(supply_chain_default_PAH_RD!B26*LCI_db1_default!W33)+(supply_chain_default_PAH_RD!B27*LCI_db1_default!W34)+(supply_chain_default_PAH_RD!B28*LCI_db1_default!W35)+(supply_chain_default_PAH_RD!B32*LCI_db1_default!W39))/LCIA_Methods!D13</f>
        <v>-1.8095066247641976E-2</v>
      </c>
      <c r="N2" s="6">
        <f>(+(supply_chain_default_PAH_RD!B22*LCI_db1_default!X29)+(supply_chain_default_PAH_RD!B23*LCI_db1_default!X30)+(supply_chain_default_PAH_RD!B24*LCI_db1_default!X31)+(supply_chain_default_PAH_RD!B25*LCI_db1_default!X32)+(supply_chain_default_PAH_RD!B26*LCI_db1_default!X33)+(supply_chain_default_PAH_RD!B27*LCI_db1_default!X34)+(supply_chain_default_PAH_RD!B28*LCI_db1_default!X35)+(supply_chain_default_PAH_RD!B32*LCI_db1_default!X39))/LCIA_Methods!D14</f>
        <v>-2.4666815878568843E-3</v>
      </c>
      <c r="O2" s="6">
        <f>(+(supply_chain_default_PAH_RD!B22*LCI_db1_default!Y29)+(supply_chain_default_PAH_RD!B23*LCI_db1_default!Y30)+(supply_chain_default_PAH_RD!B24*LCI_db1_default!Y31)+(supply_chain_default_PAH_RD!B25*LCI_db1_default!Y32)+(supply_chain_default_PAH_RD!B26*LCI_db1_default!Y33)+(supply_chain_default_PAH_RD!B27*LCI_db1_default!Y34)+(supply_chain_default_PAH_RD!B28*LCI_db1_default!Y35)+(supply_chain_default_PAH_RD!B32*LCI_db1_default!Y39))/LCIA_Methods!D15</f>
        <v>-1.8858531369904157E-2</v>
      </c>
      <c r="P2" s="6">
        <f>(+(supply_chain_default_PAH_RD!B22*LCI_db1_default!Z29)+(supply_chain_default_PAH_RD!B23*LCI_db1_default!Z30)+(supply_chain_default_PAH_RD!B24*LCI_db1_default!Z31)+(supply_chain_default_PAH_RD!B25*LCI_db1_default!Z32)+(supply_chain_default_PAH_RD!B26*LCI_db1_default!Z33)+(supply_chain_default_PAH_RD!B27*LCI_db1_default!Z34)+(supply_chain_default_PAH_RD!B28*LCI_db1_default!Z35)+(supply_chain_default_PAH_RD!B32*LCI_db1_default!Z39))/LCIA_Methods!D16</f>
        <v>-2.046651918734757E-2</v>
      </c>
      <c r="Q2" s="6">
        <f>(+(supply_chain_default_PAH_RD!B22*LCI_db1_default!AA29)+(supply_chain_default_PAH_RD!B23*LCI_db1_default!AA30)+(supply_chain_default_PAH_RD!B24*LCI_db1_default!AA31)+(supply_chain_default_PAH_RD!B25*LCI_db1_default!AA32)+(supply_chain_default_PAH_RD!B26*LCI_db1_default!AA33)+(supply_chain_default_PAH_RD!B27*LCI_db1_default!AA34)+(supply_chain_default_PAH_RD!B28*LCI_db1_default!AA35)+(supply_chain_default_PAH_RD!B32*LCI_db1_default!AA39))/LCIA_Methods!D17</f>
        <v>-0.32138049906638783</v>
      </c>
    </row>
    <row r="3" spans="1:17" x14ac:dyDescent="0.35">
      <c r="A3" s="5" t="s">
        <v>2</v>
      </c>
      <c r="B3" s="6">
        <f>(+(supply_chain_default_TP1!B22*LCI_db1_default!L29)+(supply_chain_default_TP1!B23*LCI_db1_default!L30)+(supply_chain_default_TP1!B24*LCI_db1_default!L31)+(supply_chain_default_TP1!B25*LCI_db1_default!L32)+(supply_chain_default_TP1!B26*LCI_db1_default!L33)+(supply_chain_default_TP1!B27*LCI_db1_default!L34)+(supply_chain_default_TP1!B28*LCI_db1_default!L35)+(supply_chain_default_TP1!B32*LCI_db1_default!L39))/LCIA_Methods!D2</f>
        <v>-0.14932231936035098</v>
      </c>
      <c r="C3" s="6">
        <f>(+(supply_chain_default_TP1!B22*LCI_db1_default!M29)+(supply_chain_default_TP1!B23*LCI_db1_default!M30)+(supply_chain_default_TP1!B24*LCI_db1_default!M31)+(supply_chain_default_TP1!B25*LCI_db1_default!M32)+(supply_chain_default_TP1!B26*LCI_db1_default!M33)+(supply_chain_default_TP1!B27*LCI_db1_default!M34)+(supply_chain_default_TP1!B28*LCI_db1_default!M35)+(supply_chain_default_TP1!B32*LCI_db1_default!M39))/LCIA_Methods!D3</f>
        <v>-5.5010830152482622E-3</v>
      </c>
      <c r="D3" s="6">
        <f>(+(supply_chain_default_TP1!B22*LCI_db1_default!N29)+(supply_chain_default_TP1!B23*LCI_db1_default!N30)+(supply_chain_default_TP1!B24*LCI_db1_default!N31)+(supply_chain_default_TP1!B25*LCI_db1_default!N32)+(supply_chain_default_TP1!B26*LCI_db1_default!N33)+(supply_chain_default_TP1!B27*LCI_db1_default!N34)+(supply_chain_default_TP1!B28*LCI_db1_default!N35)+(supply_chain_default_TP1!B32*LCI_db1_default!N39))/LCIA_Methods!D4</f>
        <v>-0.30305051551170931</v>
      </c>
      <c r="E3" s="6">
        <f>(+(supply_chain_default_TP1!B22*LCI_db1_default!O29)+(supply_chain_default_TP1!B23*LCI_db1_default!O30)+(supply_chain_default_TP1!B24*LCI_db1_default!O31)+(supply_chain_default_TP1!B25*LCI_db1_default!O32)+(supply_chain_default_TP1!B26*LCI_db1_default!O33)+(supply_chain_default_TP1!B27*LCI_db1_default!O34)+(supply_chain_default_TP1!B28*LCI_db1_default!O35)+(supply_chain_default_TP1!B32*LCI_db1_default!O39))/LCIA_Methods!D5</f>
        <v>-6.1009886150820841E-2</v>
      </c>
      <c r="F3" s="6">
        <f>(+(supply_chain_default_TP1!B22*LCI_db1_default!P29)+(supply_chain_default_TP1!B23*LCI_db1_default!P30)+(supply_chain_default_TP1!B24*LCI_db1_default!P31)+(supply_chain_default_TP1!B25*LCI_db1_default!P32)+(supply_chain_default_TP1!B26*LCI_db1_default!P33)+(supply_chain_default_TP1!B27*LCI_db1_default!P34)+(supply_chain_default_TP1!B28*LCI_db1_default!P35)+(supply_chain_default_TP1!B32*LCI_db1_default!P39))/LCIA_Methods!D6</f>
        <v>-1.803084245667123E-2</v>
      </c>
      <c r="G3" s="6">
        <f>(+(supply_chain_default_TP1!B22*LCI_db1_default!Q29)+(supply_chain_default_TP1!B23*LCI_db1_default!Q30)+(supply_chain_default_TP1!B24*LCI_db1_default!Q31)+(supply_chain_default_TP1!B25*LCI_db1_default!Q32)+(supply_chain_default_TP1!B26*LCI_db1_default!Q33)+(supply_chain_default_TP1!B27*LCI_db1_default!Q34)+(supply_chain_default_TP1!B28*LCI_db1_default!Q35)+(supply_chain_default_TP1!B32*LCI_db1_default!Q39))/LCIA_Methods!D7</f>
        <v>-3.0669171151784151E-3</v>
      </c>
      <c r="H3" s="6">
        <f>(+(supply_chain_default_TP1!B22*LCI_db1_default!R29)+(supply_chain_default_TP1!B23*LCI_db1_default!R30)+(supply_chain_default_TP1!B24*LCI_db1_default!R31)+(supply_chain_default_TP1!B25*LCI_db1_default!R32)+(supply_chain_default_TP1!B26*LCI_db1_default!R33)+(supply_chain_default_TP1!B27*LCI_db1_default!R34)+(supply_chain_default_TP1!B28*LCI_db1_default!R35)+(supply_chain_default_TP1!B32*LCI_db1_default!R39))/LCIA_Methods!D8</f>
        <v>-5.3250021193711417E-2</v>
      </c>
      <c r="I3" s="6">
        <f>(+(supply_chain_default_TP1!B22*LCI_db1_default!S29)+(supply_chain_default_TP1!B23*LCI_db1_default!S30)+(supply_chain_default_TP1!B24*LCI_db1_default!S31)+(supply_chain_default_TP1!B25*LCI_db1_default!S32)+(supply_chain_default_TP1!B26*LCI_db1_default!S33)+(supply_chain_default_TP1!B27*LCI_db1_default!S34)+(supply_chain_default_TP1!B28*LCI_db1_default!S35)+(supply_chain_default_TP1!B32*LCI_db1_default!S39))/LCIA_Methods!D9</f>
        <v>-3.8598777982728212E-2</v>
      </c>
      <c r="J3" s="6">
        <f>(+(supply_chain_default_TP1!B22*LCI_db1_default!T29)+(supply_chain_default_TP1!B23*LCI_db1_default!T30)+(supply_chain_default_TP1!B24*LCI_db1_default!T31)+(supply_chain_default_TP1!B25*LCI_db1_default!T32)+(supply_chain_default_TP1!B26*LCI_db1_default!T33)+(supply_chain_default_TP1!B27*LCI_db1_default!T34)+(supply_chain_default_TP1!B28*LCI_db1_default!T35)+(supply_chain_default_TP1!B32*LCI_db1_default!T39))/LCIA_Methods!D10</f>
        <v>-4.4789561250706079E-2</v>
      </c>
      <c r="K3" s="6">
        <f>(+(supply_chain_default_TP1!B22*LCI_db1_default!U29)+(supply_chain_default_TP1!B23*LCI_db1_default!U30)+(supply_chain_default_TP1!B24*LCI_db1_default!U31)+(supply_chain_default_TP1!B25*LCI_db1_default!U32)+(supply_chain_default_TP1!B26*LCI_db1_default!U33)+(supply_chain_default_TP1!B27*LCI_db1_default!U34)+(supply_chain_default_TP1!B28*LCI_db1_default!U35)+(supply_chain_default_TP1!B32*LCI_db1_default!U39))/LCIA_Methods!D11</f>
        <v>-1.8116862172884676E-2</v>
      </c>
      <c r="L3" s="6">
        <f>(+(supply_chain_default_TP1!B22*LCI_db1_default!V29)+(supply_chain_default_TP1!B23*LCI_db1_default!V30)+(supply_chain_default_TP1!B24*LCI_db1_default!V31)+(supply_chain_default_TP1!B25*LCI_db1_default!V32)+(supply_chain_default_TP1!B26*LCI_db1_default!V33)+(supply_chain_default_TP1!B27*LCI_db1_default!V34)+(supply_chain_default_TP1!B28*LCI_db1_default!V35)+(supply_chain_default_TP1!B32*LCI_db1_default!V39))/LCIA_Methods!D12</f>
        <v>-2.4693629472185837E-2</v>
      </c>
      <c r="M3" s="6">
        <f>(+(supply_chain_default_TP1!B22*LCI_db1_default!W29)+(supply_chain_default_TP1!B23*LCI_db1_default!W30)+(supply_chain_default_TP1!B24*LCI_db1_default!W31)+(supply_chain_default_TP1!B25*LCI_db1_default!W32)+(supply_chain_default_TP1!B26*LCI_db1_default!W33)+(supply_chain_default_TP1!B27*LCI_db1_default!W34)+(supply_chain_default_TP1!B28*LCI_db1_default!W35)+(supply_chain_default_TP1!B32*LCI_db1_default!W39))/LCIA_Methods!D13</f>
        <v>-1.8095066247641976E-2</v>
      </c>
      <c r="N3" s="6">
        <f>(+(supply_chain_default_TP1!B22*LCI_db1_default!X29)+(supply_chain_default_TP1!B23*LCI_db1_default!X30)+(supply_chain_default_TP1!B24*LCI_db1_default!X31)+(supply_chain_default_TP1!B25*LCI_db1_default!X32)+(supply_chain_default_TP1!B26*LCI_db1_default!X33)+(supply_chain_default_TP1!B27*LCI_db1_default!X34)+(supply_chain_default_TP1!B28*LCI_db1_default!X35)+(supply_chain_default_TP1!B32*LCI_db1_default!X39))/LCIA_Methods!D14</f>
        <v>-2.4666815878568843E-3</v>
      </c>
      <c r="O3" s="6">
        <f>(+(supply_chain_default_TP1!B22*LCI_db1_default!Y29)+(supply_chain_default_TP1!B23*LCI_db1_default!Y30)+(supply_chain_default_TP1!B24*LCI_db1_default!Y31)+(supply_chain_default_TP1!B25*LCI_db1_default!Y32)+(supply_chain_default_TP1!B26*LCI_db1_default!Y33)+(supply_chain_default_TP1!B27*LCI_db1_default!Y34)+(supply_chain_default_TP1!B28*LCI_db1_default!Y35)+(supply_chain_default_TP1!B32*LCI_db1_default!Y39))/LCIA_Methods!D15</f>
        <v>-1.8858531369904157E-2</v>
      </c>
      <c r="P3" s="6">
        <f>(+(supply_chain_default_TP1!B22*LCI_db1_default!Z29)+(supply_chain_default_TP1!B23*LCI_db1_default!Z30)+(supply_chain_default_TP1!B24*LCI_db1_default!Z31)+(supply_chain_default_TP1!B25*LCI_db1_default!Z32)+(supply_chain_default_TP1!B26*LCI_db1_default!Z33)+(supply_chain_default_TP1!B27*LCI_db1_default!Z34)+(supply_chain_default_TP1!B28*LCI_db1_default!Z35)+(supply_chain_default_TP1!B32*LCI_db1_default!Z39))/LCIA_Methods!D16</f>
        <v>-2.046651918734757E-2</v>
      </c>
      <c r="Q3" s="6">
        <f>(+(supply_chain_default_TP1!B22*LCI_db1_default!AA29)+(supply_chain_default_TP1!B23*LCI_db1_default!AA30)+(supply_chain_default_TP1!B24*LCI_db1_default!AA31)+(supply_chain_default_TP1!B25*LCI_db1_default!AA32)+(supply_chain_default_TP1!B26*LCI_db1_default!AA33)+(supply_chain_default_TP1!B27*LCI_db1_default!AA34)+(supply_chain_default_TP1!B28*LCI_db1_default!AA35)+(supply_chain_default_TP1!B32*LCI_db1_default!AA39))/LCIA_Methods!D17</f>
        <v>-0.32138049906638783</v>
      </c>
    </row>
    <row r="4" spans="1:17" x14ac:dyDescent="0.35">
      <c r="A4" s="5" t="s">
        <v>3</v>
      </c>
      <c r="B4" s="6">
        <f>(+(supply_chain_default_TP2!B22*LCI_db1_default!L29)+(supply_chain_default_TP2!B23*LCI_db1_default!L30)+(supply_chain_default_TP2!B24*LCI_db1_default!L31)+(supply_chain_default_TP2!B25*LCI_db1_default!L32)+(supply_chain_default_TP2!B26*LCI_db1_default!L33)+(supply_chain_default_TP2!B27*LCI_db1_default!L34)+(supply_chain_default_TP2!B28*LCI_db1_default!L35)+(supply_chain_default_TP2!B32*LCI_db1_default!L39))/LCIA_Methods!D2</f>
        <v>0</v>
      </c>
      <c r="C4" s="6">
        <f>(+(supply_chain_default_TP2!B22*LCI_db1_default!M29)+(supply_chain_default_TP2!B23*LCI_db1_default!M30)+(supply_chain_default_TP2!B24*LCI_db1_default!M31)+(supply_chain_default_TP2!B25*LCI_db1_default!M32)+(supply_chain_default_TP2!B26*LCI_db1_default!M33)+(supply_chain_default_TP2!B27*LCI_db1_default!M34)+(supply_chain_default_TP2!B28*LCI_db1_default!M35)+(supply_chain_default_TP2!B32*LCI_db1_default!M39))/LCIA_Methods!D3</f>
        <v>0</v>
      </c>
      <c r="D4" s="6">
        <f>(+(supply_chain_default_TP2!B22*LCI_db1_default!N29)+(supply_chain_default_TP2!B23*LCI_db1_default!N30)+(supply_chain_default_TP2!B24*LCI_db1_default!N31)+(supply_chain_default_TP2!B25*LCI_db1_default!N32)+(supply_chain_default_TP2!B26*LCI_db1_default!N33)+(supply_chain_default_TP2!B27*LCI_db1_default!N34)+(supply_chain_default_TP2!B28*LCI_db1_default!N35)+(supply_chain_default_TP2!B32*LCI_db1_default!N39))/LCIA_Methods!D4</f>
        <v>0</v>
      </c>
      <c r="E4" s="6">
        <f>(+(supply_chain_default_TP2!B22*LCI_db1_default!O29)+(supply_chain_default_TP2!B23*LCI_db1_default!O30)+(supply_chain_default_TP2!B24*LCI_db1_default!O31)+(supply_chain_default_TP2!B25*LCI_db1_default!O32)+(supply_chain_default_TP2!B26*LCI_db1_default!O33)+(supply_chain_default_TP2!B27*LCI_db1_default!O34)+(supply_chain_default_TP2!B28*LCI_db1_default!O35)+(supply_chain_default_TP2!B32*LCI_db1_default!O39))/LCIA_Methods!D5</f>
        <v>0</v>
      </c>
      <c r="F4" s="6">
        <f>(+(supply_chain_default_TP2!B22*LCI_db1_default!P29)+(supply_chain_default_TP2!B23*LCI_db1_default!P30)+(supply_chain_default_TP2!B24*LCI_db1_default!P31)+(supply_chain_default_TP2!B25*LCI_db1_default!P32)+(supply_chain_default_TP2!B26*LCI_db1_default!P33)+(supply_chain_default_TP2!B27*LCI_db1_default!P34)+(supply_chain_default_TP2!B28*LCI_db1_default!P35)+(supply_chain_default_TP2!B32*LCI_db1_default!P39))/LCIA_Methods!D6</f>
        <v>0</v>
      </c>
      <c r="G4" s="6">
        <f>(+(supply_chain_default_TP2!B22*LCI_db1_default!Q29)+(supply_chain_default_TP2!B23*LCI_db1_default!Q30)+(supply_chain_default_TP2!B24*LCI_db1_default!Q31)+(supply_chain_default_TP2!B25*LCI_db1_default!Q32)+(supply_chain_default_TP2!B26*LCI_db1_default!Q33)+(supply_chain_default_TP2!B27*LCI_db1_default!Q34)+(supply_chain_default_TP2!B28*LCI_db1_default!Q35)+(supply_chain_default_TP2!B32*LCI_db1_default!Q39))/LCIA_Methods!D7</f>
        <v>0</v>
      </c>
      <c r="H4" s="6">
        <f>(+(supply_chain_default_TP2!B22*LCI_db1_default!R29)+(supply_chain_default_TP2!B23*LCI_db1_default!R30)+(supply_chain_default_TP2!B24*LCI_db1_default!R31)+(supply_chain_default_TP2!B25*LCI_db1_default!R32)+(supply_chain_default_TP2!B26*LCI_db1_default!R33)+(supply_chain_default_TP2!B27*LCI_db1_default!R34)+(supply_chain_default_TP2!B28*LCI_db1_default!R35)+(supply_chain_default_TP2!B32*LCI_db1_default!R39))/LCIA_Methods!D8</f>
        <v>0</v>
      </c>
      <c r="I4" s="6">
        <f>(+(supply_chain_default_TP2!B22*LCI_db1_default!S29)+(supply_chain_default_TP2!B23*LCI_db1_default!S30)+(supply_chain_default_TP2!B24*LCI_db1_default!S31)+(supply_chain_default_TP2!B25*LCI_db1_default!S32)+(supply_chain_default_TP2!B26*LCI_db1_default!S33)+(supply_chain_default_TP2!B27*LCI_db1_default!S34)+(supply_chain_default_TP2!B28*LCI_db1_default!S35)+(supply_chain_default_TP2!B32*LCI_db1_default!S39))/LCIA_Methods!D9</f>
        <v>0</v>
      </c>
      <c r="J4" s="6">
        <f>(+(supply_chain_default_TP2!B22*LCI_db1_default!T29)+(supply_chain_default_TP2!B23*LCI_db1_default!T30)+(supply_chain_default_TP2!B24*LCI_db1_default!T31)+(supply_chain_default_TP2!B25*LCI_db1_default!T32)+(supply_chain_default_TP2!B26*LCI_db1_default!T33)+(supply_chain_default_TP2!B27*LCI_db1_default!T34)+(supply_chain_default_TP2!B28*LCI_db1_default!T35)+(supply_chain_default_TP2!B32*LCI_db1_default!T39))/LCIA_Methods!D10</f>
        <v>0</v>
      </c>
      <c r="K4" s="6">
        <f>(+(supply_chain_default_TP2!B22*LCI_db1_default!U29)+(supply_chain_default_TP2!B23*LCI_db1_default!U30)+(supply_chain_default_TP2!B24*LCI_db1_default!U31)+(supply_chain_default_TP2!B25*LCI_db1_default!U32)+(supply_chain_default_TP2!B26*LCI_db1_default!U33)+(supply_chain_default_TP2!B27*LCI_db1_default!U34)+(supply_chain_default_TP2!B28*LCI_db1_default!U35)+(supply_chain_default_TP2!B32*LCI_db1_default!U39))/LCIA_Methods!D11</f>
        <v>0</v>
      </c>
      <c r="L4" s="6">
        <f>(+(supply_chain_default_TP2!B22*LCI_db1_default!V29)+(supply_chain_default_TP2!B23*LCI_db1_default!V30)+(supply_chain_default_TP2!B24*LCI_db1_default!V31)+(supply_chain_default_TP2!B25*LCI_db1_default!V32)+(supply_chain_default_TP2!B26*LCI_db1_default!V33)+(supply_chain_default_TP2!B27*LCI_db1_default!V34)+(supply_chain_default_TP2!B28*LCI_db1_default!V35)+(supply_chain_default_TP2!B32*LCI_db1_default!V39))/LCIA_Methods!D12</f>
        <v>0</v>
      </c>
      <c r="M4" s="6">
        <f>(+(supply_chain_default_TP2!B22*LCI_db1_default!W29)+(supply_chain_default_TP2!B23*LCI_db1_default!W30)+(supply_chain_default_TP2!B24*LCI_db1_default!W31)+(supply_chain_default_TP2!B25*LCI_db1_default!W32)+(supply_chain_default_TP2!B26*LCI_db1_default!W33)+(supply_chain_default_TP2!B27*LCI_db1_default!W34)+(supply_chain_default_TP2!B28*LCI_db1_default!W35)+(supply_chain_default_TP2!B32*LCI_db1_default!W39))/LCIA_Methods!D13</f>
        <v>0</v>
      </c>
      <c r="N4" s="6">
        <f>(+(supply_chain_default_TP2!B22*LCI_db1_default!X29)+(supply_chain_default_TP2!B23*LCI_db1_default!X30)+(supply_chain_default_TP2!B24*LCI_db1_default!X31)+(supply_chain_default_TP2!B25*LCI_db1_default!X32)+(supply_chain_default_TP2!B26*LCI_db1_default!X33)+(supply_chain_default_TP2!B27*LCI_db1_default!X34)+(supply_chain_default_TP2!B28*LCI_db1_default!X35)+(supply_chain_default_TP2!B32*LCI_db1_default!X39))/LCIA_Methods!D14</f>
        <v>0</v>
      </c>
      <c r="O4" s="6">
        <f>(+(supply_chain_default_TP2!B22*LCI_db1_default!Y29)+(supply_chain_default_TP2!B23*LCI_db1_default!Y30)+(supply_chain_default_TP2!B24*LCI_db1_default!Y31)+(supply_chain_default_TP2!B25*LCI_db1_default!Y32)+(supply_chain_default_TP2!B26*LCI_db1_default!Y33)+(supply_chain_default_TP2!B27*LCI_db1_default!Y34)+(supply_chain_default_TP2!B28*LCI_db1_default!Y35)+(supply_chain_default_TP2!B32*LCI_db1_default!Y39))/LCIA_Methods!D15</f>
        <v>0</v>
      </c>
      <c r="P4" s="6">
        <f>(+(supply_chain_default_TP2!B22*LCI_db1_default!Z29)+(supply_chain_default_TP2!B23*LCI_db1_default!Z30)+(supply_chain_default_TP2!B24*LCI_db1_default!Z31)+(supply_chain_default_TP2!B25*LCI_db1_default!Z32)+(supply_chain_default_TP2!B26*LCI_db1_default!Z33)+(supply_chain_default_TP2!B27*LCI_db1_default!Z34)+(supply_chain_default_TP2!B28*LCI_db1_default!Z35)+(supply_chain_default_TP2!B32*LCI_db1_default!Z39))/LCIA_Methods!D16</f>
        <v>0</v>
      </c>
      <c r="Q4" s="6">
        <f>(+(supply_chain_default_TP2!B22*LCI_db1_default!AA29)+(supply_chain_default_TP2!B23*LCI_db1_default!AA30)+(supply_chain_default_TP2!B24*LCI_db1_default!AA31)+(supply_chain_default_TP2!B25*LCI_db1_default!AA32)+(supply_chain_default_TP2!B26*LCI_db1_default!AA33)+(supply_chain_default_TP2!B27*LCI_db1_default!AA34)+(supply_chain_default_TP2!B28*LCI_db1_default!AA35)+(supply_chain_default_TP2!B32*LCI_db1_default!AA39))/LCIA_Methods!D17</f>
        <v>0</v>
      </c>
    </row>
    <row r="5" spans="1:17" x14ac:dyDescent="0.35">
      <c r="A5" s="5" t="s">
        <v>4</v>
      </c>
      <c r="B5" s="6">
        <f>(+(supply_chain_default_TP3!B22*LCI_db1_default!L29)+(supply_chain_default_TP3!B23*LCI_db1_default!L30)+(supply_chain_default_TP3!B24*LCI_db1_default!L31)+(supply_chain_default_TP3!B25*LCI_db1_default!L32)+(supply_chain_default_TP3!B26*LCI_db1_default!L33)+(supply_chain_default_TP3!B27*LCI_db1_default!L34)+(supply_chain_default_TP3!B28*LCI_db1_default!L35)+(supply_chain_default_TP3!B32*LCI_db1_default!L39))/LCIA_Methods!D2</f>
        <v>0</v>
      </c>
      <c r="C5" s="6">
        <f>(+(supply_chain_default_TP3!B22*LCI_db1_default!M29)+(supply_chain_default_TP3!B23*LCI_db1_default!M30)+(supply_chain_default_TP3!B24*LCI_db1_default!M31)+(supply_chain_default_TP3!B25*LCI_db1_default!M32)+(supply_chain_default_TP3!B26*LCI_db1_default!M33)+(supply_chain_default_TP3!B27*LCI_db1_default!M34)+(supply_chain_default_TP3!B28*LCI_db1_default!M35)+(supply_chain_default_TP3!B32*LCI_db1_default!M39))/LCIA_Methods!D3</f>
        <v>0</v>
      </c>
      <c r="D5" s="6">
        <f>(+(supply_chain_default_TP3!B22*LCI_db1_default!N29)+(supply_chain_default_TP3!B23*LCI_db1_default!N30)+(supply_chain_default_TP3!B24*LCI_db1_default!N31)+(supply_chain_default_TP3!B25*LCI_db1_default!N32)+(supply_chain_default_TP3!B26*LCI_db1_default!N33)+(supply_chain_default_TP3!B27*LCI_db1_default!N34)+(supply_chain_default_TP3!B28*LCI_db1_default!N35)+(supply_chain_default_TP3!B32*LCI_db1_default!N39))/LCIA_Methods!D4</f>
        <v>0</v>
      </c>
      <c r="E5" s="6">
        <f>(+(supply_chain_default_TP3!B22*LCI_db1_default!O29)+(supply_chain_default_TP3!B23*LCI_db1_default!O30)+(supply_chain_default_TP3!B24*LCI_db1_default!O31)+(supply_chain_default_TP3!B25*LCI_db1_default!O32)+(supply_chain_default_TP3!B26*LCI_db1_default!O33)+(supply_chain_default_TP3!B27*LCI_db1_default!O34)+(supply_chain_default_TP3!B28*LCI_db1_default!O35)+(supply_chain_default_TP3!B32*LCI_db1_default!O39))/LCIA_Methods!D5</f>
        <v>0</v>
      </c>
      <c r="F5" s="6">
        <f>(+(supply_chain_default_TP3!B22*LCI_db1_default!P29)+(supply_chain_default_TP3!B23*LCI_db1_default!P30)+(supply_chain_default_TP3!B24*LCI_db1_default!P31)+(supply_chain_default_TP3!B25*LCI_db1_default!P32)+(supply_chain_default_TP3!B26*LCI_db1_default!P33)+(supply_chain_default_TP3!B27*LCI_db1_default!P34)+(supply_chain_default_TP3!B28*LCI_db1_default!P35)+(supply_chain_default_TP3!B32*LCI_db1_default!P39))/LCIA_Methods!D6</f>
        <v>0</v>
      </c>
      <c r="G5" s="6">
        <f>(+(supply_chain_default_TP3!B22*LCI_db1_default!Q29)+(supply_chain_default_TP3!B23*LCI_db1_default!Q30)+(supply_chain_default_TP3!B24*LCI_db1_default!Q31)+(supply_chain_default_TP3!B25*LCI_db1_default!Q32)+(supply_chain_default_TP3!B26*LCI_db1_default!Q33)+(supply_chain_default_TP3!B27*LCI_db1_default!Q34)+(supply_chain_default_TP3!B28*LCI_db1_default!Q35)+(supply_chain_default_TP3!B32*LCI_db1_default!Q39))/LCIA_Methods!D7</f>
        <v>0</v>
      </c>
      <c r="H5" s="6">
        <f>(+(supply_chain_default_TP3!B22*LCI_db1_default!R29)+(supply_chain_default_TP3!B23*LCI_db1_default!R30)+(supply_chain_default_TP3!B24*LCI_db1_default!R31)+(supply_chain_default_TP3!B25*LCI_db1_default!R32)+(supply_chain_default_TP3!B26*LCI_db1_default!R33)+(supply_chain_default_TP3!B27*LCI_db1_default!R34)+(supply_chain_default_TP3!B28*LCI_db1_default!R35)+(supply_chain_default_TP3!B32*LCI_db1_default!R39))/LCIA_Methods!D8</f>
        <v>0</v>
      </c>
      <c r="I5" s="6">
        <f>(+(supply_chain_default_TP3!B22*LCI_db1_default!S29)+(supply_chain_default_TP3!B23*LCI_db1_default!S30)+(supply_chain_default_TP3!B24*LCI_db1_default!S31)+(supply_chain_default_TP3!B25*LCI_db1_default!S32)+(supply_chain_default_TP3!B26*LCI_db1_default!S33)+(supply_chain_default_TP3!B27*LCI_db1_default!S34)+(supply_chain_default_TP3!B28*LCI_db1_default!S35)+(supply_chain_default_TP3!B32*LCI_db1_default!S39))/LCIA_Methods!D9</f>
        <v>0</v>
      </c>
      <c r="J5" s="6">
        <f>(+(supply_chain_default_TP3!B22*LCI_db1_default!T29)+(supply_chain_default_TP3!B23*LCI_db1_default!T30)+(supply_chain_default_TP3!B24*LCI_db1_default!T31)+(supply_chain_default_TP3!B25*LCI_db1_default!T32)+(supply_chain_default_TP3!B26*LCI_db1_default!T33)+(supply_chain_default_TP3!B27*LCI_db1_default!T34)+(supply_chain_default_TP3!B28*LCI_db1_default!T35)+(supply_chain_default_TP3!B32*LCI_db1_default!T39))/LCIA_Methods!D10</f>
        <v>0</v>
      </c>
      <c r="K5" s="6">
        <f>(+(supply_chain_default_TP3!B22*LCI_db1_default!U29)+(supply_chain_default_TP3!B23*LCI_db1_default!U30)+(supply_chain_default_TP3!B24*LCI_db1_default!U31)+(supply_chain_default_TP3!B25*LCI_db1_default!U32)+(supply_chain_default_TP3!B26*LCI_db1_default!U33)+(supply_chain_default_TP3!B27*LCI_db1_default!U34)+(supply_chain_default_TP3!B28*LCI_db1_default!U35)+(supply_chain_default_TP3!B32*LCI_db1_default!U39))/LCIA_Methods!D11</f>
        <v>0</v>
      </c>
      <c r="L5" s="6">
        <f>(+(supply_chain_default_TP3!B22*LCI_db1_default!V29)+(supply_chain_default_TP3!B23*LCI_db1_default!V30)+(supply_chain_default_TP3!B24*LCI_db1_default!V31)+(supply_chain_default_TP3!B25*LCI_db1_default!V32)+(supply_chain_default_TP3!B26*LCI_db1_default!V33)+(supply_chain_default_TP3!B27*LCI_db1_default!V34)+(supply_chain_default_TP3!B28*LCI_db1_default!V35)+(supply_chain_default_TP3!B32*LCI_db1_default!V39))/LCIA_Methods!D12</f>
        <v>0</v>
      </c>
      <c r="M5" s="6">
        <f>(+(supply_chain_default_TP3!B22*LCI_db1_default!W29)+(supply_chain_default_TP3!B23*LCI_db1_default!W30)+(supply_chain_default_TP3!B24*LCI_db1_default!W31)+(supply_chain_default_TP3!B25*LCI_db1_default!W32)+(supply_chain_default_TP3!B26*LCI_db1_default!W33)+(supply_chain_default_TP3!B27*LCI_db1_default!W34)+(supply_chain_default_TP3!B28*LCI_db1_default!W35)+(supply_chain_default_TP3!B32*LCI_db1_default!W39))/LCIA_Methods!D13</f>
        <v>0</v>
      </c>
      <c r="N5" s="6">
        <f>(+(supply_chain_default_TP3!B22*LCI_db1_default!X29)+(supply_chain_default_TP3!B23*LCI_db1_default!X30)+(supply_chain_default_TP3!B24*LCI_db1_default!X31)+(supply_chain_default_TP3!B25*LCI_db1_default!X32)+(supply_chain_default_TP3!B26*LCI_db1_default!X33)+(supply_chain_default_TP3!B27*LCI_db1_default!X34)+(supply_chain_default_TP3!B28*LCI_db1_default!X35)+(supply_chain_default_TP3!B32*LCI_db1_default!X39))/LCIA_Methods!D14</f>
        <v>0</v>
      </c>
      <c r="O5" s="6">
        <f>(+(supply_chain_default_TP3!B22*LCI_db1_default!Y29)+(supply_chain_default_TP3!B23*LCI_db1_default!Y30)+(supply_chain_default_TP3!B24*LCI_db1_default!Y31)+(supply_chain_default_TP3!B25*LCI_db1_default!Y32)+(supply_chain_default_TP3!B26*LCI_db1_default!Y33)+(supply_chain_default_TP3!B27*LCI_db1_default!Y34)+(supply_chain_default_TP3!B28*LCI_db1_default!Y35)+(supply_chain_default_TP3!B32*LCI_db1_default!Y39))/LCIA_Methods!D15</f>
        <v>0</v>
      </c>
      <c r="P5" s="6">
        <f>(+(supply_chain_default_TP3!B22*LCI_db1_default!Z29)+(supply_chain_default_TP3!B23*LCI_db1_default!Z30)+(supply_chain_default_TP3!B24*LCI_db1_default!Z31)+(supply_chain_default_TP3!B25*LCI_db1_default!Z32)+(supply_chain_default_TP3!B26*LCI_db1_default!Z33)+(supply_chain_default_TP3!B27*LCI_db1_default!Z34)+(supply_chain_default_TP3!B28*LCI_db1_default!Z35)+(supply_chain_default_TP3!B32*LCI_db1_default!Z39))/LCIA_Methods!D16</f>
        <v>0</v>
      </c>
      <c r="Q5" s="6">
        <f>(+(supply_chain_default_TP3!B22*LCI_db1_default!AA29)+(supply_chain_default_TP3!B23*LCI_db1_default!AA30)+(supply_chain_default_TP3!B24*LCI_db1_default!AA31)+(supply_chain_default_TP3!B25*LCI_db1_default!AA32)+(supply_chain_default_TP3!B26*LCI_db1_default!AA33)+(supply_chain_default_TP3!B27*LCI_db1_default!AA34)+(supply_chain_default_TP3!B28*LCI_db1_default!AA35)+(supply_chain_default_TP3!B32*LCI_db1_default!AA39))/LCIA_Methods!D17</f>
        <v>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OEV_Pathways_db1_default!B2*VLOOKUP("PAH_RD",Waste_Generation_S3!A1:C100,3,FALSE)</f>
        <v>0.63806090355951273</v>
      </c>
      <c r="C2" s="6">
        <f>OEV_Pathways_db1_default!C2*VLOOKUP("PAH_RD",Waste_Generation_S3!A1:C100,3,FALSE)</f>
        <v>0.26575915518047211</v>
      </c>
      <c r="D2" s="6">
        <f>OEV_Pathways_db1_default!D2*VLOOKUP("PAH_RD",Waste_Generation_S3!A1:C100,3,FALSE)</f>
        <v>3.3938060250373634</v>
      </c>
      <c r="E2" s="6">
        <f>OEV_Pathways_db1_default!E2*VLOOKUP("PAH_RD",Waste_Generation_S3!A1:C100,3,FALSE)</f>
        <v>0.89797346785280219</v>
      </c>
      <c r="F2" s="6">
        <f>OEV_Pathways_db1_default!F2*VLOOKUP("PAH_RD",Waste_Generation_S3!A1:C100,3,FALSE)</f>
        <v>0.50735372498990738</v>
      </c>
      <c r="G2" s="6">
        <f>OEV_Pathways_db1_default!G2*VLOOKUP("PAH_RD",Waste_Generation_S3!A1:C100,3,FALSE)</f>
        <v>0.41393999335640208</v>
      </c>
      <c r="H2" s="6">
        <f>OEV_Pathways_db1_default!H2*VLOOKUP("PAH_RD",Waste_Generation_S3!A1:C100,3,FALSE)</f>
        <v>0.85518561537444671</v>
      </c>
      <c r="I2" s="6">
        <f>OEV_Pathways_db1_default!I2*VLOOKUP("PAH_RD",Waste_Generation_S3!A1:C100,3,FALSE)</f>
        <v>0.98682881821037305</v>
      </c>
      <c r="J2" s="6">
        <f>OEV_Pathways_db1_default!J2*VLOOKUP("PAH_RD",Waste_Generation_S3!A1:C100,3,FALSE)</f>
        <v>0.54807097806590066</v>
      </c>
      <c r="K2" s="6">
        <f>OEV_Pathways_db1_default!K2*VLOOKUP("PAH_RD",Waste_Generation_S3!A1:C100,3,FALSE)</f>
        <v>0.13996034428543111</v>
      </c>
      <c r="L2" s="6">
        <f>OEV_Pathways_db1_default!L2*VLOOKUP("PAH_RD",Waste_Generation_S3!A1:C100,3,FALSE)</f>
        <v>0.31226076657536828</v>
      </c>
      <c r="M2" s="6">
        <f>OEV_Pathways_db1_default!M2*VLOOKUP("PAH_RD",Waste_Generation_S3!A1:C100,3,FALSE)</f>
        <v>0.53848059853843844</v>
      </c>
      <c r="N2" s="6">
        <f>OEV_Pathways_db1_default!N2*VLOOKUP("PAH_RD",Waste_Generation_S3!A1:C100,3,FALSE)</f>
        <v>0.13151433882356131</v>
      </c>
      <c r="O2" s="6">
        <f>OEV_Pathways_db1_default!O2*VLOOKUP("PAH_RD",Waste_Generation_S3!A1:C100,3,FALSE)</f>
        <v>0.16592103697655941</v>
      </c>
      <c r="P2" s="6">
        <f>OEV_Pathways_db1_default!P2*VLOOKUP("PAH_RD",Waste_Generation_S3!A1:C100,3,FALSE)</f>
        <v>0.17093400955609972</v>
      </c>
      <c r="Q2" s="6">
        <f>OEV_Pathways_db1_default!Q2*VLOOKUP("PAH_RD",Waste_Generation_S3!A1:C100,3,FALSE)</f>
        <v>5.9814547740751625</v>
      </c>
    </row>
    <row r="3" spans="1:17" x14ac:dyDescent="0.35">
      <c r="A3" s="5" t="s">
        <v>2</v>
      </c>
      <c r="B3" s="6">
        <f>OEV_Pathways_db1_default!B3*VLOOKUP("TP1",Waste_Generation_S3!A1:C100,3,FALSE)</f>
        <v>0.10634348392658549</v>
      </c>
      <c r="C3" s="6">
        <f>OEV_Pathways_db1_default!C3*VLOOKUP("TP1",Waste_Generation_S3!A1:C100,3,FALSE)</f>
        <v>4.4293192530078691E-2</v>
      </c>
      <c r="D3" s="6">
        <f>OEV_Pathways_db1_default!D3*VLOOKUP("TP1",Waste_Generation_S3!A1:C100,3,FALSE)</f>
        <v>0.56563433750622738</v>
      </c>
      <c r="E3" s="6">
        <f>OEV_Pathways_db1_default!E3*VLOOKUP("TP1",Waste_Generation_S3!A1:C100,3,FALSE)</f>
        <v>0.14966224464213373</v>
      </c>
      <c r="F3" s="6">
        <f>OEV_Pathways_db1_default!F3*VLOOKUP("TP1",Waste_Generation_S3!A1:C100,3,FALSE)</f>
        <v>8.4558954164984601E-2</v>
      </c>
      <c r="G3" s="6">
        <f>OEV_Pathways_db1_default!G3*VLOOKUP("TP1",Waste_Generation_S3!A1:C100,3,FALSE)</f>
        <v>6.8989998892733703E-2</v>
      </c>
      <c r="H3" s="6">
        <f>OEV_Pathways_db1_default!H3*VLOOKUP("TP1",Waste_Generation_S3!A1:C100,3,FALSE)</f>
        <v>0.14253093589574117</v>
      </c>
      <c r="I3" s="6">
        <f>OEV_Pathways_db1_default!I3*VLOOKUP("TP1",Waste_Generation_S3!A1:C100,3,FALSE)</f>
        <v>0.16447146970172891</v>
      </c>
      <c r="J3" s="6">
        <f>OEV_Pathways_db1_default!J3*VLOOKUP("TP1",Waste_Generation_S3!A1:C100,3,FALSE)</f>
        <v>9.1345163010983443E-2</v>
      </c>
      <c r="K3" s="6">
        <f>OEV_Pathways_db1_default!K3*VLOOKUP("TP1",Waste_Generation_S3!A1:C100,3,FALSE)</f>
        <v>2.3326724047571856E-2</v>
      </c>
      <c r="L3" s="6">
        <f>OEV_Pathways_db1_default!L3*VLOOKUP("TP1",Waste_Generation_S3!A1:C100,3,FALSE)</f>
        <v>5.2043461095894729E-2</v>
      </c>
      <c r="M3" s="6">
        <f>OEV_Pathways_db1_default!M3*VLOOKUP("TP1",Waste_Generation_S3!A1:C100,3,FALSE)</f>
        <v>8.974676642307311E-2</v>
      </c>
      <c r="N3" s="6">
        <f>OEV_Pathways_db1_default!N3*VLOOKUP("TP1",Waste_Generation_S3!A1:C100,3,FALSE)</f>
        <v>2.1919056470593556E-2</v>
      </c>
      <c r="O3" s="6">
        <f>OEV_Pathways_db1_default!O3*VLOOKUP("TP1",Waste_Generation_S3!A1:C100,3,FALSE)</f>
        <v>2.7653506162759908E-2</v>
      </c>
      <c r="P3" s="6">
        <f>OEV_Pathways_db1_default!P3*VLOOKUP("TP1",Waste_Generation_S3!A1:C100,3,FALSE)</f>
        <v>2.8489001592683291E-2</v>
      </c>
      <c r="Q3" s="6">
        <f>OEV_Pathways_db1_default!Q3*VLOOKUP("TP1",Waste_Generation_S3!A1:C100,3,FALSE)</f>
        <v>0.99690912901252726</v>
      </c>
    </row>
    <row r="4" spans="1:17" x14ac:dyDescent="0.35">
      <c r="A4" s="5" t="s">
        <v>3</v>
      </c>
      <c r="B4" s="6">
        <f>OEV_Pathways_db1_default!B4*VLOOKUP("TP2",Waste_Generation_S3!A1:C100,3,FALSE)</f>
        <v>0.21268696785317087</v>
      </c>
      <c r="C4" s="6">
        <f>OEV_Pathways_db1_default!C4*VLOOKUP("TP2",Waste_Generation_S3!A1:C100,3,FALSE)</f>
        <v>8.8586385060157341E-2</v>
      </c>
      <c r="D4" s="6">
        <f>OEV_Pathways_db1_default!D4*VLOOKUP("TP2",Waste_Generation_S3!A1:C100,3,FALSE)</f>
        <v>1.1312686750124543</v>
      </c>
      <c r="E4" s="6">
        <f>OEV_Pathways_db1_default!E4*VLOOKUP("TP2",Waste_Generation_S3!A1:C100,3,FALSE)</f>
        <v>0.29932448928426736</v>
      </c>
      <c r="F4" s="6">
        <f>OEV_Pathways_db1_default!F4*VLOOKUP("TP2",Waste_Generation_S3!A1:C100,3,FALSE)</f>
        <v>0.16911790832996912</v>
      </c>
      <c r="G4" s="6">
        <f>OEV_Pathways_db1_default!G4*VLOOKUP("TP2",Waste_Generation_S3!A1:C100,3,FALSE)</f>
        <v>0.13797999778546735</v>
      </c>
      <c r="H4" s="6">
        <f>OEV_Pathways_db1_default!H4*VLOOKUP("TP2",Waste_Generation_S3!A1:C100,3,FALSE)</f>
        <v>0.28506187179148218</v>
      </c>
      <c r="I4" s="6">
        <f>OEV_Pathways_db1_default!I4*VLOOKUP("TP2",Waste_Generation_S3!A1:C100,3,FALSE)</f>
        <v>0.32894293940345765</v>
      </c>
      <c r="J4" s="6">
        <f>OEV_Pathways_db1_default!J4*VLOOKUP("TP2",Waste_Generation_S3!A1:C100,3,FALSE)</f>
        <v>0.18269032602196683</v>
      </c>
      <c r="K4" s="6">
        <f>OEV_Pathways_db1_default!K4*VLOOKUP("TP2",Waste_Generation_S3!A1:C100,3,FALSE)</f>
        <v>4.6653448095143692E-2</v>
      </c>
      <c r="L4" s="6">
        <f>OEV_Pathways_db1_default!L4*VLOOKUP("TP2",Waste_Generation_S3!A1:C100,3,FALSE)</f>
        <v>0.10408692219178942</v>
      </c>
      <c r="M4" s="6">
        <f>OEV_Pathways_db1_default!M4*VLOOKUP("TP2",Waste_Generation_S3!A1:C100,3,FALSE)</f>
        <v>0.17949353284614614</v>
      </c>
      <c r="N4" s="6">
        <f>OEV_Pathways_db1_default!N4*VLOOKUP("TP2",Waste_Generation_S3!A1:C100,3,FALSE)</f>
        <v>4.3838112941187092E-2</v>
      </c>
      <c r="O4" s="6">
        <f>OEV_Pathways_db1_default!O4*VLOOKUP("TP2",Waste_Generation_S3!A1:C100,3,FALSE)</f>
        <v>5.5307012325519794E-2</v>
      </c>
      <c r="P4" s="6">
        <f>OEV_Pathways_db1_default!P4*VLOOKUP("TP2",Waste_Generation_S3!A1:C100,3,FALSE)</f>
        <v>5.6978003185366562E-2</v>
      </c>
      <c r="Q4" s="6">
        <f>OEV_Pathways_db1_default!Q4*VLOOKUP("TP2",Waste_Generation_S3!A1:C100,3,FALSE)</f>
        <v>1.9938182580250536</v>
      </c>
    </row>
    <row r="5" spans="1:17" x14ac:dyDescent="0.35">
      <c r="A5" s="5" t="s">
        <v>4</v>
      </c>
      <c r="B5" s="6">
        <f>OEV_Pathways_db1_default!B5*VLOOKUP("TP3",Waste_Generation_S3!A1:C100,3,FALSE)</f>
        <v>0.31903045177975636</v>
      </c>
      <c r="C5" s="6">
        <f>OEV_Pathways_db1_default!C5*VLOOKUP("TP3",Waste_Generation_S3!A1:C100,3,FALSE)</f>
        <v>0.13287957759023605</v>
      </c>
      <c r="D5" s="6">
        <f>OEV_Pathways_db1_default!D5*VLOOKUP("TP3",Waste_Generation_S3!A1:C100,3,FALSE)</f>
        <v>1.6969030125186817</v>
      </c>
      <c r="E5" s="6">
        <f>OEV_Pathways_db1_default!E5*VLOOKUP("TP3",Waste_Generation_S3!A1:C100,3,FALSE)</f>
        <v>0.44898673392640109</v>
      </c>
      <c r="F5" s="6">
        <f>OEV_Pathways_db1_default!F5*VLOOKUP("TP3",Waste_Generation_S3!A1:C100,3,FALSE)</f>
        <v>0.25367686249495369</v>
      </c>
      <c r="G5" s="6">
        <f>OEV_Pathways_db1_default!G5*VLOOKUP("TP3",Waste_Generation_S3!A1:C100,3,FALSE)</f>
        <v>0.20696999667820104</v>
      </c>
      <c r="H5" s="6">
        <f>OEV_Pathways_db1_default!H5*VLOOKUP("TP3",Waste_Generation_S3!A1:C100,3,FALSE)</f>
        <v>0.42759280768722335</v>
      </c>
      <c r="I5" s="6">
        <f>OEV_Pathways_db1_default!I5*VLOOKUP("TP3",Waste_Generation_S3!A1:C100,3,FALSE)</f>
        <v>0.49341440910518652</v>
      </c>
      <c r="J5" s="6">
        <f>OEV_Pathways_db1_default!J5*VLOOKUP("TP3",Waste_Generation_S3!A1:C100,3,FALSE)</f>
        <v>0.27403548903295027</v>
      </c>
      <c r="K5" s="6">
        <f>OEV_Pathways_db1_default!K5*VLOOKUP("TP3",Waste_Generation_S3!A1:C100,3,FALSE)</f>
        <v>6.9980172142715555E-2</v>
      </c>
      <c r="L5" s="6">
        <f>OEV_Pathways_db1_default!L5*VLOOKUP("TP3",Waste_Generation_S3!A1:C100,3,FALSE)</f>
        <v>0.15613038328768414</v>
      </c>
      <c r="M5" s="6">
        <f>OEV_Pathways_db1_default!M5*VLOOKUP("TP3",Waste_Generation_S3!A1:C100,3,FALSE)</f>
        <v>0.26924029926921922</v>
      </c>
      <c r="N5" s="6">
        <f>OEV_Pathways_db1_default!N5*VLOOKUP("TP3",Waste_Generation_S3!A1:C100,3,FALSE)</f>
        <v>6.5757169411780655E-2</v>
      </c>
      <c r="O5" s="6">
        <f>OEV_Pathways_db1_default!O5*VLOOKUP("TP3",Waste_Generation_S3!A1:C100,3,FALSE)</f>
        <v>8.2960518488279705E-2</v>
      </c>
      <c r="P5" s="6">
        <f>OEV_Pathways_db1_default!P5*VLOOKUP("TP3",Waste_Generation_S3!A1:C100,3,FALSE)</f>
        <v>8.546700477804986E-2</v>
      </c>
      <c r="Q5" s="6">
        <f>OEV_Pathways_db1_default!Q5*VLOOKUP("TP3",Waste_Generation_S3!A1:C100,3,FALSE)</f>
        <v>2.9907273870375812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CA_Pathways_db1_S1!B2-TUM_db1_S1_Util!B2</f>
        <v>0.6084046023629881</v>
      </c>
      <c r="C2" s="6">
        <f>CA_Pathways_db1_S1!C2-TUM_db1_S1_Util!C2</f>
        <v>1.3708701477602097E-2</v>
      </c>
      <c r="D2" s="6">
        <f>CA_Pathways_db1_S1!D2-TUM_db1_S1_Util!D2</f>
        <v>0.91995899502266654</v>
      </c>
      <c r="E2" s="6">
        <f>CA_Pathways_db1_S1!E2-TUM_db1_S1_Util!E2</f>
        <v>0.29581862805907877</v>
      </c>
      <c r="F2" s="6">
        <f>CA_Pathways_db1_S1!F2-TUM_db1_S1_Util!F2</f>
        <v>0.24036220431920513</v>
      </c>
      <c r="G2" s="6">
        <f>CA_Pathways_db1_S1!G2-TUM_db1_S1_Util!G2</f>
        <v>2.0438822371908014E-2</v>
      </c>
      <c r="H2" s="6">
        <f>CA_Pathways_db1_S1!H2-TUM_db1_S1_Util!H2</f>
        <v>0.18964605377242022</v>
      </c>
      <c r="I2" s="6">
        <f>CA_Pathways_db1_S1!I2-TUM_db1_S1_Util!I2</f>
        <v>0.12967524222152085</v>
      </c>
      <c r="J2" s="6">
        <f>CA_Pathways_db1_S1!J2-TUM_db1_S1_Util!J2</f>
        <v>0.13733356742482625</v>
      </c>
      <c r="K2" s="6">
        <f>CA_Pathways_db1_S1!K2-TUM_db1_S1_Util!K2</f>
        <v>1.949097751117481E-2</v>
      </c>
      <c r="L2" s="6">
        <f>CA_Pathways_db1_S1!L2-TUM_db1_S1_Util!L2</f>
        <v>9.377603724646133E-2</v>
      </c>
      <c r="M2" s="6">
        <f>CA_Pathways_db1_S1!M2-TUM_db1_S1_Util!M2</f>
        <v>0.22415307601140069</v>
      </c>
      <c r="N2" s="6">
        <f>CA_Pathways_db1_S1!N2-TUM_db1_S1_Util!N2</f>
        <v>6.1343376170310632E-2</v>
      </c>
      <c r="O2" s="6">
        <f>CA_Pathways_db1_S1!O2-TUM_db1_S1_Util!O2</f>
        <v>1.4922628233357858E-2</v>
      </c>
      <c r="P2" s="6">
        <f>CA_Pathways_db1_S1!P2-TUM_db1_S1_Util!P2</f>
        <v>5.3419365570133735E-2</v>
      </c>
      <c r="Q2" s="6">
        <f>CA_Pathways_db1_S1!Q2-TUM_db1_S1_Util!Q2</f>
        <v>0.42138227015748064</v>
      </c>
    </row>
    <row r="3" spans="1:17" x14ac:dyDescent="0.35">
      <c r="A3" s="5" t="s">
        <v>2</v>
      </c>
      <c r="B3" s="6">
        <f>CA_Pathways_db1_S1!B3-TUM_db1_S1_Util!B3</f>
        <v>0.38762636383785976</v>
      </c>
      <c r="C3" s="6">
        <f>CA_Pathways_db1_S1!C3-TUM_db1_S1_Util!C3</f>
        <v>9.3901163836260064E-4</v>
      </c>
      <c r="D3" s="6">
        <f>CA_Pathways_db1_S1!D3-TUM_db1_S1_Util!D3</f>
        <v>-5.6023140940898608E-2</v>
      </c>
      <c r="E3" s="6">
        <f>CA_Pathways_db1_S1!E3-TUM_db1_S1_Util!E3</f>
        <v>7.9094509358647661E-3</v>
      </c>
      <c r="F3" s="6">
        <f>CA_Pathways_db1_S1!F3-TUM_db1_S1_Util!F3</f>
        <v>9.6385432454062017E-4</v>
      </c>
      <c r="G3" s="6">
        <f>CA_Pathways_db1_S1!G3-TUM_db1_S1_Util!G3</f>
        <v>-9.0959029084642252E-4</v>
      </c>
      <c r="H3" s="6">
        <f>CA_Pathways_db1_S1!H3-TUM_db1_S1_Util!H3</f>
        <v>-2.6319833557871208E-2</v>
      </c>
      <c r="I3" s="6">
        <f>CA_Pathways_db1_S1!I3-TUM_db1_S1_Util!I3</f>
        <v>-1.4254368313279371E-2</v>
      </c>
      <c r="J3" s="6">
        <f>CA_Pathways_db1_S1!J3-TUM_db1_S1_Util!J3</f>
        <v>-2.4773368790279117E-2</v>
      </c>
      <c r="K3" s="6">
        <f>CA_Pathways_db1_S1!K3-TUM_db1_S1_Util!K3</f>
        <v>-6.1502946469683614E-4</v>
      </c>
      <c r="L3" s="6">
        <f>CA_Pathways_db1_S1!L3-TUM_db1_S1_Util!L3</f>
        <v>-1.4100909719875727E-2</v>
      </c>
      <c r="M3" s="6">
        <f>CA_Pathways_db1_S1!M3-TUM_db1_S1_Util!M3</f>
        <v>4.06553133761328E-3</v>
      </c>
      <c r="N3" s="6">
        <f>CA_Pathways_db1_S1!N3-TUM_db1_S1_Util!N3</f>
        <v>-7.3943034339446533E-4</v>
      </c>
      <c r="O3" s="6">
        <f>CA_Pathways_db1_S1!O3-TUM_db1_S1_Util!O3</f>
        <v>3.3202548076175127E-3</v>
      </c>
      <c r="P3" s="6">
        <f>CA_Pathways_db1_S1!P3-TUM_db1_S1_Util!P3</f>
        <v>2.3409343632403191E-3</v>
      </c>
      <c r="Q3" s="6">
        <f>CA_Pathways_db1_S1!Q3-TUM_db1_S1_Util!Q3</f>
        <v>7.1473497085229931E-2</v>
      </c>
    </row>
    <row r="4" spans="1:17" x14ac:dyDescent="0.35">
      <c r="A4" s="5" t="s">
        <v>3</v>
      </c>
      <c r="B4" s="6">
        <f>CA_Pathways_db1_S1!B4-TUM_db1_S1_Util!B4</f>
        <v>9.1004390164223001E-2</v>
      </c>
      <c r="C4" s="6">
        <f>CA_Pathways_db1_S1!C4-TUM_db1_S1_Util!C4</f>
        <v>5.1471565552622025E-3</v>
      </c>
      <c r="D4" s="6">
        <f>CA_Pathways_db1_S1!D4-TUM_db1_S1_Util!D4</f>
        <v>0.32239480106184504</v>
      </c>
      <c r="E4" s="6">
        <f>CA_Pathways_db1_S1!E4-TUM_db1_S1_Util!E4</f>
        <v>0.13902200237590237</v>
      </c>
      <c r="F4" s="6">
        <f>CA_Pathways_db1_S1!F4-TUM_db1_S1_Util!F4</f>
        <v>9.5123265420699321E-2</v>
      </c>
      <c r="G4" s="6">
        <f>CA_Pathways_db1_S1!G4-TUM_db1_S1_Util!G4</f>
        <v>8.5821215572421811E-3</v>
      </c>
      <c r="H4" s="6">
        <f>CA_Pathways_db1_S1!H4-TUM_db1_S1_Util!H4</f>
        <v>8.1920876519491342E-2</v>
      </c>
      <c r="I4" s="6">
        <f>CA_Pathways_db1_S1!I4-TUM_db1_S1_Util!I4</f>
        <v>5.3390700739280449E-2</v>
      </c>
      <c r="J4" s="6">
        <f>CA_Pathways_db1_S1!J4-TUM_db1_S1_Util!J4</f>
        <v>5.9887500791988832E-2</v>
      </c>
      <c r="K4" s="6">
        <f>CA_Pathways_db1_S1!K4-TUM_db1_S1_Util!K4</f>
        <v>6.7889402695680053E-3</v>
      </c>
      <c r="L4" s="6">
        <f>CA_Pathways_db1_S1!L4-TUM_db1_S1_Util!L4</f>
        <v>4.0525885979551798E-2</v>
      </c>
      <c r="M4" s="6">
        <f>CA_Pathways_db1_S1!M4-TUM_db1_S1_Util!M4</f>
        <v>0.10937386515301349</v>
      </c>
      <c r="N4" s="6">
        <f>CA_Pathways_db1_S1!N4-TUM_db1_S1_Util!N4</f>
        <v>2.5429833547491423E-2</v>
      </c>
      <c r="O4" s="6">
        <f>CA_Pathways_db1_S1!O4-TUM_db1_S1_Util!O4</f>
        <v>4.3764473903598602E-3</v>
      </c>
      <c r="P4" s="6">
        <f>CA_Pathways_db1_S1!P4-TUM_db1_S1_Util!P4</f>
        <v>1.6128354531078679E-2</v>
      </c>
      <c r="Q4" s="6">
        <f>CA_Pathways_db1_S1!Q4-TUM_db1_S1_Util!Q4</f>
        <v>0.1368444926453786</v>
      </c>
    </row>
    <row r="5" spans="1:17" x14ac:dyDescent="0.35">
      <c r="A5" s="5" t="s">
        <v>4</v>
      </c>
      <c r="B5" s="6">
        <f>CA_Pathways_db1_S1!B5-TUM_db1_S1_Util!B5</f>
        <v>0.12977384836090536</v>
      </c>
      <c r="C5" s="6">
        <f>CA_Pathways_db1_S1!C5-TUM_db1_S1_Util!C5</f>
        <v>7.622533283977293E-3</v>
      </c>
      <c r="D5" s="6">
        <f>CA_Pathways_db1_S1!D5-TUM_db1_S1_Util!D5</f>
        <v>0.65358733490172016</v>
      </c>
      <c r="E5" s="6">
        <f>CA_Pathways_db1_S1!E5-TUM_db1_S1_Util!E5</f>
        <v>0.14888717474731167</v>
      </c>
      <c r="F5" s="6">
        <f>CA_Pathways_db1_S1!F5-TUM_db1_S1_Util!F5</f>
        <v>0.14427508457396515</v>
      </c>
      <c r="G5" s="6">
        <f>CA_Pathways_db1_S1!G5-TUM_db1_S1_Util!G5</f>
        <v>1.2766291105512256E-2</v>
      </c>
      <c r="H5" s="6">
        <f>CA_Pathways_db1_S1!H5-TUM_db1_S1_Util!H5</f>
        <v>0.13404501081080009</v>
      </c>
      <c r="I5" s="6">
        <f>CA_Pathways_db1_S1!I5-TUM_db1_S1_Util!I5</f>
        <v>9.0538909795519776E-2</v>
      </c>
      <c r="J5" s="6">
        <f>CA_Pathways_db1_S1!J5-TUM_db1_S1_Util!J5</f>
        <v>0.1022194354231165</v>
      </c>
      <c r="K5" s="6">
        <f>CA_Pathways_db1_S1!K5-TUM_db1_S1_Util!K5</f>
        <v>1.3317066706303641E-2</v>
      </c>
      <c r="L5" s="6">
        <f>CA_Pathways_db1_S1!L5-TUM_db1_S1_Util!L5</f>
        <v>6.7351060986785269E-2</v>
      </c>
      <c r="M5" s="6">
        <f>CA_Pathways_db1_S1!M5-TUM_db1_S1_Util!M5</f>
        <v>0.11071367952077389</v>
      </c>
      <c r="N5" s="6">
        <f>CA_Pathways_db1_S1!N5-TUM_db1_S1_Util!N5</f>
        <v>3.6652972966213671E-2</v>
      </c>
      <c r="O5" s="6">
        <f>CA_Pathways_db1_S1!O5-TUM_db1_S1_Util!O5</f>
        <v>7.2259260353804804E-3</v>
      </c>
      <c r="P5" s="6">
        <f>CA_Pathways_db1_S1!P5-TUM_db1_S1_Util!P5</f>
        <v>3.4950076675814734E-2</v>
      </c>
      <c r="Q5" s="6">
        <f>CA_Pathways_db1_S1!Q5-TUM_db1_S1_Util!Q5</f>
        <v>0.21306428042687214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b1_S1!L29)+(supply_chain_S1_PAH_RD!B23*LCI_db1_S1!L30)+(supply_chain_S1_PAH_RD!B24*LCI_db1_S1!L31)+(supply_chain_S1_PAH_RD!B25*LCI_db1_S1!L32)+(supply_chain_S1_PAH_RD!B26*LCI_db1_S1!L33)+(supply_chain_S1_PAH_RD!B27*LCI_db1_S1!L34)+(supply_chain_S1_PAH_RD!B28*LCI_db1_S1!L35)+(supply_chain_S1_PAH_RD!B32*LCI_db1_S1!L39))/LCIA_Methods!D2</f>
        <v>-0.14932231936035098</v>
      </c>
      <c r="C2" s="6">
        <f>(+(supply_chain_S1_PAH_RD!B22*LCI_db1_S1!M29)+(supply_chain_S1_PAH_RD!B23*LCI_db1_S1!M30)+(supply_chain_S1_PAH_RD!B24*LCI_db1_S1!M31)+(supply_chain_S1_PAH_RD!B25*LCI_db1_S1!M32)+(supply_chain_S1_PAH_RD!B26*LCI_db1_S1!M33)+(supply_chain_S1_PAH_RD!B27*LCI_db1_S1!M34)+(supply_chain_S1_PAH_RD!B28*LCI_db1_S1!M35)+(supply_chain_S1_PAH_RD!B32*LCI_db1_S1!M39))/LCIA_Methods!D3</f>
        <v>-5.5010830152482622E-3</v>
      </c>
      <c r="D2" s="6">
        <f>(+(supply_chain_S1_PAH_RD!B22*LCI_db1_S1!N29)+(supply_chain_S1_PAH_RD!B23*LCI_db1_S1!N30)+(supply_chain_S1_PAH_RD!B24*LCI_db1_S1!N31)+(supply_chain_S1_PAH_RD!B25*LCI_db1_S1!N32)+(supply_chain_S1_PAH_RD!B26*LCI_db1_S1!N33)+(supply_chain_S1_PAH_RD!B27*LCI_db1_S1!N34)+(supply_chain_S1_PAH_RD!B28*LCI_db1_S1!N35)+(supply_chain_S1_PAH_RD!B32*LCI_db1_S1!N39))/LCIA_Methods!D4</f>
        <v>-0.30305051551170931</v>
      </c>
      <c r="E2" s="6">
        <f>(+(supply_chain_S1_PAH_RD!B22*LCI_db1_S1!O29)+(supply_chain_S1_PAH_RD!B23*LCI_db1_S1!O30)+(supply_chain_S1_PAH_RD!B24*LCI_db1_S1!O31)+(supply_chain_S1_PAH_RD!B25*LCI_db1_S1!O32)+(supply_chain_S1_PAH_RD!B26*LCI_db1_S1!O33)+(supply_chain_S1_PAH_RD!B27*LCI_db1_S1!O34)+(supply_chain_S1_PAH_RD!B28*LCI_db1_S1!O35)+(supply_chain_S1_PAH_RD!B32*LCI_db1_S1!O39))/LCIA_Methods!D5</f>
        <v>-6.1009886150820841E-2</v>
      </c>
      <c r="F2" s="6">
        <f>(+(supply_chain_S1_PAH_RD!B22*LCI_db1_S1!P29)+(supply_chain_S1_PAH_RD!B23*LCI_db1_S1!P30)+(supply_chain_S1_PAH_RD!B24*LCI_db1_S1!P31)+(supply_chain_S1_PAH_RD!B25*LCI_db1_S1!P32)+(supply_chain_S1_PAH_RD!B26*LCI_db1_S1!P33)+(supply_chain_S1_PAH_RD!B27*LCI_db1_S1!P34)+(supply_chain_S1_PAH_RD!B28*LCI_db1_S1!P35)+(supply_chain_S1_PAH_RD!B32*LCI_db1_S1!P39))/LCIA_Methods!D6</f>
        <v>-1.803084245667123E-2</v>
      </c>
      <c r="G2" s="6">
        <f>(+(supply_chain_S1_PAH_RD!B22*LCI_db1_S1!Q29)+(supply_chain_S1_PAH_RD!B23*LCI_db1_S1!Q30)+(supply_chain_S1_PAH_RD!B24*LCI_db1_S1!Q31)+(supply_chain_S1_PAH_RD!B25*LCI_db1_S1!Q32)+(supply_chain_S1_PAH_RD!B26*LCI_db1_S1!Q33)+(supply_chain_S1_PAH_RD!B27*LCI_db1_S1!Q34)+(supply_chain_S1_PAH_RD!B28*LCI_db1_S1!Q35)+(supply_chain_S1_PAH_RD!B32*LCI_db1_S1!Q39))/LCIA_Methods!D7</f>
        <v>-3.0669171151784151E-3</v>
      </c>
      <c r="H2" s="6">
        <f>(+(supply_chain_S1_PAH_RD!B22*LCI_db1_S1!R29)+(supply_chain_S1_PAH_RD!B23*LCI_db1_S1!R30)+(supply_chain_S1_PAH_RD!B24*LCI_db1_S1!R31)+(supply_chain_S1_PAH_RD!B25*LCI_db1_S1!R32)+(supply_chain_S1_PAH_RD!B26*LCI_db1_S1!R33)+(supply_chain_S1_PAH_RD!B27*LCI_db1_S1!R34)+(supply_chain_S1_PAH_RD!B28*LCI_db1_S1!R35)+(supply_chain_S1_PAH_RD!B32*LCI_db1_S1!R39))/LCIA_Methods!D8</f>
        <v>-5.3250021193711417E-2</v>
      </c>
      <c r="I2" s="6">
        <f>(+(supply_chain_S1_PAH_RD!B22*LCI_db1_S1!S29)+(supply_chain_S1_PAH_RD!B23*LCI_db1_S1!S30)+(supply_chain_S1_PAH_RD!B24*LCI_db1_S1!S31)+(supply_chain_S1_PAH_RD!B25*LCI_db1_S1!S32)+(supply_chain_S1_PAH_RD!B26*LCI_db1_S1!S33)+(supply_chain_S1_PAH_RD!B27*LCI_db1_S1!S34)+(supply_chain_S1_PAH_RD!B28*LCI_db1_S1!S35)+(supply_chain_S1_PAH_RD!B32*LCI_db1_S1!S39))/LCIA_Methods!D9</f>
        <v>-3.8598777982728212E-2</v>
      </c>
      <c r="J2" s="6">
        <f>(+(supply_chain_S1_PAH_RD!B22*LCI_db1_S1!T29)+(supply_chain_S1_PAH_RD!B23*LCI_db1_S1!T30)+(supply_chain_S1_PAH_RD!B24*LCI_db1_S1!T31)+(supply_chain_S1_PAH_RD!B25*LCI_db1_S1!T32)+(supply_chain_S1_PAH_RD!B26*LCI_db1_S1!T33)+(supply_chain_S1_PAH_RD!B27*LCI_db1_S1!T34)+(supply_chain_S1_PAH_RD!B28*LCI_db1_S1!T35)+(supply_chain_S1_PAH_RD!B32*LCI_db1_S1!T39))/LCIA_Methods!D10</f>
        <v>-4.4789561250706079E-2</v>
      </c>
      <c r="K2" s="6">
        <f>(+(supply_chain_S1_PAH_RD!B22*LCI_db1_S1!U29)+(supply_chain_S1_PAH_RD!B23*LCI_db1_S1!U30)+(supply_chain_S1_PAH_RD!B24*LCI_db1_S1!U31)+(supply_chain_S1_PAH_RD!B25*LCI_db1_S1!U32)+(supply_chain_S1_PAH_RD!B26*LCI_db1_S1!U33)+(supply_chain_S1_PAH_RD!B27*LCI_db1_S1!U34)+(supply_chain_S1_PAH_RD!B28*LCI_db1_S1!U35)+(supply_chain_S1_PAH_RD!B32*LCI_db1_S1!U39))/LCIA_Methods!D11</f>
        <v>-1.8116862172884676E-2</v>
      </c>
      <c r="L2" s="6">
        <f>(+(supply_chain_S1_PAH_RD!B22*LCI_db1_S1!V29)+(supply_chain_S1_PAH_RD!B23*LCI_db1_S1!V30)+(supply_chain_S1_PAH_RD!B24*LCI_db1_S1!V31)+(supply_chain_S1_PAH_RD!B25*LCI_db1_S1!V32)+(supply_chain_S1_PAH_RD!B26*LCI_db1_S1!V33)+(supply_chain_S1_PAH_RD!B27*LCI_db1_S1!V34)+(supply_chain_S1_PAH_RD!B28*LCI_db1_S1!V35)+(supply_chain_S1_PAH_RD!B32*LCI_db1_S1!V39))/LCIA_Methods!D12</f>
        <v>-2.4693629472185837E-2</v>
      </c>
      <c r="M2" s="6">
        <f>(+(supply_chain_S1_PAH_RD!B22*LCI_db1_S1!W29)+(supply_chain_S1_PAH_RD!B23*LCI_db1_S1!W30)+(supply_chain_S1_PAH_RD!B24*LCI_db1_S1!W31)+(supply_chain_S1_PAH_RD!B25*LCI_db1_S1!W32)+(supply_chain_S1_PAH_RD!B26*LCI_db1_S1!W33)+(supply_chain_S1_PAH_RD!B27*LCI_db1_S1!W34)+(supply_chain_S1_PAH_RD!B28*LCI_db1_S1!W35)+(supply_chain_S1_PAH_RD!B32*LCI_db1_S1!W39))/LCIA_Methods!D13</f>
        <v>-1.8095066247641976E-2</v>
      </c>
      <c r="N2" s="6">
        <f>(+(supply_chain_S1_PAH_RD!B22*LCI_db1_S1!X29)+(supply_chain_S1_PAH_RD!B23*LCI_db1_S1!X30)+(supply_chain_S1_PAH_RD!B24*LCI_db1_S1!X31)+(supply_chain_S1_PAH_RD!B25*LCI_db1_S1!X32)+(supply_chain_S1_PAH_RD!B26*LCI_db1_S1!X33)+(supply_chain_S1_PAH_RD!B27*LCI_db1_S1!X34)+(supply_chain_S1_PAH_RD!B28*LCI_db1_S1!X35)+(supply_chain_S1_PAH_RD!B32*LCI_db1_S1!X39))/LCIA_Methods!D14</f>
        <v>-2.4666815878568843E-3</v>
      </c>
      <c r="O2" s="6">
        <f>(+(supply_chain_S1_PAH_RD!B22*LCI_db1_S1!Y29)+(supply_chain_S1_PAH_RD!B23*LCI_db1_S1!Y30)+(supply_chain_S1_PAH_RD!B24*LCI_db1_S1!Y31)+(supply_chain_S1_PAH_RD!B25*LCI_db1_S1!Y32)+(supply_chain_S1_PAH_RD!B26*LCI_db1_S1!Y33)+(supply_chain_S1_PAH_RD!B27*LCI_db1_S1!Y34)+(supply_chain_S1_PAH_RD!B28*LCI_db1_S1!Y35)+(supply_chain_S1_PAH_RD!B32*LCI_db1_S1!Y39))/LCIA_Methods!D15</f>
        <v>-1.8858531369904157E-2</v>
      </c>
      <c r="P2" s="6">
        <f>(+(supply_chain_S1_PAH_RD!B22*LCI_db1_S1!Z29)+(supply_chain_S1_PAH_RD!B23*LCI_db1_S1!Z30)+(supply_chain_S1_PAH_RD!B24*LCI_db1_S1!Z31)+(supply_chain_S1_PAH_RD!B25*LCI_db1_S1!Z32)+(supply_chain_S1_PAH_RD!B26*LCI_db1_S1!Z33)+(supply_chain_S1_PAH_RD!B27*LCI_db1_S1!Z34)+(supply_chain_S1_PAH_RD!B28*LCI_db1_S1!Z35)+(supply_chain_S1_PAH_RD!B32*LCI_db1_S1!Z39))/LCIA_Methods!D16</f>
        <v>-2.046651918734757E-2</v>
      </c>
      <c r="Q2" s="6">
        <f>(+(supply_chain_S1_PAH_RD!B22*LCI_db1_S1!AA29)+(supply_chain_S1_PAH_RD!B23*LCI_db1_S1!AA30)+(supply_chain_S1_PAH_RD!B24*LCI_db1_S1!AA31)+(supply_chain_S1_PAH_RD!B25*LCI_db1_S1!AA32)+(supply_chain_S1_PAH_RD!B26*LCI_db1_S1!AA33)+(supply_chain_S1_PAH_RD!B27*LCI_db1_S1!AA34)+(supply_chain_S1_PAH_RD!B28*LCI_db1_S1!AA35)+(supply_chain_S1_PAH_RD!B32*LCI_db1_S1!AA39))/LCIA_Methods!D17</f>
        <v>-0.32138049906638783</v>
      </c>
    </row>
    <row r="3" spans="1:17" x14ac:dyDescent="0.35">
      <c r="A3" s="5" t="s">
        <v>2</v>
      </c>
      <c r="B3" s="6">
        <f>(+(supply_chain_S1_TP1!B22*LCI_db1_S1!L29)+(supply_chain_S1_TP1!B23*LCI_db1_S1!L30)+(supply_chain_S1_TP1!B24*LCI_db1_S1!L31)+(supply_chain_S1_TP1!B25*LCI_db1_S1!L32)+(supply_chain_S1_TP1!B26*LCI_db1_S1!L33)+(supply_chain_S1_TP1!B27*LCI_db1_S1!L34)+(supply_chain_S1_TP1!B28*LCI_db1_S1!L35)+(supply_chain_S1_TP1!B32*LCI_db1_S1!L39))/LCIA_Methods!D2</f>
        <v>-0.14932231936035098</v>
      </c>
      <c r="C3" s="6">
        <f>(+(supply_chain_S1_TP1!B22*LCI_db1_S1!M29)+(supply_chain_S1_TP1!B23*LCI_db1_S1!M30)+(supply_chain_S1_TP1!B24*LCI_db1_S1!M31)+(supply_chain_S1_TP1!B25*LCI_db1_S1!M32)+(supply_chain_S1_TP1!B26*LCI_db1_S1!M33)+(supply_chain_S1_TP1!B27*LCI_db1_S1!M34)+(supply_chain_S1_TP1!B28*LCI_db1_S1!M35)+(supply_chain_S1_TP1!B32*LCI_db1_S1!M39))/LCIA_Methods!D3</f>
        <v>-5.5010830152482622E-3</v>
      </c>
      <c r="D3" s="6">
        <f>(+(supply_chain_S1_TP1!B22*LCI_db1_S1!N29)+(supply_chain_S1_TP1!B23*LCI_db1_S1!N30)+(supply_chain_S1_TP1!B24*LCI_db1_S1!N31)+(supply_chain_S1_TP1!B25*LCI_db1_S1!N32)+(supply_chain_S1_TP1!B26*LCI_db1_S1!N33)+(supply_chain_S1_TP1!B27*LCI_db1_S1!N34)+(supply_chain_S1_TP1!B28*LCI_db1_S1!N35)+(supply_chain_S1_TP1!B32*LCI_db1_S1!N39))/LCIA_Methods!D4</f>
        <v>-0.30305051551170931</v>
      </c>
      <c r="E3" s="6">
        <f>(+(supply_chain_S1_TP1!B22*LCI_db1_S1!O29)+(supply_chain_S1_TP1!B23*LCI_db1_S1!O30)+(supply_chain_S1_TP1!B24*LCI_db1_S1!O31)+(supply_chain_S1_TP1!B25*LCI_db1_S1!O32)+(supply_chain_S1_TP1!B26*LCI_db1_S1!O33)+(supply_chain_S1_TP1!B27*LCI_db1_S1!O34)+(supply_chain_S1_TP1!B28*LCI_db1_S1!O35)+(supply_chain_S1_TP1!B32*LCI_db1_S1!O39))/LCIA_Methods!D5</f>
        <v>-6.1009886150820841E-2</v>
      </c>
      <c r="F3" s="6">
        <f>(+(supply_chain_S1_TP1!B22*LCI_db1_S1!P29)+(supply_chain_S1_TP1!B23*LCI_db1_S1!P30)+(supply_chain_S1_TP1!B24*LCI_db1_S1!P31)+(supply_chain_S1_TP1!B25*LCI_db1_S1!P32)+(supply_chain_S1_TP1!B26*LCI_db1_S1!P33)+(supply_chain_S1_TP1!B27*LCI_db1_S1!P34)+(supply_chain_S1_TP1!B28*LCI_db1_S1!P35)+(supply_chain_S1_TP1!B32*LCI_db1_S1!P39))/LCIA_Methods!D6</f>
        <v>-1.803084245667123E-2</v>
      </c>
      <c r="G3" s="6">
        <f>(+(supply_chain_S1_TP1!B22*LCI_db1_S1!Q29)+(supply_chain_S1_TP1!B23*LCI_db1_S1!Q30)+(supply_chain_S1_TP1!B24*LCI_db1_S1!Q31)+(supply_chain_S1_TP1!B25*LCI_db1_S1!Q32)+(supply_chain_S1_TP1!B26*LCI_db1_S1!Q33)+(supply_chain_S1_TP1!B27*LCI_db1_S1!Q34)+(supply_chain_S1_TP1!B28*LCI_db1_S1!Q35)+(supply_chain_S1_TP1!B32*LCI_db1_S1!Q39))/LCIA_Methods!D7</f>
        <v>-3.0669171151784151E-3</v>
      </c>
      <c r="H3" s="6">
        <f>(+(supply_chain_S1_TP1!B22*LCI_db1_S1!R29)+(supply_chain_S1_TP1!B23*LCI_db1_S1!R30)+(supply_chain_S1_TP1!B24*LCI_db1_S1!R31)+(supply_chain_S1_TP1!B25*LCI_db1_S1!R32)+(supply_chain_S1_TP1!B26*LCI_db1_S1!R33)+(supply_chain_S1_TP1!B27*LCI_db1_S1!R34)+(supply_chain_S1_TP1!B28*LCI_db1_S1!R35)+(supply_chain_S1_TP1!B32*LCI_db1_S1!R39))/LCIA_Methods!D8</f>
        <v>-5.3250021193711417E-2</v>
      </c>
      <c r="I3" s="6">
        <f>(+(supply_chain_S1_TP1!B22*LCI_db1_S1!S29)+(supply_chain_S1_TP1!B23*LCI_db1_S1!S30)+(supply_chain_S1_TP1!B24*LCI_db1_S1!S31)+(supply_chain_S1_TP1!B25*LCI_db1_S1!S32)+(supply_chain_S1_TP1!B26*LCI_db1_S1!S33)+(supply_chain_S1_TP1!B27*LCI_db1_S1!S34)+(supply_chain_S1_TP1!B28*LCI_db1_S1!S35)+(supply_chain_S1_TP1!B32*LCI_db1_S1!S39))/LCIA_Methods!D9</f>
        <v>-3.8598777982728212E-2</v>
      </c>
      <c r="J3" s="6">
        <f>(+(supply_chain_S1_TP1!B22*LCI_db1_S1!T29)+(supply_chain_S1_TP1!B23*LCI_db1_S1!T30)+(supply_chain_S1_TP1!B24*LCI_db1_S1!T31)+(supply_chain_S1_TP1!B25*LCI_db1_S1!T32)+(supply_chain_S1_TP1!B26*LCI_db1_S1!T33)+(supply_chain_S1_TP1!B27*LCI_db1_S1!T34)+(supply_chain_S1_TP1!B28*LCI_db1_S1!T35)+(supply_chain_S1_TP1!B32*LCI_db1_S1!T39))/LCIA_Methods!D10</f>
        <v>-4.4789561250706079E-2</v>
      </c>
      <c r="K3" s="6">
        <f>(+(supply_chain_S1_TP1!B22*LCI_db1_S1!U29)+(supply_chain_S1_TP1!B23*LCI_db1_S1!U30)+(supply_chain_S1_TP1!B24*LCI_db1_S1!U31)+(supply_chain_S1_TP1!B25*LCI_db1_S1!U32)+(supply_chain_S1_TP1!B26*LCI_db1_S1!U33)+(supply_chain_S1_TP1!B27*LCI_db1_S1!U34)+(supply_chain_S1_TP1!B28*LCI_db1_S1!U35)+(supply_chain_S1_TP1!B32*LCI_db1_S1!U39))/LCIA_Methods!D11</f>
        <v>-1.8116862172884676E-2</v>
      </c>
      <c r="L3" s="6">
        <f>(+(supply_chain_S1_TP1!B22*LCI_db1_S1!V29)+(supply_chain_S1_TP1!B23*LCI_db1_S1!V30)+(supply_chain_S1_TP1!B24*LCI_db1_S1!V31)+(supply_chain_S1_TP1!B25*LCI_db1_S1!V32)+(supply_chain_S1_TP1!B26*LCI_db1_S1!V33)+(supply_chain_S1_TP1!B27*LCI_db1_S1!V34)+(supply_chain_S1_TP1!B28*LCI_db1_S1!V35)+(supply_chain_S1_TP1!B32*LCI_db1_S1!V39))/LCIA_Methods!D12</f>
        <v>-2.4693629472185837E-2</v>
      </c>
      <c r="M3" s="6">
        <f>(+(supply_chain_S1_TP1!B22*LCI_db1_S1!W29)+(supply_chain_S1_TP1!B23*LCI_db1_S1!W30)+(supply_chain_S1_TP1!B24*LCI_db1_S1!W31)+(supply_chain_S1_TP1!B25*LCI_db1_S1!W32)+(supply_chain_S1_TP1!B26*LCI_db1_S1!W33)+(supply_chain_S1_TP1!B27*LCI_db1_S1!W34)+(supply_chain_S1_TP1!B28*LCI_db1_S1!W35)+(supply_chain_S1_TP1!B32*LCI_db1_S1!W39))/LCIA_Methods!D13</f>
        <v>-1.8095066247641976E-2</v>
      </c>
      <c r="N3" s="6">
        <f>(+(supply_chain_S1_TP1!B22*LCI_db1_S1!X29)+(supply_chain_S1_TP1!B23*LCI_db1_S1!X30)+(supply_chain_S1_TP1!B24*LCI_db1_S1!X31)+(supply_chain_S1_TP1!B25*LCI_db1_S1!X32)+(supply_chain_S1_TP1!B26*LCI_db1_S1!X33)+(supply_chain_S1_TP1!B27*LCI_db1_S1!X34)+(supply_chain_S1_TP1!B28*LCI_db1_S1!X35)+(supply_chain_S1_TP1!B32*LCI_db1_S1!X39))/LCIA_Methods!D14</f>
        <v>-2.4666815878568843E-3</v>
      </c>
      <c r="O3" s="6">
        <f>(+(supply_chain_S1_TP1!B22*LCI_db1_S1!Y29)+(supply_chain_S1_TP1!B23*LCI_db1_S1!Y30)+(supply_chain_S1_TP1!B24*LCI_db1_S1!Y31)+(supply_chain_S1_TP1!B25*LCI_db1_S1!Y32)+(supply_chain_S1_TP1!B26*LCI_db1_S1!Y33)+(supply_chain_S1_TP1!B27*LCI_db1_S1!Y34)+(supply_chain_S1_TP1!B28*LCI_db1_S1!Y35)+(supply_chain_S1_TP1!B32*LCI_db1_S1!Y39))/LCIA_Methods!D15</f>
        <v>-1.8858531369904157E-2</v>
      </c>
      <c r="P3" s="6">
        <f>(+(supply_chain_S1_TP1!B22*LCI_db1_S1!Z29)+(supply_chain_S1_TP1!B23*LCI_db1_S1!Z30)+(supply_chain_S1_TP1!B24*LCI_db1_S1!Z31)+(supply_chain_S1_TP1!B25*LCI_db1_S1!Z32)+(supply_chain_S1_TP1!B26*LCI_db1_S1!Z33)+(supply_chain_S1_TP1!B27*LCI_db1_S1!Z34)+(supply_chain_S1_TP1!B28*LCI_db1_S1!Z35)+(supply_chain_S1_TP1!B32*LCI_db1_S1!Z39))/LCIA_Methods!D16</f>
        <v>-2.046651918734757E-2</v>
      </c>
      <c r="Q3" s="6">
        <f>(+(supply_chain_S1_TP1!B22*LCI_db1_S1!AA29)+(supply_chain_S1_TP1!B23*LCI_db1_S1!AA30)+(supply_chain_S1_TP1!B24*LCI_db1_S1!AA31)+(supply_chain_S1_TP1!B25*LCI_db1_S1!AA32)+(supply_chain_S1_TP1!B26*LCI_db1_S1!AA33)+(supply_chain_S1_TP1!B27*LCI_db1_S1!AA34)+(supply_chain_S1_TP1!B28*LCI_db1_S1!AA35)+(supply_chain_S1_TP1!B32*LCI_db1_S1!AA39))/LCIA_Methods!D17</f>
        <v>-0.32138049906638783</v>
      </c>
    </row>
    <row r="4" spans="1:17" x14ac:dyDescent="0.35">
      <c r="A4" s="5" t="s">
        <v>3</v>
      </c>
      <c r="B4" s="6">
        <f>(+(supply_chain_S1_TP2!B22*LCI_db1_S1!L29)+(supply_chain_S1_TP2!B23*LCI_db1_S1!L30)+(supply_chain_S1_TP2!B24*LCI_db1_S1!L31)+(supply_chain_S1_TP2!B25*LCI_db1_S1!L32)+(supply_chain_S1_TP2!B26*LCI_db1_S1!L33)+(supply_chain_S1_TP2!B27*LCI_db1_S1!L34)+(supply_chain_S1_TP2!B28*LCI_db1_S1!L35)+(supply_chain_S1_TP2!B32*LCI_db1_S1!L39))/LCIA_Methods!D2</f>
        <v>0</v>
      </c>
      <c r="C4" s="6">
        <f>(+(supply_chain_S1_TP2!B22*LCI_db1_S1!M29)+(supply_chain_S1_TP2!B23*LCI_db1_S1!M30)+(supply_chain_S1_TP2!B24*LCI_db1_S1!M31)+(supply_chain_S1_TP2!B25*LCI_db1_S1!M32)+(supply_chain_S1_TP2!B26*LCI_db1_S1!M33)+(supply_chain_S1_TP2!B27*LCI_db1_S1!M34)+(supply_chain_S1_TP2!B28*LCI_db1_S1!M35)+(supply_chain_S1_TP2!B32*LCI_db1_S1!M39))/LCIA_Methods!D3</f>
        <v>0</v>
      </c>
      <c r="D4" s="6">
        <f>(+(supply_chain_S1_TP2!B22*LCI_db1_S1!N29)+(supply_chain_S1_TP2!B23*LCI_db1_S1!N30)+(supply_chain_S1_TP2!B24*LCI_db1_S1!N31)+(supply_chain_S1_TP2!B25*LCI_db1_S1!N32)+(supply_chain_S1_TP2!B26*LCI_db1_S1!N33)+(supply_chain_S1_TP2!B27*LCI_db1_S1!N34)+(supply_chain_S1_TP2!B28*LCI_db1_S1!N35)+(supply_chain_S1_TP2!B32*LCI_db1_S1!N39))/LCIA_Methods!D4</f>
        <v>0</v>
      </c>
      <c r="E4" s="6">
        <f>(+(supply_chain_S1_TP2!B22*LCI_db1_S1!O29)+(supply_chain_S1_TP2!B23*LCI_db1_S1!O30)+(supply_chain_S1_TP2!B24*LCI_db1_S1!O31)+(supply_chain_S1_TP2!B25*LCI_db1_S1!O32)+(supply_chain_S1_TP2!B26*LCI_db1_S1!O33)+(supply_chain_S1_TP2!B27*LCI_db1_S1!O34)+(supply_chain_S1_TP2!B28*LCI_db1_S1!O35)+(supply_chain_S1_TP2!B32*LCI_db1_S1!O39))/LCIA_Methods!D5</f>
        <v>0</v>
      </c>
      <c r="F4" s="6">
        <f>(+(supply_chain_S1_TP2!B22*LCI_db1_S1!P29)+(supply_chain_S1_TP2!B23*LCI_db1_S1!P30)+(supply_chain_S1_TP2!B24*LCI_db1_S1!P31)+(supply_chain_S1_TP2!B25*LCI_db1_S1!P32)+(supply_chain_S1_TP2!B26*LCI_db1_S1!P33)+(supply_chain_S1_TP2!B27*LCI_db1_S1!P34)+(supply_chain_S1_TP2!B28*LCI_db1_S1!P35)+(supply_chain_S1_TP2!B32*LCI_db1_S1!P39))/LCIA_Methods!D6</f>
        <v>0</v>
      </c>
      <c r="G4" s="6">
        <f>(+(supply_chain_S1_TP2!B22*LCI_db1_S1!Q29)+(supply_chain_S1_TP2!B23*LCI_db1_S1!Q30)+(supply_chain_S1_TP2!B24*LCI_db1_S1!Q31)+(supply_chain_S1_TP2!B25*LCI_db1_S1!Q32)+(supply_chain_S1_TP2!B26*LCI_db1_S1!Q33)+(supply_chain_S1_TP2!B27*LCI_db1_S1!Q34)+(supply_chain_S1_TP2!B28*LCI_db1_S1!Q35)+(supply_chain_S1_TP2!B32*LCI_db1_S1!Q39))/LCIA_Methods!D7</f>
        <v>0</v>
      </c>
      <c r="H4" s="6">
        <f>(+(supply_chain_S1_TP2!B22*LCI_db1_S1!R29)+(supply_chain_S1_TP2!B23*LCI_db1_S1!R30)+(supply_chain_S1_TP2!B24*LCI_db1_S1!R31)+(supply_chain_S1_TP2!B25*LCI_db1_S1!R32)+(supply_chain_S1_TP2!B26*LCI_db1_S1!R33)+(supply_chain_S1_TP2!B27*LCI_db1_S1!R34)+(supply_chain_S1_TP2!B28*LCI_db1_S1!R35)+(supply_chain_S1_TP2!B32*LCI_db1_S1!R39))/LCIA_Methods!D8</f>
        <v>0</v>
      </c>
      <c r="I4" s="6">
        <f>(+(supply_chain_S1_TP2!B22*LCI_db1_S1!S29)+(supply_chain_S1_TP2!B23*LCI_db1_S1!S30)+(supply_chain_S1_TP2!B24*LCI_db1_S1!S31)+(supply_chain_S1_TP2!B25*LCI_db1_S1!S32)+(supply_chain_S1_TP2!B26*LCI_db1_S1!S33)+(supply_chain_S1_TP2!B27*LCI_db1_S1!S34)+(supply_chain_S1_TP2!B28*LCI_db1_S1!S35)+(supply_chain_S1_TP2!B32*LCI_db1_S1!S39))/LCIA_Methods!D9</f>
        <v>0</v>
      </c>
      <c r="J4" s="6">
        <f>(+(supply_chain_S1_TP2!B22*LCI_db1_S1!T29)+(supply_chain_S1_TP2!B23*LCI_db1_S1!T30)+(supply_chain_S1_TP2!B24*LCI_db1_S1!T31)+(supply_chain_S1_TP2!B25*LCI_db1_S1!T32)+(supply_chain_S1_TP2!B26*LCI_db1_S1!T33)+(supply_chain_S1_TP2!B27*LCI_db1_S1!T34)+(supply_chain_S1_TP2!B28*LCI_db1_S1!T35)+(supply_chain_S1_TP2!B32*LCI_db1_S1!T39))/LCIA_Methods!D10</f>
        <v>0</v>
      </c>
      <c r="K4" s="6">
        <f>(+(supply_chain_S1_TP2!B22*LCI_db1_S1!U29)+(supply_chain_S1_TP2!B23*LCI_db1_S1!U30)+(supply_chain_S1_TP2!B24*LCI_db1_S1!U31)+(supply_chain_S1_TP2!B25*LCI_db1_S1!U32)+(supply_chain_S1_TP2!B26*LCI_db1_S1!U33)+(supply_chain_S1_TP2!B27*LCI_db1_S1!U34)+(supply_chain_S1_TP2!B28*LCI_db1_S1!U35)+(supply_chain_S1_TP2!B32*LCI_db1_S1!U39))/LCIA_Methods!D11</f>
        <v>0</v>
      </c>
      <c r="L4" s="6">
        <f>(+(supply_chain_S1_TP2!B22*LCI_db1_S1!V29)+(supply_chain_S1_TP2!B23*LCI_db1_S1!V30)+(supply_chain_S1_TP2!B24*LCI_db1_S1!V31)+(supply_chain_S1_TP2!B25*LCI_db1_S1!V32)+(supply_chain_S1_TP2!B26*LCI_db1_S1!V33)+(supply_chain_S1_TP2!B27*LCI_db1_S1!V34)+(supply_chain_S1_TP2!B28*LCI_db1_S1!V35)+(supply_chain_S1_TP2!B32*LCI_db1_S1!V39))/LCIA_Methods!D12</f>
        <v>0</v>
      </c>
      <c r="M4" s="6">
        <f>(+(supply_chain_S1_TP2!B22*LCI_db1_S1!W29)+(supply_chain_S1_TP2!B23*LCI_db1_S1!W30)+(supply_chain_S1_TP2!B24*LCI_db1_S1!W31)+(supply_chain_S1_TP2!B25*LCI_db1_S1!W32)+(supply_chain_S1_TP2!B26*LCI_db1_S1!W33)+(supply_chain_S1_TP2!B27*LCI_db1_S1!W34)+(supply_chain_S1_TP2!B28*LCI_db1_S1!W35)+(supply_chain_S1_TP2!B32*LCI_db1_S1!W39))/LCIA_Methods!D13</f>
        <v>0</v>
      </c>
      <c r="N4" s="6">
        <f>(+(supply_chain_S1_TP2!B22*LCI_db1_S1!X29)+(supply_chain_S1_TP2!B23*LCI_db1_S1!X30)+(supply_chain_S1_TP2!B24*LCI_db1_S1!X31)+(supply_chain_S1_TP2!B25*LCI_db1_S1!X32)+(supply_chain_S1_TP2!B26*LCI_db1_S1!X33)+(supply_chain_S1_TP2!B27*LCI_db1_S1!X34)+(supply_chain_S1_TP2!B28*LCI_db1_S1!X35)+(supply_chain_S1_TP2!B32*LCI_db1_S1!X39))/LCIA_Methods!D14</f>
        <v>0</v>
      </c>
      <c r="O4" s="6">
        <f>(+(supply_chain_S1_TP2!B22*LCI_db1_S1!Y29)+(supply_chain_S1_TP2!B23*LCI_db1_S1!Y30)+(supply_chain_S1_TP2!B24*LCI_db1_S1!Y31)+(supply_chain_S1_TP2!B25*LCI_db1_S1!Y32)+(supply_chain_S1_TP2!B26*LCI_db1_S1!Y33)+(supply_chain_S1_TP2!B27*LCI_db1_S1!Y34)+(supply_chain_S1_TP2!B28*LCI_db1_S1!Y35)+(supply_chain_S1_TP2!B32*LCI_db1_S1!Y39))/LCIA_Methods!D15</f>
        <v>0</v>
      </c>
      <c r="P4" s="6">
        <f>(+(supply_chain_S1_TP2!B22*LCI_db1_S1!Z29)+(supply_chain_S1_TP2!B23*LCI_db1_S1!Z30)+(supply_chain_S1_TP2!B24*LCI_db1_S1!Z31)+(supply_chain_S1_TP2!B25*LCI_db1_S1!Z32)+(supply_chain_S1_TP2!B26*LCI_db1_S1!Z33)+(supply_chain_S1_TP2!B27*LCI_db1_S1!Z34)+(supply_chain_S1_TP2!B28*LCI_db1_S1!Z35)+(supply_chain_S1_TP2!B32*LCI_db1_S1!Z39))/LCIA_Methods!D16</f>
        <v>0</v>
      </c>
      <c r="Q4" s="6">
        <f>(+(supply_chain_S1_TP2!B22*LCI_db1_S1!AA29)+(supply_chain_S1_TP2!B23*LCI_db1_S1!AA30)+(supply_chain_S1_TP2!B24*LCI_db1_S1!AA31)+(supply_chain_S1_TP2!B25*LCI_db1_S1!AA32)+(supply_chain_S1_TP2!B26*LCI_db1_S1!AA33)+(supply_chain_S1_TP2!B27*LCI_db1_S1!AA34)+(supply_chain_S1_TP2!B28*LCI_db1_S1!AA35)+(supply_chain_S1_TP2!B32*LCI_db1_S1!AA39))/LCIA_Methods!D17</f>
        <v>0</v>
      </c>
    </row>
    <row r="5" spans="1:17" x14ac:dyDescent="0.35">
      <c r="A5" s="5" t="s">
        <v>4</v>
      </c>
      <c r="B5" s="6">
        <f>(+(supply_chain_S1_TP3!B22*LCI_db1_S1!L29)+(supply_chain_S1_TP3!B23*LCI_db1_S1!L30)+(supply_chain_S1_TP3!B24*LCI_db1_S1!L31)+(supply_chain_S1_TP3!B25*LCI_db1_S1!L32)+(supply_chain_S1_TP3!B26*LCI_db1_S1!L33)+(supply_chain_S1_TP3!B27*LCI_db1_S1!L34)+(supply_chain_S1_TP3!B28*LCI_db1_S1!L35)+(supply_chain_S1_TP3!B32*LCI_db1_S1!L39))/LCIA_Methods!D2</f>
        <v>0</v>
      </c>
      <c r="C5" s="6">
        <f>(+(supply_chain_S1_TP3!B22*LCI_db1_S1!M29)+(supply_chain_S1_TP3!B23*LCI_db1_S1!M30)+(supply_chain_S1_TP3!B24*LCI_db1_S1!M31)+(supply_chain_S1_TP3!B25*LCI_db1_S1!M32)+(supply_chain_S1_TP3!B26*LCI_db1_S1!M33)+(supply_chain_S1_TP3!B27*LCI_db1_S1!M34)+(supply_chain_S1_TP3!B28*LCI_db1_S1!M35)+(supply_chain_S1_TP3!B32*LCI_db1_S1!M39))/LCIA_Methods!D3</f>
        <v>0</v>
      </c>
      <c r="D5" s="6">
        <f>(+(supply_chain_S1_TP3!B22*LCI_db1_S1!N29)+(supply_chain_S1_TP3!B23*LCI_db1_S1!N30)+(supply_chain_S1_TP3!B24*LCI_db1_S1!N31)+(supply_chain_S1_TP3!B25*LCI_db1_S1!N32)+(supply_chain_S1_TP3!B26*LCI_db1_S1!N33)+(supply_chain_S1_TP3!B27*LCI_db1_S1!N34)+(supply_chain_S1_TP3!B28*LCI_db1_S1!N35)+(supply_chain_S1_TP3!B32*LCI_db1_S1!N39))/LCIA_Methods!D4</f>
        <v>0</v>
      </c>
      <c r="E5" s="6">
        <f>(+(supply_chain_S1_TP3!B22*LCI_db1_S1!O29)+(supply_chain_S1_TP3!B23*LCI_db1_S1!O30)+(supply_chain_S1_TP3!B24*LCI_db1_S1!O31)+(supply_chain_S1_TP3!B25*LCI_db1_S1!O32)+(supply_chain_S1_TP3!B26*LCI_db1_S1!O33)+(supply_chain_S1_TP3!B27*LCI_db1_S1!O34)+(supply_chain_S1_TP3!B28*LCI_db1_S1!O35)+(supply_chain_S1_TP3!B32*LCI_db1_S1!O39))/LCIA_Methods!D5</f>
        <v>0</v>
      </c>
      <c r="F5" s="6">
        <f>(+(supply_chain_S1_TP3!B22*LCI_db1_S1!P29)+(supply_chain_S1_TP3!B23*LCI_db1_S1!P30)+(supply_chain_S1_TP3!B24*LCI_db1_S1!P31)+(supply_chain_S1_TP3!B25*LCI_db1_S1!P32)+(supply_chain_S1_TP3!B26*LCI_db1_S1!P33)+(supply_chain_S1_TP3!B27*LCI_db1_S1!P34)+(supply_chain_S1_TP3!B28*LCI_db1_S1!P35)+(supply_chain_S1_TP3!B32*LCI_db1_S1!P39))/LCIA_Methods!D6</f>
        <v>0</v>
      </c>
      <c r="G5" s="6">
        <f>(+(supply_chain_S1_TP3!B22*LCI_db1_S1!Q29)+(supply_chain_S1_TP3!B23*LCI_db1_S1!Q30)+(supply_chain_S1_TP3!B24*LCI_db1_S1!Q31)+(supply_chain_S1_TP3!B25*LCI_db1_S1!Q32)+(supply_chain_S1_TP3!B26*LCI_db1_S1!Q33)+(supply_chain_S1_TP3!B27*LCI_db1_S1!Q34)+(supply_chain_S1_TP3!B28*LCI_db1_S1!Q35)+(supply_chain_S1_TP3!B32*LCI_db1_S1!Q39))/LCIA_Methods!D7</f>
        <v>0</v>
      </c>
      <c r="H5" s="6">
        <f>(+(supply_chain_S1_TP3!B22*LCI_db1_S1!R29)+(supply_chain_S1_TP3!B23*LCI_db1_S1!R30)+(supply_chain_S1_TP3!B24*LCI_db1_S1!R31)+(supply_chain_S1_TP3!B25*LCI_db1_S1!R32)+(supply_chain_S1_TP3!B26*LCI_db1_S1!R33)+(supply_chain_S1_TP3!B27*LCI_db1_S1!R34)+(supply_chain_S1_TP3!B28*LCI_db1_S1!R35)+(supply_chain_S1_TP3!B32*LCI_db1_S1!R39))/LCIA_Methods!D8</f>
        <v>0</v>
      </c>
      <c r="I5" s="6">
        <f>(+(supply_chain_S1_TP3!B22*LCI_db1_S1!S29)+(supply_chain_S1_TP3!B23*LCI_db1_S1!S30)+(supply_chain_S1_TP3!B24*LCI_db1_S1!S31)+(supply_chain_S1_TP3!B25*LCI_db1_S1!S32)+(supply_chain_S1_TP3!B26*LCI_db1_S1!S33)+(supply_chain_S1_TP3!B27*LCI_db1_S1!S34)+(supply_chain_S1_TP3!B28*LCI_db1_S1!S35)+(supply_chain_S1_TP3!B32*LCI_db1_S1!S39))/LCIA_Methods!D9</f>
        <v>0</v>
      </c>
      <c r="J5" s="6">
        <f>(+(supply_chain_S1_TP3!B22*LCI_db1_S1!T29)+(supply_chain_S1_TP3!B23*LCI_db1_S1!T30)+(supply_chain_S1_TP3!B24*LCI_db1_S1!T31)+(supply_chain_S1_TP3!B25*LCI_db1_S1!T32)+(supply_chain_S1_TP3!B26*LCI_db1_S1!T33)+(supply_chain_S1_TP3!B27*LCI_db1_S1!T34)+(supply_chain_S1_TP3!B28*LCI_db1_S1!T35)+(supply_chain_S1_TP3!B32*LCI_db1_S1!T39))/LCIA_Methods!D10</f>
        <v>0</v>
      </c>
      <c r="K5" s="6">
        <f>(+(supply_chain_S1_TP3!B22*LCI_db1_S1!U29)+(supply_chain_S1_TP3!B23*LCI_db1_S1!U30)+(supply_chain_S1_TP3!B24*LCI_db1_S1!U31)+(supply_chain_S1_TP3!B25*LCI_db1_S1!U32)+(supply_chain_S1_TP3!B26*LCI_db1_S1!U33)+(supply_chain_S1_TP3!B27*LCI_db1_S1!U34)+(supply_chain_S1_TP3!B28*LCI_db1_S1!U35)+(supply_chain_S1_TP3!B32*LCI_db1_S1!U39))/LCIA_Methods!D11</f>
        <v>0</v>
      </c>
      <c r="L5" s="6">
        <f>(+(supply_chain_S1_TP3!B22*LCI_db1_S1!V29)+(supply_chain_S1_TP3!B23*LCI_db1_S1!V30)+(supply_chain_S1_TP3!B24*LCI_db1_S1!V31)+(supply_chain_S1_TP3!B25*LCI_db1_S1!V32)+(supply_chain_S1_TP3!B26*LCI_db1_S1!V33)+(supply_chain_S1_TP3!B27*LCI_db1_S1!V34)+(supply_chain_S1_TP3!B28*LCI_db1_S1!V35)+(supply_chain_S1_TP3!B32*LCI_db1_S1!V39))/LCIA_Methods!D12</f>
        <v>0</v>
      </c>
      <c r="M5" s="6">
        <f>(+(supply_chain_S1_TP3!B22*LCI_db1_S1!W29)+(supply_chain_S1_TP3!B23*LCI_db1_S1!W30)+(supply_chain_S1_TP3!B24*LCI_db1_S1!W31)+(supply_chain_S1_TP3!B25*LCI_db1_S1!W32)+(supply_chain_S1_TP3!B26*LCI_db1_S1!W33)+(supply_chain_S1_TP3!B27*LCI_db1_S1!W34)+(supply_chain_S1_TP3!B28*LCI_db1_S1!W35)+(supply_chain_S1_TP3!B32*LCI_db1_S1!W39))/LCIA_Methods!D13</f>
        <v>0</v>
      </c>
      <c r="N5" s="6">
        <f>(+(supply_chain_S1_TP3!B22*LCI_db1_S1!X29)+(supply_chain_S1_TP3!B23*LCI_db1_S1!X30)+(supply_chain_S1_TP3!B24*LCI_db1_S1!X31)+(supply_chain_S1_TP3!B25*LCI_db1_S1!X32)+(supply_chain_S1_TP3!B26*LCI_db1_S1!X33)+(supply_chain_S1_TP3!B27*LCI_db1_S1!X34)+(supply_chain_S1_TP3!B28*LCI_db1_S1!X35)+(supply_chain_S1_TP3!B32*LCI_db1_S1!X39))/LCIA_Methods!D14</f>
        <v>0</v>
      </c>
      <c r="O5" s="6">
        <f>(+(supply_chain_S1_TP3!B22*LCI_db1_S1!Y29)+(supply_chain_S1_TP3!B23*LCI_db1_S1!Y30)+(supply_chain_S1_TP3!B24*LCI_db1_S1!Y31)+(supply_chain_S1_TP3!B25*LCI_db1_S1!Y32)+(supply_chain_S1_TP3!B26*LCI_db1_S1!Y33)+(supply_chain_S1_TP3!B27*LCI_db1_S1!Y34)+(supply_chain_S1_TP3!B28*LCI_db1_S1!Y35)+(supply_chain_S1_TP3!B32*LCI_db1_S1!Y39))/LCIA_Methods!D15</f>
        <v>0</v>
      </c>
      <c r="P5" s="6">
        <f>(+(supply_chain_S1_TP3!B22*LCI_db1_S1!Z29)+(supply_chain_S1_TP3!B23*LCI_db1_S1!Z30)+(supply_chain_S1_TP3!B24*LCI_db1_S1!Z31)+(supply_chain_S1_TP3!B25*LCI_db1_S1!Z32)+(supply_chain_S1_TP3!B26*LCI_db1_S1!Z33)+(supply_chain_S1_TP3!B27*LCI_db1_S1!Z34)+(supply_chain_S1_TP3!B28*LCI_db1_S1!Z35)+(supply_chain_S1_TP3!B32*LCI_db1_S1!Z39))/LCIA_Methods!D16</f>
        <v>0</v>
      </c>
      <c r="Q5" s="6">
        <f>(+(supply_chain_S1_TP3!B22*LCI_db1_S1!AA29)+(supply_chain_S1_TP3!B23*LCI_db1_S1!AA30)+(supply_chain_S1_TP3!B24*LCI_db1_S1!AA31)+(supply_chain_S1_TP3!B25*LCI_db1_S1!AA32)+(supply_chain_S1_TP3!B26*LCI_db1_S1!AA33)+(supply_chain_S1_TP3!B27*LCI_db1_S1!AA34)+(supply_chain_S1_TP3!B28*LCI_db1_S1!AA35)+(supply_chain_S1_TP3!B32*LCI_db1_S1!AA39))/LCIA_Methods!D17</f>
        <v>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OEV_Pathways_db1_S1!B2*VLOOKUP("PAH_RD",Waste_Generation_S3!A1:C100,3,FALSE)</f>
        <v>0.63806090355951273</v>
      </c>
      <c r="C2" s="6">
        <f>OEV_Pathways_db1_S1!C2*VLOOKUP("PAH_RD",Waste_Generation_S3!A1:C100,3,FALSE)</f>
        <v>0.26575915518047211</v>
      </c>
      <c r="D2" s="6">
        <f>OEV_Pathways_db1_S1!D2*VLOOKUP("PAH_RD",Waste_Generation_S3!A1:C100,3,FALSE)</f>
        <v>3.3938060250373634</v>
      </c>
      <c r="E2" s="6">
        <f>OEV_Pathways_db1_S1!E2*VLOOKUP("PAH_RD",Waste_Generation_S3!A1:C100,3,FALSE)</f>
        <v>0.89797346785280219</v>
      </c>
      <c r="F2" s="6">
        <f>OEV_Pathways_db1_S1!F2*VLOOKUP("PAH_RD",Waste_Generation_S3!A1:C100,3,FALSE)</f>
        <v>0.50735372498990738</v>
      </c>
      <c r="G2" s="6">
        <f>OEV_Pathways_db1_S1!G2*VLOOKUP("PAH_RD",Waste_Generation_S3!A1:C100,3,FALSE)</f>
        <v>0.41393999335640208</v>
      </c>
      <c r="H2" s="6">
        <f>OEV_Pathways_db1_S1!H2*VLOOKUP("PAH_RD",Waste_Generation_S3!A1:C100,3,FALSE)</f>
        <v>0.85518561537444671</v>
      </c>
      <c r="I2" s="6">
        <f>OEV_Pathways_db1_S1!I2*VLOOKUP("PAH_RD",Waste_Generation_S3!A1:C100,3,FALSE)</f>
        <v>0.98682881821037305</v>
      </c>
      <c r="J2" s="6">
        <f>OEV_Pathways_db1_S1!J2*VLOOKUP("PAH_RD",Waste_Generation_S3!A1:C100,3,FALSE)</f>
        <v>0.54807097806590066</v>
      </c>
      <c r="K2" s="6">
        <f>OEV_Pathways_db1_S1!K2*VLOOKUP("PAH_RD",Waste_Generation_S3!A1:C100,3,FALSE)</f>
        <v>0.13996034428543111</v>
      </c>
      <c r="L2" s="6">
        <f>OEV_Pathways_db1_S1!L2*VLOOKUP("PAH_RD",Waste_Generation_S3!A1:C100,3,FALSE)</f>
        <v>0.31226076657536828</v>
      </c>
      <c r="M2" s="6">
        <f>OEV_Pathways_db1_S1!M2*VLOOKUP("PAH_RD",Waste_Generation_S3!A1:C100,3,FALSE)</f>
        <v>0.53848059853843844</v>
      </c>
      <c r="N2" s="6">
        <f>OEV_Pathways_db1_S1!N2*VLOOKUP("PAH_RD",Waste_Generation_S3!A1:C100,3,FALSE)</f>
        <v>0.13151433882356131</v>
      </c>
      <c r="O2" s="6">
        <f>OEV_Pathways_db1_S1!O2*VLOOKUP("PAH_RD",Waste_Generation_S3!A1:C100,3,FALSE)</f>
        <v>0.16592103697655941</v>
      </c>
      <c r="P2" s="6">
        <f>OEV_Pathways_db1_S1!P2*VLOOKUP("PAH_RD",Waste_Generation_S3!A1:C100,3,FALSE)</f>
        <v>0.17093400955609972</v>
      </c>
      <c r="Q2" s="6">
        <f>OEV_Pathways_db1_S1!Q2*VLOOKUP("PAH_RD",Waste_Generation_S3!A1:C100,3,FALSE)</f>
        <v>5.9814547740751625</v>
      </c>
    </row>
    <row r="3" spans="1:17" x14ac:dyDescent="0.35">
      <c r="A3" s="5" t="s">
        <v>2</v>
      </c>
      <c r="B3" s="6">
        <f>OEV_Pathways_db1_S1!B3*VLOOKUP("TP1",Waste_Generation_S3!A1:C100,3,FALSE)</f>
        <v>0.10634348392658549</v>
      </c>
      <c r="C3" s="6">
        <f>OEV_Pathways_db1_S1!C3*VLOOKUP("TP1",Waste_Generation_S3!A1:C100,3,FALSE)</f>
        <v>4.4293192530078691E-2</v>
      </c>
      <c r="D3" s="6">
        <f>OEV_Pathways_db1_S1!D3*VLOOKUP("TP1",Waste_Generation_S3!A1:C100,3,FALSE)</f>
        <v>0.56563433750622738</v>
      </c>
      <c r="E3" s="6">
        <f>OEV_Pathways_db1_S1!E3*VLOOKUP("TP1",Waste_Generation_S3!A1:C100,3,FALSE)</f>
        <v>0.14966224464213373</v>
      </c>
      <c r="F3" s="6">
        <f>OEV_Pathways_db1_S1!F3*VLOOKUP("TP1",Waste_Generation_S3!A1:C100,3,FALSE)</f>
        <v>8.4558954164984601E-2</v>
      </c>
      <c r="G3" s="6">
        <f>OEV_Pathways_db1_S1!G3*VLOOKUP("TP1",Waste_Generation_S3!A1:C100,3,FALSE)</f>
        <v>6.8989998892733703E-2</v>
      </c>
      <c r="H3" s="6">
        <f>OEV_Pathways_db1_S1!H3*VLOOKUP("TP1",Waste_Generation_S3!A1:C100,3,FALSE)</f>
        <v>0.14253093589574117</v>
      </c>
      <c r="I3" s="6">
        <f>OEV_Pathways_db1_S1!I3*VLOOKUP("TP1",Waste_Generation_S3!A1:C100,3,FALSE)</f>
        <v>0.16447146970172891</v>
      </c>
      <c r="J3" s="6">
        <f>OEV_Pathways_db1_S1!J3*VLOOKUP("TP1",Waste_Generation_S3!A1:C100,3,FALSE)</f>
        <v>9.1345163010983443E-2</v>
      </c>
      <c r="K3" s="6">
        <f>OEV_Pathways_db1_S1!K3*VLOOKUP("TP1",Waste_Generation_S3!A1:C100,3,FALSE)</f>
        <v>2.3326724047571856E-2</v>
      </c>
      <c r="L3" s="6">
        <f>OEV_Pathways_db1_S1!L3*VLOOKUP("TP1",Waste_Generation_S3!A1:C100,3,FALSE)</f>
        <v>5.2043461095894729E-2</v>
      </c>
      <c r="M3" s="6">
        <f>OEV_Pathways_db1_S1!M3*VLOOKUP("TP1",Waste_Generation_S3!A1:C100,3,FALSE)</f>
        <v>8.974676642307311E-2</v>
      </c>
      <c r="N3" s="6">
        <f>OEV_Pathways_db1_S1!N3*VLOOKUP("TP1",Waste_Generation_S3!A1:C100,3,FALSE)</f>
        <v>2.1919056470593556E-2</v>
      </c>
      <c r="O3" s="6">
        <f>OEV_Pathways_db1_S1!O3*VLOOKUP("TP1",Waste_Generation_S3!A1:C100,3,FALSE)</f>
        <v>2.7653506162759908E-2</v>
      </c>
      <c r="P3" s="6">
        <f>OEV_Pathways_db1_S1!P3*VLOOKUP("TP1",Waste_Generation_S3!A1:C100,3,FALSE)</f>
        <v>2.8489001592683291E-2</v>
      </c>
      <c r="Q3" s="6">
        <f>OEV_Pathways_db1_S1!Q3*VLOOKUP("TP1",Waste_Generation_S3!A1:C100,3,FALSE)</f>
        <v>0.99690912901252726</v>
      </c>
    </row>
    <row r="4" spans="1:17" x14ac:dyDescent="0.35">
      <c r="A4" s="5" t="s">
        <v>3</v>
      </c>
      <c r="B4" s="6">
        <f>OEV_Pathways_db1_S1!B4*VLOOKUP("TP2",Waste_Generation_S3!A1:C100,3,FALSE)</f>
        <v>0.21268696785317087</v>
      </c>
      <c r="C4" s="6">
        <f>OEV_Pathways_db1_S1!C4*VLOOKUP("TP2",Waste_Generation_S3!A1:C100,3,FALSE)</f>
        <v>8.8586385060157341E-2</v>
      </c>
      <c r="D4" s="6">
        <f>OEV_Pathways_db1_S1!D4*VLOOKUP("TP2",Waste_Generation_S3!A1:C100,3,FALSE)</f>
        <v>1.1312686750124543</v>
      </c>
      <c r="E4" s="6">
        <f>OEV_Pathways_db1_S1!E4*VLOOKUP("TP2",Waste_Generation_S3!A1:C100,3,FALSE)</f>
        <v>0.29932448928426736</v>
      </c>
      <c r="F4" s="6">
        <f>OEV_Pathways_db1_S1!F4*VLOOKUP("TP2",Waste_Generation_S3!A1:C100,3,FALSE)</f>
        <v>0.16911790832996912</v>
      </c>
      <c r="G4" s="6">
        <f>OEV_Pathways_db1_S1!G4*VLOOKUP("TP2",Waste_Generation_S3!A1:C100,3,FALSE)</f>
        <v>0.13797999778546735</v>
      </c>
      <c r="H4" s="6">
        <f>OEV_Pathways_db1_S1!H4*VLOOKUP("TP2",Waste_Generation_S3!A1:C100,3,FALSE)</f>
        <v>0.28506187179148218</v>
      </c>
      <c r="I4" s="6">
        <f>OEV_Pathways_db1_S1!I4*VLOOKUP("TP2",Waste_Generation_S3!A1:C100,3,FALSE)</f>
        <v>0.32894293940345765</v>
      </c>
      <c r="J4" s="6">
        <f>OEV_Pathways_db1_S1!J4*VLOOKUP("TP2",Waste_Generation_S3!A1:C100,3,FALSE)</f>
        <v>0.18269032602196683</v>
      </c>
      <c r="K4" s="6">
        <f>OEV_Pathways_db1_S1!K4*VLOOKUP("TP2",Waste_Generation_S3!A1:C100,3,FALSE)</f>
        <v>4.6653448095143692E-2</v>
      </c>
      <c r="L4" s="6">
        <f>OEV_Pathways_db1_S1!L4*VLOOKUP("TP2",Waste_Generation_S3!A1:C100,3,FALSE)</f>
        <v>0.10408692219178942</v>
      </c>
      <c r="M4" s="6">
        <f>OEV_Pathways_db1_S1!M4*VLOOKUP("TP2",Waste_Generation_S3!A1:C100,3,FALSE)</f>
        <v>0.17949353284614614</v>
      </c>
      <c r="N4" s="6">
        <f>OEV_Pathways_db1_S1!N4*VLOOKUP("TP2",Waste_Generation_S3!A1:C100,3,FALSE)</f>
        <v>4.3838112941187092E-2</v>
      </c>
      <c r="O4" s="6">
        <f>OEV_Pathways_db1_S1!O4*VLOOKUP("TP2",Waste_Generation_S3!A1:C100,3,FALSE)</f>
        <v>5.5307012325519794E-2</v>
      </c>
      <c r="P4" s="6">
        <f>OEV_Pathways_db1_S1!P4*VLOOKUP("TP2",Waste_Generation_S3!A1:C100,3,FALSE)</f>
        <v>5.6978003185366562E-2</v>
      </c>
      <c r="Q4" s="6">
        <f>OEV_Pathways_db1_S1!Q4*VLOOKUP("TP2",Waste_Generation_S3!A1:C100,3,FALSE)</f>
        <v>1.9938182580250536</v>
      </c>
    </row>
    <row r="5" spans="1:17" x14ac:dyDescent="0.35">
      <c r="A5" s="5" t="s">
        <v>4</v>
      </c>
      <c r="B5" s="6">
        <f>OEV_Pathways_db1_S1!B5*VLOOKUP("TP3",Waste_Generation_S3!A1:C100,3,FALSE)</f>
        <v>0.31903045177975636</v>
      </c>
      <c r="C5" s="6">
        <f>OEV_Pathways_db1_S1!C5*VLOOKUP("TP3",Waste_Generation_S3!A1:C100,3,FALSE)</f>
        <v>0.13287957759023605</v>
      </c>
      <c r="D5" s="6">
        <f>OEV_Pathways_db1_S1!D5*VLOOKUP("TP3",Waste_Generation_S3!A1:C100,3,FALSE)</f>
        <v>1.6969030125186817</v>
      </c>
      <c r="E5" s="6">
        <f>OEV_Pathways_db1_S1!E5*VLOOKUP("TP3",Waste_Generation_S3!A1:C100,3,FALSE)</f>
        <v>0.44898673392640109</v>
      </c>
      <c r="F5" s="6">
        <f>OEV_Pathways_db1_S1!F5*VLOOKUP("TP3",Waste_Generation_S3!A1:C100,3,FALSE)</f>
        <v>0.25367686249495369</v>
      </c>
      <c r="G5" s="6">
        <f>OEV_Pathways_db1_S1!G5*VLOOKUP("TP3",Waste_Generation_S3!A1:C100,3,FALSE)</f>
        <v>0.20696999667820104</v>
      </c>
      <c r="H5" s="6">
        <f>OEV_Pathways_db1_S1!H5*VLOOKUP("TP3",Waste_Generation_S3!A1:C100,3,FALSE)</f>
        <v>0.42759280768722335</v>
      </c>
      <c r="I5" s="6">
        <f>OEV_Pathways_db1_S1!I5*VLOOKUP("TP3",Waste_Generation_S3!A1:C100,3,FALSE)</f>
        <v>0.49341440910518652</v>
      </c>
      <c r="J5" s="6">
        <f>OEV_Pathways_db1_S1!J5*VLOOKUP("TP3",Waste_Generation_S3!A1:C100,3,FALSE)</f>
        <v>0.27403548903295027</v>
      </c>
      <c r="K5" s="6">
        <f>OEV_Pathways_db1_S1!K5*VLOOKUP("TP3",Waste_Generation_S3!A1:C100,3,FALSE)</f>
        <v>6.9980172142715555E-2</v>
      </c>
      <c r="L5" s="6">
        <f>OEV_Pathways_db1_S1!L5*VLOOKUP("TP3",Waste_Generation_S3!A1:C100,3,FALSE)</f>
        <v>0.15613038328768414</v>
      </c>
      <c r="M5" s="6">
        <f>OEV_Pathways_db1_S1!M5*VLOOKUP("TP3",Waste_Generation_S3!A1:C100,3,FALSE)</f>
        <v>0.26924029926921922</v>
      </c>
      <c r="N5" s="6">
        <f>OEV_Pathways_db1_S1!N5*VLOOKUP("TP3",Waste_Generation_S3!A1:C100,3,FALSE)</f>
        <v>6.5757169411780655E-2</v>
      </c>
      <c r="O5" s="6">
        <f>OEV_Pathways_db1_S1!O5*VLOOKUP("TP3",Waste_Generation_S3!A1:C100,3,FALSE)</f>
        <v>8.2960518488279705E-2</v>
      </c>
      <c r="P5" s="6">
        <f>OEV_Pathways_db1_S1!P5*VLOOKUP("TP3",Waste_Generation_S3!A1:C100,3,FALSE)</f>
        <v>8.546700477804986E-2</v>
      </c>
      <c r="Q5" s="6">
        <f>OEV_Pathways_db1_S1!Q5*VLOOKUP("TP3",Waste_Generation_S3!A1:C100,3,FALSE)</f>
        <v>2.9907273870375812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CA_Pathways_db1_S2!B2-TUM_db1_S2_Util!B2</f>
        <v>0.62552826346232404</v>
      </c>
      <c r="C2" s="6">
        <f>CA_Pathways_db1_S2!C2-TUM_db1_S2_Util!C2</f>
        <v>1.4061745397899016E-2</v>
      </c>
      <c r="D2" s="6">
        <f>CA_Pathways_db1_S2!D2-TUM_db1_S2_Util!D2</f>
        <v>1.2890084150873617</v>
      </c>
      <c r="E2" s="6">
        <f>CA_Pathways_db1_S2!E2-TUM_db1_S2_Util!E2</f>
        <v>0.30962290663133074</v>
      </c>
      <c r="F2" s="6">
        <f>CA_Pathways_db1_S2!F2-TUM_db1_S2_Util!F2</f>
        <v>0.24395244459177107</v>
      </c>
      <c r="G2" s="6">
        <f>CA_Pathways_db1_S2!G2-TUM_db1_S2_Util!G2</f>
        <v>2.2142245926865086E-2</v>
      </c>
      <c r="H2" s="6">
        <f>CA_Pathways_db1_S2!H2-TUM_db1_S2_Util!H2</f>
        <v>0.20620876131304061</v>
      </c>
      <c r="I2" s="6">
        <f>CA_Pathways_db1_S2!I2-TUM_db1_S2_Util!I2</f>
        <v>0.1433491959657997</v>
      </c>
      <c r="J2" s="6">
        <f>CA_Pathways_db1_S2!J2-TUM_db1_S2_Util!J2</f>
        <v>0.1521637965935359</v>
      </c>
      <c r="K2" s="6">
        <f>CA_Pathways_db1_S2!K2-TUM_db1_S2_Util!K2</f>
        <v>4.672929707353321E-2</v>
      </c>
      <c r="L2" s="6">
        <f>CA_Pathways_db1_S2!L2-TUM_db1_S2_Util!L2</f>
        <v>0.10205329665597695</v>
      </c>
      <c r="M2" s="6">
        <f>CA_Pathways_db1_S2!M2-TUM_db1_S2_Util!M2</f>
        <v>0.22459662542875866</v>
      </c>
      <c r="N2" s="6">
        <f>CA_Pathways_db1_S2!N2-TUM_db1_S2_Util!N2</f>
        <v>6.1908495539208463E-2</v>
      </c>
      <c r="O2" s="6">
        <f>CA_Pathways_db1_S2!O2-TUM_db1_S2_Util!O2</f>
        <v>1.7658391866961939E-2</v>
      </c>
      <c r="P2" s="6">
        <f>CA_Pathways_db1_S2!P2-TUM_db1_S2_Util!P2</f>
        <v>6.3320158275470148E-2</v>
      </c>
      <c r="Q2" s="6">
        <f>CA_Pathways_db1_S2!Q2-TUM_db1_S2_Util!Q2</f>
        <v>0.46213381830292544</v>
      </c>
    </row>
    <row r="3" spans="1:17" x14ac:dyDescent="0.35">
      <c r="A3" s="5" t="s">
        <v>2</v>
      </c>
      <c r="B3" s="6">
        <f>CA_Pathways_db1_S2!B3-TUM_db1_S2_Util!B3</f>
        <v>0.40475002493719558</v>
      </c>
      <c r="C3" s="6">
        <f>CA_Pathways_db1_S2!C3-TUM_db1_S2_Util!C3</f>
        <v>1.2920555586595191E-3</v>
      </c>
      <c r="D3" s="6">
        <f>CA_Pathways_db1_S2!D3-TUM_db1_S2_Util!D3</f>
        <v>0.31302627912379666</v>
      </c>
      <c r="E3" s="6">
        <f>CA_Pathways_db1_S2!E3-TUM_db1_S2_Util!E3</f>
        <v>2.171372950811673E-2</v>
      </c>
      <c r="F3" s="6">
        <f>CA_Pathways_db1_S2!F3-TUM_db1_S2_Util!F3</f>
        <v>4.5540945971065828E-3</v>
      </c>
      <c r="G3" s="6">
        <f>CA_Pathways_db1_S2!G3-TUM_db1_S2_Util!G3</f>
        <v>7.9383326411064815E-4</v>
      </c>
      <c r="H3" s="6">
        <f>CA_Pathways_db1_S2!H3-TUM_db1_S2_Util!H3</f>
        <v>-9.7571260172508167E-3</v>
      </c>
      <c r="I3" s="6">
        <f>CA_Pathways_db1_S2!I3-TUM_db1_S2_Util!I3</f>
        <v>-5.8041456900051469E-4</v>
      </c>
      <c r="J3" s="6">
        <f>CA_Pathways_db1_S2!J3-TUM_db1_S2_Util!J3</f>
        <v>-9.9431396215694592E-3</v>
      </c>
      <c r="K3" s="6">
        <f>CA_Pathways_db1_S2!K3-TUM_db1_S2_Util!K3</f>
        <v>2.6623290097661567E-2</v>
      </c>
      <c r="L3" s="6">
        <f>CA_Pathways_db1_S2!L3-TUM_db1_S2_Util!L3</f>
        <v>-5.8236503103601088E-3</v>
      </c>
      <c r="M3" s="6">
        <f>CA_Pathways_db1_S2!M3-TUM_db1_S2_Util!M3</f>
        <v>4.5090807549712456E-3</v>
      </c>
      <c r="N3" s="6">
        <f>CA_Pathways_db1_S2!N3-TUM_db1_S2_Util!N3</f>
        <v>-1.7431097449663226E-4</v>
      </c>
      <c r="O3" s="6">
        <f>CA_Pathways_db1_S2!O3-TUM_db1_S2_Util!O3</f>
        <v>6.0560184412215955E-3</v>
      </c>
      <c r="P3" s="6">
        <f>CA_Pathways_db1_S2!P3-TUM_db1_S2_Util!P3</f>
        <v>1.2241727068576734E-2</v>
      </c>
      <c r="Q3" s="6">
        <f>CA_Pathways_db1_S2!Q3-TUM_db1_S2_Util!Q3</f>
        <v>0.11222504523067467</v>
      </c>
    </row>
    <row r="4" spans="1:17" x14ac:dyDescent="0.35">
      <c r="A4" s="5" t="s">
        <v>3</v>
      </c>
      <c r="B4" s="6">
        <f>CA_Pathways_db1_S2!B4-TUM_db1_S2_Util!B4</f>
        <v>9.1004390164223001E-2</v>
      </c>
      <c r="C4" s="6">
        <f>CA_Pathways_db1_S2!C4-TUM_db1_S2_Util!C4</f>
        <v>5.1471565552622025E-3</v>
      </c>
      <c r="D4" s="6">
        <f>CA_Pathways_db1_S2!D4-TUM_db1_S2_Util!D4</f>
        <v>0.32239480106184504</v>
      </c>
      <c r="E4" s="6">
        <f>CA_Pathways_db1_S2!E4-TUM_db1_S2_Util!E4</f>
        <v>0.13902200237590237</v>
      </c>
      <c r="F4" s="6">
        <f>CA_Pathways_db1_S2!F4-TUM_db1_S2_Util!F4</f>
        <v>9.5123265420699321E-2</v>
      </c>
      <c r="G4" s="6">
        <f>CA_Pathways_db1_S2!G4-TUM_db1_S2_Util!G4</f>
        <v>8.5821215572421811E-3</v>
      </c>
      <c r="H4" s="6">
        <f>CA_Pathways_db1_S2!H4-TUM_db1_S2_Util!H4</f>
        <v>8.1920876519491342E-2</v>
      </c>
      <c r="I4" s="6">
        <f>CA_Pathways_db1_S2!I4-TUM_db1_S2_Util!I4</f>
        <v>5.3390700739280449E-2</v>
      </c>
      <c r="J4" s="6">
        <f>CA_Pathways_db1_S2!J4-TUM_db1_S2_Util!J4</f>
        <v>5.9887500791988832E-2</v>
      </c>
      <c r="K4" s="6">
        <f>CA_Pathways_db1_S2!K4-TUM_db1_S2_Util!K4</f>
        <v>6.7889402695680053E-3</v>
      </c>
      <c r="L4" s="6">
        <f>CA_Pathways_db1_S2!L4-TUM_db1_S2_Util!L4</f>
        <v>4.0525885979551798E-2</v>
      </c>
      <c r="M4" s="6">
        <f>CA_Pathways_db1_S2!M4-TUM_db1_S2_Util!M4</f>
        <v>0.10937386515301349</v>
      </c>
      <c r="N4" s="6">
        <f>CA_Pathways_db1_S2!N4-TUM_db1_S2_Util!N4</f>
        <v>2.5429833547491423E-2</v>
      </c>
      <c r="O4" s="6">
        <f>CA_Pathways_db1_S2!O4-TUM_db1_S2_Util!O4</f>
        <v>4.3764473903598602E-3</v>
      </c>
      <c r="P4" s="6">
        <f>CA_Pathways_db1_S2!P4-TUM_db1_S2_Util!P4</f>
        <v>1.6128354531078679E-2</v>
      </c>
      <c r="Q4" s="6">
        <f>CA_Pathways_db1_S2!Q4-TUM_db1_S2_Util!Q4</f>
        <v>0.1368444926453786</v>
      </c>
    </row>
    <row r="5" spans="1:17" x14ac:dyDescent="0.35">
      <c r="A5" s="5" t="s">
        <v>4</v>
      </c>
      <c r="B5" s="6">
        <f>CA_Pathways_db1_S2!B5-TUM_db1_S2_Util!B5</f>
        <v>0.12977384836090536</v>
      </c>
      <c r="C5" s="6">
        <f>CA_Pathways_db1_S2!C5-TUM_db1_S2_Util!C5</f>
        <v>7.622533283977293E-3</v>
      </c>
      <c r="D5" s="6">
        <f>CA_Pathways_db1_S2!D5-TUM_db1_S2_Util!D5</f>
        <v>0.65358733490172016</v>
      </c>
      <c r="E5" s="6">
        <f>CA_Pathways_db1_S2!E5-TUM_db1_S2_Util!E5</f>
        <v>0.14888717474731167</v>
      </c>
      <c r="F5" s="6">
        <f>CA_Pathways_db1_S2!F5-TUM_db1_S2_Util!F5</f>
        <v>0.14427508457396515</v>
      </c>
      <c r="G5" s="6">
        <f>CA_Pathways_db1_S2!G5-TUM_db1_S2_Util!G5</f>
        <v>1.2766291105512256E-2</v>
      </c>
      <c r="H5" s="6">
        <f>CA_Pathways_db1_S2!H5-TUM_db1_S2_Util!H5</f>
        <v>0.13404501081080009</v>
      </c>
      <c r="I5" s="6">
        <f>CA_Pathways_db1_S2!I5-TUM_db1_S2_Util!I5</f>
        <v>9.0538909795519776E-2</v>
      </c>
      <c r="J5" s="6">
        <f>CA_Pathways_db1_S2!J5-TUM_db1_S2_Util!J5</f>
        <v>0.1022194354231165</v>
      </c>
      <c r="K5" s="6">
        <f>CA_Pathways_db1_S2!K5-TUM_db1_S2_Util!K5</f>
        <v>1.3317066706303641E-2</v>
      </c>
      <c r="L5" s="6">
        <f>CA_Pathways_db1_S2!L5-TUM_db1_S2_Util!L5</f>
        <v>6.7351060986785269E-2</v>
      </c>
      <c r="M5" s="6">
        <f>CA_Pathways_db1_S2!M5-TUM_db1_S2_Util!M5</f>
        <v>0.11071367952077389</v>
      </c>
      <c r="N5" s="6">
        <f>CA_Pathways_db1_S2!N5-TUM_db1_S2_Util!N5</f>
        <v>3.6652972966213671E-2</v>
      </c>
      <c r="O5" s="6">
        <f>CA_Pathways_db1_S2!O5-TUM_db1_S2_Util!O5</f>
        <v>7.2259260353804804E-3</v>
      </c>
      <c r="P5" s="6">
        <f>CA_Pathways_db1_S2!P5-TUM_db1_S2_Util!P5</f>
        <v>3.4950076675814734E-2</v>
      </c>
      <c r="Q5" s="6">
        <f>CA_Pathways_db1_S2!Q5-TUM_db1_S2_Util!Q5</f>
        <v>0.21306428042687214</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b1_S2!L29)+(supply_chain_S2_PAH_RD!B23*LCI_db1_S2!L30)+(supply_chain_S2_PAH_RD!B24*LCI_db1_S2!L31)+(supply_chain_S2_PAH_RD!B25*LCI_db1_S2!L32)+(supply_chain_S2_PAH_RD!B26*LCI_db1_S2!L33)+(supply_chain_S2_PAH_RD!B27*LCI_db1_S2!L34)+(supply_chain_S2_PAH_RD!B28*LCI_db1_S2!L35)+(supply_chain_S2_PAH_RD!B32*LCI_db1_S2!L39))/LCIA_Methods!D2</f>
        <v>-0.14932231936035098</v>
      </c>
      <c r="C2" s="6">
        <f>(+(supply_chain_S2_PAH_RD!B22*LCI_db1_S2!M29)+(supply_chain_S2_PAH_RD!B23*LCI_db1_S2!M30)+(supply_chain_S2_PAH_RD!B24*LCI_db1_S2!M31)+(supply_chain_S2_PAH_RD!B25*LCI_db1_S2!M32)+(supply_chain_S2_PAH_RD!B26*LCI_db1_S2!M33)+(supply_chain_S2_PAH_RD!B27*LCI_db1_S2!M34)+(supply_chain_S2_PAH_RD!B28*LCI_db1_S2!M35)+(supply_chain_S2_PAH_RD!B32*LCI_db1_S2!M39))/LCIA_Methods!D3</f>
        <v>-5.5010830152482622E-3</v>
      </c>
      <c r="D2" s="6">
        <f>(+(supply_chain_S2_PAH_RD!B22*LCI_db1_S2!N29)+(supply_chain_S2_PAH_RD!B23*LCI_db1_S2!N30)+(supply_chain_S2_PAH_RD!B24*LCI_db1_S2!N31)+(supply_chain_S2_PAH_RD!B25*LCI_db1_S2!N32)+(supply_chain_S2_PAH_RD!B26*LCI_db1_S2!N33)+(supply_chain_S2_PAH_RD!B27*LCI_db1_S2!N34)+(supply_chain_S2_PAH_RD!B28*LCI_db1_S2!N35)+(supply_chain_S2_PAH_RD!B32*LCI_db1_S2!N39))/LCIA_Methods!D4</f>
        <v>-0.30305051551170931</v>
      </c>
      <c r="E2" s="6">
        <f>(+(supply_chain_S2_PAH_RD!B22*LCI_db1_S2!O29)+(supply_chain_S2_PAH_RD!B23*LCI_db1_S2!O30)+(supply_chain_S2_PAH_RD!B24*LCI_db1_S2!O31)+(supply_chain_S2_PAH_RD!B25*LCI_db1_S2!O32)+(supply_chain_S2_PAH_RD!B26*LCI_db1_S2!O33)+(supply_chain_S2_PAH_RD!B27*LCI_db1_S2!O34)+(supply_chain_S2_PAH_RD!B28*LCI_db1_S2!O35)+(supply_chain_S2_PAH_RD!B32*LCI_db1_S2!O39))/LCIA_Methods!D5</f>
        <v>-6.1009886150820841E-2</v>
      </c>
      <c r="F2" s="6">
        <f>(+(supply_chain_S2_PAH_RD!B22*LCI_db1_S2!P29)+(supply_chain_S2_PAH_RD!B23*LCI_db1_S2!P30)+(supply_chain_S2_PAH_RD!B24*LCI_db1_S2!P31)+(supply_chain_S2_PAH_RD!B25*LCI_db1_S2!P32)+(supply_chain_S2_PAH_RD!B26*LCI_db1_S2!P33)+(supply_chain_S2_PAH_RD!B27*LCI_db1_S2!P34)+(supply_chain_S2_PAH_RD!B28*LCI_db1_S2!P35)+(supply_chain_S2_PAH_RD!B32*LCI_db1_S2!P39))/LCIA_Methods!D6</f>
        <v>-1.803084245667123E-2</v>
      </c>
      <c r="G2" s="6">
        <f>(+(supply_chain_S2_PAH_RD!B22*LCI_db1_S2!Q29)+(supply_chain_S2_PAH_RD!B23*LCI_db1_S2!Q30)+(supply_chain_S2_PAH_RD!B24*LCI_db1_S2!Q31)+(supply_chain_S2_PAH_RD!B25*LCI_db1_S2!Q32)+(supply_chain_S2_PAH_RD!B26*LCI_db1_S2!Q33)+(supply_chain_S2_PAH_RD!B27*LCI_db1_S2!Q34)+(supply_chain_S2_PAH_RD!B28*LCI_db1_S2!Q35)+(supply_chain_S2_PAH_RD!B32*LCI_db1_S2!Q39))/LCIA_Methods!D7</f>
        <v>-3.0669171151784151E-3</v>
      </c>
      <c r="H2" s="6">
        <f>(+(supply_chain_S2_PAH_RD!B22*LCI_db1_S2!R29)+(supply_chain_S2_PAH_RD!B23*LCI_db1_S2!R30)+(supply_chain_S2_PAH_RD!B24*LCI_db1_S2!R31)+(supply_chain_S2_PAH_RD!B25*LCI_db1_S2!R32)+(supply_chain_S2_PAH_RD!B26*LCI_db1_S2!R33)+(supply_chain_S2_PAH_RD!B27*LCI_db1_S2!R34)+(supply_chain_S2_PAH_RD!B28*LCI_db1_S2!R35)+(supply_chain_S2_PAH_RD!B32*LCI_db1_S2!R39))/LCIA_Methods!D8</f>
        <v>-5.3250021193711417E-2</v>
      </c>
      <c r="I2" s="6">
        <f>(+(supply_chain_S2_PAH_RD!B22*LCI_db1_S2!S29)+(supply_chain_S2_PAH_RD!B23*LCI_db1_S2!S30)+(supply_chain_S2_PAH_RD!B24*LCI_db1_S2!S31)+(supply_chain_S2_PAH_RD!B25*LCI_db1_S2!S32)+(supply_chain_S2_PAH_RD!B26*LCI_db1_S2!S33)+(supply_chain_S2_PAH_RD!B27*LCI_db1_S2!S34)+(supply_chain_S2_PAH_RD!B28*LCI_db1_S2!S35)+(supply_chain_S2_PAH_RD!B32*LCI_db1_S2!S39))/LCIA_Methods!D9</f>
        <v>-3.8598777982728212E-2</v>
      </c>
      <c r="J2" s="6">
        <f>(+(supply_chain_S2_PAH_RD!B22*LCI_db1_S2!T29)+(supply_chain_S2_PAH_RD!B23*LCI_db1_S2!T30)+(supply_chain_S2_PAH_RD!B24*LCI_db1_S2!T31)+(supply_chain_S2_PAH_RD!B25*LCI_db1_S2!T32)+(supply_chain_S2_PAH_RD!B26*LCI_db1_S2!T33)+(supply_chain_S2_PAH_RD!B27*LCI_db1_S2!T34)+(supply_chain_S2_PAH_RD!B28*LCI_db1_S2!T35)+(supply_chain_S2_PAH_RD!B32*LCI_db1_S2!T39))/LCIA_Methods!D10</f>
        <v>-4.4789561250706079E-2</v>
      </c>
      <c r="K2" s="6">
        <f>(+(supply_chain_S2_PAH_RD!B22*LCI_db1_S2!U29)+(supply_chain_S2_PAH_RD!B23*LCI_db1_S2!U30)+(supply_chain_S2_PAH_RD!B24*LCI_db1_S2!U31)+(supply_chain_S2_PAH_RD!B25*LCI_db1_S2!U32)+(supply_chain_S2_PAH_RD!B26*LCI_db1_S2!U33)+(supply_chain_S2_PAH_RD!B27*LCI_db1_S2!U34)+(supply_chain_S2_PAH_RD!B28*LCI_db1_S2!U35)+(supply_chain_S2_PAH_RD!B32*LCI_db1_S2!U39))/LCIA_Methods!D11</f>
        <v>-1.8116862172884676E-2</v>
      </c>
      <c r="L2" s="6">
        <f>(+(supply_chain_S2_PAH_RD!B22*LCI_db1_S2!V29)+(supply_chain_S2_PAH_RD!B23*LCI_db1_S2!V30)+(supply_chain_S2_PAH_RD!B24*LCI_db1_S2!V31)+(supply_chain_S2_PAH_RD!B25*LCI_db1_S2!V32)+(supply_chain_S2_PAH_RD!B26*LCI_db1_S2!V33)+(supply_chain_S2_PAH_RD!B27*LCI_db1_S2!V34)+(supply_chain_S2_PAH_RD!B28*LCI_db1_S2!V35)+(supply_chain_S2_PAH_RD!B32*LCI_db1_S2!V39))/LCIA_Methods!D12</f>
        <v>-2.4693629472185837E-2</v>
      </c>
      <c r="M2" s="6">
        <f>(+(supply_chain_S2_PAH_RD!B22*LCI_db1_S2!W29)+(supply_chain_S2_PAH_RD!B23*LCI_db1_S2!W30)+(supply_chain_S2_PAH_RD!B24*LCI_db1_S2!W31)+(supply_chain_S2_PAH_RD!B25*LCI_db1_S2!W32)+(supply_chain_S2_PAH_RD!B26*LCI_db1_S2!W33)+(supply_chain_S2_PAH_RD!B27*LCI_db1_S2!W34)+(supply_chain_S2_PAH_RD!B28*LCI_db1_S2!W35)+(supply_chain_S2_PAH_RD!B32*LCI_db1_S2!W39))/LCIA_Methods!D13</f>
        <v>-1.8095066247641976E-2</v>
      </c>
      <c r="N2" s="6">
        <f>(+(supply_chain_S2_PAH_RD!B22*LCI_db1_S2!X29)+(supply_chain_S2_PAH_RD!B23*LCI_db1_S2!X30)+(supply_chain_S2_PAH_RD!B24*LCI_db1_S2!X31)+(supply_chain_S2_PAH_RD!B25*LCI_db1_S2!X32)+(supply_chain_S2_PAH_RD!B26*LCI_db1_S2!X33)+(supply_chain_S2_PAH_RD!B27*LCI_db1_S2!X34)+(supply_chain_S2_PAH_RD!B28*LCI_db1_S2!X35)+(supply_chain_S2_PAH_RD!B32*LCI_db1_S2!X39))/LCIA_Methods!D14</f>
        <v>-2.4666815878568843E-3</v>
      </c>
      <c r="O2" s="6">
        <f>(+(supply_chain_S2_PAH_RD!B22*LCI_db1_S2!Y29)+(supply_chain_S2_PAH_RD!B23*LCI_db1_S2!Y30)+(supply_chain_S2_PAH_RD!B24*LCI_db1_S2!Y31)+(supply_chain_S2_PAH_RD!B25*LCI_db1_S2!Y32)+(supply_chain_S2_PAH_RD!B26*LCI_db1_S2!Y33)+(supply_chain_S2_PAH_RD!B27*LCI_db1_S2!Y34)+(supply_chain_S2_PAH_RD!B28*LCI_db1_S2!Y35)+(supply_chain_S2_PAH_RD!B32*LCI_db1_S2!Y39))/LCIA_Methods!D15</f>
        <v>-1.8858531369904157E-2</v>
      </c>
      <c r="P2" s="6">
        <f>(+(supply_chain_S2_PAH_RD!B22*LCI_db1_S2!Z29)+(supply_chain_S2_PAH_RD!B23*LCI_db1_S2!Z30)+(supply_chain_S2_PAH_RD!B24*LCI_db1_S2!Z31)+(supply_chain_S2_PAH_RD!B25*LCI_db1_S2!Z32)+(supply_chain_S2_PAH_RD!B26*LCI_db1_S2!Z33)+(supply_chain_S2_PAH_RD!B27*LCI_db1_S2!Z34)+(supply_chain_S2_PAH_RD!B28*LCI_db1_S2!Z35)+(supply_chain_S2_PAH_RD!B32*LCI_db1_S2!Z39))/LCIA_Methods!D16</f>
        <v>-2.046651918734757E-2</v>
      </c>
      <c r="Q2" s="6">
        <f>(+(supply_chain_S2_PAH_RD!B22*LCI_db1_S2!AA29)+(supply_chain_S2_PAH_RD!B23*LCI_db1_S2!AA30)+(supply_chain_S2_PAH_RD!B24*LCI_db1_S2!AA31)+(supply_chain_S2_PAH_RD!B25*LCI_db1_S2!AA32)+(supply_chain_S2_PAH_RD!B26*LCI_db1_S2!AA33)+(supply_chain_S2_PAH_RD!B27*LCI_db1_S2!AA34)+(supply_chain_S2_PAH_RD!B28*LCI_db1_S2!AA35)+(supply_chain_S2_PAH_RD!B32*LCI_db1_S2!AA39))/LCIA_Methods!D17</f>
        <v>-0.32138049906638783</v>
      </c>
    </row>
    <row r="3" spans="1:17" x14ac:dyDescent="0.35">
      <c r="A3" s="5" t="s">
        <v>2</v>
      </c>
      <c r="B3" s="6">
        <f>(+(supply_chain_S2_TP1!B22*LCI_db1_S2!L29)+(supply_chain_S2_TP1!B23*LCI_db1_S2!L30)+(supply_chain_S2_TP1!B24*LCI_db1_S2!L31)+(supply_chain_S2_TP1!B25*LCI_db1_S2!L32)+(supply_chain_S2_TP1!B26*LCI_db1_S2!L33)+(supply_chain_S2_TP1!B27*LCI_db1_S2!L34)+(supply_chain_S2_TP1!B28*LCI_db1_S2!L35)+(supply_chain_S2_TP1!B32*LCI_db1_S2!L39))/LCIA_Methods!D2</f>
        <v>-0.14932231936035098</v>
      </c>
      <c r="C3" s="6">
        <f>(+(supply_chain_S2_TP1!B22*LCI_db1_S2!M29)+(supply_chain_S2_TP1!B23*LCI_db1_S2!M30)+(supply_chain_S2_TP1!B24*LCI_db1_S2!M31)+(supply_chain_S2_TP1!B25*LCI_db1_S2!M32)+(supply_chain_S2_TP1!B26*LCI_db1_S2!M33)+(supply_chain_S2_TP1!B27*LCI_db1_S2!M34)+(supply_chain_S2_TP1!B28*LCI_db1_S2!M35)+(supply_chain_S2_TP1!B32*LCI_db1_S2!M39))/LCIA_Methods!D3</f>
        <v>-5.5010830152482622E-3</v>
      </c>
      <c r="D3" s="6">
        <f>(+(supply_chain_S2_TP1!B22*LCI_db1_S2!N29)+(supply_chain_S2_TP1!B23*LCI_db1_S2!N30)+(supply_chain_S2_TP1!B24*LCI_db1_S2!N31)+(supply_chain_S2_TP1!B25*LCI_db1_S2!N32)+(supply_chain_S2_TP1!B26*LCI_db1_S2!N33)+(supply_chain_S2_TP1!B27*LCI_db1_S2!N34)+(supply_chain_S2_TP1!B28*LCI_db1_S2!N35)+(supply_chain_S2_TP1!B32*LCI_db1_S2!N39))/LCIA_Methods!D4</f>
        <v>-0.30305051551170931</v>
      </c>
      <c r="E3" s="6">
        <f>(+(supply_chain_S2_TP1!B22*LCI_db1_S2!O29)+(supply_chain_S2_TP1!B23*LCI_db1_S2!O30)+(supply_chain_S2_TP1!B24*LCI_db1_S2!O31)+(supply_chain_S2_TP1!B25*LCI_db1_S2!O32)+(supply_chain_S2_TP1!B26*LCI_db1_S2!O33)+(supply_chain_S2_TP1!B27*LCI_db1_S2!O34)+(supply_chain_S2_TP1!B28*LCI_db1_S2!O35)+(supply_chain_S2_TP1!B32*LCI_db1_S2!O39))/LCIA_Methods!D5</f>
        <v>-6.1009886150820841E-2</v>
      </c>
      <c r="F3" s="6">
        <f>(+(supply_chain_S2_TP1!B22*LCI_db1_S2!P29)+(supply_chain_S2_TP1!B23*LCI_db1_S2!P30)+(supply_chain_S2_TP1!B24*LCI_db1_S2!P31)+(supply_chain_S2_TP1!B25*LCI_db1_S2!P32)+(supply_chain_S2_TP1!B26*LCI_db1_S2!P33)+(supply_chain_S2_TP1!B27*LCI_db1_S2!P34)+(supply_chain_S2_TP1!B28*LCI_db1_S2!P35)+(supply_chain_S2_TP1!B32*LCI_db1_S2!P39))/LCIA_Methods!D6</f>
        <v>-1.803084245667123E-2</v>
      </c>
      <c r="G3" s="6">
        <f>(+(supply_chain_S2_TP1!B22*LCI_db1_S2!Q29)+(supply_chain_S2_TP1!B23*LCI_db1_S2!Q30)+(supply_chain_S2_TP1!B24*LCI_db1_S2!Q31)+(supply_chain_S2_TP1!B25*LCI_db1_S2!Q32)+(supply_chain_S2_TP1!B26*LCI_db1_S2!Q33)+(supply_chain_S2_TP1!B27*LCI_db1_S2!Q34)+(supply_chain_S2_TP1!B28*LCI_db1_S2!Q35)+(supply_chain_S2_TP1!B32*LCI_db1_S2!Q39))/LCIA_Methods!D7</f>
        <v>-3.0669171151784151E-3</v>
      </c>
      <c r="H3" s="6">
        <f>(+(supply_chain_S2_TP1!B22*LCI_db1_S2!R29)+(supply_chain_S2_TP1!B23*LCI_db1_S2!R30)+(supply_chain_S2_TP1!B24*LCI_db1_S2!R31)+(supply_chain_S2_TP1!B25*LCI_db1_S2!R32)+(supply_chain_S2_TP1!B26*LCI_db1_S2!R33)+(supply_chain_S2_TP1!B27*LCI_db1_S2!R34)+(supply_chain_S2_TP1!B28*LCI_db1_S2!R35)+(supply_chain_S2_TP1!B32*LCI_db1_S2!R39))/LCIA_Methods!D8</f>
        <v>-5.3250021193711417E-2</v>
      </c>
      <c r="I3" s="6">
        <f>(+(supply_chain_S2_TP1!B22*LCI_db1_S2!S29)+(supply_chain_S2_TP1!B23*LCI_db1_S2!S30)+(supply_chain_S2_TP1!B24*LCI_db1_S2!S31)+(supply_chain_S2_TP1!B25*LCI_db1_S2!S32)+(supply_chain_S2_TP1!B26*LCI_db1_S2!S33)+(supply_chain_S2_TP1!B27*LCI_db1_S2!S34)+(supply_chain_S2_TP1!B28*LCI_db1_S2!S35)+(supply_chain_S2_TP1!B32*LCI_db1_S2!S39))/LCIA_Methods!D9</f>
        <v>-3.8598777982728212E-2</v>
      </c>
      <c r="J3" s="6">
        <f>(+(supply_chain_S2_TP1!B22*LCI_db1_S2!T29)+(supply_chain_S2_TP1!B23*LCI_db1_S2!T30)+(supply_chain_S2_TP1!B24*LCI_db1_S2!T31)+(supply_chain_S2_TP1!B25*LCI_db1_S2!T32)+(supply_chain_S2_TP1!B26*LCI_db1_S2!T33)+(supply_chain_S2_TP1!B27*LCI_db1_S2!T34)+(supply_chain_S2_TP1!B28*LCI_db1_S2!T35)+(supply_chain_S2_TP1!B32*LCI_db1_S2!T39))/LCIA_Methods!D10</f>
        <v>-4.4789561250706079E-2</v>
      </c>
      <c r="K3" s="6">
        <f>(+(supply_chain_S2_TP1!B22*LCI_db1_S2!U29)+(supply_chain_S2_TP1!B23*LCI_db1_S2!U30)+(supply_chain_S2_TP1!B24*LCI_db1_S2!U31)+(supply_chain_S2_TP1!B25*LCI_db1_S2!U32)+(supply_chain_S2_TP1!B26*LCI_db1_S2!U33)+(supply_chain_S2_TP1!B27*LCI_db1_S2!U34)+(supply_chain_S2_TP1!B28*LCI_db1_S2!U35)+(supply_chain_S2_TP1!B32*LCI_db1_S2!U39))/LCIA_Methods!D11</f>
        <v>-1.8116862172884676E-2</v>
      </c>
      <c r="L3" s="6">
        <f>(+(supply_chain_S2_TP1!B22*LCI_db1_S2!V29)+(supply_chain_S2_TP1!B23*LCI_db1_S2!V30)+(supply_chain_S2_TP1!B24*LCI_db1_S2!V31)+(supply_chain_S2_TP1!B25*LCI_db1_S2!V32)+(supply_chain_S2_TP1!B26*LCI_db1_S2!V33)+(supply_chain_S2_TP1!B27*LCI_db1_S2!V34)+(supply_chain_S2_TP1!B28*LCI_db1_S2!V35)+(supply_chain_S2_TP1!B32*LCI_db1_S2!V39))/LCIA_Methods!D12</f>
        <v>-2.4693629472185837E-2</v>
      </c>
      <c r="M3" s="6">
        <f>(+(supply_chain_S2_TP1!B22*LCI_db1_S2!W29)+(supply_chain_S2_TP1!B23*LCI_db1_S2!W30)+(supply_chain_S2_TP1!B24*LCI_db1_S2!W31)+(supply_chain_S2_TP1!B25*LCI_db1_S2!W32)+(supply_chain_S2_TP1!B26*LCI_db1_S2!W33)+(supply_chain_S2_TP1!B27*LCI_db1_S2!W34)+(supply_chain_S2_TP1!B28*LCI_db1_S2!W35)+(supply_chain_S2_TP1!B32*LCI_db1_S2!W39))/LCIA_Methods!D13</f>
        <v>-1.8095066247641976E-2</v>
      </c>
      <c r="N3" s="6">
        <f>(+(supply_chain_S2_TP1!B22*LCI_db1_S2!X29)+(supply_chain_S2_TP1!B23*LCI_db1_S2!X30)+(supply_chain_S2_TP1!B24*LCI_db1_S2!X31)+(supply_chain_S2_TP1!B25*LCI_db1_S2!X32)+(supply_chain_S2_TP1!B26*LCI_db1_S2!X33)+(supply_chain_S2_TP1!B27*LCI_db1_S2!X34)+(supply_chain_S2_TP1!B28*LCI_db1_S2!X35)+(supply_chain_S2_TP1!B32*LCI_db1_S2!X39))/LCIA_Methods!D14</f>
        <v>-2.4666815878568843E-3</v>
      </c>
      <c r="O3" s="6">
        <f>(+(supply_chain_S2_TP1!B22*LCI_db1_S2!Y29)+(supply_chain_S2_TP1!B23*LCI_db1_S2!Y30)+(supply_chain_S2_TP1!B24*LCI_db1_S2!Y31)+(supply_chain_S2_TP1!B25*LCI_db1_S2!Y32)+(supply_chain_S2_TP1!B26*LCI_db1_S2!Y33)+(supply_chain_S2_TP1!B27*LCI_db1_S2!Y34)+(supply_chain_S2_TP1!B28*LCI_db1_S2!Y35)+(supply_chain_S2_TP1!B32*LCI_db1_S2!Y39))/LCIA_Methods!D15</f>
        <v>-1.8858531369904157E-2</v>
      </c>
      <c r="P3" s="6">
        <f>(+(supply_chain_S2_TP1!B22*LCI_db1_S2!Z29)+(supply_chain_S2_TP1!B23*LCI_db1_S2!Z30)+(supply_chain_S2_TP1!B24*LCI_db1_S2!Z31)+(supply_chain_S2_TP1!B25*LCI_db1_S2!Z32)+(supply_chain_S2_TP1!B26*LCI_db1_S2!Z33)+(supply_chain_S2_TP1!B27*LCI_db1_S2!Z34)+(supply_chain_S2_TP1!B28*LCI_db1_S2!Z35)+(supply_chain_S2_TP1!B32*LCI_db1_S2!Z39))/LCIA_Methods!D16</f>
        <v>-2.046651918734757E-2</v>
      </c>
      <c r="Q3" s="6">
        <f>(+(supply_chain_S2_TP1!B22*LCI_db1_S2!AA29)+(supply_chain_S2_TP1!B23*LCI_db1_S2!AA30)+(supply_chain_S2_TP1!B24*LCI_db1_S2!AA31)+(supply_chain_S2_TP1!B25*LCI_db1_S2!AA32)+(supply_chain_S2_TP1!B26*LCI_db1_S2!AA33)+(supply_chain_S2_TP1!B27*LCI_db1_S2!AA34)+(supply_chain_S2_TP1!B28*LCI_db1_S2!AA35)+(supply_chain_S2_TP1!B32*LCI_db1_S2!AA39))/LCIA_Methods!D17</f>
        <v>-0.32138049906638783</v>
      </c>
    </row>
    <row r="4" spans="1:17" x14ac:dyDescent="0.35">
      <c r="A4" s="5" t="s">
        <v>3</v>
      </c>
      <c r="B4" s="6">
        <f>(+(supply_chain_S2_TP2!B22*LCI_db1_S2!L29)+(supply_chain_S2_TP2!B23*LCI_db1_S2!L30)+(supply_chain_S2_TP2!B24*LCI_db1_S2!L31)+(supply_chain_S2_TP2!B25*LCI_db1_S2!L32)+(supply_chain_S2_TP2!B26*LCI_db1_S2!L33)+(supply_chain_S2_TP2!B27*LCI_db1_S2!L34)+(supply_chain_S2_TP2!B28*LCI_db1_S2!L35)+(supply_chain_S2_TP2!B32*LCI_db1_S2!L39))/LCIA_Methods!D2</f>
        <v>0</v>
      </c>
      <c r="C4" s="6">
        <f>(+(supply_chain_S2_TP2!B22*LCI_db1_S2!M29)+(supply_chain_S2_TP2!B23*LCI_db1_S2!M30)+(supply_chain_S2_TP2!B24*LCI_db1_S2!M31)+(supply_chain_S2_TP2!B25*LCI_db1_S2!M32)+(supply_chain_S2_TP2!B26*LCI_db1_S2!M33)+(supply_chain_S2_TP2!B27*LCI_db1_S2!M34)+(supply_chain_S2_TP2!B28*LCI_db1_S2!M35)+(supply_chain_S2_TP2!B32*LCI_db1_S2!M39))/LCIA_Methods!D3</f>
        <v>0</v>
      </c>
      <c r="D4" s="6">
        <f>(+(supply_chain_S2_TP2!B22*LCI_db1_S2!N29)+(supply_chain_S2_TP2!B23*LCI_db1_S2!N30)+(supply_chain_S2_TP2!B24*LCI_db1_S2!N31)+(supply_chain_S2_TP2!B25*LCI_db1_S2!N32)+(supply_chain_S2_TP2!B26*LCI_db1_S2!N33)+(supply_chain_S2_TP2!B27*LCI_db1_S2!N34)+(supply_chain_S2_TP2!B28*LCI_db1_S2!N35)+(supply_chain_S2_TP2!B32*LCI_db1_S2!N39))/LCIA_Methods!D4</f>
        <v>0</v>
      </c>
      <c r="E4" s="6">
        <f>(+(supply_chain_S2_TP2!B22*LCI_db1_S2!O29)+(supply_chain_S2_TP2!B23*LCI_db1_S2!O30)+(supply_chain_S2_TP2!B24*LCI_db1_S2!O31)+(supply_chain_S2_TP2!B25*LCI_db1_S2!O32)+(supply_chain_S2_TP2!B26*LCI_db1_S2!O33)+(supply_chain_S2_TP2!B27*LCI_db1_S2!O34)+(supply_chain_S2_TP2!B28*LCI_db1_S2!O35)+(supply_chain_S2_TP2!B32*LCI_db1_S2!O39))/LCIA_Methods!D5</f>
        <v>0</v>
      </c>
      <c r="F4" s="6">
        <f>(+(supply_chain_S2_TP2!B22*LCI_db1_S2!P29)+(supply_chain_S2_TP2!B23*LCI_db1_S2!P30)+(supply_chain_S2_TP2!B24*LCI_db1_S2!P31)+(supply_chain_S2_TP2!B25*LCI_db1_S2!P32)+(supply_chain_S2_TP2!B26*LCI_db1_S2!P33)+(supply_chain_S2_TP2!B27*LCI_db1_S2!P34)+(supply_chain_S2_TP2!B28*LCI_db1_S2!P35)+(supply_chain_S2_TP2!B32*LCI_db1_S2!P39))/LCIA_Methods!D6</f>
        <v>0</v>
      </c>
      <c r="G4" s="6">
        <f>(+(supply_chain_S2_TP2!B22*LCI_db1_S2!Q29)+(supply_chain_S2_TP2!B23*LCI_db1_S2!Q30)+(supply_chain_S2_TP2!B24*LCI_db1_S2!Q31)+(supply_chain_S2_TP2!B25*LCI_db1_S2!Q32)+(supply_chain_S2_TP2!B26*LCI_db1_S2!Q33)+(supply_chain_S2_TP2!B27*LCI_db1_S2!Q34)+(supply_chain_S2_TP2!B28*LCI_db1_S2!Q35)+(supply_chain_S2_TP2!B32*LCI_db1_S2!Q39))/LCIA_Methods!D7</f>
        <v>0</v>
      </c>
      <c r="H4" s="6">
        <f>(+(supply_chain_S2_TP2!B22*LCI_db1_S2!R29)+(supply_chain_S2_TP2!B23*LCI_db1_S2!R30)+(supply_chain_S2_TP2!B24*LCI_db1_S2!R31)+(supply_chain_S2_TP2!B25*LCI_db1_S2!R32)+(supply_chain_S2_TP2!B26*LCI_db1_S2!R33)+(supply_chain_S2_TP2!B27*LCI_db1_S2!R34)+(supply_chain_S2_TP2!B28*LCI_db1_S2!R35)+(supply_chain_S2_TP2!B32*LCI_db1_S2!R39))/LCIA_Methods!D8</f>
        <v>0</v>
      </c>
      <c r="I4" s="6">
        <f>(+(supply_chain_S2_TP2!B22*LCI_db1_S2!S29)+(supply_chain_S2_TP2!B23*LCI_db1_S2!S30)+(supply_chain_S2_TP2!B24*LCI_db1_S2!S31)+(supply_chain_S2_TP2!B25*LCI_db1_S2!S32)+(supply_chain_S2_TP2!B26*LCI_db1_S2!S33)+(supply_chain_S2_TP2!B27*LCI_db1_S2!S34)+(supply_chain_S2_TP2!B28*LCI_db1_S2!S35)+(supply_chain_S2_TP2!B32*LCI_db1_S2!S39))/LCIA_Methods!D9</f>
        <v>0</v>
      </c>
      <c r="J4" s="6">
        <f>(+(supply_chain_S2_TP2!B22*LCI_db1_S2!T29)+(supply_chain_S2_TP2!B23*LCI_db1_S2!T30)+(supply_chain_S2_TP2!B24*LCI_db1_S2!T31)+(supply_chain_S2_TP2!B25*LCI_db1_S2!T32)+(supply_chain_S2_TP2!B26*LCI_db1_S2!T33)+(supply_chain_S2_TP2!B27*LCI_db1_S2!T34)+(supply_chain_S2_TP2!B28*LCI_db1_S2!T35)+(supply_chain_S2_TP2!B32*LCI_db1_S2!T39))/LCIA_Methods!D10</f>
        <v>0</v>
      </c>
      <c r="K4" s="6">
        <f>(+(supply_chain_S2_TP2!B22*LCI_db1_S2!U29)+(supply_chain_S2_TP2!B23*LCI_db1_S2!U30)+(supply_chain_S2_TP2!B24*LCI_db1_S2!U31)+(supply_chain_S2_TP2!B25*LCI_db1_S2!U32)+(supply_chain_S2_TP2!B26*LCI_db1_S2!U33)+(supply_chain_S2_TP2!B27*LCI_db1_S2!U34)+(supply_chain_S2_TP2!B28*LCI_db1_S2!U35)+(supply_chain_S2_TP2!B32*LCI_db1_S2!U39))/LCIA_Methods!D11</f>
        <v>0</v>
      </c>
      <c r="L4" s="6">
        <f>(+(supply_chain_S2_TP2!B22*LCI_db1_S2!V29)+(supply_chain_S2_TP2!B23*LCI_db1_S2!V30)+(supply_chain_S2_TP2!B24*LCI_db1_S2!V31)+(supply_chain_S2_TP2!B25*LCI_db1_S2!V32)+(supply_chain_S2_TP2!B26*LCI_db1_S2!V33)+(supply_chain_S2_TP2!B27*LCI_db1_S2!V34)+(supply_chain_S2_TP2!B28*LCI_db1_S2!V35)+(supply_chain_S2_TP2!B32*LCI_db1_S2!V39))/LCIA_Methods!D12</f>
        <v>0</v>
      </c>
      <c r="M4" s="6">
        <f>(+(supply_chain_S2_TP2!B22*LCI_db1_S2!W29)+(supply_chain_S2_TP2!B23*LCI_db1_S2!W30)+(supply_chain_S2_TP2!B24*LCI_db1_S2!W31)+(supply_chain_S2_TP2!B25*LCI_db1_S2!W32)+(supply_chain_S2_TP2!B26*LCI_db1_S2!W33)+(supply_chain_S2_TP2!B27*LCI_db1_S2!W34)+(supply_chain_S2_TP2!B28*LCI_db1_S2!W35)+(supply_chain_S2_TP2!B32*LCI_db1_S2!W39))/LCIA_Methods!D13</f>
        <v>0</v>
      </c>
      <c r="N4" s="6">
        <f>(+(supply_chain_S2_TP2!B22*LCI_db1_S2!X29)+(supply_chain_S2_TP2!B23*LCI_db1_S2!X30)+(supply_chain_S2_TP2!B24*LCI_db1_S2!X31)+(supply_chain_S2_TP2!B25*LCI_db1_S2!X32)+(supply_chain_S2_TP2!B26*LCI_db1_S2!X33)+(supply_chain_S2_TP2!B27*LCI_db1_S2!X34)+(supply_chain_S2_TP2!B28*LCI_db1_S2!X35)+(supply_chain_S2_TP2!B32*LCI_db1_S2!X39))/LCIA_Methods!D14</f>
        <v>0</v>
      </c>
      <c r="O4" s="6">
        <f>(+(supply_chain_S2_TP2!B22*LCI_db1_S2!Y29)+(supply_chain_S2_TP2!B23*LCI_db1_S2!Y30)+(supply_chain_S2_TP2!B24*LCI_db1_S2!Y31)+(supply_chain_S2_TP2!B25*LCI_db1_S2!Y32)+(supply_chain_S2_TP2!B26*LCI_db1_S2!Y33)+(supply_chain_S2_TP2!B27*LCI_db1_S2!Y34)+(supply_chain_S2_TP2!B28*LCI_db1_S2!Y35)+(supply_chain_S2_TP2!B32*LCI_db1_S2!Y39))/LCIA_Methods!D15</f>
        <v>0</v>
      </c>
      <c r="P4" s="6">
        <f>(+(supply_chain_S2_TP2!B22*LCI_db1_S2!Z29)+(supply_chain_S2_TP2!B23*LCI_db1_S2!Z30)+(supply_chain_S2_TP2!B24*LCI_db1_S2!Z31)+(supply_chain_S2_TP2!B25*LCI_db1_S2!Z32)+(supply_chain_S2_TP2!B26*LCI_db1_S2!Z33)+(supply_chain_S2_TP2!B27*LCI_db1_S2!Z34)+(supply_chain_S2_TP2!B28*LCI_db1_S2!Z35)+(supply_chain_S2_TP2!B32*LCI_db1_S2!Z39))/LCIA_Methods!D16</f>
        <v>0</v>
      </c>
      <c r="Q4" s="6">
        <f>(+(supply_chain_S2_TP2!B22*LCI_db1_S2!AA29)+(supply_chain_S2_TP2!B23*LCI_db1_S2!AA30)+(supply_chain_S2_TP2!B24*LCI_db1_S2!AA31)+(supply_chain_S2_TP2!B25*LCI_db1_S2!AA32)+(supply_chain_S2_TP2!B26*LCI_db1_S2!AA33)+(supply_chain_S2_TP2!B27*LCI_db1_S2!AA34)+(supply_chain_S2_TP2!B28*LCI_db1_S2!AA35)+(supply_chain_S2_TP2!B32*LCI_db1_S2!AA39))/LCIA_Methods!D17</f>
        <v>0</v>
      </c>
    </row>
    <row r="5" spans="1:17" x14ac:dyDescent="0.35">
      <c r="A5" s="5" t="s">
        <v>4</v>
      </c>
      <c r="B5" s="6">
        <f>(+(supply_chain_S2_TP3!B22*LCI_db1_S2!L29)+(supply_chain_S2_TP3!B23*LCI_db1_S2!L30)+(supply_chain_S2_TP3!B24*LCI_db1_S2!L31)+(supply_chain_S2_TP3!B25*LCI_db1_S2!L32)+(supply_chain_S2_TP3!B26*LCI_db1_S2!L33)+(supply_chain_S2_TP3!B27*LCI_db1_S2!L34)+(supply_chain_S2_TP3!B28*LCI_db1_S2!L35)+(supply_chain_S2_TP3!B32*LCI_db1_S2!L39))/LCIA_Methods!D2</f>
        <v>0</v>
      </c>
      <c r="C5" s="6">
        <f>(+(supply_chain_S2_TP3!B22*LCI_db1_S2!M29)+(supply_chain_S2_TP3!B23*LCI_db1_S2!M30)+(supply_chain_S2_TP3!B24*LCI_db1_S2!M31)+(supply_chain_S2_TP3!B25*LCI_db1_S2!M32)+(supply_chain_S2_TP3!B26*LCI_db1_S2!M33)+(supply_chain_S2_TP3!B27*LCI_db1_S2!M34)+(supply_chain_S2_TP3!B28*LCI_db1_S2!M35)+(supply_chain_S2_TP3!B32*LCI_db1_S2!M39))/LCIA_Methods!D3</f>
        <v>0</v>
      </c>
      <c r="D5" s="6">
        <f>(+(supply_chain_S2_TP3!B22*LCI_db1_S2!N29)+(supply_chain_S2_TP3!B23*LCI_db1_S2!N30)+(supply_chain_S2_TP3!B24*LCI_db1_S2!N31)+(supply_chain_S2_TP3!B25*LCI_db1_S2!N32)+(supply_chain_S2_TP3!B26*LCI_db1_S2!N33)+(supply_chain_S2_TP3!B27*LCI_db1_S2!N34)+(supply_chain_S2_TP3!B28*LCI_db1_S2!N35)+(supply_chain_S2_TP3!B32*LCI_db1_S2!N39))/LCIA_Methods!D4</f>
        <v>0</v>
      </c>
      <c r="E5" s="6">
        <f>(+(supply_chain_S2_TP3!B22*LCI_db1_S2!O29)+(supply_chain_S2_TP3!B23*LCI_db1_S2!O30)+(supply_chain_S2_TP3!B24*LCI_db1_S2!O31)+(supply_chain_S2_TP3!B25*LCI_db1_S2!O32)+(supply_chain_S2_TP3!B26*LCI_db1_S2!O33)+(supply_chain_S2_TP3!B27*LCI_db1_S2!O34)+(supply_chain_S2_TP3!B28*LCI_db1_S2!O35)+(supply_chain_S2_TP3!B32*LCI_db1_S2!O39))/LCIA_Methods!D5</f>
        <v>0</v>
      </c>
      <c r="F5" s="6">
        <f>(+(supply_chain_S2_TP3!B22*LCI_db1_S2!P29)+(supply_chain_S2_TP3!B23*LCI_db1_S2!P30)+(supply_chain_S2_TP3!B24*LCI_db1_S2!P31)+(supply_chain_S2_TP3!B25*LCI_db1_S2!P32)+(supply_chain_S2_TP3!B26*LCI_db1_S2!P33)+(supply_chain_S2_TP3!B27*LCI_db1_S2!P34)+(supply_chain_S2_TP3!B28*LCI_db1_S2!P35)+(supply_chain_S2_TP3!B32*LCI_db1_S2!P39))/LCIA_Methods!D6</f>
        <v>0</v>
      </c>
      <c r="G5" s="6">
        <f>(+(supply_chain_S2_TP3!B22*LCI_db1_S2!Q29)+(supply_chain_S2_TP3!B23*LCI_db1_S2!Q30)+(supply_chain_S2_TP3!B24*LCI_db1_S2!Q31)+(supply_chain_S2_TP3!B25*LCI_db1_S2!Q32)+(supply_chain_S2_TP3!B26*LCI_db1_S2!Q33)+(supply_chain_S2_TP3!B27*LCI_db1_S2!Q34)+(supply_chain_S2_TP3!B28*LCI_db1_S2!Q35)+(supply_chain_S2_TP3!B32*LCI_db1_S2!Q39))/LCIA_Methods!D7</f>
        <v>0</v>
      </c>
      <c r="H5" s="6">
        <f>(+(supply_chain_S2_TP3!B22*LCI_db1_S2!R29)+(supply_chain_S2_TP3!B23*LCI_db1_S2!R30)+(supply_chain_S2_TP3!B24*LCI_db1_S2!R31)+(supply_chain_S2_TP3!B25*LCI_db1_S2!R32)+(supply_chain_S2_TP3!B26*LCI_db1_S2!R33)+(supply_chain_S2_TP3!B27*LCI_db1_S2!R34)+(supply_chain_S2_TP3!B28*LCI_db1_S2!R35)+(supply_chain_S2_TP3!B32*LCI_db1_S2!R39))/LCIA_Methods!D8</f>
        <v>0</v>
      </c>
      <c r="I5" s="6">
        <f>(+(supply_chain_S2_TP3!B22*LCI_db1_S2!S29)+(supply_chain_S2_TP3!B23*LCI_db1_S2!S30)+(supply_chain_S2_TP3!B24*LCI_db1_S2!S31)+(supply_chain_S2_TP3!B25*LCI_db1_S2!S32)+(supply_chain_S2_TP3!B26*LCI_db1_S2!S33)+(supply_chain_S2_TP3!B27*LCI_db1_S2!S34)+(supply_chain_S2_TP3!B28*LCI_db1_S2!S35)+(supply_chain_S2_TP3!B32*LCI_db1_S2!S39))/LCIA_Methods!D9</f>
        <v>0</v>
      </c>
      <c r="J5" s="6">
        <f>(+(supply_chain_S2_TP3!B22*LCI_db1_S2!T29)+(supply_chain_S2_TP3!B23*LCI_db1_S2!T30)+(supply_chain_S2_TP3!B24*LCI_db1_S2!T31)+(supply_chain_S2_TP3!B25*LCI_db1_S2!T32)+(supply_chain_S2_TP3!B26*LCI_db1_S2!T33)+(supply_chain_S2_TP3!B27*LCI_db1_S2!T34)+(supply_chain_S2_TP3!B28*LCI_db1_S2!T35)+(supply_chain_S2_TP3!B32*LCI_db1_S2!T39))/LCIA_Methods!D10</f>
        <v>0</v>
      </c>
      <c r="K5" s="6">
        <f>(+(supply_chain_S2_TP3!B22*LCI_db1_S2!U29)+(supply_chain_S2_TP3!B23*LCI_db1_S2!U30)+(supply_chain_S2_TP3!B24*LCI_db1_S2!U31)+(supply_chain_S2_TP3!B25*LCI_db1_S2!U32)+(supply_chain_S2_TP3!B26*LCI_db1_S2!U33)+(supply_chain_S2_TP3!B27*LCI_db1_S2!U34)+(supply_chain_S2_TP3!B28*LCI_db1_S2!U35)+(supply_chain_S2_TP3!B32*LCI_db1_S2!U39))/LCIA_Methods!D11</f>
        <v>0</v>
      </c>
      <c r="L5" s="6">
        <f>(+(supply_chain_S2_TP3!B22*LCI_db1_S2!V29)+(supply_chain_S2_TP3!B23*LCI_db1_S2!V30)+(supply_chain_S2_TP3!B24*LCI_db1_S2!V31)+(supply_chain_S2_TP3!B25*LCI_db1_S2!V32)+(supply_chain_S2_TP3!B26*LCI_db1_S2!V33)+(supply_chain_S2_TP3!B27*LCI_db1_S2!V34)+(supply_chain_S2_TP3!B28*LCI_db1_S2!V35)+(supply_chain_S2_TP3!B32*LCI_db1_S2!V39))/LCIA_Methods!D12</f>
        <v>0</v>
      </c>
      <c r="M5" s="6">
        <f>(+(supply_chain_S2_TP3!B22*LCI_db1_S2!W29)+(supply_chain_S2_TP3!B23*LCI_db1_S2!W30)+(supply_chain_S2_TP3!B24*LCI_db1_S2!W31)+(supply_chain_S2_TP3!B25*LCI_db1_S2!W32)+(supply_chain_S2_TP3!B26*LCI_db1_S2!W33)+(supply_chain_S2_TP3!B27*LCI_db1_S2!W34)+(supply_chain_S2_TP3!B28*LCI_db1_S2!W35)+(supply_chain_S2_TP3!B32*LCI_db1_S2!W39))/LCIA_Methods!D13</f>
        <v>0</v>
      </c>
      <c r="N5" s="6">
        <f>(+(supply_chain_S2_TP3!B22*LCI_db1_S2!X29)+(supply_chain_S2_TP3!B23*LCI_db1_S2!X30)+(supply_chain_S2_TP3!B24*LCI_db1_S2!X31)+(supply_chain_S2_TP3!B25*LCI_db1_S2!X32)+(supply_chain_S2_TP3!B26*LCI_db1_S2!X33)+(supply_chain_S2_TP3!B27*LCI_db1_S2!X34)+(supply_chain_S2_TP3!B28*LCI_db1_S2!X35)+(supply_chain_S2_TP3!B32*LCI_db1_S2!X39))/LCIA_Methods!D14</f>
        <v>0</v>
      </c>
      <c r="O5" s="6">
        <f>(+(supply_chain_S2_TP3!B22*LCI_db1_S2!Y29)+(supply_chain_S2_TP3!B23*LCI_db1_S2!Y30)+(supply_chain_S2_TP3!B24*LCI_db1_S2!Y31)+(supply_chain_S2_TP3!B25*LCI_db1_S2!Y32)+(supply_chain_S2_TP3!B26*LCI_db1_S2!Y33)+(supply_chain_S2_TP3!B27*LCI_db1_S2!Y34)+(supply_chain_S2_TP3!B28*LCI_db1_S2!Y35)+(supply_chain_S2_TP3!B32*LCI_db1_S2!Y39))/LCIA_Methods!D15</f>
        <v>0</v>
      </c>
      <c r="P5" s="6">
        <f>(+(supply_chain_S2_TP3!B22*LCI_db1_S2!Z29)+(supply_chain_S2_TP3!B23*LCI_db1_S2!Z30)+(supply_chain_S2_TP3!B24*LCI_db1_S2!Z31)+(supply_chain_S2_TP3!B25*LCI_db1_S2!Z32)+(supply_chain_S2_TP3!B26*LCI_db1_S2!Z33)+(supply_chain_S2_TP3!B27*LCI_db1_S2!Z34)+(supply_chain_S2_TP3!B28*LCI_db1_S2!Z35)+(supply_chain_S2_TP3!B32*LCI_db1_S2!Z39))/LCIA_Methods!D16</f>
        <v>0</v>
      </c>
      <c r="Q5" s="6">
        <f>(+(supply_chain_S2_TP3!B22*LCI_db1_S2!AA29)+(supply_chain_S2_TP3!B23*LCI_db1_S2!AA30)+(supply_chain_S2_TP3!B24*LCI_db1_S2!AA31)+(supply_chain_S2_TP3!B25*LCI_db1_S2!AA32)+(supply_chain_S2_TP3!B26*LCI_db1_S2!AA33)+(supply_chain_S2_TP3!B27*LCI_db1_S2!AA34)+(supply_chain_S2_TP3!B28*LCI_db1_S2!AA35)+(supply_chain_S2_TP3!B32*LCI_db1_S2!AA39))/LCIA_Methods!D17</f>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OEV_Pathways_db1_S2!B2*VLOOKUP("PAH_RD",Waste_Generation_S3!A1:C100,3,FALSE)</f>
        <v>0.63806090355951273</v>
      </c>
      <c r="C2" s="6">
        <f>OEV_Pathways_db1_S2!C2*VLOOKUP("PAH_RD",Waste_Generation_S3!A1:C100,3,FALSE)</f>
        <v>0.26575915518047211</v>
      </c>
      <c r="D2" s="6">
        <f>OEV_Pathways_db1_S2!D2*VLOOKUP("PAH_RD",Waste_Generation_S3!A1:C100,3,FALSE)</f>
        <v>3.3938060250373634</v>
      </c>
      <c r="E2" s="6">
        <f>OEV_Pathways_db1_S2!E2*VLOOKUP("PAH_RD",Waste_Generation_S3!A1:C100,3,FALSE)</f>
        <v>0.89797346785280219</v>
      </c>
      <c r="F2" s="6">
        <f>OEV_Pathways_db1_S2!F2*VLOOKUP("PAH_RD",Waste_Generation_S3!A1:C100,3,FALSE)</f>
        <v>0.50735372498990738</v>
      </c>
      <c r="G2" s="6">
        <f>OEV_Pathways_db1_S2!G2*VLOOKUP("PAH_RD",Waste_Generation_S3!A1:C100,3,FALSE)</f>
        <v>0.41393999335640208</v>
      </c>
      <c r="H2" s="6">
        <f>OEV_Pathways_db1_S2!H2*VLOOKUP("PAH_RD",Waste_Generation_S3!A1:C100,3,FALSE)</f>
        <v>0.85518561537444671</v>
      </c>
      <c r="I2" s="6">
        <f>OEV_Pathways_db1_S2!I2*VLOOKUP("PAH_RD",Waste_Generation_S3!A1:C100,3,FALSE)</f>
        <v>0.98682881821037305</v>
      </c>
      <c r="J2" s="6">
        <f>OEV_Pathways_db1_S2!J2*VLOOKUP("PAH_RD",Waste_Generation_S3!A1:C100,3,FALSE)</f>
        <v>0.54807097806590066</v>
      </c>
      <c r="K2" s="6">
        <f>OEV_Pathways_db1_S2!K2*VLOOKUP("PAH_RD",Waste_Generation_S3!A1:C100,3,FALSE)</f>
        <v>0.13996034428543111</v>
      </c>
      <c r="L2" s="6">
        <f>OEV_Pathways_db1_S2!L2*VLOOKUP("PAH_RD",Waste_Generation_S3!A1:C100,3,FALSE)</f>
        <v>0.31226076657536828</v>
      </c>
      <c r="M2" s="6">
        <f>OEV_Pathways_db1_S2!M2*VLOOKUP("PAH_RD",Waste_Generation_S3!A1:C100,3,FALSE)</f>
        <v>0.53848059853843844</v>
      </c>
      <c r="N2" s="6">
        <f>OEV_Pathways_db1_S2!N2*VLOOKUP("PAH_RD",Waste_Generation_S3!A1:C100,3,FALSE)</f>
        <v>0.13151433882356131</v>
      </c>
      <c r="O2" s="6">
        <f>OEV_Pathways_db1_S2!O2*VLOOKUP("PAH_RD",Waste_Generation_S3!A1:C100,3,FALSE)</f>
        <v>0.16592103697655941</v>
      </c>
      <c r="P2" s="6">
        <f>OEV_Pathways_db1_S2!P2*VLOOKUP("PAH_RD",Waste_Generation_S3!A1:C100,3,FALSE)</f>
        <v>0.17093400955609972</v>
      </c>
      <c r="Q2" s="6">
        <f>OEV_Pathways_db1_S2!Q2*VLOOKUP("PAH_RD",Waste_Generation_S3!A1:C100,3,FALSE)</f>
        <v>5.9814547740751625</v>
      </c>
    </row>
    <row r="3" spans="1:17" x14ac:dyDescent="0.35">
      <c r="A3" s="5" t="s">
        <v>2</v>
      </c>
      <c r="B3" s="6">
        <f>OEV_Pathways_db1_S2!B3*VLOOKUP("TP1",Waste_Generation_S3!A1:C100,3,FALSE)</f>
        <v>0.10634348392658549</v>
      </c>
      <c r="C3" s="6">
        <f>OEV_Pathways_db1_S2!C3*VLOOKUP("TP1",Waste_Generation_S3!A1:C100,3,FALSE)</f>
        <v>4.4293192530078691E-2</v>
      </c>
      <c r="D3" s="6">
        <f>OEV_Pathways_db1_S2!D3*VLOOKUP("TP1",Waste_Generation_S3!A1:C100,3,FALSE)</f>
        <v>0.56563433750622738</v>
      </c>
      <c r="E3" s="6">
        <f>OEV_Pathways_db1_S2!E3*VLOOKUP("TP1",Waste_Generation_S3!A1:C100,3,FALSE)</f>
        <v>0.14966224464213373</v>
      </c>
      <c r="F3" s="6">
        <f>OEV_Pathways_db1_S2!F3*VLOOKUP("TP1",Waste_Generation_S3!A1:C100,3,FALSE)</f>
        <v>8.4558954164984601E-2</v>
      </c>
      <c r="G3" s="6">
        <f>OEV_Pathways_db1_S2!G3*VLOOKUP("TP1",Waste_Generation_S3!A1:C100,3,FALSE)</f>
        <v>6.8989998892733703E-2</v>
      </c>
      <c r="H3" s="6">
        <f>OEV_Pathways_db1_S2!H3*VLOOKUP("TP1",Waste_Generation_S3!A1:C100,3,FALSE)</f>
        <v>0.14253093589574117</v>
      </c>
      <c r="I3" s="6">
        <f>OEV_Pathways_db1_S2!I3*VLOOKUP("TP1",Waste_Generation_S3!A1:C100,3,FALSE)</f>
        <v>0.16447146970172891</v>
      </c>
      <c r="J3" s="6">
        <f>OEV_Pathways_db1_S2!J3*VLOOKUP("TP1",Waste_Generation_S3!A1:C100,3,FALSE)</f>
        <v>9.1345163010983443E-2</v>
      </c>
      <c r="K3" s="6">
        <f>OEV_Pathways_db1_S2!K3*VLOOKUP("TP1",Waste_Generation_S3!A1:C100,3,FALSE)</f>
        <v>2.3326724047571856E-2</v>
      </c>
      <c r="L3" s="6">
        <f>OEV_Pathways_db1_S2!L3*VLOOKUP("TP1",Waste_Generation_S3!A1:C100,3,FALSE)</f>
        <v>5.2043461095894729E-2</v>
      </c>
      <c r="M3" s="6">
        <f>OEV_Pathways_db1_S2!M3*VLOOKUP("TP1",Waste_Generation_S3!A1:C100,3,FALSE)</f>
        <v>8.974676642307311E-2</v>
      </c>
      <c r="N3" s="6">
        <f>OEV_Pathways_db1_S2!N3*VLOOKUP("TP1",Waste_Generation_S3!A1:C100,3,FALSE)</f>
        <v>2.1919056470593556E-2</v>
      </c>
      <c r="O3" s="6">
        <f>OEV_Pathways_db1_S2!O3*VLOOKUP("TP1",Waste_Generation_S3!A1:C100,3,FALSE)</f>
        <v>2.7653506162759908E-2</v>
      </c>
      <c r="P3" s="6">
        <f>OEV_Pathways_db1_S2!P3*VLOOKUP("TP1",Waste_Generation_S3!A1:C100,3,FALSE)</f>
        <v>2.8489001592683291E-2</v>
      </c>
      <c r="Q3" s="6">
        <f>OEV_Pathways_db1_S2!Q3*VLOOKUP("TP1",Waste_Generation_S3!A1:C100,3,FALSE)</f>
        <v>0.99690912901252726</v>
      </c>
    </row>
    <row r="4" spans="1:17" x14ac:dyDescent="0.35">
      <c r="A4" s="5" t="s">
        <v>3</v>
      </c>
      <c r="B4" s="6">
        <f>OEV_Pathways_db1_S2!B4*VLOOKUP("TP2",Waste_Generation_S3!A1:C100,3,FALSE)</f>
        <v>0.21268696785317087</v>
      </c>
      <c r="C4" s="6">
        <f>OEV_Pathways_db1_S2!C4*VLOOKUP("TP2",Waste_Generation_S3!A1:C100,3,FALSE)</f>
        <v>8.8586385060157341E-2</v>
      </c>
      <c r="D4" s="6">
        <f>OEV_Pathways_db1_S2!D4*VLOOKUP("TP2",Waste_Generation_S3!A1:C100,3,FALSE)</f>
        <v>1.1312686750124543</v>
      </c>
      <c r="E4" s="6">
        <f>OEV_Pathways_db1_S2!E4*VLOOKUP("TP2",Waste_Generation_S3!A1:C100,3,FALSE)</f>
        <v>0.29932448928426736</v>
      </c>
      <c r="F4" s="6">
        <f>OEV_Pathways_db1_S2!F4*VLOOKUP("TP2",Waste_Generation_S3!A1:C100,3,FALSE)</f>
        <v>0.16911790832996912</v>
      </c>
      <c r="G4" s="6">
        <f>OEV_Pathways_db1_S2!G4*VLOOKUP("TP2",Waste_Generation_S3!A1:C100,3,FALSE)</f>
        <v>0.13797999778546735</v>
      </c>
      <c r="H4" s="6">
        <f>OEV_Pathways_db1_S2!H4*VLOOKUP("TP2",Waste_Generation_S3!A1:C100,3,FALSE)</f>
        <v>0.28506187179148218</v>
      </c>
      <c r="I4" s="6">
        <f>OEV_Pathways_db1_S2!I4*VLOOKUP("TP2",Waste_Generation_S3!A1:C100,3,FALSE)</f>
        <v>0.32894293940345765</v>
      </c>
      <c r="J4" s="6">
        <f>OEV_Pathways_db1_S2!J4*VLOOKUP("TP2",Waste_Generation_S3!A1:C100,3,FALSE)</f>
        <v>0.18269032602196683</v>
      </c>
      <c r="K4" s="6">
        <f>OEV_Pathways_db1_S2!K4*VLOOKUP("TP2",Waste_Generation_S3!A1:C100,3,FALSE)</f>
        <v>4.6653448095143692E-2</v>
      </c>
      <c r="L4" s="6">
        <f>OEV_Pathways_db1_S2!L4*VLOOKUP("TP2",Waste_Generation_S3!A1:C100,3,FALSE)</f>
        <v>0.10408692219178942</v>
      </c>
      <c r="M4" s="6">
        <f>OEV_Pathways_db1_S2!M4*VLOOKUP("TP2",Waste_Generation_S3!A1:C100,3,FALSE)</f>
        <v>0.17949353284614614</v>
      </c>
      <c r="N4" s="6">
        <f>OEV_Pathways_db1_S2!N4*VLOOKUP("TP2",Waste_Generation_S3!A1:C100,3,FALSE)</f>
        <v>4.3838112941187092E-2</v>
      </c>
      <c r="O4" s="6">
        <f>OEV_Pathways_db1_S2!O4*VLOOKUP("TP2",Waste_Generation_S3!A1:C100,3,FALSE)</f>
        <v>5.5307012325519794E-2</v>
      </c>
      <c r="P4" s="6">
        <f>OEV_Pathways_db1_S2!P4*VLOOKUP("TP2",Waste_Generation_S3!A1:C100,3,FALSE)</f>
        <v>5.6978003185366562E-2</v>
      </c>
      <c r="Q4" s="6">
        <f>OEV_Pathways_db1_S2!Q4*VLOOKUP("TP2",Waste_Generation_S3!A1:C100,3,FALSE)</f>
        <v>1.9938182580250536</v>
      </c>
    </row>
    <row r="5" spans="1:17" x14ac:dyDescent="0.35">
      <c r="A5" s="5" t="s">
        <v>4</v>
      </c>
      <c r="B5" s="6">
        <f>OEV_Pathways_db1_S2!B5*VLOOKUP("TP3",Waste_Generation_S3!A1:C100,3,FALSE)</f>
        <v>0.31903045177975636</v>
      </c>
      <c r="C5" s="6">
        <f>OEV_Pathways_db1_S2!C5*VLOOKUP("TP3",Waste_Generation_S3!A1:C100,3,FALSE)</f>
        <v>0.13287957759023605</v>
      </c>
      <c r="D5" s="6">
        <f>OEV_Pathways_db1_S2!D5*VLOOKUP("TP3",Waste_Generation_S3!A1:C100,3,FALSE)</f>
        <v>1.6969030125186817</v>
      </c>
      <c r="E5" s="6">
        <f>OEV_Pathways_db1_S2!E5*VLOOKUP("TP3",Waste_Generation_S3!A1:C100,3,FALSE)</f>
        <v>0.44898673392640109</v>
      </c>
      <c r="F5" s="6">
        <f>OEV_Pathways_db1_S2!F5*VLOOKUP("TP3",Waste_Generation_S3!A1:C100,3,FALSE)</f>
        <v>0.25367686249495369</v>
      </c>
      <c r="G5" s="6">
        <f>OEV_Pathways_db1_S2!G5*VLOOKUP("TP3",Waste_Generation_S3!A1:C100,3,FALSE)</f>
        <v>0.20696999667820104</v>
      </c>
      <c r="H5" s="6">
        <f>OEV_Pathways_db1_S2!H5*VLOOKUP("TP3",Waste_Generation_S3!A1:C100,3,FALSE)</f>
        <v>0.42759280768722335</v>
      </c>
      <c r="I5" s="6">
        <f>OEV_Pathways_db1_S2!I5*VLOOKUP("TP3",Waste_Generation_S3!A1:C100,3,FALSE)</f>
        <v>0.49341440910518652</v>
      </c>
      <c r="J5" s="6">
        <f>OEV_Pathways_db1_S2!J5*VLOOKUP("TP3",Waste_Generation_S3!A1:C100,3,FALSE)</f>
        <v>0.27403548903295027</v>
      </c>
      <c r="K5" s="6">
        <f>OEV_Pathways_db1_S2!K5*VLOOKUP("TP3",Waste_Generation_S3!A1:C100,3,FALSE)</f>
        <v>6.9980172142715555E-2</v>
      </c>
      <c r="L5" s="6">
        <f>OEV_Pathways_db1_S2!L5*VLOOKUP("TP3",Waste_Generation_S3!A1:C100,3,FALSE)</f>
        <v>0.15613038328768414</v>
      </c>
      <c r="M5" s="6">
        <f>OEV_Pathways_db1_S2!M5*VLOOKUP("TP3",Waste_Generation_S3!A1:C100,3,FALSE)</f>
        <v>0.26924029926921922</v>
      </c>
      <c r="N5" s="6">
        <f>OEV_Pathways_db1_S2!N5*VLOOKUP("TP3",Waste_Generation_S3!A1:C100,3,FALSE)</f>
        <v>6.5757169411780655E-2</v>
      </c>
      <c r="O5" s="6">
        <f>OEV_Pathways_db1_S2!O5*VLOOKUP("TP3",Waste_Generation_S3!A1:C100,3,FALSE)</f>
        <v>8.2960518488279705E-2</v>
      </c>
      <c r="P5" s="6">
        <f>OEV_Pathways_db1_S2!P5*VLOOKUP("TP3",Waste_Generation_S3!A1:C100,3,FALSE)</f>
        <v>8.546700477804986E-2</v>
      </c>
      <c r="Q5" s="6">
        <f>OEV_Pathways_db1_S2!Q5*VLOOKUP("TP3",Waste_Generation_S3!A1:C100,3,FALSE)</f>
        <v>2.9907273870375812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CA_Pathways_db1_S3!B2-TUM_db1_S3_Util!B2</f>
        <v>0.66737415495819874</v>
      </c>
      <c r="C2" s="6">
        <f>CA_Pathways_db1_S3!C2-TUM_db1_S3_Util!C2</f>
        <v>1.5025970080652241E-2</v>
      </c>
      <c r="D2" s="6">
        <f>CA_Pathways_db1_S3!D2-TUM_db1_S3_Util!D2</f>
        <v>1.9978060405817928</v>
      </c>
      <c r="E2" s="6">
        <f>CA_Pathways_db1_S3!E2-TUM_db1_S3_Util!E2</f>
        <v>0.37362139744155132</v>
      </c>
      <c r="F2" s="6">
        <f>CA_Pathways_db1_S3!F2-TUM_db1_S3_Util!F2</f>
        <v>0.26202822507968243</v>
      </c>
      <c r="G2" s="6">
        <f>CA_Pathways_db1_S3!G2-TUM_db1_S3_Util!G2</f>
        <v>2.582441376287381E-2</v>
      </c>
      <c r="H2" s="6">
        <f>CA_Pathways_db1_S3!H2-TUM_db1_S3_Util!H2</f>
        <v>0.24206193420526248</v>
      </c>
      <c r="I2" s="6">
        <f>CA_Pathways_db1_S3!I2-TUM_db1_S3_Util!I2</f>
        <v>0.17141695118643555</v>
      </c>
      <c r="J2" s="6">
        <f>CA_Pathways_db1_S3!J2-TUM_db1_S3_Util!J2</f>
        <v>0.18243230427056939</v>
      </c>
      <c r="K2" s="6">
        <f>CA_Pathways_db1_S3!K2-TUM_db1_S3_Util!K2</f>
        <v>9.6685953586294157E-2</v>
      </c>
      <c r="L2" s="6">
        <f>CA_Pathways_db1_S3!L2-TUM_db1_S3_Util!L2</f>
        <v>0.11896656212756386</v>
      </c>
      <c r="M2" s="6">
        <f>CA_Pathways_db1_S3!M2-TUM_db1_S3_Util!M2</f>
        <v>0.25673896424275944</v>
      </c>
      <c r="N2" s="6">
        <f>CA_Pathways_db1_S3!N2-TUM_db1_S3_Util!N2</f>
        <v>6.5037224007183134E-2</v>
      </c>
      <c r="O2" s="6">
        <f>CA_Pathways_db1_S3!O2-TUM_db1_S3_Util!O2</f>
        <v>2.3107859858998284E-2</v>
      </c>
      <c r="P2" s="6">
        <f>CA_Pathways_db1_S3!P2-TUM_db1_S3_Util!P2</f>
        <v>8.4938153485873427E-2</v>
      </c>
      <c r="Q2" s="6">
        <f>CA_Pathways_db1_S3!Q2-TUM_db1_S3_Util!Q2</f>
        <v>0.54493288924456229</v>
      </c>
    </row>
    <row r="3" spans="1:17" x14ac:dyDescent="0.35">
      <c r="A3" s="5" t="s">
        <v>2</v>
      </c>
      <c r="B3" s="6">
        <f>CA_Pathways_db1_S3!B3-TUM_db1_S3_Util!B3</f>
        <v>0.44659591643307028</v>
      </c>
      <c r="C3" s="6">
        <f>CA_Pathways_db1_S3!C3-TUM_db1_S3_Util!C3</f>
        <v>2.2562802414127451E-3</v>
      </c>
      <c r="D3" s="6">
        <f>CA_Pathways_db1_S3!D3-TUM_db1_S3_Util!D3</f>
        <v>1.0218239046182278</v>
      </c>
      <c r="E3" s="6">
        <f>CA_Pathways_db1_S3!E3-TUM_db1_S3_Util!E3</f>
        <v>8.5712220318337265E-2</v>
      </c>
      <c r="F3" s="6">
        <f>CA_Pathways_db1_S3!F3-TUM_db1_S3_Util!F3</f>
        <v>2.2629875085017966E-2</v>
      </c>
      <c r="G3" s="6">
        <f>CA_Pathways_db1_S3!G3-TUM_db1_S3_Util!G3</f>
        <v>4.476001100119374E-3</v>
      </c>
      <c r="H3" s="6">
        <f>CA_Pathways_db1_S3!H3-TUM_db1_S3_Util!H3</f>
        <v>2.6096046874971034E-2</v>
      </c>
      <c r="I3" s="6">
        <f>CA_Pathways_db1_S3!I3-TUM_db1_S3_Util!I3</f>
        <v>2.7487340651635325E-2</v>
      </c>
      <c r="J3" s="6">
        <f>CA_Pathways_db1_S3!J3-TUM_db1_S3_Util!J3</f>
        <v>2.0325368055464036E-2</v>
      </c>
      <c r="K3" s="6">
        <f>CA_Pathways_db1_S3!K3-TUM_db1_S3_Util!K3</f>
        <v>7.65799466104225E-2</v>
      </c>
      <c r="L3" s="6">
        <f>CA_Pathways_db1_S3!L3-TUM_db1_S3_Util!L3</f>
        <v>1.1089615161226781E-2</v>
      </c>
      <c r="M3" s="6">
        <f>CA_Pathways_db1_S3!M3-TUM_db1_S3_Util!M3</f>
        <v>3.6651419568972027E-2</v>
      </c>
      <c r="N3" s="6">
        <f>CA_Pathways_db1_S3!N3-TUM_db1_S3_Util!N3</f>
        <v>2.9544174934780418E-3</v>
      </c>
      <c r="O3" s="6">
        <f>CA_Pathways_db1_S3!O3-TUM_db1_S3_Util!O3</f>
        <v>1.1505486433257942E-2</v>
      </c>
      <c r="P3" s="6">
        <f>CA_Pathways_db1_S3!P3-TUM_db1_S3_Util!P3</f>
        <v>3.3859722278980015E-2</v>
      </c>
      <c r="Q3" s="6">
        <f>CA_Pathways_db1_S3!Q3-TUM_db1_S3_Util!Q3</f>
        <v>0.19502411617231155</v>
      </c>
    </row>
    <row r="4" spans="1:17" x14ac:dyDescent="0.35">
      <c r="A4" s="5" t="s">
        <v>3</v>
      </c>
      <c r="B4" s="6">
        <f>CA_Pathways_db1_S3!B4-TUM_db1_S3_Util!B4</f>
        <v>9.1004390164223001E-2</v>
      </c>
      <c r="C4" s="6">
        <f>CA_Pathways_db1_S3!C4-TUM_db1_S3_Util!C4</f>
        <v>5.1471565552622025E-3</v>
      </c>
      <c r="D4" s="6">
        <f>CA_Pathways_db1_S3!D4-TUM_db1_S3_Util!D4</f>
        <v>0.32239480106184504</v>
      </c>
      <c r="E4" s="6">
        <f>CA_Pathways_db1_S3!E4-TUM_db1_S3_Util!E4</f>
        <v>0.13902200237590237</v>
      </c>
      <c r="F4" s="6">
        <f>CA_Pathways_db1_S3!F4-TUM_db1_S3_Util!F4</f>
        <v>9.5123265420699321E-2</v>
      </c>
      <c r="G4" s="6">
        <f>CA_Pathways_db1_S3!G4-TUM_db1_S3_Util!G4</f>
        <v>8.5821215572421811E-3</v>
      </c>
      <c r="H4" s="6">
        <f>CA_Pathways_db1_S3!H4-TUM_db1_S3_Util!H4</f>
        <v>8.1920876519491342E-2</v>
      </c>
      <c r="I4" s="6">
        <f>CA_Pathways_db1_S3!I4-TUM_db1_S3_Util!I4</f>
        <v>5.3390700739280449E-2</v>
      </c>
      <c r="J4" s="6">
        <f>CA_Pathways_db1_S3!J4-TUM_db1_S3_Util!J4</f>
        <v>5.9887500791988832E-2</v>
      </c>
      <c r="K4" s="6">
        <f>CA_Pathways_db1_S3!K4-TUM_db1_S3_Util!K4</f>
        <v>6.7889402695680053E-3</v>
      </c>
      <c r="L4" s="6">
        <f>CA_Pathways_db1_S3!L4-TUM_db1_S3_Util!L4</f>
        <v>4.0525885979551798E-2</v>
      </c>
      <c r="M4" s="6">
        <f>CA_Pathways_db1_S3!M4-TUM_db1_S3_Util!M4</f>
        <v>0.10937386515301349</v>
      </c>
      <c r="N4" s="6">
        <f>CA_Pathways_db1_S3!N4-TUM_db1_S3_Util!N4</f>
        <v>2.5429833547491423E-2</v>
      </c>
      <c r="O4" s="6">
        <f>CA_Pathways_db1_S3!O4-TUM_db1_S3_Util!O4</f>
        <v>4.3764473903598602E-3</v>
      </c>
      <c r="P4" s="6">
        <f>CA_Pathways_db1_S3!P4-TUM_db1_S3_Util!P4</f>
        <v>1.6128354531078679E-2</v>
      </c>
      <c r="Q4" s="6">
        <f>CA_Pathways_db1_S3!Q4-TUM_db1_S3_Util!Q4</f>
        <v>0.1368444926453786</v>
      </c>
    </row>
    <row r="5" spans="1:17" x14ac:dyDescent="0.35">
      <c r="A5" s="5" t="s">
        <v>4</v>
      </c>
      <c r="B5" s="6">
        <f>CA_Pathways_db1_S3!B5-TUM_db1_S3_Util!B5</f>
        <v>0.12977384836090536</v>
      </c>
      <c r="C5" s="6">
        <f>CA_Pathways_db1_S3!C5-TUM_db1_S3_Util!C5</f>
        <v>7.622533283977293E-3</v>
      </c>
      <c r="D5" s="6">
        <f>CA_Pathways_db1_S3!D5-TUM_db1_S3_Util!D5</f>
        <v>0.65358733490172016</v>
      </c>
      <c r="E5" s="6">
        <f>CA_Pathways_db1_S3!E5-TUM_db1_S3_Util!E5</f>
        <v>0.14888717474731167</v>
      </c>
      <c r="F5" s="6">
        <f>CA_Pathways_db1_S3!F5-TUM_db1_S3_Util!F5</f>
        <v>0.14427508457396515</v>
      </c>
      <c r="G5" s="6">
        <f>CA_Pathways_db1_S3!G5-TUM_db1_S3_Util!G5</f>
        <v>1.2766291105512256E-2</v>
      </c>
      <c r="H5" s="6">
        <f>CA_Pathways_db1_S3!H5-TUM_db1_S3_Util!H5</f>
        <v>0.13404501081080009</v>
      </c>
      <c r="I5" s="6">
        <f>CA_Pathways_db1_S3!I5-TUM_db1_S3_Util!I5</f>
        <v>9.0538909795519776E-2</v>
      </c>
      <c r="J5" s="6">
        <f>CA_Pathways_db1_S3!J5-TUM_db1_S3_Util!J5</f>
        <v>0.1022194354231165</v>
      </c>
      <c r="K5" s="6">
        <f>CA_Pathways_db1_S3!K5-TUM_db1_S3_Util!K5</f>
        <v>1.3317066706303641E-2</v>
      </c>
      <c r="L5" s="6">
        <f>CA_Pathways_db1_S3!L5-TUM_db1_S3_Util!L5</f>
        <v>6.7351060986785269E-2</v>
      </c>
      <c r="M5" s="6">
        <f>CA_Pathways_db1_S3!M5-TUM_db1_S3_Util!M5</f>
        <v>0.11071367952077389</v>
      </c>
      <c r="N5" s="6">
        <f>CA_Pathways_db1_S3!N5-TUM_db1_S3_Util!N5</f>
        <v>3.6652972966213671E-2</v>
      </c>
      <c r="O5" s="6">
        <f>CA_Pathways_db1_S3!O5-TUM_db1_S3_Util!O5</f>
        <v>7.2259260353804804E-3</v>
      </c>
      <c r="P5" s="6">
        <f>CA_Pathways_db1_S3!P5-TUM_db1_S3_Util!P5</f>
        <v>3.4950076675814734E-2</v>
      </c>
      <c r="Q5" s="6">
        <f>CA_Pathways_db1_S3!Q5-TUM_db1_S3_Util!Q5</f>
        <v>0.21306428042687214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b1_S3!L29)+(supply_chain_S3_PAH_RD!B23*LCI_db1_S3!L30)+(supply_chain_S3_PAH_RD!B24*LCI_db1_S3!L31)+(supply_chain_S3_PAH_RD!B25*LCI_db1_S3!L32)+(supply_chain_S3_PAH_RD!B26*LCI_db1_S3!L33)+(supply_chain_S3_PAH_RD!B27*LCI_db1_S3!L34)+(supply_chain_S3_PAH_RD!B28*LCI_db1_S3!L35)+(supply_chain_S3_PAH_RD!B32*LCI_db1_S3!L39))/LCIA_Methods!D2</f>
        <v>-0.14932231936035098</v>
      </c>
      <c r="C2" s="6">
        <f>(+(supply_chain_S3_PAH_RD!B22*LCI_db1_S3!M29)+(supply_chain_S3_PAH_RD!B23*LCI_db1_S3!M30)+(supply_chain_S3_PAH_RD!B24*LCI_db1_S3!M31)+(supply_chain_S3_PAH_RD!B25*LCI_db1_S3!M32)+(supply_chain_S3_PAH_RD!B26*LCI_db1_S3!M33)+(supply_chain_S3_PAH_RD!B27*LCI_db1_S3!M34)+(supply_chain_S3_PAH_RD!B28*LCI_db1_S3!M35)+(supply_chain_S3_PAH_RD!B32*LCI_db1_S3!M39))/LCIA_Methods!D3</f>
        <v>-5.5010830152482622E-3</v>
      </c>
      <c r="D2" s="6">
        <f>(+(supply_chain_S3_PAH_RD!B22*LCI_db1_S3!N29)+(supply_chain_S3_PAH_RD!B23*LCI_db1_S3!N30)+(supply_chain_S3_PAH_RD!B24*LCI_db1_S3!N31)+(supply_chain_S3_PAH_RD!B25*LCI_db1_S3!N32)+(supply_chain_S3_PAH_RD!B26*LCI_db1_S3!N33)+(supply_chain_S3_PAH_RD!B27*LCI_db1_S3!N34)+(supply_chain_S3_PAH_RD!B28*LCI_db1_S3!N35)+(supply_chain_S3_PAH_RD!B32*LCI_db1_S3!N39))/LCIA_Methods!D4</f>
        <v>-0.30305051551170931</v>
      </c>
      <c r="E2" s="6">
        <f>(+(supply_chain_S3_PAH_RD!B22*LCI_db1_S3!O29)+(supply_chain_S3_PAH_RD!B23*LCI_db1_S3!O30)+(supply_chain_S3_PAH_RD!B24*LCI_db1_S3!O31)+(supply_chain_S3_PAH_RD!B25*LCI_db1_S3!O32)+(supply_chain_S3_PAH_RD!B26*LCI_db1_S3!O33)+(supply_chain_S3_PAH_RD!B27*LCI_db1_S3!O34)+(supply_chain_S3_PAH_RD!B28*LCI_db1_S3!O35)+(supply_chain_S3_PAH_RD!B32*LCI_db1_S3!O39))/LCIA_Methods!D5</f>
        <v>-6.1009886150820841E-2</v>
      </c>
      <c r="F2" s="6">
        <f>(+(supply_chain_S3_PAH_RD!B22*LCI_db1_S3!P29)+(supply_chain_S3_PAH_RD!B23*LCI_db1_S3!P30)+(supply_chain_S3_PAH_RD!B24*LCI_db1_S3!P31)+(supply_chain_S3_PAH_RD!B25*LCI_db1_S3!P32)+(supply_chain_S3_PAH_RD!B26*LCI_db1_S3!P33)+(supply_chain_S3_PAH_RD!B27*LCI_db1_S3!P34)+(supply_chain_S3_PAH_RD!B28*LCI_db1_S3!P35)+(supply_chain_S3_PAH_RD!B32*LCI_db1_S3!P39))/LCIA_Methods!D6</f>
        <v>-1.803084245667123E-2</v>
      </c>
      <c r="G2" s="6">
        <f>(+(supply_chain_S3_PAH_RD!B22*LCI_db1_S3!Q29)+(supply_chain_S3_PAH_RD!B23*LCI_db1_S3!Q30)+(supply_chain_S3_PAH_RD!B24*LCI_db1_S3!Q31)+(supply_chain_S3_PAH_RD!B25*LCI_db1_S3!Q32)+(supply_chain_S3_PAH_RD!B26*LCI_db1_S3!Q33)+(supply_chain_S3_PAH_RD!B27*LCI_db1_S3!Q34)+(supply_chain_S3_PAH_RD!B28*LCI_db1_S3!Q35)+(supply_chain_S3_PAH_RD!B32*LCI_db1_S3!Q39))/LCIA_Methods!D7</f>
        <v>-3.0669171151784151E-3</v>
      </c>
      <c r="H2" s="6">
        <f>(+(supply_chain_S3_PAH_RD!B22*LCI_db1_S3!R29)+(supply_chain_S3_PAH_RD!B23*LCI_db1_S3!R30)+(supply_chain_S3_PAH_RD!B24*LCI_db1_S3!R31)+(supply_chain_S3_PAH_RD!B25*LCI_db1_S3!R32)+(supply_chain_S3_PAH_RD!B26*LCI_db1_S3!R33)+(supply_chain_S3_PAH_RD!B27*LCI_db1_S3!R34)+(supply_chain_S3_PAH_RD!B28*LCI_db1_S3!R35)+(supply_chain_S3_PAH_RD!B32*LCI_db1_S3!R39))/LCIA_Methods!D8</f>
        <v>-5.3250021193711417E-2</v>
      </c>
      <c r="I2" s="6">
        <f>(+(supply_chain_S3_PAH_RD!B22*LCI_db1_S3!S29)+(supply_chain_S3_PAH_RD!B23*LCI_db1_S3!S30)+(supply_chain_S3_PAH_RD!B24*LCI_db1_S3!S31)+(supply_chain_S3_PAH_RD!B25*LCI_db1_S3!S32)+(supply_chain_S3_PAH_RD!B26*LCI_db1_S3!S33)+(supply_chain_S3_PAH_RD!B27*LCI_db1_S3!S34)+(supply_chain_S3_PAH_RD!B28*LCI_db1_S3!S35)+(supply_chain_S3_PAH_RD!B32*LCI_db1_S3!S39))/LCIA_Methods!D9</f>
        <v>-3.8598777982728212E-2</v>
      </c>
      <c r="J2" s="6">
        <f>(+(supply_chain_S3_PAH_RD!B22*LCI_db1_S3!T29)+(supply_chain_S3_PAH_RD!B23*LCI_db1_S3!T30)+(supply_chain_S3_PAH_RD!B24*LCI_db1_S3!T31)+(supply_chain_S3_PAH_RD!B25*LCI_db1_S3!T32)+(supply_chain_S3_PAH_RD!B26*LCI_db1_S3!T33)+(supply_chain_S3_PAH_RD!B27*LCI_db1_S3!T34)+(supply_chain_S3_PAH_RD!B28*LCI_db1_S3!T35)+(supply_chain_S3_PAH_RD!B32*LCI_db1_S3!T39))/LCIA_Methods!D10</f>
        <v>-4.4789561250706079E-2</v>
      </c>
      <c r="K2" s="6">
        <f>(+(supply_chain_S3_PAH_RD!B22*LCI_db1_S3!U29)+(supply_chain_S3_PAH_RD!B23*LCI_db1_S3!U30)+(supply_chain_S3_PAH_RD!B24*LCI_db1_S3!U31)+(supply_chain_S3_PAH_RD!B25*LCI_db1_S3!U32)+(supply_chain_S3_PAH_RD!B26*LCI_db1_S3!U33)+(supply_chain_S3_PAH_RD!B27*LCI_db1_S3!U34)+(supply_chain_S3_PAH_RD!B28*LCI_db1_S3!U35)+(supply_chain_S3_PAH_RD!B32*LCI_db1_S3!U39))/LCIA_Methods!D11</f>
        <v>-1.8116862172884676E-2</v>
      </c>
      <c r="L2" s="6">
        <f>(+(supply_chain_S3_PAH_RD!B22*LCI_db1_S3!V29)+(supply_chain_S3_PAH_RD!B23*LCI_db1_S3!V30)+(supply_chain_S3_PAH_RD!B24*LCI_db1_S3!V31)+(supply_chain_S3_PAH_RD!B25*LCI_db1_S3!V32)+(supply_chain_S3_PAH_RD!B26*LCI_db1_S3!V33)+(supply_chain_S3_PAH_RD!B27*LCI_db1_S3!V34)+(supply_chain_S3_PAH_RD!B28*LCI_db1_S3!V35)+(supply_chain_S3_PAH_RD!B32*LCI_db1_S3!V39))/LCIA_Methods!D12</f>
        <v>-2.4693629472185837E-2</v>
      </c>
      <c r="M2" s="6">
        <f>(+(supply_chain_S3_PAH_RD!B22*LCI_db1_S3!W29)+(supply_chain_S3_PAH_RD!B23*LCI_db1_S3!W30)+(supply_chain_S3_PAH_RD!B24*LCI_db1_S3!W31)+(supply_chain_S3_PAH_RD!B25*LCI_db1_S3!W32)+(supply_chain_S3_PAH_RD!B26*LCI_db1_S3!W33)+(supply_chain_S3_PAH_RD!B27*LCI_db1_S3!W34)+(supply_chain_S3_PAH_RD!B28*LCI_db1_S3!W35)+(supply_chain_S3_PAH_RD!B32*LCI_db1_S3!W39))/LCIA_Methods!D13</f>
        <v>-1.8095066247641976E-2</v>
      </c>
      <c r="N2" s="6">
        <f>(+(supply_chain_S3_PAH_RD!B22*LCI_db1_S3!X29)+(supply_chain_S3_PAH_RD!B23*LCI_db1_S3!X30)+(supply_chain_S3_PAH_RD!B24*LCI_db1_S3!X31)+(supply_chain_S3_PAH_RD!B25*LCI_db1_S3!X32)+(supply_chain_S3_PAH_RD!B26*LCI_db1_S3!X33)+(supply_chain_S3_PAH_RD!B27*LCI_db1_S3!X34)+(supply_chain_S3_PAH_RD!B28*LCI_db1_S3!X35)+(supply_chain_S3_PAH_RD!B32*LCI_db1_S3!X39))/LCIA_Methods!D14</f>
        <v>-2.4666815878568843E-3</v>
      </c>
      <c r="O2" s="6">
        <f>(+(supply_chain_S3_PAH_RD!B22*LCI_db1_S3!Y29)+(supply_chain_S3_PAH_RD!B23*LCI_db1_S3!Y30)+(supply_chain_S3_PAH_RD!B24*LCI_db1_S3!Y31)+(supply_chain_S3_PAH_RD!B25*LCI_db1_S3!Y32)+(supply_chain_S3_PAH_RD!B26*LCI_db1_S3!Y33)+(supply_chain_S3_PAH_RD!B27*LCI_db1_S3!Y34)+(supply_chain_S3_PAH_RD!B28*LCI_db1_S3!Y35)+(supply_chain_S3_PAH_RD!B32*LCI_db1_S3!Y39))/LCIA_Methods!D15</f>
        <v>-1.8858531369904157E-2</v>
      </c>
      <c r="P2" s="6">
        <f>(+(supply_chain_S3_PAH_RD!B22*LCI_db1_S3!Z29)+(supply_chain_S3_PAH_RD!B23*LCI_db1_S3!Z30)+(supply_chain_S3_PAH_RD!B24*LCI_db1_S3!Z31)+(supply_chain_S3_PAH_RD!B25*LCI_db1_S3!Z32)+(supply_chain_S3_PAH_RD!B26*LCI_db1_S3!Z33)+(supply_chain_S3_PAH_RD!B27*LCI_db1_S3!Z34)+(supply_chain_S3_PAH_RD!B28*LCI_db1_S3!Z35)+(supply_chain_S3_PAH_RD!B32*LCI_db1_S3!Z39))/LCIA_Methods!D16</f>
        <v>-2.046651918734757E-2</v>
      </c>
      <c r="Q2" s="6">
        <f>(+(supply_chain_S3_PAH_RD!B22*LCI_db1_S3!AA29)+(supply_chain_S3_PAH_RD!B23*LCI_db1_S3!AA30)+(supply_chain_S3_PAH_RD!B24*LCI_db1_S3!AA31)+(supply_chain_S3_PAH_RD!B25*LCI_db1_S3!AA32)+(supply_chain_S3_PAH_RD!B26*LCI_db1_S3!AA33)+(supply_chain_S3_PAH_RD!B27*LCI_db1_S3!AA34)+(supply_chain_S3_PAH_RD!B28*LCI_db1_S3!AA35)+(supply_chain_S3_PAH_RD!B32*LCI_db1_S3!AA39))/LCIA_Methods!D17</f>
        <v>-0.32138049906638783</v>
      </c>
    </row>
    <row r="3" spans="1:17" x14ac:dyDescent="0.35">
      <c r="A3" s="5" t="s">
        <v>2</v>
      </c>
      <c r="B3" s="6">
        <f>(+(supply_chain_S3_TP1!B22*LCI_db1_S3!L29)+(supply_chain_S3_TP1!B23*LCI_db1_S3!L30)+(supply_chain_S3_TP1!B24*LCI_db1_S3!L31)+(supply_chain_S3_TP1!B25*LCI_db1_S3!L32)+(supply_chain_S3_TP1!B26*LCI_db1_S3!L33)+(supply_chain_S3_TP1!B27*LCI_db1_S3!L34)+(supply_chain_S3_TP1!B28*LCI_db1_S3!L35)+(supply_chain_S3_TP1!B32*LCI_db1_S3!L39))/LCIA_Methods!D2</f>
        <v>-0.14932231936035098</v>
      </c>
      <c r="C3" s="6">
        <f>(+(supply_chain_S3_TP1!B22*LCI_db1_S3!M29)+(supply_chain_S3_TP1!B23*LCI_db1_S3!M30)+(supply_chain_S3_TP1!B24*LCI_db1_S3!M31)+(supply_chain_S3_TP1!B25*LCI_db1_S3!M32)+(supply_chain_S3_TP1!B26*LCI_db1_S3!M33)+(supply_chain_S3_TP1!B27*LCI_db1_S3!M34)+(supply_chain_S3_TP1!B28*LCI_db1_S3!M35)+(supply_chain_S3_TP1!B32*LCI_db1_S3!M39))/LCIA_Methods!D3</f>
        <v>-5.5010830152482622E-3</v>
      </c>
      <c r="D3" s="6">
        <f>(+(supply_chain_S3_TP1!B22*LCI_db1_S3!N29)+(supply_chain_S3_TP1!B23*LCI_db1_S3!N30)+(supply_chain_S3_TP1!B24*LCI_db1_S3!N31)+(supply_chain_S3_TP1!B25*LCI_db1_S3!N32)+(supply_chain_S3_TP1!B26*LCI_db1_S3!N33)+(supply_chain_S3_TP1!B27*LCI_db1_S3!N34)+(supply_chain_S3_TP1!B28*LCI_db1_S3!N35)+(supply_chain_S3_TP1!B32*LCI_db1_S3!N39))/LCIA_Methods!D4</f>
        <v>-0.30305051551170931</v>
      </c>
      <c r="E3" s="6">
        <f>(+(supply_chain_S3_TP1!B22*LCI_db1_S3!O29)+(supply_chain_S3_TP1!B23*LCI_db1_S3!O30)+(supply_chain_S3_TP1!B24*LCI_db1_S3!O31)+(supply_chain_S3_TP1!B25*LCI_db1_S3!O32)+(supply_chain_S3_TP1!B26*LCI_db1_S3!O33)+(supply_chain_S3_TP1!B27*LCI_db1_S3!O34)+(supply_chain_S3_TP1!B28*LCI_db1_S3!O35)+(supply_chain_S3_TP1!B32*LCI_db1_S3!O39))/LCIA_Methods!D5</f>
        <v>-6.1009886150820841E-2</v>
      </c>
      <c r="F3" s="6">
        <f>(+(supply_chain_S3_TP1!B22*LCI_db1_S3!P29)+(supply_chain_S3_TP1!B23*LCI_db1_S3!P30)+(supply_chain_S3_TP1!B24*LCI_db1_S3!P31)+(supply_chain_S3_TP1!B25*LCI_db1_S3!P32)+(supply_chain_S3_TP1!B26*LCI_db1_S3!P33)+(supply_chain_S3_TP1!B27*LCI_db1_S3!P34)+(supply_chain_S3_TP1!B28*LCI_db1_S3!P35)+(supply_chain_S3_TP1!B32*LCI_db1_S3!P39))/LCIA_Methods!D6</f>
        <v>-1.803084245667123E-2</v>
      </c>
      <c r="G3" s="6">
        <f>(+(supply_chain_S3_TP1!B22*LCI_db1_S3!Q29)+(supply_chain_S3_TP1!B23*LCI_db1_S3!Q30)+(supply_chain_S3_TP1!B24*LCI_db1_S3!Q31)+(supply_chain_S3_TP1!B25*LCI_db1_S3!Q32)+(supply_chain_S3_TP1!B26*LCI_db1_S3!Q33)+(supply_chain_S3_TP1!B27*LCI_db1_S3!Q34)+(supply_chain_S3_TP1!B28*LCI_db1_S3!Q35)+(supply_chain_S3_TP1!B32*LCI_db1_S3!Q39))/LCIA_Methods!D7</f>
        <v>-3.0669171151784151E-3</v>
      </c>
      <c r="H3" s="6">
        <f>(+(supply_chain_S3_TP1!B22*LCI_db1_S3!R29)+(supply_chain_S3_TP1!B23*LCI_db1_S3!R30)+(supply_chain_S3_TP1!B24*LCI_db1_S3!R31)+(supply_chain_S3_TP1!B25*LCI_db1_S3!R32)+(supply_chain_S3_TP1!B26*LCI_db1_S3!R33)+(supply_chain_S3_TP1!B27*LCI_db1_S3!R34)+(supply_chain_S3_TP1!B28*LCI_db1_S3!R35)+(supply_chain_S3_TP1!B32*LCI_db1_S3!R39))/LCIA_Methods!D8</f>
        <v>-5.3250021193711417E-2</v>
      </c>
      <c r="I3" s="6">
        <f>(+(supply_chain_S3_TP1!B22*LCI_db1_S3!S29)+(supply_chain_S3_TP1!B23*LCI_db1_S3!S30)+(supply_chain_S3_TP1!B24*LCI_db1_S3!S31)+(supply_chain_S3_TP1!B25*LCI_db1_S3!S32)+(supply_chain_S3_TP1!B26*LCI_db1_S3!S33)+(supply_chain_S3_TP1!B27*LCI_db1_S3!S34)+(supply_chain_S3_TP1!B28*LCI_db1_S3!S35)+(supply_chain_S3_TP1!B32*LCI_db1_S3!S39))/LCIA_Methods!D9</f>
        <v>-3.8598777982728212E-2</v>
      </c>
      <c r="J3" s="6">
        <f>(+(supply_chain_S3_TP1!B22*LCI_db1_S3!T29)+(supply_chain_S3_TP1!B23*LCI_db1_S3!T30)+(supply_chain_S3_TP1!B24*LCI_db1_S3!T31)+(supply_chain_S3_TP1!B25*LCI_db1_S3!T32)+(supply_chain_S3_TP1!B26*LCI_db1_S3!T33)+(supply_chain_S3_TP1!B27*LCI_db1_S3!T34)+(supply_chain_S3_TP1!B28*LCI_db1_S3!T35)+(supply_chain_S3_TP1!B32*LCI_db1_S3!T39))/LCIA_Methods!D10</f>
        <v>-4.4789561250706079E-2</v>
      </c>
      <c r="K3" s="6">
        <f>(+(supply_chain_S3_TP1!B22*LCI_db1_S3!U29)+(supply_chain_S3_TP1!B23*LCI_db1_S3!U30)+(supply_chain_S3_TP1!B24*LCI_db1_S3!U31)+(supply_chain_S3_TP1!B25*LCI_db1_S3!U32)+(supply_chain_S3_TP1!B26*LCI_db1_S3!U33)+(supply_chain_S3_TP1!B27*LCI_db1_S3!U34)+(supply_chain_S3_TP1!B28*LCI_db1_S3!U35)+(supply_chain_S3_TP1!B32*LCI_db1_S3!U39))/LCIA_Methods!D11</f>
        <v>-1.8116862172884676E-2</v>
      </c>
      <c r="L3" s="6">
        <f>(+(supply_chain_S3_TP1!B22*LCI_db1_S3!V29)+(supply_chain_S3_TP1!B23*LCI_db1_S3!V30)+(supply_chain_S3_TP1!B24*LCI_db1_S3!V31)+(supply_chain_S3_TP1!B25*LCI_db1_S3!V32)+(supply_chain_S3_TP1!B26*LCI_db1_S3!V33)+(supply_chain_S3_TP1!B27*LCI_db1_S3!V34)+(supply_chain_S3_TP1!B28*LCI_db1_S3!V35)+(supply_chain_S3_TP1!B32*LCI_db1_S3!V39))/LCIA_Methods!D12</f>
        <v>-2.4693629472185837E-2</v>
      </c>
      <c r="M3" s="6">
        <f>(+(supply_chain_S3_TP1!B22*LCI_db1_S3!W29)+(supply_chain_S3_TP1!B23*LCI_db1_S3!W30)+(supply_chain_S3_TP1!B24*LCI_db1_S3!W31)+(supply_chain_S3_TP1!B25*LCI_db1_S3!W32)+(supply_chain_S3_TP1!B26*LCI_db1_S3!W33)+(supply_chain_S3_TP1!B27*LCI_db1_S3!W34)+(supply_chain_S3_TP1!B28*LCI_db1_S3!W35)+(supply_chain_S3_TP1!B32*LCI_db1_S3!W39))/LCIA_Methods!D13</f>
        <v>-1.8095066247641976E-2</v>
      </c>
      <c r="N3" s="6">
        <f>(+(supply_chain_S3_TP1!B22*LCI_db1_S3!X29)+(supply_chain_S3_TP1!B23*LCI_db1_S3!X30)+(supply_chain_S3_TP1!B24*LCI_db1_S3!X31)+(supply_chain_S3_TP1!B25*LCI_db1_S3!X32)+(supply_chain_S3_TP1!B26*LCI_db1_S3!X33)+(supply_chain_S3_TP1!B27*LCI_db1_S3!X34)+(supply_chain_S3_TP1!B28*LCI_db1_S3!X35)+(supply_chain_S3_TP1!B32*LCI_db1_S3!X39))/LCIA_Methods!D14</f>
        <v>-2.4666815878568843E-3</v>
      </c>
      <c r="O3" s="6">
        <f>(+(supply_chain_S3_TP1!B22*LCI_db1_S3!Y29)+(supply_chain_S3_TP1!B23*LCI_db1_S3!Y30)+(supply_chain_S3_TP1!B24*LCI_db1_S3!Y31)+(supply_chain_S3_TP1!B25*LCI_db1_S3!Y32)+(supply_chain_S3_TP1!B26*LCI_db1_S3!Y33)+(supply_chain_S3_TP1!B27*LCI_db1_S3!Y34)+(supply_chain_S3_TP1!B28*LCI_db1_S3!Y35)+(supply_chain_S3_TP1!B32*LCI_db1_S3!Y39))/LCIA_Methods!D15</f>
        <v>-1.8858531369904157E-2</v>
      </c>
      <c r="P3" s="6">
        <f>(+(supply_chain_S3_TP1!B22*LCI_db1_S3!Z29)+(supply_chain_S3_TP1!B23*LCI_db1_S3!Z30)+(supply_chain_S3_TP1!B24*LCI_db1_S3!Z31)+(supply_chain_S3_TP1!B25*LCI_db1_S3!Z32)+(supply_chain_S3_TP1!B26*LCI_db1_S3!Z33)+(supply_chain_S3_TP1!B27*LCI_db1_S3!Z34)+(supply_chain_S3_TP1!B28*LCI_db1_S3!Z35)+(supply_chain_S3_TP1!B32*LCI_db1_S3!Z39))/LCIA_Methods!D16</f>
        <v>-2.046651918734757E-2</v>
      </c>
      <c r="Q3" s="6">
        <f>(+(supply_chain_S3_TP1!B22*LCI_db1_S3!AA29)+(supply_chain_S3_TP1!B23*LCI_db1_S3!AA30)+(supply_chain_S3_TP1!B24*LCI_db1_S3!AA31)+(supply_chain_S3_TP1!B25*LCI_db1_S3!AA32)+(supply_chain_S3_TP1!B26*LCI_db1_S3!AA33)+(supply_chain_S3_TP1!B27*LCI_db1_S3!AA34)+(supply_chain_S3_TP1!B28*LCI_db1_S3!AA35)+(supply_chain_S3_TP1!B32*LCI_db1_S3!AA39))/LCIA_Methods!D17</f>
        <v>-0.32138049906638783</v>
      </c>
    </row>
    <row r="4" spans="1:17" x14ac:dyDescent="0.35">
      <c r="A4" s="5" t="s">
        <v>3</v>
      </c>
      <c r="B4" s="6">
        <f>(+(supply_chain_S3_TP2!B22*LCI_db1_S3!L29)+(supply_chain_S3_TP2!B23*LCI_db1_S3!L30)+(supply_chain_S3_TP2!B24*LCI_db1_S3!L31)+(supply_chain_S3_TP2!B25*LCI_db1_S3!L32)+(supply_chain_S3_TP2!B26*LCI_db1_S3!L33)+(supply_chain_S3_TP2!B27*LCI_db1_S3!L34)+(supply_chain_S3_TP2!B28*LCI_db1_S3!L35)+(supply_chain_S3_TP2!B32*LCI_db1_S3!L39))/LCIA_Methods!D2</f>
        <v>0</v>
      </c>
      <c r="C4" s="6">
        <f>(+(supply_chain_S3_TP2!B22*LCI_db1_S3!M29)+(supply_chain_S3_TP2!B23*LCI_db1_S3!M30)+(supply_chain_S3_TP2!B24*LCI_db1_S3!M31)+(supply_chain_S3_TP2!B25*LCI_db1_S3!M32)+(supply_chain_S3_TP2!B26*LCI_db1_S3!M33)+(supply_chain_S3_TP2!B27*LCI_db1_S3!M34)+(supply_chain_S3_TP2!B28*LCI_db1_S3!M35)+(supply_chain_S3_TP2!B32*LCI_db1_S3!M39))/LCIA_Methods!D3</f>
        <v>0</v>
      </c>
      <c r="D4" s="6">
        <f>(+(supply_chain_S3_TP2!B22*LCI_db1_S3!N29)+(supply_chain_S3_TP2!B23*LCI_db1_S3!N30)+(supply_chain_S3_TP2!B24*LCI_db1_S3!N31)+(supply_chain_S3_TP2!B25*LCI_db1_S3!N32)+(supply_chain_S3_TP2!B26*LCI_db1_S3!N33)+(supply_chain_S3_TP2!B27*LCI_db1_S3!N34)+(supply_chain_S3_TP2!B28*LCI_db1_S3!N35)+(supply_chain_S3_TP2!B32*LCI_db1_S3!N39))/LCIA_Methods!D4</f>
        <v>0</v>
      </c>
      <c r="E4" s="6">
        <f>(+(supply_chain_S3_TP2!B22*LCI_db1_S3!O29)+(supply_chain_S3_TP2!B23*LCI_db1_S3!O30)+(supply_chain_S3_TP2!B24*LCI_db1_S3!O31)+(supply_chain_S3_TP2!B25*LCI_db1_S3!O32)+(supply_chain_S3_TP2!B26*LCI_db1_S3!O33)+(supply_chain_S3_TP2!B27*LCI_db1_S3!O34)+(supply_chain_S3_TP2!B28*LCI_db1_S3!O35)+(supply_chain_S3_TP2!B32*LCI_db1_S3!O39))/LCIA_Methods!D5</f>
        <v>0</v>
      </c>
      <c r="F4" s="6">
        <f>(+(supply_chain_S3_TP2!B22*LCI_db1_S3!P29)+(supply_chain_S3_TP2!B23*LCI_db1_S3!P30)+(supply_chain_S3_TP2!B24*LCI_db1_S3!P31)+(supply_chain_S3_TP2!B25*LCI_db1_S3!P32)+(supply_chain_S3_TP2!B26*LCI_db1_S3!P33)+(supply_chain_S3_TP2!B27*LCI_db1_S3!P34)+(supply_chain_S3_TP2!B28*LCI_db1_S3!P35)+(supply_chain_S3_TP2!B32*LCI_db1_S3!P39))/LCIA_Methods!D6</f>
        <v>0</v>
      </c>
      <c r="G4" s="6">
        <f>(+(supply_chain_S3_TP2!B22*LCI_db1_S3!Q29)+(supply_chain_S3_TP2!B23*LCI_db1_S3!Q30)+(supply_chain_S3_TP2!B24*LCI_db1_S3!Q31)+(supply_chain_S3_TP2!B25*LCI_db1_S3!Q32)+(supply_chain_S3_TP2!B26*LCI_db1_S3!Q33)+(supply_chain_S3_TP2!B27*LCI_db1_S3!Q34)+(supply_chain_S3_TP2!B28*LCI_db1_S3!Q35)+(supply_chain_S3_TP2!B32*LCI_db1_S3!Q39))/LCIA_Methods!D7</f>
        <v>0</v>
      </c>
      <c r="H4" s="6">
        <f>(+(supply_chain_S3_TP2!B22*LCI_db1_S3!R29)+(supply_chain_S3_TP2!B23*LCI_db1_S3!R30)+(supply_chain_S3_TP2!B24*LCI_db1_S3!R31)+(supply_chain_S3_TP2!B25*LCI_db1_S3!R32)+(supply_chain_S3_TP2!B26*LCI_db1_S3!R33)+(supply_chain_S3_TP2!B27*LCI_db1_S3!R34)+(supply_chain_S3_TP2!B28*LCI_db1_S3!R35)+(supply_chain_S3_TP2!B32*LCI_db1_S3!R39))/LCIA_Methods!D8</f>
        <v>0</v>
      </c>
      <c r="I4" s="6">
        <f>(+(supply_chain_S3_TP2!B22*LCI_db1_S3!S29)+(supply_chain_S3_TP2!B23*LCI_db1_S3!S30)+(supply_chain_S3_TP2!B24*LCI_db1_S3!S31)+(supply_chain_S3_TP2!B25*LCI_db1_S3!S32)+(supply_chain_S3_TP2!B26*LCI_db1_S3!S33)+(supply_chain_S3_TP2!B27*LCI_db1_S3!S34)+(supply_chain_S3_TP2!B28*LCI_db1_S3!S35)+(supply_chain_S3_TP2!B32*LCI_db1_S3!S39))/LCIA_Methods!D9</f>
        <v>0</v>
      </c>
      <c r="J4" s="6">
        <f>(+(supply_chain_S3_TP2!B22*LCI_db1_S3!T29)+(supply_chain_S3_TP2!B23*LCI_db1_S3!T30)+(supply_chain_S3_TP2!B24*LCI_db1_S3!T31)+(supply_chain_S3_TP2!B25*LCI_db1_S3!T32)+(supply_chain_S3_TP2!B26*LCI_db1_S3!T33)+(supply_chain_S3_TP2!B27*LCI_db1_S3!T34)+(supply_chain_S3_TP2!B28*LCI_db1_S3!T35)+(supply_chain_S3_TP2!B32*LCI_db1_S3!T39))/LCIA_Methods!D10</f>
        <v>0</v>
      </c>
      <c r="K4" s="6">
        <f>(+(supply_chain_S3_TP2!B22*LCI_db1_S3!U29)+(supply_chain_S3_TP2!B23*LCI_db1_S3!U30)+(supply_chain_S3_TP2!B24*LCI_db1_S3!U31)+(supply_chain_S3_TP2!B25*LCI_db1_S3!U32)+(supply_chain_S3_TP2!B26*LCI_db1_S3!U33)+(supply_chain_S3_TP2!B27*LCI_db1_S3!U34)+(supply_chain_S3_TP2!B28*LCI_db1_S3!U35)+(supply_chain_S3_TP2!B32*LCI_db1_S3!U39))/LCIA_Methods!D11</f>
        <v>0</v>
      </c>
      <c r="L4" s="6">
        <f>(+(supply_chain_S3_TP2!B22*LCI_db1_S3!V29)+(supply_chain_S3_TP2!B23*LCI_db1_S3!V30)+(supply_chain_S3_TP2!B24*LCI_db1_S3!V31)+(supply_chain_S3_TP2!B25*LCI_db1_S3!V32)+(supply_chain_S3_TP2!B26*LCI_db1_S3!V33)+(supply_chain_S3_TP2!B27*LCI_db1_S3!V34)+(supply_chain_S3_TP2!B28*LCI_db1_S3!V35)+(supply_chain_S3_TP2!B32*LCI_db1_S3!V39))/LCIA_Methods!D12</f>
        <v>0</v>
      </c>
      <c r="M4" s="6">
        <f>(+(supply_chain_S3_TP2!B22*LCI_db1_S3!W29)+(supply_chain_S3_TP2!B23*LCI_db1_S3!W30)+(supply_chain_S3_TP2!B24*LCI_db1_S3!W31)+(supply_chain_S3_TP2!B25*LCI_db1_S3!W32)+(supply_chain_S3_TP2!B26*LCI_db1_S3!W33)+(supply_chain_S3_TP2!B27*LCI_db1_S3!W34)+(supply_chain_S3_TP2!B28*LCI_db1_S3!W35)+(supply_chain_S3_TP2!B32*LCI_db1_S3!W39))/LCIA_Methods!D13</f>
        <v>0</v>
      </c>
      <c r="N4" s="6">
        <f>(+(supply_chain_S3_TP2!B22*LCI_db1_S3!X29)+(supply_chain_S3_TP2!B23*LCI_db1_S3!X30)+(supply_chain_S3_TP2!B24*LCI_db1_S3!X31)+(supply_chain_S3_TP2!B25*LCI_db1_S3!X32)+(supply_chain_S3_TP2!B26*LCI_db1_S3!X33)+(supply_chain_S3_TP2!B27*LCI_db1_S3!X34)+(supply_chain_S3_TP2!B28*LCI_db1_S3!X35)+(supply_chain_S3_TP2!B32*LCI_db1_S3!X39))/LCIA_Methods!D14</f>
        <v>0</v>
      </c>
      <c r="O4" s="6">
        <f>(+(supply_chain_S3_TP2!B22*LCI_db1_S3!Y29)+(supply_chain_S3_TP2!B23*LCI_db1_S3!Y30)+(supply_chain_S3_TP2!B24*LCI_db1_S3!Y31)+(supply_chain_S3_TP2!B25*LCI_db1_S3!Y32)+(supply_chain_S3_TP2!B26*LCI_db1_S3!Y33)+(supply_chain_S3_TP2!B27*LCI_db1_S3!Y34)+(supply_chain_S3_TP2!B28*LCI_db1_S3!Y35)+(supply_chain_S3_TP2!B32*LCI_db1_S3!Y39))/LCIA_Methods!D15</f>
        <v>0</v>
      </c>
      <c r="P4" s="6">
        <f>(+(supply_chain_S3_TP2!B22*LCI_db1_S3!Z29)+(supply_chain_S3_TP2!B23*LCI_db1_S3!Z30)+(supply_chain_S3_TP2!B24*LCI_db1_S3!Z31)+(supply_chain_S3_TP2!B25*LCI_db1_S3!Z32)+(supply_chain_S3_TP2!B26*LCI_db1_S3!Z33)+(supply_chain_S3_TP2!B27*LCI_db1_S3!Z34)+(supply_chain_S3_TP2!B28*LCI_db1_S3!Z35)+(supply_chain_S3_TP2!B32*LCI_db1_S3!Z39))/LCIA_Methods!D16</f>
        <v>0</v>
      </c>
      <c r="Q4" s="6">
        <f>(+(supply_chain_S3_TP2!B22*LCI_db1_S3!AA29)+(supply_chain_S3_TP2!B23*LCI_db1_S3!AA30)+(supply_chain_S3_TP2!B24*LCI_db1_S3!AA31)+(supply_chain_S3_TP2!B25*LCI_db1_S3!AA32)+(supply_chain_S3_TP2!B26*LCI_db1_S3!AA33)+(supply_chain_S3_TP2!B27*LCI_db1_S3!AA34)+(supply_chain_S3_TP2!B28*LCI_db1_S3!AA35)+(supply_chain_S3_TP2!B32*LCI_db1_S3!AA39))/LCIA_Methods!D17</f>
        <v>0</v>
      </c>
    </row>
    <row r="5" spans="1:17" x14ac:dyDescent="0.35">
      <c r="A5" s="5" t="s">
        <v>4</v>
      </c>
      <c r="B5" s="6">
        <f>(+(supply_chain_S3_TP3!B22*LCI_db1_S3!L29)+(supply_chain_S3_TP3!B23*LCI_db1_S3!L30)+(supply_chain_S3_TP3!B24*LCI_db1_S3!L31)+(supply_chain_S3_TP3!B25*LCI_db1_S3!L32)+(supply_chain_S3_TP3!B26*LCI_db1_S3!L33)+(supply_chain_S3_TP3!B27*LCI_db1_S3!L34)+(supply_chain_S3_TP3!B28*LCI_db1_S3!L35)+(supply_chain_S3_TP3!B32*LCI_db1_S3!L39))/LCIA_Methods!D2</f>
        <v>0</v>
      </c>
      <c r="C5" s="6">
        <f>(+(supply_chain_S3_TP3!B22*LCI_db1_S3!M29)+(supply_chain_S3_TP3!B23*LCI_db1_S3!M30)+(supply_chain_S3_TP3!B24*LCI_db1_S3!M31)+(supply_chain_S3_TP3!B25*LCI_db1_S3!M32)+(supply_chain_S3_TP3!B26*LCI_db1_S3!M33)+(supply_chain_S3_TP3!B27*LCI_db1_S3!M34)+(supply_chain_S3_TP3!B28*LCI_db1_S3!M35)+(supply_chain_S3_TP3!B32*LCI_db1_S3!M39))/LCIA_Methods!D3</f>
        <v>0</v>
      </c>
      <c r="D5" s="6">
        <f>(+(supply_chain_S3_TP3!B22*LCI_db1_S3!N29)+(supply_chain_S3_TP3!B23*LCI_db1_S3!N30)+(supply_chain_S3_TP3!B24*LCI_db1_S3!N31)+(supply_chain_S3_TP3!B25*LCI_db1_S3!N32)+(supply_chain_S3_TP3!B26*LCI_db1_S3!N33)+(supply_chain_S3_TP3!B27*LCI_db1_S3!N34)+(supply_chain_S3_TP3!B28*LCI_db1_S3!N35)+(supply_chain_S3_TP3!B32*LCI_db1_S3!N39))/LCIA_Methods!D4</f>
        <v>0</v>
      </c>
      <c r="E5" s="6">
        <f>(+(supply_chain_S3_TP3!B22*LCI_db1_S3!O29)+(supply_chain_S3_TP3!B23*LCI_db1_S3!O30)+(supply_chain_S3_TP3!B24*LCI_db1_S3!O31)+(supply_chain_S3_TP3!B25*LCI_db1_S3!O32)+(supply_chain_S3_TP3!B26*LCI_db1_S3!O33)+(supply_chain_S3_TP3!B27*LCI_db1_S3!O34)+(supply_chain_S3_TP3!B28*LCI_db1_S3!O35)+(supply_chain_S3_TP3!B32*LCI_db1_S3!O39))/LCIA_Methods!D5</f>
        <v>0</v>
      </c>
      <c r="F5" s="6">
        <f>(+(supply_chain_S3_TP3!B22*LCI_db1_S3!P29)+(supply_chain_S3_TP3!B23*LCI_db1_S3!P30)+(supply_chain_S3_TP3!B24*LCI_db1_S3!P31)+(supply_chain_S3_TP3!B25*LCI_db1_S3!P32)+(supply_chain_S3_TP3!B26*LCI_db1_S3!P33)+(supply_chain_S3_TP3!B27*LCI_db1_S3!P34)+(supply_chain_S3_TP3!B28*LCI_db1_S3!P35)+(supply_chain_S3_TP3!B32*LCI_db1_S3!P39))/LCIA_Methods!D6</f>
        <v>0</v>
      </c>
      <c r="G5" s="6">
        <f>(+(supply_chain_S3_TP3!B22*LCI_db1_S3!Q29)+(supply_chain_S3_TP3!B23*LCI_db1_S3!Q30)+(supply_chain_S3_TP3!B24*LCI_db1_S3!Q31)+(supply_chain_S3_TP3!B25*LCI_db1_S3!Q32)+(supply_chain_S3_TP3!B26*LCI_db1_S3!Q33)+(supply_chain_S3_TP3!B27*LCI_db1_S3!Q34)+(supply_chain_S3_TP3!B28*LCI_db1_S3!Q35)+(supply_chain_S3_TP3!B32*LCI_db1_S3!Q39))/LCIA_Methods!D7</f>
        <v>0</v>
      </c>
      <c r="H5" s="6">
        <f>(+(supply_chain_S3_TP3!B22*LCI_db1_S3!R29)+(supply_chain_S3_TP3!B23*LCI_db1_S3!R30)+(supply_chain_S3_TP3!B24*LCI_db1_S3!R31)+(supply_chain_S3_TP3!B25*LCI_db1_S3!R32)+(supply_chain_S3_TP3!B26*LCI_db1_S3!R33)+(supply_chain_S3_TP3!B27*LCI_db1_S3!R34)+(supply_chain_S3_TP3!B28*LCI_db1_S3!R35)+(supply_chain_S3_TP3!B32*LCI_db1_S3!R39))/LCIA_Methods!D8</f>
        <v>0</v>
      </c>
      <c r="I5" s="6">
        <f>(+(supply_chain_S3_TP3!B22*LCI_db1_S3!S29)+(supply_chain_S3_TP3!B23*LCI_db1_S3!S30)+(supply_chain_S3_TP3!B24*LCI_db1_S3!S31)+(supply_chain_S3_TP3!B25*LCI_db1_S3!S32)+(supply_chain_S3_TP3!B26*LCI_db1_S3!S33)+(supply_chain_S3_TP3!B27*LCI_db1_S3!S34)+(supply_chain_S3_TP3!B28*LCI_db1_S3!S35)+(supply_chain_S3_TP3!B32*LCI_db1_S3!S39))/LCIA_Methods!D9</f>
        <v>0</v>
      </c>
      <c r="J5" s="6">
        <f>(+(supply_chain_S3_TP3!B22*LCI_db1_S3!T29)+(supply_chain_S3_TP3!B23*LCI_db1_S3!T30)+(supply_chain_S3_TP3!B24*LCI_db1_S3!T31)+(supply_chain_S3_TP3!B25*LCI_db1_S3!T32)+(supply_chain_S3_TP3!B26*LCI_db1_S3!T33)+(supply_chain_S3_TP3!B27*LCI_db1_S3!T34)+(supply_chain_S3_TP3!B28*LCI_db1_S3!T35)+(supply_chain_S3_TP3!B32*LCI_db1_S3!T39))/LCIA_Methods!D10</f>
        <v>0</v>
      </c>
      <c r="K5" s="6">
        <f>(+(supply_chain_S3_TP3!B22*LCI_db1_S3!U29)+(supply_chain_S3_TP3!B23*LCI_db1_S3!U30)+(supply_chain_S3_TP3!B24*LCI_db1_S3!U31)+(supply_chain_S3_TP3!B25*LCI_db1_S3!U32)+(supply_chain_S3_TP3!B26*LCI_db1_S3!U33)+(supply_chain_S3_TP3!B27*LCI_db1_S3!U34)+(supply_chain_S3_TP3!B28*LCI_db1_S3!U35)+(supply_chain_S3_TP3!B32*LCI_db1_S3!U39))/LCIA_Methods!D11</f>
        <v>0</v>
      </c>
      <c r="L5" s="6">
        <f>(+(supply_chain_S3_TP3!B22*LCI_db1_S3!V29)+(supply_chain_S3_TP3!B23*LCI_db1_S3!V30)+(supply_chain_S3_TP3!B24*LCI_db1_S3!V31)+(supply_chain_S3_TP3!B25*LCI_db1_S3!V32)+(supply_chain_S3_TP3!B26*LCI_db1_S3!V33)+(supply_chain_S3_TP3!B27*LCI_db1_S3!V34)+(supply_chain_S3_TP3!B28*LCI_db1_S3!V35)+(supply_chain_S3_TP3!B32*LCI_db1_S3!V39))/LCIA_Methods!D12</f>
        <v>0</v>
      </c>
      <c r="M5" s="6">
        <f>(+(supply_chain_S3_TP3!B22*LCI_db1_S3!W29)+(supply_chain_S3_TP3!B23*LCI_db1_S3!W30)+(supply_chain_S3_TP3!B24*LCI_db1_S3!W31)+(supply_chain_S3_TP3!B25*LCI_db1_S3!W32)+(supply_chain_S3_TP3!B26*LCI_db1_S3!W33)+(supply_chain_S3_TP3!B27*LCI_db1_S3!W34)+(supply_chain_S3_TP3!B28*LCI_db1_S3!W35)+(supply_chain_S3_TP3!B32*LCI_db1_S3!W39))/LCIA_Methods!D13</f>
        <v>0</v>
      </c>
      <c r="N5" s="6">
        <f>(+(supply_chain_S3_TP3!B22*LCI_db1_S3!X29)+(supply_chain_S3_TP3!B23*LCI_db1_S3!X30)+(supply_chain_S3_TP3!B24*LCI_db1_S3!X31)+(supply_chain_S3_TP3!B25*LCI_db1_S3!X32)+(supply_chain_S3_TP3!B26*LCI_db1_S3!X33)+(supply_chain_S3_TP3!B27*LCI_db1_S3!X34)+(supply_chain_S3_TP3!B28*LCI_db1_S3!X35)+(supply_chain_S3_TP3!B32*LCI_db1_S3!X39))/LCIA_Methods!D14</f>
        <v>0</v>
      </c>
      <c r="O5" s="6">
        <f>(+(supply_chain_S3_TP3!B22*LCI_db1_S3!Y29)+(supply_chain_S3_TP3!B23*LCI_db1_S3!Y30)+(supply_chain_S3_TP3!B24*LCI_db1_S3!Y31)+(supply_chain_S3_TP3!B25*LCI_db1_S3!Y32)+(supply_chain_S3_TP3!B26*LCI_db1_S3!Y33)+(supply_chain_S3_TP3!B27*LCI_db1_S3!Y34)+(supply_chain_S3_TP3!B28*LCI_db1_S3!Y35)+(supply_chain_S3_TP3!B32*LCI_db1_S3!Y39))/LCIA_Methods!D15</f>
        <v>0</v>
      </c>
      <c r="P5" s="6">
        <f>(+(supply_chain_S3_TP3!B22*LCI_db1_S3!Z29)+(supply_chain_S3_TP3!B23*LCI_db1_S3!Z30)+(supply_chain_S3_TP3!B24*LCI_db1_S3!Z31)+(supply_chain_S3_TP3!B25*LCI_db1_S3!Z32)+(supply_chain_S3_TP3!B26*LCI_db1_S3!Z33)+(supply_chain_S3_TP3!B27*LCI_db1_S3!Z34)+(supply_chain_S3_TP3!B28*LCI_db1_S3!Z35)+(supply_chain_S3_TP3!B32*LCI_db1_S3!Z39))/LCIA_Methods!D16</f>
        <v>0</v>
      </c>
      <c r="Q5" s="6">
        <f>(+(supply_chain_S3_TP3!B22*LCI_db1_S3!AA29)+(supply_chain_S3_TP3!B23*LCI_db1_S3!AA30)+(supply_chain_S3_TP3!B24*LCI_db1_S3!AA31)+(supply_chain_S3_TP3!B25*LCI_db1_S3!AA32)+(supply_chain_S3_TP3!B26*LCI_db1_S3!AA33)+(supply_chain_S3_TP3!B27*LCI_db1_S3!AA34)+(supply_chain_S3_TP3!B28*LCI_db1_S3!AA35)+(supply_chain_S3_TP3!B32*LCI_db1_S3!AA39))/LCIA_Methods!D17</f>
        <v>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OEV_Pathways_db1_S3!B2*VLOOKUP("PAH_RD",Waste_Generation_S3!A1:C100,3,FALSE)</f>
        <v>0.63806090355951273</v>
      </c>
      <c r="C2" s="6">
        <f>OEV_Pathways_db1_S3!C2*VLOOKUP("PAH_RD",Waste_Generation_S3!A1:C100,3,FALSE)</f>
        <v>0.26575915518047211</v>
      </c>
      <c r="D2" s="6">
        <f>OEV_Pathways_db1_S3!D2*VLOOKUP("PAH_RD",Waste_Generation_S3!A1:C100,3,FALSE)</f>
        <v>3.3938060250373634</v>
      </c>
      <c r="E2" s="6">
        <f>OEV_Pathways_db1_S3!E2*VLOOKUP("PAH_RD",Waste_Generation_S3!A1:C100,3,FALSE)</f>
        <v>0.89797346785280219</v>
      </c>
      <c r="F2" s="6">
        <f>OEV_Pathways_db1_S3!F2*VLOOKUP("PAH_RD",Waste_Generation_S3!A1:C100,3,FALSE)</f>
        <v>0.50735372498990738</v>
      </c>
      <c r="G2" s="6">
        <f>OEV_Pathways_db1_S3!G2*VLOOKUP("PAH_RD",Waste_Generation_S3!A1:C100,3,FALSE)</f>
        <v>0.41393999335640208</v>
      </c>
      <c r="H2" s="6">
        <f>OEV_Pathways_db1_S3!H2*VLOOKUP("PAH_RD",Waste_Generation_S3!A1:C100,3,FALSE)</f>
        <v>0.85518561537444671</v>
      </c>
      <c r="I2" s="6">
        <f>OEV_Pathways_db1_S3!I2*VLOOKUP("PAH_RD",Waste_Generation_S3!A1:C100,3,FALSE)</f>
        <v>0.98682881821037305</v>
      </c>
      <c r="J2" s="6">
        <f>OEV_Pathways_db1_S3!J2*VLOOKUP("PAH_RD",Waste_Generation_S3!A1:C100,3,FALSE)</f>
        <v>0.54807097806590066</v>
      </c>
      <c r="K2" s="6">
        <f>OEV_Pathways_db1_S3!K2*VLOOKUP("PAH_RD",Waste_Generation_S3!A1:C100,3,FALSE)</f>
        <v>0.13996034428543111</v>
      </c>
      <c r="L2" s="6">
        <f>OEV_Pathways_db1_S3!L2*VLOOKUP("PAH_RD",Waste_Generation_S3!A1:C100,3,FALSE)</f>
        <v>0.31226076657536828</v>
      </c>
      <c r="M2" s="6">
        <f>OEV_Pathways_db1_S3!M2*VLOOKUP("PAH_RD",Waste_Generation_S3!A1:C100,3,FALSE)</f>
        <v>0.53848059853843844</v>
      </c>
      <c r="N2" s="6">
        <f>OEV_Pathways_db1_S3!N2*VLOOKUP("PAH_RD",Waste_Generation_S3!A1:C100,3,FALSE)</f>
        <v>0.13151433882356131</v>
      </c>
      <c r="O2" s="6">
        <f>OEV_Pathways_db1_S3!O2*VLOOKUP("PAH_RD",Waste_Generation_S3!A1:C100,3,FALSE)</f>
        <v>0.16592103697655941</v>
      </c>
      <c r="P2" s="6">
        <f>OEV_Pathways_db1_S3!P2*VLOOKUP("PAH_RD",Waste_Generation_S3!A1:C100,3,FALSE)</f>
        <v>0.17093400955609972</v>
      </c>
      <c r="Q2" s="6">
        <f>OEV_Pathways_db1_S3!Q2*VLOOKUP("PAH_RD",Waste_Generation_S3!A1:C100,3,FALSE)</f>
        <v>5.9814547740751625</v>
      </c>
    </row>
    <row r="3" spans="1:17" x14ac:dyDescent="0.35">
      <c r="A3" s="5" t="s">
        <v>2</v>
      </c>
      <c r="B3" s="6">
        <f>OEV_Pathways_db1_S3!B3*VLOOKUP("TP1",Waste_Generation_S3!A1:C100,3,FALSE)</f>
        <v>0.10634348392658549</v>
      </c>
      <c r="C3" s="6">
        <f>OEV_Pathways_db1_S3!C3*VLOOKUP("TP1",Waste_Generation_S3!A1:C100,3,FALSE)</f>
        <v>4.4293192530078691E-2</v>
      </c>
      <c r="D3" s="6">
        <f>OEV_Pathways_db1_S3!D3*VLOOKUP("TP1",Waste_Generation_S3!A1:C100,3,FALSE)</f>
        <v>0.56563433750622738</v>
      </c>
      <c r="E3" s="6">
        <f>OEV_Pathways_db1_S3!E3*VLOOKUP("TP1",Waste_Generation_S3!A1:C100,3,FALSE)</f>
        <v>0.14966224464213373</v>
      </c>
      <c r="F3" s="6">
        <f>OEV_Pathways_db1_S3!F3*VLOOKUP("TP1",Waste_Generation_S3!A1:C100,3,FALSE)</f>
        <v>8.4558954164984601E-2</v>
      </c>
      <c r="G3" s="6">
        <f>OEV_Pathways_db1_S3!G3*VLOOKUP("TP1",Waste_Generation_S3!A1:C100,3,FALSE)</f>
        <v>6.8989998892733703E-2</v>
      </c>
      <c r="H3" s="6">
        <f>OEV_Pathways_db1_S3!H3*VLOOKUP("TP1",Waste_Generation_S3!A1:C100,3,FALSE)</f>
        <v>0.14253093589574117</v>
      </c>
      <c r="I3" s="6">
        <f>OEV_Pathways_db1_S3!I3*VLOOKUP("TP1",Waste_Generation_S3!A1:C100,3,FALSE)</f>
        <v>0.16447146970172891</v>
      </c>
      <c r="J3" s="6">
        <f>OEV_Pathways_db1_S3!J3*VLOOKUP("TP1",Waste_Generation_S3!A1:C100,3,FALSE)</f>
        <v>9.1345163010983443E-2</v>
      </c>
      <c r="K3" s="6">
        <f>OEV_Pathways_db1_S3!K3*VLOOKUP("TP1",Waste_Generation_S3!A1:C100,3,FALSE)</f>
        <v>2.3326724047571856E-2</v>
      </c>
      <c r="L3" s="6">
        <f>OEV_Pathways_db1_S3!L3*VLOOKUP("TP1",Waste_Generation_S3!A1:C100,3,FALSE)</f>
        <v>5.2043461095894729E-2</v>
      </c>
      <c r="M3" s="6">
        <f>OEV_Pathways_db1_S3!M3*VLOOKUP("TP1",Waste_Generation_S3!A1:C100,3,FALSE)</f>
        <v>8.974676642307311E-2</v>
      </c>
      <c r="N3" s="6">
        <f>OEV_Pathways_db1_S3!N3*VLOOKUP("TP1",Waste_Generation_S3!A1:C100,3,FALSE)</f>
        <v>2.1919056470593556E-2</v>
      </c>
      <c r="O3" s="6">
        <f>OEV_Pathways_db1_S3!O3*VLOOKUP("TP1",Waste_Generation_S3!A1:C100,3,FALSE)</f>
        <v>2.7653506162759908E-2</v>
      </c>
      <c r="P3" s="6">
        <f>OEV_Pathways_db1_S3!P3*VLOOKUP("TP1",Waste_Generation_S3!A1:C100,3,FALSE)</f>
        <v>2.8489001592683291E-2</v>
      </c>
      <c r="Q3" s="6">
        <f>OEV_Pathways_db1_S3!Q3*VLOOKUP("TP1",Waste_Generation_S3!A1:C100,3,FALSE)</f>
        <v>0.99690912901252726</v>
      </c>
    </row>
    <row r="4" spans="1:17" x14ac:dyDescent="0.35">
      <c r="A4" s="5" t="s">
        <v>3</v>
      </c>
      <c r="B4" s="6">
        <f>OEV_Pathways_db1_S3!B4*VLOOKUP("TP2",Waste_Generation_S3!A1:C100,3,FALSE)</f>
        <v>0.21268696785317087</v>
      </c>
      <c r="C4" s="6">
        <f>OEV_Pathways_db1_S3!C4*VLOOKUP("TP2",Waste_Generation_S3!A1:C100,3,FALSE)</f>
        <v>8.8586385060157341E-2</v>
      </c>
      <c r="D4" s="6">
        <f>OEV_Pathways_db1_S3!D4*VLOOKUP("TP2",Waste_Generation_S3!A1:C100,3,FALSE)</f>
        <v>1.1312686750124543</v>
      </c>
      <c r="E4" s="6">
        <f>OEV_Pathways_db1_S3!E4*VLOOKUP("TP2",Waste_Generation_S3!A1:C100,3,FALSE)</f>
        <v>0.29932448928426736</v>
      </c>
      <c r="F4" s="6">
        <f>OEV_Pathways_db1_S3!F4*VLOOKUP("TP2",Waste_Generation_S3!A1:C100,3,FALSE)</f>
        <v>0.16911790832996912</v>
      </c>
      <c r="G4" s="6">
        <f>OEV_Pathways_db1_S3!G4*VLOOKUP("TP2",Waste_Generation_S3!A1:C100,3,FALSE)</f>
        <v>0.13797999778546735</v>
      </c>
      <c r="H4" s="6">
        <f>OEV_Pathways_db1_S3!H4*VLOOKUP("TP2",Waste_Generation_S3!A1:C100,3,FALSE)</f>
        <v>0.28506187179148218</v>
      </c>
      <c r="I4" s="6">
        <f>OEV_Pathways_db1_S3!I4*VLOOKUP("TP2",Waste_Generation_S3!A1:C100,3,FALSE)</f>
        <v>0.32894293940345765</v>
      </c>
      <c r="J4" s="6">
        <f>OEV_Pathways_db1_S3!J4*VLOOKUP("TP2",Waste_Generation_S3!A1:C100,3,FALSE)</f>
        <v>0.18269032602196683</v>
      </c>
      <c r="K4" s="6">
        <f>OEV_Pathways_db1_S3!K4*VLOOKUP("TP2",Waste_Generation_S3!A1:C100,3,FALSE)</f>
        <v>4.6653448095143692E-2</v>
      </c>
      <c r="L4" s="6">
        <f>OEV_Pathways_db1_S3!L4*VLOOKUP("TP2",Waste_Generation_S3!A1:C100,3,FALSE)</f>
        <v>0.10408692219178942</v>
      </c>
      <c r="M4" s="6">
        <f>OEV_Pathways_db1_S3!M4*VLOOKUP("TP2",Waste_Generation_S3!A1:C100,3,FALSE)</f>
        <v>0.17949353284614614</v>
      </c>
      <c r="N4" s="6">
        <f>OEV_Pathways_db1_S3!N4*VLOOKUP("TP2",Waste_Generation_S3!A1:C100,3,FALSE)</f>
        <v>4.3838112941187092E-2</v>
      </c>
      <c r="O4" s="6">
        <f>OEV_Pathways_db1_S3!O4*VLOOKUP("TP2",Waste_Generation_S3!A1:C100,3,FALSE)</f>
        <v>5.5307012325519794E-2</v>
      </c>
      <c r="P4" s="6">
        <f>OEV_Pathways_db1_S3!P4*VLOOKUP("TP2",Waste_Generation_S3!A1:C100,3,FALSE)</f>
        <v>5.6978003185366562E-2</v>
      </c>
      <c r="Q4" s="6">
        <f>OEV_Pathways_db1_S3!Q4*VLOOKUP("TP2",Waste_Generation_S3!A1:C100,3,FALSE)</f>
        <v>1.9938182580250536</v>
      </c>
    </row>
    <row r="5" spans="1:17" x14ac:dyDescent="0.35">
      <c r="A5" s="5" t="s">
        <v>4</v>
      </c>
      <c r="B5" s="6">
        <f>OEV_Pathways_db1_S3!B5*VLOOKUP("TP3",Waste_Generation_S3!A1:C100,3,FALSE)</f>
        <v>0.31903045177975636</v>
      </c>
      <c r="C5" s="6">
        <f>OEV_Pathways_db1_S3!C5*VLOOKUP("TP3",Waste_Generation_S3!A1:C100,3,FALSE)</f>
        <v>0.13287957759023605</v>
      </c>
      <c r="D5" s="6">
        <f>OEV_Pathways_db1_S3!D5*VLOOKUP("TP3",Waste_Generation_S3!A1:C100,3,FALSE)</f>
        <v>1.6969030125186817</v>
      </c>
      <c r="E5" s="6">
        <f>OEV_Pathways_db1_S3!E5*VLOOKUP("TP3",Waste_Generation_S3!A1:C100,3,FALSE)</f>
        <v>0.44898673392640109</v>
      </c>
      <c r="F5" s="6">
        <f>OEV_Pathways_db1_S3!F5*VLOOKUP("TP3",Waste_Generation_S3!A1:C100,3,FALSE)</f>
        <v>0.25367686249495369</v>
      </c>
      <c r="G5" s="6">
        <f>OEV_Pathways_db1_S3!G5*VLOOKUP("TP3",Waste_Generation_S3!A1:C100,3,FALSE)</f>
        <v>0.20696999667820104</v>
      </c>
      <c r="H5" s="6">
        <f>OEV_Pathways_db1_S3!H5*VLOOKUP("TP3",Waste_Generation_S3!A1:C100,3,FALSE)</f>
        <v>0.42759280768722335</v>
      </c>
      <c r="I5" s="6">
        <f>OEV_Pathways_db1_S3!I5*VLOOKUP("TP3",Waste_Generation_S3!A1:C100,3,FALSE)</f>
        <v>0.49341440910518652</v>
      </c>
      <c r="J5" s="6">
        <f>OEV_Pathways_db1_S3!J5*VLOOKUP("TP3",Waste_Generation_S3!A1:C100,3,FALSE)</f>
        <v>0.27403548903295027</v>
      </c>
      <c r="K5" s="6">
        <f>OEV_Pathways_db1_S3!K5*VLOOKUP("TP3",Waste_Generation_S3!A1:C100,3,FALSE)</f>
        <v>6.9980172142715555E-2</v>
      </c>
      <c r="L5" s="6">
        <f>OEV_Pathways_db1_S3!L5*VLOOKUP("TP3",Waste_Generation_S3!A1:C100,3,FALSE)</f>
        <v>0.15613038328768414</v>
      </c>
      <c r="M5" s="6">
        <f>OEV_Pathways_db1_S3!M5*VLOOKUP("TP3",Waste_Generation_S3!A1:C100,3,FALSE)</f>
        <v>0.26924029926921922</v>
      </c>
      <c r="N5" s="6">
        <f>OEV_Pathways_db1_S3!N5*VLOOKUP("TP3",Waste_Generation_S3!A1:C100,3,FALSE)</f>
        <v>6.5757169411780655E-2</v>
      </c>
      <c r="O5" s="6">
        <f>OEV_Pathways_db1_S3!O5*VLOOKUP("TP3",Waste_Generation_S3!A1:C100,3,FALSE)</f>
        <v>8.2960518488279705E-2</v>
      </c>
      <c r="P5" s="6">
        <f>OEV_Pathways_db1_S3!P5*VLOOKUP("TP3",Waste_Generation_S3!A1:C100,3,FALSE)</f>
        <v>8.546700477804986E-2</v>
      </c>
      <c r="Q5" s="6">
        <f>OEV_Pathways_db1_S3!Q5*VLOOKUP("TP3",Waste_Generation_S3!A1:C100,3,FALSE)</f>
        <v>2.9907273870375812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Treatm!B2*Weighting!B2+TUM_default_default_Treatm!C2*Weighting!B3+TUM_default_default_Treatm!D2*Weighting!B4+TUM_default_default_Treatm!E2*Weighting!B5+TUM_default_default_Treatm!F2*Weighting!B6+TUM_default_default_Treatm!G2*Weighting!B7+TUM_default_default_Treatm!H2*Weighting!B8+TUM_default_default_Treatm!I2*Weighting!B9+TUM_default_default_Treatm!J2*Weighting!B10+TUM_default_default_Treatm!K2*Weighting!B11+TUM_default_default_Treatm!L2*Weighting!B12+TUM_default_default_Treatm!M2*Weighting!B13+TUM_default_default_Treatm!N2*Weighting!B14+TUM_default_default_Treatm!O2*Weighting!B15+TUM_default_default_Treatm!P2*Weighting!B16+TUM_default_default_Treatm!Q2*Weighting!B17</f>
        <v>0.66498808044941404</v>
      </c>
      <c r="C2" s="6">
        <f ca="1">+TUM_default_default_Treatm!B2*Weighting!C2+TUM_default_default_Treatm!C2*Weighting!C3+TUM_default_default_Treatm!D2*Weighting!C4+TUM_default_default_Treatm!E2*Weighting!C5+TUM_default_default_Treatm!F2*Weighting!C6+TUM_default_default_Treatm!G2*Weighting!C7+TUM_default_default_Treatm!H2*Weighting!C8+TUM_default_default_Treatm!I2*Weighting!C9+TUM_default_default_Treatm!J2*Weighting!C10+TUM_default_default_Treatm!K2*Weighting!C11+TUM_default_default_Treatm!L2*Weighting!C12+TUM_default_default_Treatm!M2*Weighting!C13+TUM_default_default_Treatm!N2*Weighting!C14+TUM_default_default_Treatm!O2*Weighting!C15+TUM_default_default_Treatm!P2*Weighting!C16+TUM_default_default_Treatm!Q2*Weighting!C17</f>
        <v>0.5506214391112958</v>
      </c>
      <c r="D2" s="6">
        <f ca="1">+TUM_default_default_Treatm!B2*Weighting!D2+TUM_default_default_Treatm!C2*Weighting!D3+TUM_default_default_Treatm!D2*Weighting!D4+TUM_default_default_Treatm!E2*Weighting!D5+TUM_default_default_Treatm!F2*Weighting!D6+TUM_default_default_Treatm!G2*Weighting!D7+TUM_default_default_Treatm!H2*Weighting!D8+TUM_default_default_Treatm!I2*Weighting!D9+TUM_default_default_Treatm!J2*Weighting!D10+TUM_default_default_Treatm!K2*Weighting!D11+TUM_default_default_Treatm!L2*Weighting!D12+TUM_default_default_Treatm!M2*Weighting!D13+TUM_default_default_Treatm!N2*Weighting!D14+TUM_default_default_Treatm!O2*Weighting!D15+TUM_default_default_Treatm!P2*Weighting!D16+TUM_default_default_Treatm!Q2*Weighting!D17</f>
        <v>0.66726535537243703</v>
      </c>
      <c r="E2" s="6">
        <f ca="1">+TUM_default_default_Treatm!B2*Weighting!E2+TUM_default_default_Treatm!C2*Weighting!E3+TUM_default_default_Treatm!D2*Weighting!E4+TUM_default_default_Treatm!E2*Weighting!E5+TUM_default_default_Treatm!F2*Weighting!E6+TUM_default_default_Treatm!G2*Weighting!E7+TUM_default_default_Treatm!H2*Weighting!E8+TUM_default_default_Treatm!I2*Weighting!E9+TUM_default_default_Treatm!J2*Weighting!E10+TUM_default_default_Treatm!K2*Weighting!E11+TUM_default_default_Treatm!L2*Weighting!E12+TUM_default_default_Treatm!M2*Weighting!E13+TUM_default_default_Treatm!N2*Weighting!E14+TUM_default_default_Treatm!O2*Weighting!E15+TUM_default_default_Treatm!P2*Weighting!E16+TUM_default_default_Treatm!Q2*Weighting!E17</f>
        <v>0.42811423055542419</v>
      </c>
      <c r="F2" s="6">
        <f ca="1">+TUM_default_default_Treatm!B2*Weighting!F2+TUM_default_default_Treatm!C2*Weighting!F3+TUM_default_default_Treatm!D2*Weighting!F4+TUM_default_default_Treatm!E2*Weighting!F5+TUM_default_default_Treatm!F2*Weighting!F6+TUM_default_default_Treatm!G2*Weighting!F7+TUM_default_default_Treatm!H2*Weighting!F8+TUM_default_default_Treatm!I2*Weighting!F9+TUM_default_default_Treatm!J2*Weighting!F10+TUM_default_default_Treatm!K2*Weighting!F11+TUM_default_default_Treatm!L2*Weighting!F12+TUM_default_default_Treatm!M2*Weighting!F13+TUM_default_default_Treatm!N2*Weighting!F14+TUM_default_default_Treatm!O2*Weighting!F15+TUM_default_default_Treatm!P2*Weighting!F16+TUM_default_default_Treatm!Q2*Weighting!F17</f>
        <v>0.60624961651394627</v>
      </c>
      <c r="G2" s="6">
        <f>+TUM_default_default_Treatm!B2*Weighting!G2+TUM_default_default_Treatm!C2*Weighting!G3+TUM_default_default_Treatm!D2*Weighting!G4+TUM_default_default_Treatm!E2*Weighting!G5+TUM_default_default_Treatm!F2*Weighting!G6+TUM_default_default_Treatm!G2*Weighting!G7+TUM_default_default_Treatm!H2*Weighting!G8+TUM_default_default_Treatm!I2*Weighting!G9+TUM_default_default_Treatm!J2*Weighting!G10+TUM_default_default_Treatm!K2*Weighting!G11+TUM_default_default_Treatm!L2*Weighting!G12+TUM_default_default_Treatm!M2*Weighting!G13+TUM_default_default_Treatm!N2*Weighting!G14+TUM_default_default_Treatm!O2*Weighting!G15+TUM_default_default_Treatm!P2*Weighting!G16+TUM_default_default_Treatm!Q2*Weighting!G17</f>
        <v>0.25928858608219046</v>
      </c>
      <c r="H2" s="6">
        <f>+TUM_default_default_Treatm!B2*Weighting!H2+TUM_default_default_Treatm!C2*Weighting!H3+TUM_default_default_Treatm!D2*Weighting!H4+TUM_default_default_Treatm!E2*Weighting!H5+TUM_default_default_Treatm!F2*Weighting!H6+TUM_default_default_Treatm!G2*Weighting!H7+TUM_default_default_Treatm!H2*Weighting!H8+TUM_default_default_Treatm!I2*Weighting!H9+TUM_default_default_Treatm!J2*Weighting!H10+TUM_default_default_Treatm!K2*Weighting!H11+TUM_default_default_Treatm!L2*Weighting!H12+TUM_default_default_Treatm!M2*Weighting!H13+TUM_default_default_Treatm!N2*Weighting!H14+TUM_default_default_Treatm!O2*Weighting!H15+TUM_default_default_Treatm!P2*Weighting!H16+TUM_default_default_Treatm!Q2*Weighting!H17</f>
        <v>0.29237130474050688</v>
      </c>
      <c r="I2" s="6">
        <f>+TUM_default_default_Treatm!B2*Weighting!I2+TUM_default_default_Treatm!C2*Weighting!I3+TUM_default_default_Treatm!D2*Weighting!I4+TUM_default_default_Treatm!E2*Weighting!I5+TUM_default_default_Treatm!F2*Weighting!I6+TUM_default_default_Treatm!G2*Weighting!I7+TUM_default_default_Treatm!H2*Weighting!I8+TUM_default_default_Treatm!I2*Weighting!I9+TUM_default_default_Treatm!J2*Weighting!I10+TUM_default_default_Treatm!K2*Weighting!I11+TUM_default_default_Treatm!L2*Weighting!I12+TUM_default_default_Treatm!M2*Weighting!I13+TUM_default_default_Treatm!N2*Weighting!I14+TUM_default_default_Treatm!O2*Weighting!I15+TUM_default_default_Treatm!P2*Weighting!I16+TUM_default_default_Treatm!Q2*Weighting!I17</f>
        <v>0.26506704263667802</v>
      </c>
      <c r="J2" s="6">
        <f>+TUM_default_default_Treatm!B2*Weighting!J2+TUM_default_default_Treatm!C2*Weighting!J3+TUM_default_default_Treatm!D2*Weighting!J4+TUM_default_default_Treatm!E2*Weighting!J5+TUM_default_default_Treatm!F2*Weighting!J6+TUM_default_default_Treatm!G2*Weighting!J7+TUM_default_default_Treatm!H2*Weighting!J8+TUM_default_default_Treatm!I2*Weighting!J9+TUM_default_default_Treatm!J2*Weighting!J10+TUM_default_default_Treatm!K2*Weighting!J11+TUM_default_default_Treatm!L2*Weighting!J12+TUM_default_default_Treatm!M2*Weighting!J13+TUM_default_default_Treatm!N2*Weighting!J14+TUM_default_default_Treatm!O2*Weighting!J15+TUM_default_default_Treatm!P2*Weighting!J16+TUM_default_default_Treatm!Q2*Weighting!J17</f>
        <v>0.29843852987063563</v>
      </c>
      <c r="K2" s="6">
        <f>+TUM_default_default_Treatm!B2*Weighting!K2+TUM_default_default_Treatm!C2*Weighting!K3+TUM_default_default_Treatm!D2*Weighting!K4+TUM_default_default_Treatm!E2*Weighting!K5+TUM_default_default_Treatm!F2*Weighting!K6+TUM_default_default_Treatm!G2*Weighting!K7+TUM_default_default_Treatm!H2*Weighting!K8+TUM_default_default_Treatm!I2*Weighting!K9+TUM_default_default_Treatm!J2*Weighting!K10+TUM_default_default_Treatm!K2*Weighting!K11+TUM_default_default_Treatm!L2*Weighting!K12+TUM_default_default_Treatm!M2*Weighting!K13+TUM_default_default_Treatm!N2*Weighting!K14+TUM_default_default_Treatm!O2*Weighting!K15+TUM_default_default_Treatm!P2*Weighting!K16+TUM_default_default_Treatm!Q2*Weighting!K17</f>
        <v>0.26207197418423206</v>
      </c>
      <c r="L2" s="6">
        <f>+TUM_default_default_Treatm!B2*Weighting!L2+TUM_default_default_Treatm!C2*Weighting!L3+TUM_default_default_Treatm!D2*Weighting!L4+TUM_default_default_Treatm!E2*Weighting!L5+TUM_default_default_Treatm!F2*Weighting!L6+TUM_default_default_Treatm!G2*Weighting!L7+TUM_default_default_Treatm!H2*Weighting!L8+TUM_default_default_Treatm!I2*Weighting!L9+TUM_default_default_Treatm!J2*Weighting!L10+TUM_default_default_Treatm!K2*Weighting!L11+TUM_default_default_Treatm!L2*Weighting!L12+TUM_default_default_Treatm!M2*Weighting!L13+TUM_default_default_Treatm!N2*Weighting!L14+TUM_default_default_Treatm!O2*Weighting!L15+TUM_default_default_Treatm!P2*Weighting!L16+TUM_default_default_Treatm!Q2*Weighting!L17</f>
        <v>0.63185434071233337</v>
      </c>
      <c r="M2" s="6">
        <f>+TUM_default_default_Treatm!B2*Weighting!M2+TUM_default_default_Treatm!C2*Weighting!M3+TUM_default_default_Treatm!D2*Weighting!M4+TUM_default_default_Treatm!E2*Weighting!M5+TUM_default_default_Treatm!F2*Weighting!M6+TUM_default_default_Treatm!G2*Weighting!M7+TUM_default_default_Treatm!H2*Weighting!M8+TUM_default_default_Treatm!I2*Weighting!M9+TUM_default_default_Treatm!J2*Weighting!M10+TUM_default_default_Treatm!K2*Weighting!M11+TUM_default_default_Treatm!L2*Weighting!M12+TUM_default_default_Treatm!M2*Weighting!M13+TUM_default_default_Treatm!N2*Weighting!M14+TUM_default_default_Treatm!O2*Weighting!M15+TUM_default_default_Treatm!P2*Weighting!M16+TUM_default_default_Treatm!Q2*Weighting!M17</f>
        <v>1.7536006628266716E-2</v>
      </c>
      <c r="N2" s="6">
        <f>+TUM_default_default_Treatm!B2*Weighting!N2+TUM_default_default_Treatm!C2*Weighting!N3+TUM_default_default_Treatm!D2*Weighting!N4+TUM_default_default_Treatm!E2*Weighting!N5+TUM_default_default_Treatm!F2*Weighting!N6+TUM_default_default_Treatm!G2*Weighting!N7+TUM_default_default_Treatm!H2*Weighting!N8+TUM_default_default_Treatm!I2*Weighting!N9+TUM_default_default_Treatm!J2*Weighting!N10+TUM_default_default_Treatm!K2*Weighting!N11+TUM_default_default_Treatm!L2*Weighting!N12+TUM_default_default_Treatm!M2*Weighting!N13+TUM_default_default_Treatm!N2*Weighting!N14+TUM_default_default_Treatm!O2*Weighting!N15+TUM_default_default_Treatm!P2*Weighting!N16+TUM_default_default_Treatm!Q2*Weighting!N17</f>
        <v>1.315377152511735</v>
      </c>
      <c r="O2" s="6">
        <f>+TUM_default_default_Treatm!B2*Weighting!O2+TUM_default_default_Treatm!C2*Weighting!O3+TUM_default_default_Treatm!D2*Weighting!O4+TUM_default_default_Treatm!E2*Weighting!O5+TUM_default_default_Treatm!F2*Weighting!O6+TUM_default_default_Treatm!G2*Weighting!O7+TUM_default_default_Treatm!H2*Weighting!O8+TUM_default_default_Treatm!I2*Weighting!O9+TUM_default_default_Treatm!J2*Weighting!O10+TUM_default_default_Treatm!K2*Weighting!O11+TUM_default_default_Treatm!L2*Weighting!O12+TUM_default_default_Treatm!M2*Weighting!O13+TUM_default_default_Treatm!N2*Weighting!O14+TUM_default_default_Treatm!O2*Weighting!O15+TUM_default_default_Treatm!P2*Weighting!O16+TUM_default_default_Treatm!Q2*Weighting!O17</f>
        <v>0.31742847459955376</v>
      </c>
      <c r="P2" s="6">
        <f>+TUM_default_default_Treatm!B2*Weighting!P2+TUM_default_default_Treatm!C2*Weighting!P3+TUM_default_default_Treatm!D2*Weighting!P4+TUM_default_default_Treatm!E2*Weighting!P5+TUM_default_default_Treatm!F2*Weighting!P6+TUM_default_default_Treatm!G2*Weighting!P7+TUM_default_default_Treatm!H2*Weighting!P8+TUM_default_default_Treatm!I2*Weighting!P9+TUM_default_default_Treatm!J2*Weighting!P10+TUM_default_default_Treatm!K2*Weighting!P11+TUM_default_default_Treatm!L2*Weighting!P12+TUM_default_default_Treatm!M2*Weighting!P13+TUM_default_default_Treatm!N2*Weighting!P14+TUM_default_default_Treatm!O2*Weighting!P15+TUM_default_default_Treatm!P2*Weighting!P16+TUM_default_default_Treatm!Q2*Weighting!P17</f>
        <v>0.24873815868832655</v>
      </c>
      <c r="Q2" s="6">
        <f>+TUM_default_default_Treatm!B2*Weighting!Q2+TUM_default_default_Treatm!C2*Weighting!Q3+TUM_default_default_Treatm!D2*Weighting!Q4+TUM_default_default_Treatm!E2*Weighting!Q5+TUM_default_default_Treatm!F2*Weighting!Q6+TUM_default_default_Treatm!G2*Weighting!Q7+TUM_default_default_Treatm!H2*Weighting!Q8+TUM_default_default_Treatm!I2*Weighting!Q9+TUM_default_default_Treatm!J2*Weighting!Q10+TUM_default_default_Treatm!K2*Weighting!Q11+TUM_default_default_Treatm!L2*Weighting!Q12+TUM_default_default_Treatm!M2*Weighting!Q13+TUM_default_default_Treatm!N2*Weighting!Q14+TUM_default_default_Treatm!O2*Weighting!Q15+TUM_default_default_Treatm!P2*Weighting!Q16+TUM_default_default_Treatm!Q2*Weighting!Q17</f>
        <v>2.7363395958616532E-2</v>
      </c>
      <c r="R2" s="6">
        <f>+TUM_default_default_Treatm!B2*Weighting!R2+TUM_default_default_Treatm!C2*Weighting!R3+TUM_default_default_Treatm!D2*Weighting!R4+TUM_default_default_Treatm!E2*Weighting!R5+TUM_default_default_Treatm!F2*Weighting!R6+TUM_default_default_Treatm!G2*Weighting!R7+TUM_default_default_Treatm!H2*Weighting!R8+TUM_default_default_Treatm!I2*Weighting!R9+TUM_default_default_Treatm!J2*Weighting!R10+TUM_default_default_Treatm!K2*Weighting!R11+TUM_default_default_Treatm!L2*Weighting!R12+TUM_default_default_Treatm!M2*Weighting!R13+TUM_default_default_Treatm!N2*Weighting!R14+TUM_default_default_Treatm!O2*Weighting!R15+TUM_default_default_Treatm!P2*Weighting!R16+TUM_default_default_Treatm!Q2*Weighting!R17</f>
        <v>0.21456678840960131</v>
      </c>
      <c r="S2" s="6">
        <f>+TUM_default_default_Treatm!B2*Weighting!S2+TUM_default_default_Treatm!C2*Weighting!S3+TUM_default_default_Treatm!D2*Weighting!S4+TUM_default_default_Treatm!E2*Weighting!S5+TUM_default_default_Treatm!F2*Weighting!S6+TUM_default_default_Treatm!G2*Weighting!S7+TUM_default_default_Treatm!H2*Weighting!S8+TUM_default_default_Treatm!I2*Weighting!S9+TUM_default_default_Treatm!J2*Weighting!S10+TUM_default_default_Treatm!K2*Weighting!S11+TUM_default_default_Treatm!L2*Weighting!S12+TUM_default_default_Treatm!M2*Weighting!S13+TUM_default_default_Treatm!N2*Weighting!S14+TUM_default_default_Treatm!O2*Weighting!S15+TUM_default_default_Treatm!P2*Weighting!S16+TUM_default_default_Treatm!Q2*Weighting!S17</f>
        <v>0.15453211898481325</v>
      </c>
      <c r="T2" s="6">
        <f>+TUM_default_default_Treatm!B2*Weighting!T2+TUM_default_default_Treatm!C2*Weighting!T3+TUM_default_default_Treatm!D2*Weighting!T4+TUM_default_default_Treatm!E2*Weighting!T5+TUM_default_default_Treatm!F2*Weighting!T6+TUM_default_default_Treatm!G2*Weighting!T7+TUM_default_default_Treatm!H2*Weighting!T8+TUM_default_default_Treatm!I2*Weighting!T9+TUM_default_default_Treatm!J2*Weighting!T10+TUM_default_default_Treatm!K2*Weighting!T11+TUM_default_default_Treatm!L2*Weighting!T12+TUM_default_default_Treatm!M2*Weighting!T13+TUM_default_default_Treatm!N2*Weighting!T14+TUM_default_default_Treatm!O2*Weighting!T15+TUM_default_default_Treatm!P2*Weighting!T16+TUM_default_default_Treatm!Q2*Weighting!T17</f>
        <v>0.15683882597059429</v>
      </c>
      <c r="U2" s="6">
        <f>+TUM_default_default_Treatm!B2*Weighting!U2+TUM_default_default_Treatm!C2*Weighting!U3+TUM_default_default_Treatm!D2*Weighting!U4+TUM_default_default_Treatm!E2*Weighting!U5+TUM_default_default_Treatm!F2*Weighting!U6+TUM_default_default_Treatm!G2*Weighting!U7+TUM_default_default_Treatm!H2*Weighting!U8+TUM_default_default_Treatm!I2*Weighting!U9+TUM_default_default_Treatm!J2*Weighting!U10+TUM_default_default_Treatm!K2*Weighting!U11+TUM_default_default_Treatm!L2*Weighting!U12+TUM_default_default_Treatm!M2*Weighting!U13+TUM_default_default_Treatm!N2*Weighting!U14+TUM_default_default_Treatm!O2*Weighting!U15+TUM_default_default_Treatm!P2*Weighting!U16+TUM_default_default_Treatm!Q2*Weighting!U17</f>
        <v>4.7351575354710823E-2</v>
      </c>
      <c r="V2" s="6">
        <f>+TUM_default_default_Treatm!B2*Weighting!V2+TUM_default_default_Treatm!C2*Weighting!V3+TUM_default_default_Treatm!D2*Weighting!V4+TUM_default_default_Treatm!E2*Weighting!V5+TUM_default_default_Treatm!F2*Weighting!V6+TUM_default_default_Treatm!G2*Weighting!V7+TUM_default_default_Treatm!H2*Weighting!V8+TUM_default_default_Treatm!I2*Weighting!V9+TUM_default_default_Treatm!J2*Weighting!V10+TUM_default_default_Treatm!K2*Weighting!V11+TUM_default_default_Treatm!L2*Weighting!V12+TUM_default_default_Treatm!M2*Weighting!V13+TUM_default_default_Treatm!N2*Weighting!V14+TUM_default_default_Treatm!O2*Weighting!V15+TUM_default_default_Treatm!P2*Weighting!V16+TUM_default_default_Treatm!Q2*Weighting!V17</f>
        <v>0.10471683312175681</v>
      </c>
      <c r="W2" s="6">
        <f>+TUM_default_default_Treatm!B2*Weighting!W2+TUM_default_default_Treatm!C2*Weighting!W3+TUM_default_default_Treatm!D2*Weighting!W4+TUM_default_default_Treatm!E2*Weighting!W5+TUM_default_default_Treatm!F2*Weighting!W6+TUM_default_default_Treatm!G2*Weighting!W7+TUM_default_default_Treatm!H2*Weighting!W8+TUM_default_default_Treatm!I2*Weighting!W9+TUM_default_default_Treatm!J2*Weighting!W10+TUM_default_default_Treatm!K2*Weighting!W11+TUM_default_default_Treatm!L2*Weighting!W12+TUM_default_default_Treatm!M2*Weighting!W13+TUM_default_default_Treatm!N2*Weighting!W14+TUM_default_default_Treatm!O2*Weighting!W15+TUM_default_default_Treatm!P2*Weighting!W16+TUM_default_default_Treatm!Q2*Weighting!W17</f>
        <v>0.23000204406653277</v>
      </c>
      <c r="X2" s="6">
        <f>+TUM_default_default_Treatm!B2*Weighting!X2+TUM_default_default_Treatm!C2*Weighting!X3+TUM_default_default_Treatm!D2*Weighting!X4+TUM_default_default_Treatm!E2*Weighting!X5+TUM_default_default_Treatm!F2*Weighting!X6+TUM_default_default_Treatm!G2*Weighting!X7+TUM_default_default_Treatm!H2*Weighting!X8+TUM_default_default_Treatm!I2*Weighting!X9+TUM_default_default_Treatm!J2*Weighting!X10+TUM_default_default_Treatm!K2*Weighting!X11+TUM_default_default_Treatm!L2*Weighting!X12+TUM_default_default_Treatm!M2*Weighting!X13+TUM_default_default_Treatm!N2*Weighting!X14+TUM_default_default_Treatm!O2*Weighting!X15+TUM_default_default_Treatm!P2*Weighting!X16+TUM_default_default_Treatm!Q2*Weighting!X17</f>
        <v>6.2060578043550703E-2</v>
      </c>
      <c r="Y2" s="6">
        <f>+TUM_default_default_Treatm!B2*Weighting!Y2+TUM_default_default_Treatm!C2*Weighting!Y3+TUM_default_default_Treatm!D2*Weighting!Y4+TUM_default_default_Treatm!E2*Weighting!Y5+TUM_default_default_Treatm!F2*Weighting!Y6+TUM_default_default_Treatm!G2*Weighting!Y7+TUM_default_default_Treatm!H2*Weighting!Y8+TUM_default_default_Treatm!I2*Weighting!Y9+TUM_default_default_Treatm!J2*Weighting!Y10+TUM_default_default_Treatm!K2*Weighting!Y11+TUM_default_default_Treatm!L2*Weighting!Y12+TUM_default_default_Treatm!M2*Weighting!Y13+TUM_default_default_Treatm!N2*Weighting!Y14+TUM_default_default_Treatm!O2*Weighting!Y15+TUM_default_default_Treatm!P2*Weighting!Y16+TUM_default_default_Treatm!Q2*Weighting!Y17</f>
        <v>1.8263442680531285E-2</v>
      </c>
      <c r="Z2" s="6">
        <f>+TUM_default_default_Treatm!B2*Weighting!Z2+TUM_default_default_Treatm!C2*Weighting!Z3+TUM_default_default_Treatm!D2*Weighting!Z4+TUM_default_default_Treatm!E2*Weighting!Z5+TUM_default_default_Treatm!F2*Weighting!Z6+TUM_default_default_Treatm!G2*Weighting!Z7+TUM_default_default_Treatm!H2*Weighting!Z8+TUM_default_default_Treatm!I2*Weighting!Z9+TUM_default_default_Treatm!J2*Weighting!Z10+TUM_default_default_Treatm!K2*Weighting!Z11+TUM_default_default_Treatm!L2*Weighting!Z12+TUM_default_default_Treatm!M2*Weighting!Z13+TUM_default_default_Treatm!N2*Weighting!Z14+TUM_default_default_Treatm!O2*Weighting!Z15+TUM_default_default_Treatm!P2*Weighting!Z16+TUM_default_default_Treatm!Q2*Weighting!Z17</f>
        <v>6.4232038311710093E-2</v>
      </c>
      <c r="AA2" s="6">
        <f>+TUM_default_default_Treatm!B2*Weighting!AA2+TUM_default_default_Treatm!C2*Weighting!AA3+TUM_default_default_Treatm!D2*Weighting!AA4+TUM_default_default_Treatm!E2*Weighting!AA5+TUM_default_default_Treatm!F2*Weighting!AA6+TUM_default_default_Treatm!G2*Weighting!AA7+TUM_default_default_Treatm!H2*Weighting!AA8+TUM_default_default_Treatm!I2*Weighting!AA9+TUM_default_default_Treatm!J2*Weighting!AA10+TUM_default_default_Treatm!K2*Weighting!AA11+TUM_default_default_Treatm!L2*Weighting!AA12+TUM_default_default_Treatm!M2*Weighting!AA13+TUM_default_default_Treatm!N2*Weighting!AA14+TUM_default_default_Treatm!O2*Weighting!AA15+TUM_default_default_Treatm!P2*Weighting!AA16+TUM_default_default_Treatm!Q2*Weighting!AA17</f>
        <v>0.53775560327241423</v>
      </c>
    </row>
    <row r="3" spans="1:27" x14ac:dyDescent="0.35">
      <c r="A3" s="5" t="s">
        <v>2</v>
      </c>
      <c r="B3" s="6">
        <f ca="1">+TUM_default_default_Treatm!B3*Weighting!B2+TUM_default_default_Treatm!C3*Weighting!B3+TUM_default_default_Treatm!D3*Weighting!B4+TUM_default_default_Treatm!E3*Weighting!B5+TUM_default_default_Treatm!F3*Weighting!B6+TUM_default_default_Treatm!G3*Weighting!B7+TUM_default_default_Treatm!H3*Weighting!B8+TUM_default_default_Treatm!I3*Weighting!B9+TUM_default_default_Treatm!J3*Weighting!B10+TUM_default_default_Treatm!K3*Weighting!B11+TUM_default_default_Treatm!L3*Weighting!B12+TUM_default_default_Treatm!M3*Weighting!B13+TUM_default_default_Treatm!N3*Weighting!B14+TUM_default_default_Treatm!O3*Weighting!B15+TUM_default_default_Treatm!P3*Weighting!B16+TUM_default_default_Treatm!Q3*Weighting!B17</f>
        <v>0.1766102386302198</v>
      </c>
      <c r="C3" s="6">
        <f ca="1">+TUM_default_default_Treatm!B3*Weighting!C2+TUM_default_default_Treatm!C3*Weighting!C3+TUM_default_default_Treatm!D3*Weighting!C4+TUM_default_default_Treatm!E3*Weighting!C5+TUM_default_default_Treatm!F3*Weighting!C6+TUM_default_default_Treatm!G3*Weighting!C7+TUM_default_default_Treatm!H3*Weighting!C8+TUM_default_default_Treatm!I3*Weighting!C9+TUM_default_default_Treatm!J3*Weighting!C10+TUM_default_default_Treatm!K3*Weighting!C11+TUM_default_default_Treatm!L3*Weighting!C12+TUM_default_default_Treatm!M3*Weighting!C13+TUM_default_default_Treatm!N3*Weighting!C14+TUM_default_default_Treatm!O3*Weighting!C15+TUM_default_default_Treatm!P3*Weighting!C16+TUM_default_default_Treatm!Q3*Weighting!C17</f>
        <v>0.23524897718697332</v>
      </c>
      <c r="D3" s="6">
        <f ca="1">+TUM_default_default_Treatm!B3*Weighting!D2+TUM_default_default_Treatm!C3*Weighting!D3+TUM_default_default_Treatm!D3*Weighting!D4+TUM_default_default_Treatm!E3*Weighting!D5+TUM_default_default_Treatm!F3*Weighting!D6+TUM_default_default_Treatm!G3*Weighting!D7+TUM_default_default_Treatm!H3*Weighting!D8+TUM_default_default_Treatm!I3*Weighting!D9+TUM_default_default_Treatm!J3*Weighting!D10+TUM_default_default_Treatm!K3*Weighting!D11+TUM_default_default_Treatm!L3*Weighting!D12+TUM_default_default_Treatm!M3*Weighting!D13+TUM_default_default_Treatm!N3*Weighting!D14+TUM_default_default_Treatm!O3*Weighting!D15+TUM_default_default_Treatm!P3*Weighting!D16+TUM_default_default_Treatm!Q3*Weighting!D17</f>
        <v>0.17893317985147372</v>
      </c>
      <c r="E3" s="6">
        <f ca="1">+TUM_default_default_Treatm!B3*Weighting!E2+TUM_default_default_Treatm!C3*Weighting!E3+TUM_default_default_Treatm!D3*Weighting!E4+TUM_default_default_Treatm!E3*Weighting!E5+TUM_default_default_Treatm!F3*Weighting!E6+TUM_default_default_Treatm!G3*Weighting!E7+TUM_default_default_Treatm!H3*Weighting!E8+TUM_default_default_Treatm!I3*Weighting!E9+TUM_default_default_Treatm!J3*Weighting!E10+TUM_default_default_Treatm!K3*Weighting!E11+TUM_default_default_Treatm!L3*Weighting!E12+TUM_default_default_Treatm!M3*Weighting!E13+TUM_default_default_Treatm!N3*Weighting!E14+TUM_default_default_Treatm!O3*Weighting!E15+TUM_default_default_Treatm!P3*Weighting!E16+TUM_default_default_Treatm!Q3*Weighting!E17</f>
        <v>0.20586992933793663</v>
      </c>
      <c r="F3" s="6">
        <f ca="1">+TUM_default_default_Treatm!B3*Weighting!F2+TUM_default_default_Treatm!C3*Weighting!F3+TUM_default_default_Treatm!D3*Weighting!F4+TUM_default_default_Treatm!E3*Weighting!F5+TUM_default_default_Treatm!F3*Weighting!F6+TUM_default_default_Treatm!G3*Weighting!F7+TUM_default_default_Treatm!H3*Weighting!F8+TUM_default_default_Treatm!I3*Weighting!F9+TUM_default_default_Treatm!J3*Weighting!F10+TUM_default_default_Treatm!K3*Weighting!F11+TUM_default_default_Treatm!L3*Weighting!F12+TUM_default_default_Treatm!M3*Weighting!F13+TUM_default_default_Treatm!N3*Weighting!F14+TUM_default_default_Treatm!O3*Weighting!F15+TUM_default_default_Treatm!P3*Weighting!F16+TUM_default_default_Treatm!Q3*Weighting!F17</f>
        <v>0.19383438838583483</v>
      </c>
      <c r="G3" s="6">
        <f>+TUM_default_default_Treatm!B3*Weighting!G2+TUM_default_default_Treatm!C3*Weighting!G3+TUM_default_default_Treatm!D3*Weighting!G4+TUM_default_default_Treatm!E3*Weighting!G5+TUM_default_default_Treatm!F3*Weighting!G6+TUM_default_default_Treatm!G3*Weighting!G7+TUM_default_default_Treatm!H3*Weighting!G8+TUM_default_default_Treatm!I3*Weighting!G9+TUM_default_default_Treatm!J3*Weighting!G10+TUM_default_default_Treatm!K3*Weighting!G11+TUM_default_default_Treatm!L3*Weighting!G12+TUM_default_default_Treatm!M3*Weighting!G13+TUM_default_default_Treatm!N3*Weighting!G14+TUM_default_default_Treatm!O3*Weighting!G15+TUM_default_default_Treatm!P3*Weighting!G16+TUM_default_default_Treatm!Q3*Weighting!G17</f>
        <v>5.4397659087602655E-2</v>
      </c>
      <c r="H3" s="6">
        <f>+TUM_default_default_Treatm!B3*Weighting!H2+TUM_default_default_Treatm!C3*Weighting!H3+TUM_default_default_Treatm!D3*Weighting!H4+TUM_default_default_Treatm!E3*Weighting!H5+TUM_default_default_Treatm!F3*Weighting!H6+TUM_default_default_Treatm!G3*Weighting!H7+TUM_default_default_Treatm!H3*Weighting!H8+TUM_default_default_Treatm!I3*Weighting!H9+TUM_default_default_Treatm!J3*Weighting!H10+TUM_default_default_Treatm!K3*Weighting!H11+TUM_default_default_Treatm!L3*Weighting!H12+TUM_default_default_Treatm!M3*Weighting!H13+TUM_default_default_Treatm!N3*Weighting!H14+TUM_default_default_Treatm!O3*Weighting!H15+TUM_default_default_Treatm!P3*Weighting!H16+TUM_default_default_Treatm!Q3*Weighting!H17</f>
        <v>0.10291282057334462</v>
      </c>
      <c r="I3" s="6">
        <f>+TUM_default_default_Treatm!B3*Weighting!I2+TUM_default_default_Treatm!C3*Weighting!I3+TUM_default_default_Treatm!D3*Weighting!I4+TUM_default_default_Treatm!E3*Weighting!I5+TUM_default_default_Treatm!F3*Weighting!I6+TUM_default_default_Treatm!G3*Weighting!I7+TUM_default_default_Treatm!H3*Weighting!I8+TUM_default_default_Treatm!I3*Weighting!I9+TUM_default_default_Treatm!J3*Weighting!I10+TUM_default_default_Treatm!K3*Weighting!I11+TUM_default_default_Treatm!L3*Weighting!I12+TUM_default_default_Treatm!M3*Weighting!I13+TUM_default_default_Treatm!N3*Weighting!I14+TUM_default_default_Treatm!O3*Weighting!I15+TUM_default_default_Treatm!P3*Weighting!I16+TUM_default_default_Treatm!Q3*Weighting!I17</f>
        <v>5.5985836838141428E-2</v>
      </c>
      <c r="J3" s="6">
        <f>+TUM_default_default_Treatm!B3*Weighting!J2+TUM_default_default_Treatm!C3*Weighting!J3+TUM_default_default_Treatm!D3*Weighting!J4+TUM_default_default_Treatm!E3*Weighting!J5+TUM_default_default_Treatm!F3*Weighting!J6+TUM_default_default_Treatm!G3*Weighting!J7+TUM_default_default_Treatm!H3*Weighting!J8+TUM_default_default_Treatm!I3*Weighting!J9+TUM_default_default_Treatm!J3*Weighting!J10+TUM_default_default_Treatm!K3*Weighting!J11+TUM_default_default_Treatm!L3*Weighting!J12+TUM_default_default_Treatm!M3*Weighting!J13+TUM_default_default_Treatm!N3*Weighting!J14+TUM_default_default_Treatm!O3*Weighting!J15+TUM_default_default_Treatm!P3*Weighting!J16+TUM_default_default_Treatm!Q3*Weighting!J17</f>
        <v>0.10088866058444376</v>
      </c>
      <c r="K3" s="6">
        <f>+TUM_default_default_Treatm!B3*Weighting!K2+TUM_default_default_Treatm!C3*Weighting!K3+TUM_default_default_Treatm!D3*Weighting!K4+TUM_default_default_Treatm!E3*Weighting!K5+TUM_default_default_Treatm!F3*Weighting!K6+TUM_default_default_Treatm!G3*Weighting!K7+TUM_default_default_Treatm!H3*Weighting!K8+TUM_default_default_Treatm!I3*Weighting!K9+TUM_default_default_Treatm!J3*Weighting!K10+TUM_default_default_Treatm!K3*Weighting!K11+TUM_default_default_Treatm!L3*Weighting!K12+TUM_default_default_Treatm!M3*Weighting!K13+TUM_default_default_Treatm!N3*Weighting!K14+TUM_default_default_Treatm!O3*Weighting!K15+TUM_default_default_Treatm!P3*Weighting!K16+TUM_default_default_Treatm!Q3*Weighting!K17</f>
        <v>6.8273272858180453E-2</v>
      </c>
      <c r="L3" s="6">
        <f>+TUM_default_default_Treatm!B3*Weighting!L2+TUM_default_default_Treatm!C3*Weighting!L3+TUM_default_default_Treatm!D3*Weighting!L4+TUM_default_default_Treatm!E3*Weighting!L5+TUM_default_default_Treatm!F3*Weighting!L6+TUM_default_default_Treatm!G3*Weighting!L7+TUM_default_default_Treatm!H3*Weighting!L8+TUM_default_default_Treatm!I3*Weighting!L9+TUM_default_default_Treatm!J3*Weighting!L10+TUM_default_default_Treatm!K3*Weighting!L11+TUM_default_default_Treatm!L3*Weighting!L12+TUM_default_default_Treatm!M3*Weighting!L13+TUM_default_default_Treatm!N3*Weighting!L14+TUM_default_default_Treatm!O3*Weighting!L15+TUM_default_default_Treatm!P3*Weighting!L16+TUM_default_default_Treatm!Q3*Weighting!L17</f>
        <v>0.40432062939613372</v>
      </c>
      <c r="M3" s="6">
        <f>+TUM_default_default_Treatm!B3*Weighting!M2+TUM_default_default_Treatm!C3*Weighting!M3+TUM_default_default_Treatm!D3*Weighting!M4+TUM_default_default_Treatm!E3*Weighting!M5+TUM_default_default_Treatm!F3*Weighting!M6+TUM_default_default_Treatm!G3*Weighting!M7+TUM_default_default_Treatm!H3*Weighting!M8+TUM_default_default_Treatm!I3*Weighting!M9+TUM_default_default_Treatm!J3*Weighting!M10+TUM_default_default_Treatm!K3*Weighting!M11+TUM_default_default_Treatm!L3*Weighting!M12+TUM_default_default_Treatm!M3*Weighting!M13+TUM_default_default_Treatm!N3*Weighting!M14+TUM_default_default_Treatm!O3*Weighting!M15+TUM_default_default_Treatm!P3*Weighting!M16+TUM_default_default_Treatm!Q3*Weighting!M17</f>
        <v>1.0562322292557028E-3</v>
      </c>
      <c r="N3" s="6">
        <f>+TUM_default_default_Treatm!B3*Weighting!N2+TUM_default_default_Treatm!C3*Weighting!N3+TUM_default_default_Treatm!D3*Weighting!N4+TUM_default_default_Treatm!E3*Weighting!N5+TUM_default_default_Treatm!F3*Weighting!N6+TUM_default_default_Treatm!G3*Weighting!N7+TUM_default_default_Treatm!H3*Weighting!N8+TUM_default_default_Treatm!I3*Weighting!N9+TUM_default_default_Treatm!J3*Weighting!N10+TUM_default_default_Treatm!K3*Weighting!N11+TUM_default_default_Treatm!L3*Weighting!N12+TUM_default_default_Treatm!M3*Weighting!N13+TUM_default_default_Treatm!N3*Weighting!N14+TUM_default_default_Treatm!O3*Weighting!N15+TUM_default_default_Treatm!P3*Weighting!N16+TUM_default_default_Treatm!Q3*Weighting!N17</f>
        <v>0.31123650928229896</v>
      </c>
      <c r="O3" s="6">
        <f>+TUM_default_default_Treatm!B3*Weighting!O2+TUM_default_default_Treatm!C3*Weighting!O3+TUM_default_default_Treatm!D3*Weighting!O4+TUM_default_default_Treatm!E3*Weighting!O5+TUM_default_default_Treatm!F3*Weighting!O6+TUM_default_default_Treatm!G3*Weighting!O7+TUM_default_default_Treatm!H3*Weighting!O8+TUM_default_default_Treatm!I3*Weighting!O9+TUM_default_default_Treatm!J3*Weighting!O10+TUM_default_default_Treatm!K3*Weighting!O11+TUM_default_default_Treatm!L3*Weighting!O12+TUM_default_default_Treatm!M3*Weighting!O13+TUM_default_default_Treatm!N3*Weighting!O14+TUM_default_default_Treatm!O3*Weighting!O15+TUM_default_default_Treatm!P3*Weighting!O16+TUM_default_default_Treatm!Q3*Weighting!O17</f>
        <v>2.1183908420332381E-2</v>
      </c>
      <c r="P3" s="6">
        <f>+TUM_default_default_Treatm!B3*Weighting!P2+TUM_default_default_Treatm!C3*Weighting!P3+TUM_default_default_Treatm!D3*Weighting!P4+TUM_default_default_Treatm!E3*Weighting!P5+TUM_default_default_Treatm!F3*Weighting!P6+TUM_default_default_Treatm!G3*Weighting!P7+TUM_default_default_Treatm!H3*Weighting!P8+TUM_default_default_Treatm!I3*Weighting!P9+TUM_default_default_Treatm!J3*Weighting!P10+TUM_default_default_Treatm!K3*Weighting!P11+TUM_default_default_Treatm!L3*Weighting!P12+TUM_default_default_Treatm!M3*Weighting!P13+TUM_default_default_Treatm!N3*Weighting!P14+TUM_default_default_Treatm!O3*Weighting!P15+TUM_default_default_Treatm!P3*Weighting!P16+TUM_default_default_Treatm!Q3*Weighting!P17</f>
        <v>4.2292550534132247E-3</v>
      </c>
      <c r="Q3" s="6">
        <f>+TUM_default_default_Treatm!B3*Weighting!Q2+TUM_default_default_Treatm!C3*Weighting!Q3+TUM_default_default_Treatm!D3*Weighting!Q4+TUM_default_default_Treatm!E3*Weighting!Q5+TUM_default_default_Treatm!F3*Weighting!Q6+TUM_default_default_Treatm!G3*Weighting!Q7+TUM_default_default_Treatm!H3*Weighting!Q8+TUM_default_default_Treatm!I3*Weighting!Q9+TUM_default_default_Treatm!J3*Weighting!Q10+TUM_default_default_Treatm!K3*Weighting!Q11+TUM_default_default_Treatm!L3*Weighting!Q12+TUM_default_default_Treatm!M3*Weighting!Q13+TUM_default_default_Treatm!N3*Weighting!Q14+TUM_default_default_Treatm!O3*Weighting!Q15+TUM_default_default_Treatm!P3*Weighting!Q16+TUM_default_default_Treatm!Q3*Weighting!Q17</f>
        <v>4.3943590986178418E-4</v>
      </c>
      <c r="R3" s="6">
        <f>+TUM_default_default_Treatm!B3*Weighting!R2+TUM_default_default_Treatm!C3*Weighting!R3+TUM_default_default_Treatm!D3*Weighting!R4+TUM_default_default_Treatm!E3*Weighting!R5+TUM_default_default_Treatm!F3*Weighting!R6+TUM_default_default_Treatm!G3*Weighting!R7+TUM_default_default_Treatm!H3*Weighting!R8+TUM_default_default_Treatm!I3*Weighting!R9+TUM_default_default_Treatm!J3*Weighting!R10+TUM_default_default_Treatm!K3*Weighting!R11+TUM_default_default_Treatm!L3*Weighting!R12+TUM_default_default_Treatm!M3*Weighting!R13+TUM_default_default_Treatm!N3*Weighting!R14+TUM_default_default_Treatm!O3*Weighting!R15+TUM_default_default_Treatm!P3*Weighting!R16+TUM_default_default_Treatm!Q3*Weighting!R17</f>
        <v>-1.0324444683435983E-2</v>
      </c>
      <c r="S3" s="6">
        <f>+TUM_default_default_Treatm!B3*Weighting!S2+TUM_default_default_Treatm!C3*Weighting!S3+TUM_default_default_Treatm!D3*Weighting!S4+TUM_default_default_Treatm!E3*Weighting!S5+TUM_default_default_Treatm!F3*Weighting!S6+TUM_default_default_Treatm!G3*Weighting!S7+TUM_default_default_Treatm!H3*Weighting!S8+TUM_default_default_Treatm!I3*Weighting!S9+TUM_default_default_Treatm!J3*Weighting!S10+TUM_default_default_Treatm!K3*Weighting!S11+TUM_default_default_Treatm!L3*Weighting!S12+TUM_default_default_Treatm!M3*Weighting!S13+TUM_default_default_Treatm!N3*Weighting!S14+TUM_default_default_Treatm!O3*Weighting!S15+TUM_default_default_Treatm!P3*Weighting!S16+TUM_default_default_Treatm!Q3*Weighting!S17</f>
        <v>-1.3394792093367261E-3</v>
      </c>
      <c r="T3" s="6">
        <f>+TUM_default_default_Treatm!B3*Weighting!T2+TUM_default_default_Treatm!C3*Weighting!T3+TUM_default_default_Treatm!D3*Weighting!T4+TUM_default_default_Treatm!E3*Weighting!T5+TUM_default_default_Treatm!F3*Weighting!T6+TUM_default_default_Treatm!G3*Weighting!T7+TUM_default_default_Treatm!H3*Weighting!T8+TUM_default_default_Treatm!I3*Weighting!T9+TUM_default_default_Treatm!J3*Weighting!T10+TUM_default_default_Treatm!K3*Weighting!T11+TUM_default_default_Treatm!L3*Weighting!T12+TUM_default_default_Treatm!M3*Weighting!T13+TUM_default_default_Treatm!N3*Weighting!T14+TUM_default_default_Treatm!O3*Weighting!T15+TUM_default_default_Treatm!P3*Weighting!T16+TUM_default_default_Treatm!Q3*Weighting!T17</f>
        <v>-1.0260465758204836E-2</v>
      </c>
      <c r="U3" s="6">
        <f>+TUM_default_default_Treatm!B3*Weighting!U2+TUM_default_default_Treatm!C3*Weighting!U3+TUM_default_default_Treatm!D3*Weighting!U4+TUM_default_default_Treatm!E3*Weighting!U5+TUM_default_default_Treatm!F3*Weighting!U6+TUM_default_default_Treatm!G3*Weighting!U7+TUM_default_default_Treatm!H3*Weighting!U8+TUM_default_default_Treatm!I3*Weighting!U9+TUM_default_default_Treatm!J3*Weighting!U10+TUM_default_default_Treatm!K3*Weighting!U11+TUM_default_default_Treatm!L3*Weighting!U12+TUM_default_default_Treatm!M3*Weighting!U13+TUM_default_default_Treatm!N3*Weighting!U14+TUM_default_default_Treatm!O3*Weighting!U15+TUM_default_default_Treatm!P3*Weighting!U16+TUM_default_default_Treatm!Q3*Weighting!U17</f>
        <v>2.6581051665129793E-2</v>
      </c>
      <c r="V3" s="6">
        <f>+TUM_default_default_Treatm!B3*Weighting!V2+TUM_default_default_Treatm!C3*Weighting!V3+TUM_default_default_Treatm!D3*Weighting!V4+TUM_default_default_Treatm!E3*Weighting!V5+TUM_default_default_Treatm!F3*Weighting!V6+TUM_default_default_Treatm!G3*Weighting!V7+TUM_default_default_Treatm!H3*Weighting!V8+TUM_default_default_Treatm!I3*Weighting!V9+TUM_default_default_Treatm!J3*Weighting!V10+TUM_default_default_Treatm!K3*Weighting!V11+TUM_default_default_Treatm!L3*Weighting!V12+TUM_default_default_Treatm!M3*Weighting!V13+TUM_default_default_Treatm!N3*Weighting!V14+TUM_default_default_Treatm!O3*Weighting!V15+TUM_default_default_Treatm!P3*Weighting!V16+TUM_default_default_Treatm!Q3*Weighting!V17</f>
        <v>-6.0044432905968642E-3</v>
      </c>
      <c r="W3" s="6">
        <f>+TUM_default_default_Treatm!B3*Weighting!W2+TUM_default_default_Treatm!C3*Weighting!W3+TUM_default_default_Treatm!D3*Weighting!W4+TUM_default_default_Treatm!E3*Weighting!W5+TUM_default_default_Treatm!F3*Weighting!W6+TUM_default_default_Treatm!G3*Weighting!W7+TUM_default_default_Treatm!H3*Weighting!W8+TUM_default_default_Treatm!I3*Weighting!W9+TUM_default_default_Treatm!J3*Weighting!W10+TUM_default_default_Treatm!K3*Weighting!W11+TUM_default_default_Treatm!L3*Weighting!W12+TUM_default_default_Treatm!M3*Weighting!W13+TUM_default_default_Treatm!N3*Weighting!W14+TUM_default_default_Treatm!O3*Weighting!W15+TUM_default_default_Treatm!P3*Weighting!W16+TUM_default_default_Treatm!Q3*Weighting!W17</f>
        <v>4.1421783258639207E-3</v>
      </c>
      <c r="X3" s="6">
        <f>+TUM_default_default_Treatm!B3*Weighting!X2+TUM_default_default_Treatm!C3*Weighting!X3+TUM_default_default_Treatm!D3*Weighting!X4+TUM_default_default_Treatm!E3*Weighting!X5+TUM_default_default_Treatm!F3*Weighting!X6+TUM_default_default_Treatm!G3*Weighting!X7+TUM_default_default_Treatm!H3*Weighting!X8+TUM_default_default_Treatm!I3*Weighting!X9+TUM_default_default_Treatm!J3*Weighting!X10+TUM_default_default_Treatm!K3*Weighting!X11+TUM_default_default_Treatm!L3*Weighting!X12+TUM_default_default_Treatm!M3*Weighting!X13+TUM_default_default_Treatm!N3*Weighting!X14+TUM_default_default_Treatm!O3*Weighting!X15+TUM_default_default_Treatm!P3*Weighting!X16+TUM_default_default_Treatm!Q3*Weighting!X17</f>
        <v>-1.8463689506523651E-4</v>
      </c>
      <c r="Y3" s="6">
        <f>+TUM_default_default_Treatm!B3*Weighting!Y2+TUM_default_default_Treatm!C3*Weighting!Y3+TUM_default_default_Treatm!D3*Weighting!Y4+TUM_default_default_Treatm!E3*Weighting!Y5+TUM_default_default_Treatm!F3*Weighting!Y6+TUM_default_default_Treatm!G3*Weighting!Y7+TUM_default_default_Treatm!H3*Weighting!Y8+TUM_default_default_Treatm!I3*Weighting!Y9+TUM_default_default_Treatm!J3*Weighting!Y10+TUM_default_default_Treatm!K3*Weighting!Y11+TUM_default_default_Treatm!L3*Weighting!Y12+TUM_default_default_Treatm!M3*Weighting!Y13+TUM_default_default_Treatm!N3*Weighting!Y14+TUM_default_default_Treatm!O3*Weighting!Y15+TUM_default_default_Treatm!P3*Weighting!Y16+TUM_default_default_Treatm!Q3*Weighting!Y17</f>
        <v>6.0149494641027323E-3</v>
      </c>
      <c r="Z3" s="6">
        <f>+TUM_default_default_Treatm!B3*Weighting!Z2+TUM_default_default_Treatm!C3*Weighting!Z3+TUM_default_default_Treatm!D3*Weighting!Z4+TUM_default_default_Treatm!E3*Weighting!Z5+TUM_default_default_Treatm!F3*Weighting!Z6+TUM_default_default_Treatm!G3*Weighting!Z7+TUM_default_default_Treatm!H3*Weighting!Z8+TUM_default_default_Treatm!I3*Weighting!Z9+TUM_default_default_Treatm!J3*Weighting!Z10+TUM_default_default_Treatm!K3*Weighting!Z11+TUM_default_default_Treatm!L3*Weighting!Z12+TUM_default_default_Treatm!M3*Weighting!Z13+TUM_default_default_Treatm!N3*Weighting!Z14+TUM_default_default_Treatm!O3*Weighting!Z15+TUM_default_default_Treatm!P3*Weighting!Z16+TUM_default_default_Treatm!Q3*Weighting!Z17</f>
        <v>1.2179818625757642E-2</v>
      </c>
      <c r="AA3" s="6">
        <f>+TUM_default_default_Treatm!B3*Weighting!AA2+TUM_default_default_Treatm!C3*Weighting!AA3+TUM_default_default_Treatm!D3*Weighting!AA4+TUM_default_default_Treatm!E3*Weighting!AA5+TUM_default_default_Treatm!F3*Weighting!AA6+TUM_default_default_Treatm!G3*Weighting!AA7+TUM_default_default_Treatm!H3*Weighting!AA8+TUM_default_default_Treatm!I3*Weighting!AA9+TUM_default_default_Treatm!J3*Weighting!AA10+TUM_default_default_Treatm!K3*Weighting!AA11+TUM_default_default_Treatm!L3*Weighting!AA12+TUM_default_default_Treatm!M3*Weighting!AA13+TUM_default_default_Treatm!N3*Weighting!AA14+TUM_default_default_Treatm!O3*Weighting!AA15+TUM_default_default_Treatm!P3*Weighting!AA16+TUM_default_default_Treatm!Q3*Weighting!AA17</f>
        <v>0.10709204686613227</v>
      </c>
    </row>
    <row r="4" spans="1:27" x14ac:dyDescent="0.35">
      <c r="A4" s="5" t="s">
        <v>3</v>
      </c>
      <c r="B4" s="6">
        <f ca="1">+TUM_default_default_Treatm!B4*Weighting!B2+TUM_default_default_Treatm!C4*Weighting!B3+TUM_default_default_Treatm!D4*Weighting!B4+TUM_default_default_Treatm!E4*Weighting!B5+TUM_default_default_Treatm!F4*Weighting!B6+TUM_default_default_Treatm!G4*Weighting!B7+TUM_default_default_Treatm!H4*Weighting!B8+TUM_default_default_Treatm!I4*Weighting!B9+TUM_default_default_Treatm!J4*Weighting!B10+TUM_default_default_Treatm!K4*Weighting!B11+TUM_default_default_Treatm!L4*Weighting!B12+TUM_default_default_Treatm!M4*Weighting!B13+TUM_default_default_Treatm!N4*Weighting!B14+TUM_default_default_Treatm!O4*Weighting!B15+TUM_default_default_Treatm!P4*Weighting!B16+TUM_default_default_Treatm!Q4*Weighting!B17</f>
        <v>0.17895398156496575</v>
      </c>
      <c r="C4" s="6">
        <f ca="1">+TUM_default_default_Treatm!B4*Weighting!C2+TUM_default_default_Treatm!C4*Weighting!C3+TUM_default_default_Treatm!D4*Weighting!C4+TUM_default_default_Treatm!E4*Weighting!C5+TUM_default_default_Treatm!F4*Weighting!C6+TUM_default_default_Treatm!G4*Weighting!C7+TUM_default_default_Treatm!H4*Weighting!C8+TUM_default_default_Treatm!I4*Weighting!C9+TUM_default_default_Treatm!J4*Weighting!C10+TUM_default_default_Treatm!K4*Weighting!C11+TUM_default_default_Treatm!L4*Weighting!C12+TUM_default_default_Treatm!M4*Weighting!C13+TUM_default_default_Treatm!N4*Weighting!C14+TUM_default_default_Treatm!O4*Weighting!C15+TUM_default_default_Treatm!P4*Weighting!C16+TUM_default_default_Treatm!Q4*Weighting!C17</f>
        <v>0.12449885218406462</v>
      </c>
      <c r="D4" s="6">
        <f ca="1">+TUM_default_default_Treatm!B4*Weighting!D2+TUM_default_default_Treatm!C4*Weighting!D3+TUM_default_default_Treatm!D4*Weighting!D4+TUM_default_default_Treatm!E4*Weighting!D5+TUM_default_default_Treatm!F4*Weighting!D6+TUM_default_default_Treatm!G4*Weighting!D7+TUM_default_default_Treatm!H4*Weighting!D8+TUM_default_default_Treatm!I4*Weighting!D9+TUM_default_default_Treatm!J4*Weighting!D10+TUM_default_default_Treatm!K4*Weighting!D11+TUM_default_default_Treatm!L4*Weighting!D12+TUM_default_default_Treatm!M4*Weighting!D13+TUM_default_default_Treatm!N4*Weighting!D14+TUM_default_default_Treatm!O4*Weighting!D15+TUM_default_default_Treatm!P4*Weighting!D16+TUM_default_default_Treatm!Q4*Weighting!D17</f>
        <v>0.17840847010422314</v>
      </c>
      <c r="E4" s="6">
        <f ca="1">+TUM_default_default_Treatm!B4*Weighting!E2+TUM_default_default_Treatm!C4*Weighting!E3+TUM_default_default_Treatm!D4*Weighting!E4+TUM_default_default_Treatm!E4*Weighting!E5+TUM_default_default_Treatm!F4*Weighting!E6+TUM_default_default_Treatm!G4*Weighting!E7+TUM_default_default_Treatm!H4*Weighting!E8+TUM_default_default_Treatm!I4*Weighting!E9+TUM_default_default_Treatm!J4*Weighting!E10+TUM_default_default_Treatm!K4*Weighting!E11+TUM_default_default_Treatm!L4*Weighting!E12+TUM_default_default_Treatm!M4*Weighting!E13+TUM_default_default_Treatm!N4*Weighting!E14+TUM_default_default_Treatm!O4*Weighting!E15+TUM_default_default_Treatm!P4*Weighting!E16+TUM_default_default_Treatm!Q4*Weighting!E17</f>
        <v>9.5163440303165148E-2</v>
      </c>
      <c r="F4" s="6">
        <f ca="1">+TUM_default_default_Treatm!B4*Weighting!F2+TUM_default_default_Treatm!C4*Weighting!F3+TUM_default_default_Treatm!D4*Weighting!F4+TUM_default_default_Treatm!E4*Weighting!F5+TUM_default_default_Treatm!F4*Weighting!F6+TUM_default_default_Treatm!G4*Weighting!F7+TUM_default_default_Treatm!H4*Weighting!F8+TUM_default_default_Treatm!I4*Weighting!F9+TUM_default_default_Treatm!J4*Weighting!F10+TUM_default_default_Treatm!K4*Weighting!F11+TUM_default_default_Treatm!L4*Weighting!F12+TUM_default_default_Treatm!M4*Weighting!F13+TUM_default_default_Treatm!N4*Weighting!F14+TUM_default_default_Treatm!O4*Weighting!F15+TUM_default_default_Treatm!P4*Weighting!F16+TUM_default_default_Treatm!Q4*Weighting!F17</f>
        <v>0.15411058401996613</v>
      </c>
      <c r="G4" s="6">
        <f>+TUM_default_default_Treatm!B4*Weighting!G2+TUM_default_default_Treatm!C4*Weighting!G3+TUM_default_default_Treatm!D4*Weighting!G4+TUM_default_default_Treatm!E4*Weighting!G5+TUM_default_default_Treatm!F4*Weighting!G6+TUM_default_default_Treatm!G4*Weighting!G7+TUM_default_default_Treatm!H4*Weighting!G8+TUM_default_default_Treatm!I4*Weighting!G9+TUM_default_default_Treatm!J4*Weighting!G10+TUM_default_default_Treatm!K4*Weighting!G11+TUM_default_default_Treatm!L4*Weighting!G12+TUM_default_default_Treatm!M4*Weighting!G13+TUM_default_default_Treatm!N4*Weighting!G14+TUM_default_default_Treatm!O4*Weighting!G15+TUM_default_default_Treatm!P4*Weighting!G16+TUM_default_default_Treatm!Q4*Weighting!G17</f>
        <v>8.1007715919913972E-2</v>
      </c>
      <c r="H4" s="6">
        <f>+TUM_default_default_Treatm!B4*Weighting!H2+TUM_default_default_Treatm!C4*Weighting!H3+TUM_default_default_Treatm!D4*Weighting!H4+TUM_default_default_Treatm!E4*Weighting!H5+TUM_default_default_Treatm!F4*Weighting!H6+TUM_default_default_Treatm!G4*Weighting!H7+TUM_default_default_Treatm!H4*Weighting!H8+TUM_default_default_Treatm!I4*Weighting!H9+TUM_default_default_Treatm!J4*Weighting!H10+TUM_default_default_Treatm!K4*Weighting!H11+TUM_default_default_Treatm!L4*Weighting!H12+TUM_default_default_Treatm!M4*Weighting!H13+TUM_default_default_Treatm!N4*Weighting!H14+TUM_default_default_Treatm!O4*Weighting!H15+TUM_default_default_Treatm!P4*Weighting!H16+TUM_default_default_Treatm!Q4*Weighting!H17</f>
        <v>7.7660132217500261E-2</v>
      </c>
      <c r="I4" s="6">
        <f>+TUM_default_default_Treatm!B4*Weighting!I2+TUM_default_default_Treatm!C4*Weighting!I3+TUM_default_default_Treatm!D4*Weighting!I4+TUM_default_default_Treatm!E4*Weighting!I5+TUM_default_default_Treatm!F4*Weighting!I6+TUM_default_default_Treatm!G4*Weighting!I7+TUM_default_default_Treatm!H4*Weighting!I8+TUM_default_default_Treatm!I4*Weighting!I9+TUM_default_default_Treatm!J4*Weighting!I10+TUM_default_default_Treatm!K4*Weighting!I11+TUM_default_default_Treatm!L4*Weighting!I12+TUM_default_default_Treatm!M4*Weighting!I13+TUM_default_default_Treatm!N4*Weighting!I14+TUM_default_default_Treatm!O4*Weighting!I15+TUM_default_default_Treatm!P4*Weighting!I16+TUM_default_default_Treatm!Q4*Weighting!I17</f>
        <v>8.2265552680679144E-2</v>
      </c>
      <c r="J4" s="6">
        <f>+TUM_default_default_Treatm!B4*Weighting!J2+TUM_default_default_Treatm!C4*Weighting!J3+TUM_default_default_Treatm!D4*Weighting!J4+TUM_default_default_Treatm!E4*Weighting!J5+TUM_default_default_Treatm!F4*Weighting!J6+TUM_default_default_Treatm!G4*Weighting!J7+TUM_default_default_Treatm!H4*Weighting!J8+TUM_default_default_Treatm!I4*Weighting!J9+TUM_default_default_Treatm!J4*Weighting!J10+TUM_default_default_Treatm!K4*Weighting!J11+TUM_default_default_Treatm!L4*Weighting!J12+TUM_default_default_Treatm!M4*Weighting!J13+TUM_default_default_Treatm!N4*Weighting!J14+TUM_default_default_Treatm!O4*Weighting!J15+TUM_default_default_Treatm!P4*Weighting!J16+TUM_default_default_Treatm!Q4*Weighting!J17</f>
        <v>8.4398164056536759E-2</v>
      </c>
      <c r="K4" s="6">
        <f>+TUM_default_default_Treatm!B4*Weighting!K2+TUM_default_default_Treatm!C4*Weighting!K3+TUM_default_default_Treatm!D4*Weighting!K4+TUM_default_default_Treatm!E4*Weighting!K5+TUM_default_default_Treatm!F4*Weighting!K6+TUM_default_default_Treatm!G4*Weighting!K7+TUM_default_default_Treatm!H4*Weighting!K8+TUM_default_default_Treatm!I4*Weighting!K9+TUM_default_default_Treatm!J4*Weighting!K10+TUM_default_default_Treatm!K4*Weighting!K11+TUM_default_default_Treatm!L4*Weighting!K12+TUM_default_default_Treatm!M4*Weighting!K13+TUM_default_default_Treatm!N4*Weighting!K14+TUM_default_default_Treatm!O4*Weighting!K15+TUM_default_default_Treatm!P4*Weighting!K16+TUM_default_default_Treatm!Q4*Weighting!K17</f>
        <v>7.7098920818431171E-2</v>
      </c>
      <c r="L4" s="6">
        <f>+TUM_default_default_Treatm!B4*Weighting!L2+TUM_default_default_Treatm!C4*Weighting!L3+TUM_default_default_Treatm!D4*Weighting!L4+TUM_default_default_Treatm!E4*Weighting!L5+TUM_default_default_Treatm!F4*Weighting!L6+TUM_default_default_Treatm!G4*Weighting!L7+TUM_default_default_Treatm!H4*Weighting!L8+TUM_default_default_Treatm!I4*Weighting!L9+TUM_default_default_Treatm!J4*Weighting!L10+TUM_default_default_Treatm!K4*Weighting!L11+TUM_default_default_Treatm!L4*Weighting!L12+TUM_default_default_Treatm!M4*Weighting!L13+TUM_default_default_Treatm!N4*Weighting!L14+TUM_default_default_Treatm!O4*Weighting!L15+TUM_default_default_Treatm!P4*Weighting!L16+TUM_default_default_Treatm!Q4*Weighting!L17</f>
        <v>9.4864584767562238E-2</v>
      </c>
      <c r="M4" s="6">
        <f>+TUM_default_default_Treatm!B4*Weighting!M2+TUM_default_default_Treatm!C4*Weighting!M3+TUM_default_default_Treatm!D4*Weighting!M4+TUM_default_default_Treatm!E4*Weighting!M5+TUM_default_default_Treatm!F4*Weighting!M6+TUM_default_default_Treatm!G4*Weighting!M7+TUM_default_default_Treatm!H4*Weighting!M8+TUM_default_default_Treatm!I4*Weighting!M9+TUM_default_default_Treatm!J4*Weighting!M10+TUM_default_default_Treatm!K4*Weighting!M11+TUM_default_default_Treatm!L4*Weighting!M12+TUM_default_default_Treatm!M4*Weighting!M13+TUM_default_default_Treatm!N4*Weighting!M14+TUM_default_default_Treatm!O4*Weighting!M15+TUM_default_default_Treatm!P4*Weighting!M16+TUM_default_default_Treatm!Q4*Weighting!M17</f>
        <v>7.2671650459960558E-3</v>
      </c>
      <c r="N4" s="6">
        <f>+TUM_default_default_Treatm!B4*Weighting!N2+TUM_default_default_Treatm!C4*Weighting!N3+TUM_default_default_Treatm!D4*Weighting!N4+TUM_default_default_Treatm!E4*Weighting!N5+TUM_default_default_Treatm!F4*Weighting!N6+TUM_default_default_Treatm!G4*Weighting!N7+TUM_default_default_Treatm!H4*Weighting!N8+TUM_default_default_Treatm!I4*Weighting!N9+TUM_default_default_Treatm!J4*Weighting!N10+TUM_default_default_Treatm!K4*Weighting!N11+TUM_default_default_Treatm!L4*Weighting!N12+TUM_default_default_Treatm!M4*Weighting!N13+TUM_default_default_Treatm!N4*Weighting!N14+TUM_default_default_Treatm!O4*Weighting!N15+TUM_default_default_Treatm!P4*Weighting!N16+TUM_default_default_Treatm!Q4*Weighting!N17</f>
        <v>0.33848490667074443</v>
      </c>
      <c r="O4" s="6">
        <f>+TUM_default_default_Treatm!B4*Weighting!O2+TUM_default_default_Treatm!C4*Weighting!O3+TUM_default_default_Treatm!D4*Weighting!O4+TUM_default_default_Treatm!E4*Weighting!O5+TUM_default_default_Treatm!F4*Weighting!O6+TUM_default_default_Treatm!G4*Weighting!O7+TUM_default_default_Treatm!H4*Weighting!O8+TUM_default_default_Treatm!I4*Weighting!O9+TUM_default_default_Treatm!J4*Weighting!O10+TUM_default_default_Treatm!K4*Weighting!O11+TUM_default_default_Treatm!L4*Weighting!O12+TUM_default_default_Treatm!M4*Weighting!O13+TUM_default_default_Treatm!N4*Weighting!O14+TUM_default_default_Treatm!O4*Weighting!O15+TUM_default_default_Treatm!P4*Weighting!O16+TUM_default_default_Treatm!Q4*Weighting!O17</f>
        <v>0.14378499289782681</v>
      </c>
      <c r="P4" s="6">
        <f>+TUM_default_default_Treatm!B4*Weighting!P2+TUM_default_default_Treatm!C4*Weighting!P3+TUM_default_default_Treatm!D4*Weighting!P4+TUM_default_default_Treatm!E4*Weighting!P5+TUM_default_default_Treatm!F4*Weighting!P6+TUM_default_default_Treatm!G4*Weighting!P7+TUM_default_default_Treatm!H4*Weighting!P8+TUM_default_default_Treatm!I4*Weighting!P9+TUM_default_default_Treatm!J4*Weighting!P10+TUM_default_default_Treatm!K4*Weighting!P11+TUM_default_default_Treatm!L4*Weighting!P12+TUM_default_default_Treatm!M4*Weighting!P13+TUM_default_default_Treatm!N4*Weighting!P14+TUM_default_default_Treatm!O4*Weighting!P15+TUM_default_default_Treatm!P4*Weighting!P16+TUM_default_default_Treatm!Q4*Weighting!P17</f>
        <v>9.8043522842413661E-2</v>
      </c>
      <c r="Q4" s="6">
        <f>+TUM_default_default_Treatm!B4*Weighting!Q2+TUM_default_default_Treatm!C4*Weighting!Q3+TUM_default_default_Treatm!D4*Weighting!Q4+TUM_default_default_Treatm!E4*Weighting!Q5+TUM_default_default_Treatm!F4*Weighting!Q6+TUM_default_default_Treatm!G4*Weighting!Q7+TUM_default_default_Treatm!H4*Weighting!Q8+TUM_default_default_Treatm!I4*Weighting!Q9+TUM_default_default_Treatm!J4*Weighting!Q10+TUM_default_default_Treatm!K4*Weighting!Q11+TUM_default_default_Treatm!L4*Weighting!Q12+TUM_default_default_Treatm!M4*Weighting!Q13+TUM_default_default_Treatm!N4*Weighting!Q14+TUM_default_default_Treatm!O4*Weighting!Q15+TUM_default_default_Treatm!P4*Weighting!Q16+TUM_default_default_Treatm!Q4*Weighting!Q17</f>
        <v>1.176808877696274E-2</v>
      </c>
      <c r="R4" s="6">
        <f>+TUM_default_default_Treatm!B4*Weighting!R2+TUM_default_default_Treatm!C4*Weighting!R3+TUM_default_default_Treatm!D4*Weighting!R4+TUM_default_default_Treatm!E4*Weighting!R5+TUM_default_default_Treatm!F4*Weighting!R6+TUM_default_default_Treatm!G4*Weighting!R7+TUM_default_default_Treatm!H4*Weighting!R8+TUM_default_default_Treatm!I4*Weighting!R9+TUM_default_default_Treatm!J4*Weighting!R10+TUM_default_default_Treatm!K4*Weighting!R11+TUM_default_default_Treatm!L4*Weighting!R12+TUM_default_default_Treatm!M4*Weighting!R13+TUM_default_default_Treatm!N4*Weighting!R14+TUM_default_default_Treatm!O4*Weighting!R15+TUM_default_default_Treatm!P4*Weighting!R16+TUM_default_default_Treatm!Q4*Weighting!R17</f>
        <v>8.7020975269616191E-2</v>
      </c>
      <c r="S4" s="6">
        <f>+TUM_default_default_Treatm!B4*Weighting!S2+TUM_default_default_Treatm!C4*Weighting!S3+TUM_default_default_Treatm!D4*Weighting!S4+TUM_default_default_Treatm!E4*Weighting!S5+TUM_default_default_Treatm!F4*Weighting!S6+TUM_default_default_Treatm!G4*Weighting!S7+TUM_default_default_Treatm!H4*Weighting!S8+TUM_default_default_Treatm!I4*Weighting!S9+TUM_default_default_Treatm!J4*Weighting!S10+TUM_default_default_Treatm!K4*Weighting!S11+TUM_default_default_Treatm!L4*Weighting!S12+TUM_default_default_Treatm!M4*Weighting!S13+TUM_default_default_Treatm!N4*Weighting!S14+TUM_default_default_Treatm!O4*Weighting!S15+TUM_default_default_Treatm!P4*Weighting!S16+TUM_default_default_Treatm!Q4*Weighting!S17</f>
        <v>6.0214561788539227E-2</v>
      </c>
      <c r="T4" s="6">
        <f>+TUM_default_default_Treatm!B4*Weighting!T2+TUM_default_default_Treatm!C4*Weighting!T3+TUM_default_default_Treatm!D4*Weighting!T4+TUM_default_default_Treatm!E4*Weighting!T5+TUM_default_default_Treatm!F4*Weighting!T6+TUM_default_default_Treatm!G4*Weighting!T7+TUM_default_default_Treatm!H4*Weighting!T8+TUM_default_default_Treatm!I4*Weighting!T9+TUM_default_default_Treatm!J4*Weighting!T10+TUM_default_default_Treatm!K4*Weighting!T11+TUM_default_default_Treatm!L4*Weighting!T12+TUM_default_default_Treatm!M4*Weighting!T13+TUM_default_default_Treatm!N4*Weighting!T14+TUM_default_default_Treatm!O4*Weighting!T15+TUM_default_default_Treatm!P4*Weighting!T16+TUM_default_default_Treatm!Q4*Weighting!T17</f>
        <v>6.2740216909288202E-2</v>
      </c>
      <c r="U4" s="6">
        <f>+TUM_default_default_Treatm!B4*Weighting!U2+TUM_default_default_Treatm!C4*Weighting!U3+TUM_default_default_Treatm!D4*Weighting!U4+TUM_default_default_Treatm!E4*Weighting!U5+TUM_default_default_Treatm!F4*Weighting!U6+TUM_default_default_Treatm!G4*Weighting!U7+TUM_default_default_Treatm!H4*Weighting!U8+TUM_default_default_Treatm!I4*Weighting!U9+TUM_default_default_Treatm!J4*Weighting!U10+TUM_default_default_Treatm!K4*Weighting!U11+TUM_default_default_Treatm!L4*Weighting!U12+TUM_default_default_Treatm!M4*Weighting!U13+TUM_default_default_Treatm!N4*Weighting!U14+TUM_default_default_Treatm!O4*Weighting!U15+TUM_default_default_Treatm!P4*Weighting!U16+TUM_default_default_Treatm!Q4*Weighting!U17</f>
        <v>7.1686566679976527E-3</v>
      </c>
      <c r="V4" s="6">
        <f>+TUM_default_default_Treatm!B4*Weighting!V2+TUM_default_default_Treatm!C4*Weighting!V3+TUM_default_default_Treatm!D4*Weighting!V4+TUM_default_default_Treatm!E4*Weighting!V5+TUM_default_default_Treatm!F4*Weighting!V6+TUM_default_default_Treatm!G4*Weighting!V7+TUM_default_default_Treatm!H4*Weighting!V8+TUM_default_default_Treatm!I4*Weighting!V9+TUM_default_default_Treatm!J4*Weighting!V10+TUM_default_default_Treatm!K4*Weighting!V11+TUM_default_default_Treatm!L4*Weighting!V12+TUM_default_default_Treatm!M4*Weighting!V13+TUM_default_default_Treatm!N4*Weighting!V14+TUM_default_default_Treatm!O4*Weighting!V15+TUM_default_default_Treatm!P4*Weighting!V16+TUM_default_default_Treatm!Q4*Weighting!V17</f>
        <v>4.2151185253097335E-2</v>
      </c>
      <c r="W4" s="6">
        <f>+TUM_default_default_Treatm!B4*Weighting!W2+TUM_default_default_Treatm!C4*Weighting!W3+TUM_default_default_Treatm!D4*Weighting!W4+TUM_default_default_Treatm!E4*Weighting!W5+TUM_default_default_Treatm!F4*Weighting!W6+TUM_default_default_Treatm!G4*Weighting!W7+TUM_default_default_Treatm!H4*Weighting!W8+TUM_default_default_Treatm!I4*Weighting!W9+TUM_default_default_Treatm!J4*Weighting!W10+TUM_default_default_Treatm!K4*Weighting!W11+TUM_default_default_Treatm!L4*Weighting!W12+TUM_default_default_Treatm!M4*Weighting!W13+TUM_default_default_Treatm!N4*Weighting!W14+TUM_default_default_Treatm!O4*Weighting!W15+TUM_default_default_Treatm!P4*Weighting!W16+TUM_default_default_Treatm!Q4*Weighting!W17</f>
        <v>0.11267226595935129</v>
      </c>
      <c r="X4" s="6">
        <f>+TUM_default_default_Treatm!B4*Weighting!X2+TUM_default_default_Treatm!C4*Weighting!X3+TUM_default_default_Treatm!D4*Weighting!X4+TUM_default_default_Treatm!E4*Weighting!X5+TUM_default_default_Treatm!F4*Weighting!X6+TUM_default_default_Treatm!G4*Weighting!X7+TUM_default_default_Treatm!H4*Weighting!X8+TUM_default_default_Treatm!I4*Weighting!X9+TUM_default_default_Treatm!J4*Weighting!X10+TUM_default_default_Treatm!K4*Weighting!X11+TUM_default_default_Treatm!L4*Weighting!X12+TUM_default_default_Treatm!M4*Weighting!X13+TUM_default_default_Treatm!N4*Weighting!X14+TUM_default_default_Treatm!O4*Weighting!X15+TUM_default_default_Treatm!P4*Weighting!X16+TUM_default_default_Treatm!Q4*Weighting!X17</f>
        <v>2.5522644038491794E-2</v>
      </c>
      <c r="Y4" s="6">
        <f>+TUM_default_default_Treatm!B4*Weighting!Y2+TUM_default_default_Treatm!C4*Weighting!Y3+TUM_default_default_Treatm!D4*Weighting!Y4+TUM_default_default_Treatm!E4*Weighting!Y5+TUM_default_default_Treatm!F4*Weighting!Y6+TUM_default_default_Treatm!G4*Weighting!Y7+TUM_default_default_Treatm!H4*Weighting!Y8+TUM_default_default_Treatm!I4*Weighting!Y9+TUM_default_default_Treatm!J4*Weighting!Y10+TUM_default_default_Treatm!K4*Weighting!Y11+TUM_default_default_Treatm!L4*Weighting!Y12+TUM_default_default_Treatm!M4*Weighting!Y13+TUM_default_default_Treatm!N4*Weighting!Y14+TUM_default_default_Treatm!O4*Weighting!Y15+TUM_default_default_Treatm!P4*Weighting!Y16+TUM_default_default_Treatm!Q4*Weighting!Y17</f>
        <v>4.7456512280027287E-3</v>
      </c>
      <c r="Z4" s="6">
        <f>+TUM_default_default_Treatm!B4*Weighting!Z2+TUM_default_default_Treatm!C4*Weighting!Z3+TUM_default_default_Treatm!D4*Weighting!Z4+TUM_default_default_Treatm!E4*Weighting!Z5+TUM_default_default_Treatm!F4*Weighting!Z6+TUM_default_default_Treatm!G4*Weighting!Z7+TUM_default_default_Treatm!H4*Weighting!Z8+TUM_default_default_Treatm!I4*Weighting!Z9+TUM_default_default_Treatm!J4*Weighting!Z10+TUM_default_default_Treatm!K4*Weighting!Z11+TUM_default_default_Treatm!L4*Weighting!Z12+TUM_default_default_Treatm!M4*Weighting!Z13+TUM_default_default_Treatm!N4*Weighting!Z14+TUM_default_default_Treatm!O4*Weighting!Z15+TUM_default_default_Treatm!P4*Weighting!Z16+TUM_default_default_Treatm!Q4*Weighting!Z17</f>
        <v>1.6684823199080524E-2</v>
      </c>
      <c r="AA4" s="6">
        <f>+TUM_default_default_Treatm!B4*Weighting!AA2+TUM_default_default_Treatm!C4*Weighting!AA3+TUM_default_default_Treatm!D4*Weighting!AA4+TUM_default_default_Treatm!E4*Weighting!AA5+TUM_default_default_Treatm!F4*Weighting!AA6+TUM_default_default_Treatm!G4*Weighting!AA7+TUM_default_default_Treatm!H4*Weighting!AA8+TUM_default_default_Treatm!I4*Weighting!AA9+TUM_default_default_Treatm!J4*Weighting!AA10+TUM_default_default_Treatm!K4*Weighting!AA11+TUM_default_default_Treatm!L4*Weighting!AA12+TUM_default_default_Treatm!M4*Weighting!AA13+TUM_default_default_Treatm!N4*Weighting!AA14+TUM_default_default_Treatm!O4*Weighting!AA15+TUM_default_default_Treatm!P4*Weighting!AA16+TUM_default_default_Treatm!Q4*Weighting!AA17</f>
        <v>0.18298921340365265</v>
      </c>
    </row>
    <row r="5" spans="1:27" x14ac:dyDescent="0.35">
      <c r="A5" s="5" t="s">
        <v>4</v>
      </c>
      <c r="B5" s="6">
        <f ca="1">+TUM_default_default_Treatm!B5*Weighting!B2+TUM_default_default_Treatm!C5*Weighting!B3+TUM_default_default_Treatm!D5*Weighting!B4+TUM_default_default_Treatm!E5*Weighting!B5+TUM_default_default_Treatm!F5*Weighting!B6+TUM_default_default_Treatm!G5*Weighting!B7+TUM_default_default_Treatm!H5*Weighting!B8+TUM_default_default_Treatm!I5*Weighting!B9+TUM_default_default_Treatm!J5*Weighting!B10+TUM_default_default_Treatm!K5*Weighting!B11+TUM_default_default_Treatm!L5*Weighting!B12+TUM_default_default_Treatm!M5*Weighting!B13+TUM_default_default_Treatm!N5*Weighting!B14+TUM_default_default_Treatm!O5*Weighting!B15+TUM_default_default_Treatm!P5*Weighting!B16+TUM_default_default_Treatm!Q5*Weighting!B17</f>
        <v>0.30942386025422852</v>
      </c>
      <c r="C5" s="6">
        <f ca="1">+TUM_default_default_Treatm!B5*Weighting!C2+TUM_default_default_Treatm!C5*Weighting!C3+TUM_default_default_Treatm!D5*Weighting!C4+TUM_default_default_Treatm!E5*Weighting!C5+TUM_default_default_Treatm!F5*Weighting!C6+TUM_default_default_Treatm!G5*Weighting!C7+TUM_default_default_Treatm!H5*Weighting!C8+TUM_default_default_Treatm!I5*Weighting!C9+TUM_default_default_Treatm!J5*Weighting!C10+TUM_default_default_Treatm!K5*Weighting!C11+TUM_default_default_Treatm!L5*Weighting!C12+TUM_default_default_Treatm!M5*Weighting!C13+TUM_default_default_Treatm!N5*Weighting!C14+TUM_default_default_Treatm!O5*Weighting!C15+TUM_default_default_Treatm!P5*Weighting!C16+TUM_default_default_Treatm!Q5*Weighting!C17</f>
        <v>0.1908736097402578</v>
      </c>
      <c r="D5" s="6">
        <f ca="1">+TUM_default_default_Treatm!B5*Weighting!D2+TUM_default_default_Treatm!C5*Weighting!D3+TUM_default_default_Treatm!D5*Weighting!D4+TUM_default_default_Treatm!E5*Weighting!D5+TUM_default_default_Treatm!F5*Weighting!D6+TUM_default_default_Treatm!G5*Weighting!D7+TUM_default_default_Treatm!H5*Weighting!D8+TUM_default_default_Treatm!I5*Weighting!D9+TUM_default_default_Treatm!J5*Weighting!D10+TUM_default_default_Treatm!K5*Weighting!D11+TUM_default_default_Treatm!L5*Weighting!D12+TUM_default_default_Treatm!M5*Weighting!D13+TUM_default_default_Treatm!N5*Weighting!D14+TUM_default_default_Treatm!O5*Weighting!D15+TUM_default_default_Treatm!P5*Weighting!D16+TUM_default_default_Treatm!Q5*Weighting!D17</f>
        <v>0.30992370541673997</v>
      </c>
      <c r="E5" s="6">
        <f ca="1">+TUM_default_default_Treatm!B5*Weighting!E2+TUM_default_default_Treatm!C5*Weighting!E3+TUM_default_default_Treatm!D5*Weighting!E4+TUM_default_default_Treatm!E5*Weighting!E5+TUM_default_default_Treatm!F5*Weighting!E6+TUM_default_default_Treatm!G5*Weighting!E7+TUM_default_default_Treatm!H5*Weighting!E8+TUM_default_default_Treatm!I5*Weighting!E9+TUM_default_default_Treatm!J5*Weighting!E10+TUM_default_default_Treatm!K5*Weighting!E11+TUM_default_default_Treatm!L5*Weighting!E12+TUM_default_default_Treatm!M5*Weighting!E13+TUM_default_default_Treatm!N5*Weighting!E14+TUM_default_default_Treatm!O5*Weighting!E15+TUM_default_default_Treatm!P5*Weighting!E16+TUM_default_default_Treatm!Q5*Weighting!E17</f>
        <v>0.12708086091432244</v>
      </c>
      <c r="F5" s="6">
        <f ca="1">+TUM_default_default_Treatm!B5*Weighting!F2+TUM_default_default_Treatm!C5*Weighting!F3+TUM_default_default_Treatm!D5*Weighting!F4+TUM_default_default_Treatm!E5*Weighting!F5+TUM_default_default_Treatm!F5*Weighting!F6+TUM_default_default_Treatm!G5*Weighting!F7+TUM_default_default_Treatm!H5*Weighting!F8+TUM_default_default_Treatm!I5*Weighting!F9+TUM_default_default_Treatm!J5*Weighting!F10+TUM_default_default_Treatm!K5*Weighting!F11+TUM_default_default_Treatm!L5*Weighting!F12+TUM_default_default_Treatm!M5*Weighting!F13+TUM_default_default_Treatm!N5*Weighting!F14+TUM_default_default_Treatm!O5*Weighting!F15+TUM_default_default_Treatm!P5*Weighting!F16+TUM_default_default_Treatm!Q5*Weighting!F17</f>
        <v>0.25830464410814519</v>
      </c>
      <c r="G5" s="6">
        <f>+TUM_default_default_Treatm!B5*Weighting!G2+TUM_default_default_Treatm!C5*Weighting!G3+TUM_default_default_Treatm!D5*Weighting!G4+TUM_default_default_Treatm!E5*Weighting!G5+TUM_default_default_Treatm!F5*Weighting!G6+TUM_default_default_Treatm!G5*Weighting!G7+TUM_default_default_Treatm!H5*Weighting!G8+TUM_default_default_Treatm!I5*Weighting!G9+TUM_default_default_Treatm!J5*Weighting!G10+TUM_default_default_Treatm!K5*Weighting!G11+TUM_default_default_Treatm!L5*Weighting!G12+TUM_default_default_Treatm!M5*Weighting!G13+TUM_default_default_Treatm!N5*Weighting!G14+TUM_default_default_Treatm!O5*Weighting!G15+TUM_default_default_Treatm!P5*Weighting!G16+TUM_default_default_Treatm!Q5*Weighting!G17</f>
        <v>0.12388321107467382</v>
      </c>
      <c r="H5" s="6">
        <f>+TUM_default_default_Treatm!B5*Weighting!H2+TUM_default_default_Treatm!C5*Weighting!H3+TUM_default_default_Treatm!D5*Weighting!H4+TUM_default_default_Treatm!E5*Weighting!H5+TUM_default_default_Treatm!F5*Weighting!H6+TUM_default_default_Treatm!G5*Weighting!H7+TUM_default_default_Treatm!H5*Weighting!H8+TUM_default_default_Treatm!I5*Weighting!H9+TUM_default_default_Treatm!J5*Weighting!H10+TUM_default_default_Treatm!K5*Weighting!H11+TUM_default_default_Treatm!L5*Weighting!H12+TUM_default_default_Treatm!M5*Weighting!H13+TUM_default_default_Treatm!N5*Weighting!H14+TUM_default_default_Treatm!O5*Weighting!H15+TUM_default_default_Treatm!P5*Weighting!H16+TUM_default_default_Treatm!Q5*Weighting!H17</f>
        <v>0.11179835194966199</v>
      </c>
      <c r="I5" s="6">
        <f>+TUM_default_default_Treatm!B5*Weighting!I2+TUM_default_default_Treatm!C5*Weighting!I3+TUM_default_default_Treatm!D5*Weighting!I4+TUM_default_default_Treatm!E5*Weighting!I5+TUM_default_default_Treatm!F5*Weighting!I6+TUM_default_default_Treatm!G5*Weighting!I7+TUM_default_default_Treatm!H5*Weighting!I8+TUM_default_default_Treatm!I5*Weighting!I9+TUM_default_default_Treatm!J5*Weighting!I10+TUM_default_default_Treatm!K5*Weighting!I11+TUM_default_default_Treatm!L5*Weighting!I12+TUM_default_default_Treatm!M5*Weighting!I13+TUM_default_default_Treatm!N5*Weighting!I14+TUM_default_default_Treatm!O5*Weighting!I15+TUM_default_default_Treatm!P5*Weighting!I16+TUM_default_default_Treatm!Q5*Weighting!I17</f>
        <v>0.12681565311785747</v>
      </c>
      <c r="J5" s="6">
        <f>+TUM_default_default_Treatm!B5*Weighting!J2+TUM_default_default_Treatm!C5*Weighting!J3+TUM_default_default_Treatm!D5*Weighting!J4+TUM_default_default_Treatm!E5*Weighting!J5+TUM_default_default_Treatm!F5*Weighting!J6+TUM_default_default_Treatm!G5*Weighting!J7+TUM_default_default_Treatm!H5*Weighting!J8+TUM_default_default_Treatm!I5*Weighting!J9+TUM_default_default_Treatm!J5*Weighting!J10+TUM_default_default_Treatm!K5*Weighting!J11+TUM_default_default_Treatm!L5*Weighting!J12+TUM_default_default_Treatm!M5*Weighting!J13+TUM_default_default_Treatm!N5*Weighting!J14+TUM_default_default_Treatm!O5*Weighting!J15+TUM_default_default_Treatm!P5*Weighting!J16+TUM_default_default_Treatm!Q5*Weighting!J17</f>
        <v>0.11315170522965508</v>
      </c>
      <c r="K5" s="6">
        <f>+TUM_default_default_Treatm!B5*Weighting!K2+TUM_default_default_Treatm!C5*Weighting!K3+TUM_default_default_Treatm!D5*Weighting!K4+TUM_default_default_Treatm!E5*Weighting!K5+TUM_default_default_Treatm!F5*Weighting!K6+TUM_default_default_Treatm!G5*Weighting!K7+TUM_default_default_Treatm!H5*Weighting!K8+TUM_default_default_Treatm!I5*Weighting!K9+TUM_default_default_Treatm!J5*Weighting!K10+TUM_default_default_Treatm!K5*Weighting!K11+TUM_default_default_Treatm!L5*Weighting!K12+TUM_default_default_Treatm!M5*Weighting!K13+TUM_default_default_Treatm!N5*Weighting!K14+TUM_default_default_Treatm!O5*Weighting!K15+TUM_default_default_Treatm!P5*Weighting!K16+TUM_default_default_Treatm!Q5*Weighting!K17</f>
        <v>0.11669978050762043</v>
      </c>
      <c r="L5" s="6">
        <f>+TUM_default_default_Treatm!B5*Weighting!L2+TUM_default_default_Treatm!C5*Weighting!L3+TUM_default_default_Treatm!D5*Weighting!L4+TUM_default_default_Treatm!E5*Weighting!L5+TUM_default_default_Treatm!F5*Weighting!L6+TUM_default_default_Treatm!G5*Weighting!L7+TUM_default_default_Treatm!H5*Weighting!L8+TUM_default_default_Treatm!I5*Weighting!L9+TUM_default_default_Treatm!J5*Weighting!L10+TUM_default_default_Treatm!K5*Weighting!L11+TUM_default_default_Treatm!L5*Weighting!L12+TUM_default_default_Treatm!M5*Weighting!L13+TUM_default_default_Treatm!N5*Weighting!L14+TUM_default_default_Treatm!O5*Weighting!L15+TUM_default_default_Treatm!P5*Weighting!L16+TUM_default_default_Treatm!Q5*Weighting!L17</f>
        <v>0.13266912654863736</v>
      </c>
      <c r="M5" s="6">
        <f>+TUM_default_default_Treatm!B5*Weighting!M2+TUM_default_default_Treatm!C5*Weighting!M3+TUM_default_default_Treatm!D5*Weighting!M4+TUM_default_default_Treatm!E5*Weighting!M5+TUM_default_default_Treatm!F5*Weighting!M6+TUM_default_default_Treatm!G5*Weighting!M7+TUM_default_default_Treatm!H5*Weighting!M8+TUM_default_default_Treatm!I5*Weighting!M9+TUM_default_default_Treatm!J5*Weighting!M10+TUM_default_default_Treatm!K5*Weighting!M11+TUM_default_default_Treatm!L5*Weighting!M12+TUM_default_default_Treatm!M5*Weighting!M13+TUM_default_default_Treatm!N5*Weighting!M14+TUM_default_default_Treatm!O5*Weighting!M15+TUM_default_default_Treatm!P5*Weighting!M16+TUM_default_default_Treatm!Q5*Weighting!M17</f>
        <v>9.2126093530149576E-3</v>
      </c>
      <c r="N5" s="6">
        <f>+TUM_default_default_Treatm!B5*Weighting!N2+TUM_default_default_Treatm!C5*Weighting!N3+TUM_default_default_Treatm!D5*Weighting!N4+TUM_default_default_Treatm!E5*Weighting!N5+TUM_default_default_Treatm!F5*Weighting!N6+TUM_default_default_Treatm!G5*Weighting!N7+TUM_default_default_Treatm!H5*Weighting!N8+TUM_default_default_Treatm!I5*Weighting!N9+TUM_default_default_Treatm!J5*Weighting!N10+TUM_default_default_Treatm!K5*Weighting!N11+TUM_default_default_Treatm!L5*Weighting!N12+TUM_default_default_Treatm!M5*Weighting!N13+TUM_default_default_Treatm!N5*Weighting!N14+TUM_default_default_Treatm!O5*Weighting!N15+TUM_default_default_Treatm!P5*Weighting!N16+TUM_default_default_Treatm!Q5*Weighting!N17</f>
        <v>0.66565573655869159</v>
      </c>
      <c r="O5" s="6">
        <f>+TUM_default_default_Treatm!B5*Weighting!O2+TUM_default_default_Treatm!C5*Weighting!O3+TUM_default_default_Treatm!D5*Weighting!O4+TUM_default_default_Treatm!E5*Weighting!O5+TUM_default_default_Treatm!F5*Weighting!O6+TUM_default_default_Treatm!G5*Weighting!O7+TUM_default_default_Treatm!H5*Weighting!O8+TUM_default_default_Treatm!I5*Weighting!O9+TUM_default_default_Treatm!J5*Weighting!O10+TUM_default_default_Treatm!K5*Weighting!O11+TUM_default_default_Treatm!L5*Weighting!O12+TUM_default_default_Treatm!M5*Weighting!O13+TUM_default_default_Treatm!N5*Weighting!O14+TUM_default_default_Treatm!O5*Weighting!O15+TUM_default_default_Treatm!P5*Weighting!O16+TUM_default_default_Treatm!Q5*Weighting!O17</f>
        <v>0.15245957328139453</v>
      </c>
      <c r="P5" s="6">
        <f>+TUM_default_default_Treatm!B5*Weighting!P2+TUM_default_default_Treatm!C5*Weighting!P3+TUM_default_default_Treatm!D5*Weighting!P4+TUM_default_default_Treatm!E5*Weighting!P5+TUM_default_default_Treatm!F5*Weighting!P6+TUM_default_default_Treatm!G5*Weighting!P7+TUM_default_default_Treatm!H5*Weighting!P8+TUM_default_default_Treatm!I5*Weighting!P9+TUM_default_default_Treatm!J5*Weighting!P10+TUM_default_default_Treatm!K5*Weighting!P11+TUM_default_default_Treatm!L5*Weighting!P12+TUM_default_default_Treatm!M5*Weighting!P13+TUM_default_default_Treatm!N5*Weighting!P14+TUM_default_default_Treatm!O5*Weighting!P15+TUM_default_default_Treatm!P5*Weighting!P16+TUM_default_default_Treatm!Q5*Weighting!P17</f>
        <v>0.14646538079249963</v>
      </c>
      <c r="Q5" s="6">
        <f>+TUM_default_default_Treatm!B5*Weighting!Q2+TUM_default_default_Treatm!C5*Weighting!Q3+TUM_default_default_Treatm!D5*Weighting!Q4+TUM_default_default_Treatm!E5*Weighting!Q5+TUM_default_default_Treatm!F5*Weighting!Q6+TUM_default_default_Treatm!G5*Weighting!Q7+TUM_default_default_Treatm!H5*Weighting!Q8+TUM_default_default_Treatm!I5*Weighting!Q9+TUM_default_default_Treatm!J5*Weighting!Q10+TUM_default_default_Treatm!K5*Weighting!Q11+TUM_default_default_Treatm!L5*Weighting!Q12+TUM_default_default_Treatm!M5*Weighting!Q13+TUM_default_default_Treatm!N5*Weighting!Q14+TUM_default_default_Treatm!O5*Weighting!Q15+TUM_default_default_Treatm!P5*Weighting!Q16+TUM_default_default_Treatm!Q5*Weighting!Q17</f>
        <v>1.5155871271792E-2</v>
      </c>
      <c r="R5" s="6">
        <f>+TUM_default_default_Treatm!B5*Weighting!R2+TUM_default_default_Treatm!C5*Weighting!R3+TUM_default_default_Treatm!D5*Weighting!R4+TUM_default_default_Treatm!E5*Weighting!R5+TUM_default_default_Treatm!F5*Weighting!R6+TUM_default_default_Treatm!G5*Weighting!R7+TUM_default_default_Treatm!H5*Weighting!R8+TUM_default_default_Treatm!I5*Weighting!R9+TUM_default_default_Treatm!J5*Weighting!R10+TUM_default_default_Treatm!K5*Weighting!R11+TUM_default_default_Treatm!L5*Weighting!R12+TUM_default_default_Treatm!M5*Weighting!R13+TUM_default_default_Treatm!N5*Weighting!R14+TUM_default_default_Treatm!O5*Weighting!R15+TUM_default_default_Treatm!P5*Weighting!R16+TUM_default_default_Treatm!Q5*Weighting!R17</f>
        <v>0.13787025782342108</v>
      </c>
      <c r="S5" s="6">
        <f>+TUM_default_default_Treatm!B5*Weighting!S2+TUM_default_default_Treatm!C5*Weighting!S3+TUM_default_default_Treatm!D5*Weighting!S4+TUM_default_default_Treatm!E5*Weighting!S5+TUM_default_default_Treatm!F5*Weighting!S6+TUM_default_default_Treatm!G5*Weighting!S7+TUM_default_default_Treatm!H5*Weighting!S8+TUM_default_default_Treatm!I5*Weighting!S9+TUM_default_default_Treatm!J5*Weighting!S10+TUM_default_default_Treatm!K5*Weighting!S11+TUM_default_default_Treatm!L5*Weighting!S12+TUM_default_default_Treatm!M5*Weighting!S13+TUM_default_default_Treatm!N5*Weighting!S14+TUM_default_default_Treatm!O5*Weighting!S15+TUM_default_default_Treatm!P5*Weighting!S16+TUM_default_default_Treatm!Q5*Weighting!S17</f>
        <v>9.565703640561074E-2</v>
      </c>
      <c r="T5" s="6">
        <f>+TUM_default_default_Treatm!B5*Weighting!T2+TUM_default_default_Treatm!C5*Weighting!T3+TUM_default_default_Treatm!D5*Weighting!T4+TUM_default_default_Treatm!E5*Weighting!T5+TUM_default_default_Treatm!F5*Weighting!T6+TUM_default_default_Treatm!G5*Weighting!T7+TUM_default_default_Treatm!H5*Weighting!T8+TUM_default_default_Treatm!I5*Weighting!T9+TUM_default_default_Treatm!J5*Weighting!T10+TUM_default_default_Treatm!K5*Weighting!T11+TUM_default_default_Treatm!L5*Weighting!T12+TUM_default_default_Treatm!M5*Weighting!T13+TUM_default_default_Treatm!N5*Weighting!T14+TUM_default_default_Treatm!O5*Weighting!T15+TUM_default_default_Treatm!P5*Weighting!T16+TUM_default_default_Treatm!Q5*Weighting!T17</f>
        <v>0.10435907481951091</v>
      </c>
      <c r="U5" s="6">
        <f>+TUM_default_default_Treatm!B5*Weighting!U2+TUM_default_default_Treatm!C5*Weighting!U3+TUM_default_default_Treatm!D5*Weighting!U4+TUM_default_default_Treatm!E5*Weighting!U5+TUM_default_default_Treatm!F5*Weighting!U6+TUM_default_default_Treatm!G5*Weighting!U7+TUM_default_default_Treatm!H5*Weighting!U8+TUM_default_default_Treatm!I5*Weighting!U9+TUM_default_default_Treatm!J5*Weighting!U10+TUM_default_default_Treatm!K5*Weighting!U11+TUM_default_default_Treatm!L5*Weighting!U12+TUM_default_default_Treatm!M5*Weighting!U13+TUM_default_default_Treatm!N5*Weighting!U14+TUM_default_default_Treatm!O5*Weighting!U15+TUM_default_default_Treatm!P5*Weighting!U16+TUM_default_default_Treatm!Q5*Weighting!U17</f>
        <v>1.3601867021583386E-2</v>
      </c>
      <c r="V5" s="6">
        <f>+TUM_default_default_Treatm!B5*Weighting!V2+TUM_default_default_Treatm!C5*Weighting!V3+TUM_default_default_Treatm!D5*Weighting!V4+TUM_default_default_Treatm!E5*Weighting!V5+TUM_default_default_Treatm!F5*Weighting!V6+TUM_default_default_Treatm!G5*Weighting!V7+TUM_default_default_Treatm!H5*Weighting!V8+TUM_default_default_Treatm!I5*Weighting!V9+TUM_default_default_Treatm!J5*Weighting!V10+TUM_default_default_Treatm!K5*Weighting!V11+TUM_default_default_Treatm!L5*Weighting!V12+TUM_default_default_Treatm!M5*Weighting!V13+TUM_default_default_Treatm!N5*Weighting!V14+TUM_default_default_Treatm!O5*Weighting!V15+TUM_default_default_Treatm!P5*Weighting!V16+TUM_default_default_Treatm!Q5*Weighting!V17</f>
        <v>6.857009115925633E-2</v>
      </c>
      <c r="W5" s="6">
        <f>+TUM_default_default_Treatm!B5*Weighting!W2+TUM_default_default_Treatm!C5*Weighting!W3+TUM_default_default_Treatm!D5*Weighting!W4+TUM_default_default_Treatm!E5*Weighting!W5+TUM_default_default_Treatm!F5*Weighting!W6+TUM_default_default_Treatm!G5*Weighting!W7+TUM_default_default_Treatm!H5*Weighting!W8+TUM_default_default_Treatm!I5*Weighting!W9+TUM_default_default_Treatm!J5*Weighting!W10+TUM_default_default_Treatm!K5*Weighting!W11+TUM_default_default_Treatm!L5*Weighting!W12+TUM_default_default_Treatm!M5*Weighting!W13+TUM_default_default_Treatm!N5*Weighting!W14+TUM_default_default_Treatm!O5*Weighting!W15+TUM_default_default_Treatm!P5*Weighting!W16+TUM_default_default_Treatm!Q5*Weighting!W17</f>
        <v>0.11318759978131758</v>
      </c>
      <c r="X5" s="6">
        <f>+TUM_default_default_Treatm!B5*Weighting!X2+TUM_default_default_Treatm!C5*Weighting!X3+TUM_default_default_Treatm!D5*Weighting!X4+TUM_default_default_Treatm!E5*Weighting!X5+TUM_default_default_Treatm!F5*Weighting!X6+TUM_default_default_Treatm!G5*Weighting!X7+TUM_default_default_Treatm!H5*Weighting!X8+TUM_default_default_Treatm!I5*Weighting!X9+TUM_default_default_Treatm!J5*Weighting!X10+TUM_default_default_Treatm!K5*Weighting!X11+TUM_default_default_Treatm!L5*Weighting!X12+TUM_default_default_Treatm!M5*Weighting!X13+TUM_default_default_Treatm!N5*Weighting!X14+TUM_default_default_Treatm!O5*Weighting!X15+TUM_default_default_Treatm!P5*Weighting!X16+TUM_default_default_Treatm!Q5*Weighting!X17</f>
        <v>3.6722570900124152E-2</v>
      </c>
      <c r="Y5" s="6">
        <f>+TUM_default_default_Treatm!B5*Weighting!Y2+TUM_default_default_Treatm!C5*Weighting!Y3+TUM_default_default_Treatm!D5*Weighting!Y4+TUM_default_default_Treatm!E5*Weighting!Y5+TUM_default_default_Treatm!F5*Weighting!Y6+TUM_default_default_Treatm!G5*Weighting!Y7+TUM_default_default_Treatm!H5*Weighting!Y8+TUM_default_default_Treatm!I5*Weighting!Y9+TUM_default_default_Treatm!J5*Weighting!Y10+TUM_default_default_Treatm!K5*Weighting!Y11+TUM_default_default_Treatm!L5*Weighting!Y12+TUM_default_default_Treatm!M5*Weighting!Y13+TUM_default_default_Treatm!N5*Weighting!Y14+TUM_default_default_Treatm!O5*Weighting!Y15+TUM_default_default_Treatm!P5*Weighting!Y16+TUM_default_default_Treatm!Q5*Weighting!Y17</f>
        <v>7.5028419884258261E-3</v>
      </c>
      <c r="Z5" s="6">
        <f>+TUM_default_default_Treatm!B5*Weighting!Z2+TUM_default_default_Treatm!C5*Weighting!Z3+TUM_default_default_Treatm!D5*Weighting!Z4+TUM_default_default_Treatm!E5*Weighting!Z5+TUM_default_default_Treatm!F5*Weighting!Z6+TUM_default_default_Treatm!G5*Weighting!Z7+TUM_default_default_Treatm!H5*Weighting!Z8+TUM_default_default_Treatm!I5*Weighting!Z9+TUM_default_default_Treatm!J5*Weighting!Z10+TUM_default_default_Treatm!K5*Weighting!Z11+TUM_default_default_Treatm!L5*Weighting!Z12+TUM_default_default_Treatm!M5*Weighting!Z13+TUM_default_default_Treatm!N5*Weighting!Z14+TUM_default_default_Treatm!O5*Weighting!Z15+TUM_default_default_Treatm!P5*Weighting!Z16+TUM_default_default_Treatm!Q5*Weighting!Z17</f>
        <v>3.5367396486871927E-2</v>
      </c>
      <c r="AA5" s="6">
        <f>+TUM_default_default_Treatm!B5*Weighting!AA2+TUM_default_default_Treatm!C5*Weighting!AA3+TUM_default_default_Treatm!D5*Weighting!AA4+TUM_default_default_Treatm!E5*Weighting!AA5+TUM_default_default_Treatm!F5*Weighting!AA6+TUM_default_default_Treatm!G5*Weighting!AA7+TUM_default_default_Treatm!H5*Weighting!AA8+TUM_default_default_Treatm!I5*Weighting!AA9+TUM_default_default_Treatm!J5*Weighting!AA10+TUM_default_default_Treatm!K5*Weighting!AA11+TUM_default_default_Treatm!L5*Weighting!AA12+TUM_default_default_Treatm!M5*Weighting!AA13+TUM_default_default_Treatm!N5*Weighting!AA14+TUM_default_default_Treatm!O5*Weighting!AA15+TUM_default_default_Treatm!P5*Weighting!AA16+TUM_default_default_Treatm!Q5*Weighting!AA17</f>
        <v>0.24767434300262925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Util!B2*Weighting!B2+TUM_default_default_Util!C2*Weighting!B3+TUM_default_default_Util!D2*Weighting!B4+TUM_default_default_Util!E2*Weighting!B5+TUM_default_default_Util!F2*Weighting!B6+TUM_default_default_Util!G2*Weighting!B7+TUM_default_default_Util!H2*Weighting!B8+TUM_default_default_Util!I2*Weighting!B9+TUM_default_default_Util!J2*Weighting!B10+TUM_default_default_Util!K2*Weighting!B11+TUM_default_default_Util!L2*Weighting!B12+TUM_default_default_Util!M2*Weighting!B13+TUM_default_default_Util!N2*Weighting!B14+TUM_default_default_Util!O2*Weighting!B15+TUM_default_default_Util!P2*Weighting!B16+TUM_default_default_Util!Q2*Weighting!B17</f>
        <v>-0.16195003552095114</v>
      </c>
      <c r="C2" s="6">
        <f ca="1">+TUM_default_default_Util!B2*Weighting!C2+TUM_default_default_Util!C2*Weighting!C3+TUM_default_default_Util!D2*Weighting!C4+TUM_default_default_Util!E2*Weighting!C5+TUM_default_default_Util!F2*Weighting!C6+TUM_default_default_Util!G2*Weighting!C7+TUM_default_default_Util!H2*Weighting!C8+TUM_default_default_Util!I2*Weighting!C9+TUM_default_default_Util!J2*Weighting!C10+TUM_default_default_Util!K2*Weighting!C11+TUM_default_default_Util!L2*Weighting!C12+TUM_default_default_Util!M2*Weighting!C13+TUM_default_default_Util!N2*Weighting!C14+TUM_default_default_Util!O2*Weighting!C15+TUM_default_default_Util!P2*Weighting!C16+TUM_default_default_Util!Q2*Weighting!C17</f>
        <v>-0.13900881680306881</v>
      </c>
      <c r="D2" s="6">
        <f ca="1">+TUM_default_default_Util!B2*Weighting!D2+TUM_default_default_Util!C2*Weighting!D3+TUM_default_default_Util!D2*Weighting!D4+TUM_default_default_Util!E2*Weighting!D5+TUM_default_default_Util!F2*Weighting!D6+TUM_default_default_Util!G2*Weighting!D7+TUM_default_default_Util!H2*Weighting!D8+TUM_default_default_Util!I2*Weighting!D9+TUM_default_default_Util!J2*Weighting!D10+TUM_default_default_Util!K2*Weighting!D11+TUM_default_default_Util!L2*Weighting!D12+TUM_default_default_Util!M2*Weighting!D13+TUM_default_default_Util!N2*Weighting!D14+TUM_default_default_Util!O2*Weighting!D15+TUM_default_default_Util!P2*Weighting!D16+TUM_default_default_Util!Q2*Weighting!D17</f>
        <v>-0.16119005695954208</v>
      </c>
      <c r="E2" s="6">
        <f ca="1">+TUM_default_default_Util!B2*Weighting!E2+TUM_default_default_Util!C2*Weighting!E3+TUM_default_default_Util!D2*Weighting!E4+TUM_default_default_Util!E2*Weighting!E5+TUM_default_default_Util!F2*Weighting!E6+TUM_default_default_Util!G2*Weighting!E7+TUM_default_default_Util!H2*Weighting!E8+TUM_default_default_Util!I2*Weighting!E9+TUM_default_default_Util!J2*Weighting!E10+TUM_default_default_Util!K2*Weighting!E11+TUM_default_default_Util!L2*Weighting!E12+TUM_default_default_Util!M2*Weighting!E13+TUM_default_default_Util!N2*Weighting!E14+TUM_default_default_Util!O2*Weighting!E15+TUM_default_default_Util!P2*Weighting!E16+TUM_default_default_Util!Q2*Weighting!E17</f>
        <v>-9.3672603669908719E-2</v>
      </c>
      <c r="F2" s="6">
        <f ca="1">+TUM_default_default_Util!B2*Weighting!F2+TUM_default_default_Util!C2*Weighting!F3+TUM_default_default_Util!D2*Weighting!F4+TUM_default_default_Util!E2*Weighting!F5+TUM_default_default_Util!F2*Weighting!F6+TUM_default_default_Util!G2*Weighting!F7+TUM_default_default_Util!H2*Weighting!F8+TUM_default_default_Util!I2*Weighting!F9+TUM_default_default_Util!J2*Weighting!F10+TUM_default_default_Util!K2*Weighting!F11+TUM_default_default_Util!L2*Weighting!F12+TUM_default_default_Util!M2*Weighting!F13+TUM_default_default_Util!N2*Weighting!F14+TUM_default_default_Util!O2*Weighting!F15+TUM_default_default_Util!P2*Weighting!F16+TUM_default_default_Util!Q2*Weighting!F17</f>
        <v>-0.14596547001333485</v>
      </c>
      <c r="G2" s="6">
        <f>+TUM_default_default_Util!B2*Weighting!G2+TUM_default_default_Util!C2*Weighting!G3+TUM_default_default_Util!D2*Weighting!G4+TUM_default_default_Util!E2*Weighting!G5+TUM_default_default_Util!F2*Weighting!G6+TUM_default_default_Util!G2*Weighting!G7+TUM_default_default_Util!H2*Weighting!G8+TUM_default_default_Util!I2*Weighting!G9+TUM_default_default_Util!J2*Weighting!G10+TUM_default_default_Util!K2*Weighting!G11+TUM_default_default_Util!L2*Weighting!G12+TUM_default_default_Util!M2*Weighting!G13+TUM_default_default_Util!N2*Weighting!G14+TUM_default_default_Util!O2*Weighting!G15+TUM_default_default_Util!P2*Weighting!G16+TUM_default_default_Util!Q2*Weighting!G17</f>
        <v>-6.8794376620130687E-2</v>
      </c>
      <c r="H2" s="6">
        <f>+TUM_default_default_Util!B2*Weighting!H2+TUM_default_default_Util!C2*Weighting!H3+TUM_default_default_Util!D2*Weighting!H4+TUM_default_default_Util!E2*Weighting!H5+TUM_default_default_Util!F2*Weighting!H6+TUM_default_default_Util!G2*Weighting!H7+TUM_default_default_Util!H2*Weighting!H8+TUM_default_default_Util!I2*Weighting!H9+TUM_default_default_Util!J2*Weighting!H10+TUM_default_default_Util!K2*Weighting!H11+TUM_default_default_Util!L2*Weighting!H12+TUM_default_default_Util!M2*Weighting!H13+TUM_default_default_Util!N2*Weighting!H14+TUM_default_default_Util!O2*Weighting!H15+TUM_default_default_Util!P2*Weighting!H16+TUM_default_default_Util!Q2*Weighting!H17</f>
        <v>-8.0353430195521533E-2</v>
      </c>
      <c r="I2" s="6">
        <f>+TUM_default_default_Util!B2*Weighting!I2+TUM_default_default_Util!C2*Weighting!I3+TUM_default_default_Util!D2*Weighting!I4+TUM_default_default_Util!E2*Weighting!I5+TUM_default_default_Util!F2*Weighting!I6+TUM_default_default_Util!G2*Weighting!I7+TUM_default_default_Util!H2*Weighting!I8+TUM_default_default_Util!I2*Weighting!I9+TUM_default_default_Util!J2*Weighting!I10+TUM_default_default_Util!K2*Weighting!I11+TUM_default_default_Util!L2*Weighting!I12+TUM_default_default_Util!M2*Weighting!I13+TUM_default_default_Util!N2*Weighting!I14+TUM_default_default_Util!O2*Weighting!I15+TUM_default_default_Util!P2*Weighting!I16+TUM_default_default_Util!Q2*Weighting!I17</f>
        <v>-6.9115480443085991E-2</v>
      </c>
      <c r="J2" s="6">
        <f>+TUM_default_default_Util!B2*Weighting!J2+TUM_default_default_Util!C2*Weighting!J3+TUM_default_default_Util!D2*Weighting!J4+TUM_default_default_Util!E2*Weighting!J5+TUM_default_default_Util!F2*Weighting!J6+TUM_default_default_Util!G2*Weighting!J7+TUM_default_default_Util!H2*Weighting!J8+TUM_default_default_Util!I2*Weighting!J9+TUM_default_default_Util!J2*Weighting!J10+TUM_default_default_Util!K2*Weighting!J11+TUM_default_default_Util!L2*Weighting!J12+TUM_default_default_Util!M2*Weighting!J13+TUM_default_default_Util!N2*Weighting!J14+TUM_default_default_Util!O2*Weighting!J15+TUM_default_default_Util!P2*Weighting!J16+TUM_default_default_Util!Q2*Weighting!J17</f>
        <v>-6.2964075258702512E-2</v>
      </c>
      <c r="K2" s="6">
        <f>+TUM_default_default_Util!B2*Weighting!K2+TUM_default_default_Util!C2*Weighting!K3+TUM_default_default_Util!D2*Weighting!K4+TUM_default_default_Util!E2*Weighting!K5+TUM_default_default_Util!F2*Weighting!K6+TUM_default_default_Util!G2*Weighting!K7+TUM_default_default_Util!H2*Weighting!K8+TUM_default_default_Util!I2*Weighting!K9+TUM_default_default_Util!J2*Weighting!K10+TUM_default_default_Util!K2*Weighting!K11+TUM_default_default_Util!L2*Weighting!K12+TUM_default_default_Util!M2*Weighting!K13+TUM_default_default_Util!N2*Weighting!K14+TUM_default_default_Util!O2*Weighting!K15+TUM_default_default_Util!P2*Weighting!K16+TUM_default_default_Util!Q2*Weighting!K17</f>
        <v>-6.7106687312579294E-2</v>
      </c>
      <c r="L2" s="6">
        <f>+TUM_default_default_Util!B2*Weighting!L2+TUM_default_default_Util!C2*Weighting!L3+TUM_default_default_Util!D2*Weighting!L4+TUM_default_default_Util!E2*Weighting!L5+TUM_default_default_Util!F2*Weighting!L6+TUM_default_default_Util!G2*Weighting!L7+TUM_default_default_Util!H2*Weighting!L8+TUM_default_default_Util!I2*Weighting!L9+TUM_default_default_Util!J2*Weighting!L10+TUM_default_default_Util!K2*Weighting!L11+TUM_default_default_Util!L2*Weighting!L12+TUM_default_default_Util!M2*Weighting!L13+TUM_default_default_Util!N2*Weighting!L14+TUM_default_default_Util!O2*Weighting!L15+TUM_default_default_Util!P2*Weighting!L16+TUM_default_default_Util!Q2*Weighting!L17</f>
        <v>-0.1493227939668581</v>
      </c>
      <c r="M2" s="6">
        <f>+TUM_default_default_Util!B2*Weighting!M2+TUM_default_default_Util!C2*Weighting!M3+TUM_default_default_Util!D2*Weighting!M4+TUM_default_default_Util!E2*Weighting!M5+TUM_default_default_Util!F2*Weighting!M6+TUM_default_default_Util!G2*Weighting!M7+TUM_default_default_Util!H2*Weighting!M8+TUM_default_default_Util!I2*Weighting!M9+TUM_default_default_Util!J2*Weighting!M10+TUM_default_default_Util!K2*Weighting!M11+TUM_default_default_Util!L2*Weighting!M12+TUM_default_default_Util!M2*Weighting!M13+TUM_default_default_Util!N2*Weighting!M14+TUM_default_default_Util!O2*Weighting!M15+TUM_default_default_Util!P2*Weighting!M16+TUM_default_default_Util!Q2*Weighting!M17</f>
        <v>-5.5013436922691705E-3</v>
      </c>
      <c r="N2" s="6">
        <f>+TUM_default_default_Util!B2*Weighting!N2+TUM_default_default_Util!C2*Weighting!N3+TUM_default_default_Util!D2*Weighting!N4+TUM_default_default_Util!E2*Weighting!N5+TUM_default_default_Util!F2*Weighting!N6+TUM_default_default_Util!G2*Weighting!N7+TUM_default_default_Util!H2*Weighting!N8+TUM_default_default_Util!I2*Weighting!N9+TUM_default_default_Util!J2*Weighting!N10+TUM_default_default_Util!K2*Weighting!N11+TUM_default_default_Util!L2*Weighting!N12+TUM_default_default_Util!M2*Weighting!N13+TUM_default_default_Util!N2*Weighting!N14+TUM_default_default_Util!O2*Weighting!N15+TUM_default_default_Util!P2*Weighting!N16+TUM_default_default_Util!Q2*Weighting!N17</f>
        <v>-0.3030524908791119</v>
      </c>
      <c r="O2" s="6">
        <f>+TUM_default_default_Util!B2*Weighting!O2+TUM_default_default_Util!C2*Weighting!O3+TUM_default_default_Util!D2*Weighting!O4+TUM_default_default_Util!E2*Weighting!O5+TUM_default_default_Util!F2*Weighting!O6+TUM_default_default_Util!G2*Weighting!O7+TUM_default_default_Util!H2*Weighting!O8+TUM_default_default_Util!I2*Weighting!O9+TUM_default_default_Util!J2*Weighting!O10+TUM_default_default_Util!K2*Weighting!O11+TUM_default_default_Util!L2*Weighting!O12+TUM_default_default_Util!M2*Weighting!O13+TUM_default_default_Util!N2*Weighting!O14+TUM_default_default_Util!O2*Weighting!O15+TUM_default_default_Util!P2*Weighting!O16+TUM_default_default_Util!Q2*Weighting!O17</f>
        <v>-6.1010471204252313E-2</v>
      </c>
      <c r="P2" s="6">
        <f>+TUM_default_default_Util!B2*Weighting!P2+TUM_default_default_Util!C2*Weighting!P3+TUM_default_default_Util!D2*Weighting!P4+TUM_default_default_Util!E2*Weighting!P5+TUM_default_default_Util!F2*Weighting!P6+TUM_default_default_Util!G2*Weighting!P7+TUM_default_default_Util!H2*Weighting!P8+TUM_default_default_Util!I2*Weighting!P9+TUM_default_default_Util!J2*Weighting!P10+TUM_default_default_Util!K2*Weighting!P11+TUM_default_default_Util!L2*Weighting!P12+TUM_default_default_Util!M2*Weighting!P13+TUM_default_default_Util!N2*Weighting!P14+TUM_default_default_Util!O2*Weighting!P15+TUM_default_default_Util!P2*Weighting!P16+TUM_default_default_Util!Q2*Weighting!P17</f>
        <v>-1.8031201449541488E-2</v>
      </c>
      <c r="Q2" s="6">
        <f>+TUM_default_default_Util!B2*Weighting!Q2+TUM_default_default_Util!C2*Weighting!Q3+TUM_default_default_Util!D2*Weighting!Q4+TUM_default_default_Util!E2*Weighting!Q5+TUM_default_default_Util!F2*Weighting!Q6+TUM_default_default_Util!G2*Weighting!Q7+TUM_default_default_Util!H2*Weighting!Q8+TUM_default_default_Util!I2*Weighting!Q9+TUM_default_default_Util!J2*Weighting!Q10+TUM_default_default_Util!K2*Weighting!Q11+TUM_default_default_Util!L2*Weighting!Q12+TUM_default_default_Util!M2*Weighting!Q13+TUM_default_default_Util!N2*Weighting!Q14+TUM_default_default_Util!O2*Weighting!Q15+TUM_default_default_Util!P2*Weighting!Q16+TUM_default_default_Util!Q2*Weighting!Q17</f>
        <v>-3.067308868842664E-3</v>
      </c>
      <c r="R2" s="6">
        <f>+TUM_default_default_Util!B2*Weighting!R2+TUM_default_default_Util!C2*Weighting!R3+TUM_default_default_Util!D2*Weighting!R4+TUM_default_default_Util!E2*Weighting!R5+TUM_default_default_Util!F2*Weighting!R6+TUM_default_default_Util!G2*Weighting!R7+TUM_default_default_Util!H2*Weighting!R8+TUM_default_default_Util!I2*Weighting!R9+TUM_default_default_Util!J2*Weighting!R10+TUM_default_default_Util!K2*Weighting!R11+TUM_default_default_Util!L2*Weighting!R12+TUM_default_default_Util!M2*Weighting!R13+TUM_default_default_Util!N2*Weighting!R14+TUM_default_default_Util!O2*Weighting!R15+TUM_default_default_Util!P2*Weighting!R16+TUM_default_default_Util!Q2*Weighting!R17</f>
        <v>-5.3250648255816817E-2</v>
      </c>
      <c r="S2" s="6">
        <f>+TUM_default_default_Util!B2*Weighting!S2+TUM_default_default_Util!C2*Weighting!S3+TUM_default_default_Util!D2*Weighting!S4+TUM_default_default_Util!E2*Weighting!S5+TUM_default_default_Util!F2*Weighting!S6+TUM_default_default_Util!G2*Weighting!S7+TUM_default_default_Util!H2*Weighting!S8+TUM_default_default_Util!I2*Weighting!S9+TUM_default_default_Util!J2*Weighting!S10+TUM_default_default_Util!K2*Weighting!S11+TUM_default_default_Util!L2*Weighting!S12+TUM_default_default_Util!M2*Weighting!S13+TUM_default_default_Util!N2*Weighting!S14+TUM_default_default_Util!O2*Weighting!S15+TUM_default_default_Util!P2*Weighting!S16+TUM_default_default_Util!Q2*Weighting!S17</f>
        <v>-3.8599616977498932E-2</v>
      </c>
      <c r="T2" s="6">
        <f>+TUM_default_default_Util!B2*Weighting!T2+TUM_default_default_Util!C2*Weighting!T3+TUM_default_default_Util!D2*Weighting!T4+TUM_default_default_Util!E2*Weighting!T5+TUM_default_default_Util!F2*Weighting!T6+TUM_default_default_Util!G2*Weighting!T7+TUM_default_default_Util!H2*Weighting!T8+TUM_default_default_Util!I2*Weighting!T9+TUM_default_default_Util!J2*Weighting!T10+TUM_default_default_Util!K2*Weighting!T11+TUM_default_default_Util!L2*Weighting!T12+TUM_default_default_Util!M2*Weighting!T13+TUM_default_default_Util!N2*Weighting!T14+TUM_default_default_Util!O2*Weighting!T15+TUM_default_default_Util!P2*Weighting!T16+TUM_default_default_Util!Q2*Weighting!T17</f>
        <v>-4.4789911947601055E-2</v>
      </c>
      <c r="U2" s="6">
        <f>+TUM_default_default_Util!B2*Weighting!U2+TUM_default_default_Util!C2*Weighting!U3+TUM_default_default_Util!D2*Weighting!U4+TUM_default_default_Util!E2*Weighting!U5+TUM_default_default_Util!F2*Weighting!U6+TUM_default_default_Util!G2*Weighting!U7+TUM_default_default_Util!H2*Weighting!U8+TUM_default_default_Util!I2*Weighting!U9+TUM_default_default_Util!J2*Weighting!U10+TUM_default_default_Util!K2*Weighting!U11+TUM_default_default_Util!L2*Weighting!U12+TUM_default_default_Util!M2*Weighting!U13+TUM_default_default_Util!N2*Weighting!U14+TUM_default_default_Util!O2*Weighting!U15+TUM_default_default_Util!P2*Weighting!U16+TUM_default_default_Util!Q2*Weighting!U17</f>
        <v>-1.8116908825793119E-2</v>
      </c>
      <c r="V2" s="6">
        <f>+TUM_default_default_Util!B2*Weighting!V2+TUM_default_default_Util!C2*Weighting!V3+TUM_default_default_Util!D2*Weighting!V4+TUM_default_default_Util!E2*Weighting!V5+TUM_default_default_Util!F2*Weighting!V6+TUM_default_default_Util!G2*Weighting!V7+TUM_default_default_Util!H2*Weighting!V8+TUM_default_default_Util!I2*Weighting!V9+TUM_default_default_Util!J2*Weighting!V10+TUM_default_default_Util!K2*Weighting!V11+TUM_default_default_Util!L2*Weighting!V12+TUM_default_default_Util!M2*Weighting!V13+TUM_default_default_Util!N2*Weighting!V14+TUM_default_default_Util!O2*Weighting!V15+TUM_default_default_Util!P2*Weighting!V16+TUM_default_default_Util!Q2*Weighting!V17</f>
        <v>-2.4693829287181439E-2</v>
      </c>
      <c r="W2" s="6">
        <f>+TUM_default_default_Util!B2*Weighting!W2+TUM_default_default_Util!C2*Weighting!W3+TUM_default_default_Util!D2*Weighting!W4+TUM_default_default_Util!E2*Weighting!W5+TUM_default_default_Util!F2*Weighting!W6+TUM_default_default_Util!G2*Weighting!W7+TUM_default_default_Util!H2*Weighting!W8+TUM_default_default_Util!I2*Weighting!W9+TUM_default_default_Util!J2*Weighting!W10+TUM_default_default_Util!K2*Weighting!W11+TUM_default_default_Util!L2*Weighting!W12+TUM_default_default_Util!M2*Weighting!W13+TUM_default_default_Util!N2*Weighting!W14+TUM_default_default_Util!O2*Weighting!W15+TUM_default_default_Util!P2*Weighting!W16+TUM_default_default_Util!Q2*Weighting!W17</f>
        <v>-1.8095471672184317E-2</v>
      </c>
      <c r="X2" s="6">
        <f>+TUM_default_default_Util!B2*Weighting!X2+TUM_default_default_Util!C2*Weighting!X3+TUM_default_default_Util!D2*Weighting!X4+TUM_default_default_Util!E2*Weighting!X5+TUM_default_default_Util!F2*Weighting!X6+TUM_default_default_Util!G2*Weighting!X7+TUM_default_default_Util!H2*Weighting!X8+TUM_default_default_Util!I2*Weighting!X9+TUM_default_default_Util!J2*Weighting!X10+TUM_default_default_Util!K2*Weighting!X11+TUM_default_default_Util!L2*Weighting!X12+TUM_default_default_Util!M2*Weighting!X13+TUM_default_default_Util!N2*Weighting!X14+TUM_default_default_Util!O2*Weighting!X15+TUM_default_default_Util!P2*Weighting!X16+TUM_default_default_Util!Q2*Weighting!X17</f>
        <v>-2.4666930499971989E-3</v>
      </c>
      <c r="Y2" s="6">
        <f>+TUM_default_default_Util!B2*Weighting!Y2+TUM_default_default_Util!C2*Weighting!Y3+TUM_default_default_Util!D2*Weighting!Y4+TUM_default_default_Util!E2*Weighting!Y5+TUM_default_default_Util!F2*Weighting!Y6+TUM_default_default_Util!G2*Weighting!Y7+TUM_default_default_Util!H2*Weighting!Y8+TUM_default_default_Util!I2*Weighting!Y9+TUM_default_default_Util!J2*Weighting!Y10+TUM_default_default_Util!K2*Weighting!Y11+TUM_default_default_Util!L2*Weighting!Y12+TUM_default_default_Util!M2*Weighting!Y13+TUM_default_default_Util!N2*Weighting!Y14+TUM_default_default_Util!O2*Weighting!Y15+TUM_default_default_Util!P2*Weighting!Y16+TUM_default_default_Util!Q2*Weighting!Y17</f>
        <v>-1.8858576759734159E-2</v>
      </c>
      <c r="Z2" s="6">
        <f>+TUM_default_default_Util!B2*Weighting!Z2+TUM_default_default_Util!C2*Weighting!Z3+TUM_default_default_Util!D2*Weighting!Z4+TUM_default_default_Util!E2*Weighting!Z5+TUM_default_default_Util!F2*Weighting!Z6+TUM_default_default_Util!G2*Weighting!Z7+TUM_default_default_Util!H2*Weighting!Z8+TUM_default_default_Util!I2*Weighting!Z9+TUM_default_default_Util!J2*Weighting!Z10+TUM_default_default_Util!K2*Weighting!Z11+TUM_default_default_Util!L2*Weighting!Z12+TUM_default_default_Util!M2*Weighting!Z13+TUM_default_default_Util!N2*Weighting!Z14+TUM_default_default_Util!O2*Weighting!Z15+TUM_default_default_Util!P2*Weighting!Z16+TUM_default_default_Util!Q2*Weighting!Z17</f>
        <v>-2.0466586100613901E-2</v>
      </c>
      <c r="AA2" s="6">
        <f>+TUM_default_default_Util!B2*Weighting!AA2+TUM_default_default_Util!C2*Weighting!AA3+TUM_default_default_Util!D2*Weighting!AA4+TUM_default_default_Util!E2*Weighting!AA5+TUM_default_default_Util!F2*Weighting!AA6+TUM_default_default_Util!G2*Weighting!AA7+TUM_default_default_Util!H2*Weighting!AA8+TUM_default_default_Util!I2*Weighting!AA9+TUM_default_default_Util!J2*Weighting!AA10+TUM_default_default_Util!K2*Weighting!AA11+TUM_default_default_Util!L2*Weighting!AA12+TUM_default_default_Util!M2*Weighting!AA13+TUM_default_default_Util!N2*Weighting!AA14+TUM_default_default_Util!O2*Weighting!AA15+TUM_default_default_Util!P2*Weighting!AA16+TUM_default_default_Util!Q2*Weighting!AA17</f>
        <v>-0.32138617298479455</v>
      </c>
    </row>
    <row r="3" spans="1:27" x14ac:dyDescent="0.35">
      <c r="A3" s="5" t="s">
        <v>2</v>
      </c>
      <c r="B3" s="6">
        <f ca="1">+TUM_default_default_Util!B3*Weighting!B2+TUM_default_default_Util!C3*Weighting!B3+TUM_default_default_Util!D3*Weighting!B4+TUM_default_default_Util!E3*Weighting!B5+TUM_default_default_Util!F3*Weighting!B6+TUM_default_default_Util!G3*Weighting!B7+TUM_default_default_Util!H3*Weighting!B8+TUM_default_default_Util!I3*Weighting!B9+TUM_default_default_Util!J3*Weighting!B10+TUM_default_default_Util!K3*Weighting!B11+TUM_default_default_Util!L3*Weighting!B12+TUM_default_default_Util!M3*Weighting!B13+TUM_default_default_Util!N3*Weighting!B14+TUM_default_default_Util!O3*Weighting!B15+TUM_default_default_Util!P3*Weighting!B16+TUM_default_default_Util!Q3*Weighting!B17</f>
        <v>-0.16195003552095114</v>
      </c>
      <c r="C3" s="6">
        <f ca="1">+TUM_default_default_Util!B3*Weighting!C2+TUM_default_default_Util!C3*Weighting!C3+TUM_default_default_Util!D3*Weighting!C4+TUM_default_default_Util!E3*Weighting!C5+TUM_default_default_Util!F3*Weighting!C6+TUM_default_default_Util!G3*Weighting!C7+TUM_default_default_Util!H3*Weighting!C8+TUM_default_default_Util!I3*Weighting!C9+TUM_default_default_Util!J3*Weighting!C10+TUM_default_default_Util!K3*Weighting!C11+TUM_default_default_Util!L3*Weighting!C12+TUM_default_default_Util!M3*Weighting!C13+TUM_default_default_Util!N3*Weighting!C14+TUM_default_default_Util!O3*Weighting!C15+TUM_default_default_Util!P3*Weighting!C16+TUM_default_default_Util!Q3*Weighting!C17</f>
        <v>-0.13900881680306881</v>
      </c>
      <c r="D3" s="6">
        <f ca="1">+TUM_default_default_Util!B3*Weighting!D2+TUM_default_default_Util!C3*Weighting!D3+TUM_default_default_Util!D3*Weighting!D4+TUM_default_default_Util!E3*Weighting!D5+TUM_default_default_Util!F3*Weighting!D6+TUM_default_default_Util!G3*Weighting!D7+TUM_default_default_Util!H3*Weighting!D8+TUM_default_default_Util!I3*Weighting!D9+TUM_default_default_Util!J3*Weighting!D10+TUM_default_default_Util!K3*Weighting!D11+TUM_default_default_Util!L3*Weighting!D12+TUM_default_default_Util!M3*Weighting!D13+TUM_default_default_Util!N3*Weighting!D14+TUM_default_default_Util!O3*Weighting!D15+TUM_default_default_Util!P3*Weighting!D16+TUM_default_default_Util!Q3*Weighting!D17</f>
        <v>-0.16119005695954208</v>
      </c>
      <c r="E3" s="6">
        <f ca="1">+TUM_default_default_Util!B3*Weighting!E2+TUM_default_default_Util!C3*Weighting!E3+TUM_default_default_Util!D3*Weighting!E4+TUM_default_default_Util!E3*Weighting!E5+TUM_default_default_Util!F3*Weighting!E6+TUM_default_default_Util!G3*Weighting!E7+TUM_default_default_Util!H3*Weighting!E8+TUM_default_default_Util!I3*Weighting!E9+TUM_default_default_Util!J3*Weighting!E10+TUM_default_default_Util!K3*Weighting!E11+TUM_default_default_Util!L3*Weighting!E12+TUM_default_default_Util!M3*Weighting!E13+TUM_default_default_Util!N3*Weighting!E14+TUM_default_default_Util!O3*Weighting!E15+TUM_default_default_Util!P3*Weighting!E16+TUM_default_default_Util!Q3*Weighting!E17</f>
        <v>-9.3672603669908719E-2</v>
      </c>
      <c r="F3" s="6">
        <f ca="1">+TUM_default_default_Util!B3*Weighting!F2+TUM_default_default_Util!C3*Weighting!F3+TUM_default_default_Util!D3*Weighting!F4+TUM_default_default_Util!E3*Weighting!F5+TUM_default_default_Util!F3*Weighting!F6+TUM_default_default_Util!G3*Weighting!F7+TUM_default_default_Util!H3*Weighting!F8+TUM_default_default_Util!I3*Weighting!F9+TUM_default_default_Util!J3*Weighting!F10+TUM_default_default_Util!K3*Weighting!F11+TUM_default_default_Util!L3*Weighting!F12+TUM_default_default_Util!M3*Weighting!F13+TUM_default_default_Util!N3*Weighting!F14+TUM_default_default_Util!O3*Weighting!F15+TUM_default_default_Util!P3*Weighting!F16+TUM_default_default_Util!Q3*Weighting!F17</f>
        <v>-0.14596547001333485</v>
      </c>
      <c r="G3" s="6">
        <f>+TUM_default_default_Util!B3*Weighting!G2+TUM_default_default_Util!C3*Weighting!G3+TUM_default_default_Util!D3*Weighting!G4+TUM_default_default_Util!E3*Weighting!G5+TUM_default_default_Util!F3*Weighting!G6+TUM_default_default_Util!G3*Weighting!G7+TUM_default_default_Util!H3*Weighting!G8+TUM_default_default_Util!I3*Weighting!G9+TUM_default_default_Util!J3*Weighting!G10+TUM_default_default_Util!K3*Weighting!G11+TUM_default_default_Util!L3*Weighting!G12+TUM_default_default_Util!M3*Weighting!G13+TUM_default_default_Util!N3*Weighting!G14+TUM_default_default_Util!O3*Weighting!G15+TUM_default_default_Util!P3*Weighting!G16+TUM_default_default_Util!Q3*Weighting!G17</f>
        <v>-6.8794376620130687E-2</v>
      </c>
      <c r="H3" s="6">
        <f>+TUM_default_default_Util!B3*Weighting!H2+TUM_default_default_Util!C3*Weighting!H3+TUM_default_default_Util!D3*Weighting!H4+TUM_default_default_Util!E3*Weighting!H5+TUM_default_default_Util!F3*Weighting!H6+TUM_default_default_Util!G3*Weighting!H7+TUM_default_default_Util!H3*Weighting!H8+TUM_default_default_Util!I3*Weighting!H9+TUM_default_default_Util!J3*Weighting!H10+TUM_default_default_Util!K3*Weighting!H11+TUM_default_default_Util!L3*Weighting!H12+TUM_default_default_Util!M3*Weighting!H13+TUM_default_default_Util!N3*Weighting!H14+TUM_default_default_Util!O3*Weighting!H15+TUM_default_default_Util!P3*Weighting!H16+TUM_default_default_Util!Q3*Weighting!H17</f>
        <v>-8.0353430195521533E-2</v>
      </c>
      <c r="I3" s="6">
        <f>+TUM_default_default_Util!B3*Weighting!I2+TUM_default_default_Util!C3*Weighting!I3+TUM_default_default_Util!D3*Weighting!I4+TUM_default_default_Util!E3*Weighting!I5+TUM_default_default_Util!F3*Weighting!I6+TUM_default_default_Util!G3*Weighting!I7+TUM_default_default_Util!H3*Weighting!I8+TUM_default_default_Util!I3*Weighting!I9+TUM_default_default_Util!J3*Weighting!I10+TUM_default_default_Util!K3*Weighting!I11+TUM_default_default_Util!L3*Weighting!I12+TUM_default_default_Util!M3*Weighting!I13+TUM_default_default_Util!N3*Weighting!I14+TUM_default_default_Util!O3*Weighting!I15+TUM_default_default_Util!P3*Weighting!I16+TUM_default_default_Util!Q3*Weighting!I17</f>
        <v>-6.9115480443085991E-2</v>
      </c>
      <c r="J3" s="6">
        <f>+TUM_default_default_Util!B3*Weighting!J2+TUM_default_default_Util!C3*Weighting!J3+TUM_default_default_Util!D3*Weighting!J4+TUM_default_default_Util!E3*Weighting!J5+TUM_default_default_Util!F3*Weighting!J6+TUM_default_default_Util!G3*Weighting!J7+TUM_default_default_Util!H3*Weighting!J8+TUM_default_default_Util!I3*Weighting!J9+TUM_default_default_Util!J3*Weighting!J10+TUM_default_default_Util!K3*Weighting!J11+TUM_default_default_Util!L3*Weighting!J12+TUM_default_default_Util!M3*Weighting!J13+TUM_default_default_Util!N3*Weighting!J14+TUM_default_default_Util!O3*Weighting!J15+TUM_default_default_Util!P3*Weighting!J16+TUM_default_default_Util!Q3*Weighting!J17</f>
        <v>-6.2964075258702512E-2</v>
      </c>
      <c r="K3" s="6">
        <f>+TUM_default_default_Util!B3*Weighting!K2+TUM_default_default_Util!C3*Weighting!K3+TUM_default_default_Util!D3*Weighting!K4+TUM_default_default_Util!E3*Weighting!K5+TUM_default_default_Util!F3*Weighting!K6+TUM_default_default_Util!G3*Weighting!K7+TUM_default_default_Util!H3*Weighting!K8+TUM_default_default_Util!I3*Weighting!K9+TUM_default_default_Util!J3*Weighting!K10+TUM_default_default_Util!K3*Weighting!K11+TUM_default_default_Util!L3*Weighting!K12+TUM_default_default_Util!M3*Weighting!K13+TUM_default_default_Util!N3*Weighting!K14+TUM_default_default_Util!O3*Weighting!K15+TUM_default_default_Util!P3*Weighting!K16+TUM_default_default_Util!Q3*Weighting!K17</f>
        <v>-6.7106687312579294E-2</v>
      </c>
      <c r="L3" s="6">
        <f>+TUM_default_default_Util!B3*Weighting!L2+TUM_default_default_Util!C3*Weighting!L3+TUM_default_default_Util!D3*Weighting!L4+TUM_default_default_Util!E3*Weighting!L5+TUM_default_default_Util!F3*Weighting!L6+TUM_default_default_Util!G3*Weighting!L7+TUM_default_default_Util!H3*Weighting!L8+TUM_default_default_Util!I3*Weighting!L9+TUM_default_default_Util!J3*Weighting!L10+TUM_default_default_Util!K3*Weighting!L11+TUM_default_default_Util!L3*Weighting!L12+TUM_default_default_Util!M3*Weighting!L13+TUM_default_default_Util!N3*Weighting!L14+TUM_default_default_Util!O3*Weighting!L15+TUM_default_default_Util!P3*Weighting!L16+TUM_default_default_Util!Q3*Weighting!L17</f>
        <v>-0.1493227939668581</v>
      </c>
      <c r="M3" s="6">
        <f>+TUM_default_default_Util!B3*Weighting!M2+TUM_default_default_Util!C3*Weighting!M3+TUM_default_default_Util!D3*Weighting!M4+TUM_default_default_Util!E3*Weighting!M5+TUM_default_default_Util!F3*Weighting!M6+TUM_default_default_Util!G3*Weighting!M7+TUM_default_default_Util!H3*Weighting!M8+TUM_default_default_Util!I3*Weighting!M9+TUM_default_default_Util!J3*Weighting!M10+TUM_default_default_Util!K3*Weighting!M11+TUM_default_default_Util!L3*Weighting!M12+TUM_default_default_Util!M3*Weighting!M13+TUM_default_default_Util!N3*Weighting!M14+TUM_default_default_Util!O3*Weighting!M15+TUM_default_default_Util!P3*Weighting!M16+TUM_default_default_Util!Q3*Weighting!M17</f>
        <v>-5.5013436922691705E-3</v>
      </c>
      <c r="N3" s="6">
        <f>+TUM_default_default_Util!B3*Weighting!N2+TUM_default_default_Util!C3*Weighting!N3+TUM_default_default_Util!D3*Weighting!N4+TUM_default_default_Util!E3*Weighting!N5+TUM_default_default_Util!F3*Weighting!N6+TUM_default_default_Util!G3*Weighting!N7+TUM_default_default_Util!H3*Weighting!N8+TUM_default_default_Util!I3*Weighting!N9+TUM_default_default_Util!J3*Weighting!N10+TUM_default_default_Util!K3*Weighting!N11+TUM_default_default_Util!L3*Weighting!N12+TUM_default_default_Util!M3*Weighting!N13+TUM_default_default_Util!N3*Weighting!N14+TUM_default_default_Util!O3*Weighting!N15+TUM_default_default_Util!P3*Weighting!N16+TUM_default_default_Util!Q3*Weighting!N17</f>
        <v>-0.3030524908791119</v>
      </c>
      <c r="O3" s="6">
        <f>+TUM_default_default_Util!B3*Weighting!O2+TUM_default_default_Util!C3*Weighting!O3+TUM_default_default_Util!D3*Weighting!O4+TUM_default_default_Util!E3*Weighting!O5+TUM_default_default_Util!F3*Weighting!O6+TUM_default_default_Util!G3*Weighting!O7+TUM_default_default_Util!H3*Weighting!O8+TUM_default_default_Util!I3*Weighting!O9+TUM_default_default_Util!J3*Weighting!O10+TUM_default_default_Util!K3*Weighting!O11+TUM_default_default_Util!L3*Weighting!O12+TUM_default_default_Util!M3*Weighting!O13+TUM_default_default_Util!N3*Weighting!O14+TUM_default_default_Util!O3*Weighting!O15+TUM_default_default_Util!P3*Weighting!O16+TUM_default_default_Util!Q3*Weighting!O17</f>
        <v>-6.1010471204252313E-2</v>
      </c>
      <c r="P3" s="6">
        <f>+TUM_default_default_Util!B3*Weighting!P2+TUM_default_default_Util!C3*Weighting!P3+TUM_default_default_Util!D3*Weighting!P4+TUM_default_default_Util!E3*Weighting!P5+TUM_default_default_Util!F3*Weighting!P6+TUM_default_default_Util!G3*Weighting!P7+TUM_default_default_Util!H3*Weighting!P8+TUM_default_default_Util!I3*Weighting!P9+TUM_default_default_Util!J3*Weighting!P10+TUM_default_default_Util!K3*Weighting!P11+TUM_default_default_Util!L3*Weighting!P12+TUM_default_default_Util!M3*Weighting!P13+TUM_default_default_Util!N3*Weighting!P14+TUM_default_default_Util!O3*Weighting!P15+TUM_default_default_Util!P3*Weighting!P16+TUM_default_default_Util!Q3*Weighting!P17</f>
        <v>-1.8031201449541488E-2</v>
      </c>
      <c r="Q3" s="6">
        <f>+TUM_default_default_Util!B3*Weighting!Q2+TUM_default_default_Util!C3*Weighting!Q3+TUM_default_default_Util!D3*Weighting!Q4+TUM_default_default_Util!E3*Weighting!Q5+TUM_default_default_Util!F3*Weighting!Q6+TUM_default_default_Util!G3*Weighting!Q7+TUM_default_default_Util!H3*Weighting!Q8+TUM_default_default_Util!I3*Weighting!Q9+TUM_default_default_Util!J3*Weighting!Q10+TUM_default_default_Util!K3*Weighting!Q11+TUM_default_default_Util!L3*Weighting!Q12+TUM_default_default_Util!M3*Weighting!Q13+TUM_default_default_Util!N3*Weighting!Q14+TUM_default_default_Util!O3*Weighting!Q15+TUM_default_default_Util!P3*Weighting!Q16+TUM_default_default_Util!Q3*Weighting!Q17</f>
        <v>-3.067308868842664E-3</v>
      </c>
      <c r="R3" s="6">
        <f>+TUM_default_default_Util!B3*Weighting!R2+TUM_default_default_Util!C3*Weighting!R3+TUM_default_default_Util!D3*Weighting!R4+TUM_default_default_Util!E3*Weighting!R5+TUM_default_default_Util!F3*Weighting!R6+TUM_default_default_Util!G3*Weighting!R7+TUM_default_default_Util!H3*Weighting!R8+TUM_default_default_Util!I3*Weighting!R9+TUM_default_default_Util!J3*Weighting!R10+TUM_default_default_Util!K3*Weighting!R11+TUM_default_default_Util!L3*Weighting!R12+TUM_default_default_Util!M3*Weighting!R13+TUM_default_default_Util!N3*Weighting!R14+TUM_default_default_Util!O3*Weighting!R15+TUM_default_default_Util!P3*Weighting!R16+TUM_default_default_Util!Q3*Weighting!R17</f>
        <v>-5.3250648255816817E-2</v>
      </c>
      <c r="S3" s="6">
        <f>+TUM_default_default_Util!B3*Weighting!S2+TUM_default_default_Util!C3*Weighting!S3+TUM_default_default_Util!D3*Weighting!S4+TUM_default_default_Util!E3*Weighting!S5+TUM_default_default_Util!F3*Weighting!S6+TUM_default_default_Util!G3*Weighting!S7+TUM_default_default_Util!H3*Weighting!S8+TUM_default_default_Util!I3*Weighting!S9+TUM_default_default_Util!J3*Weighting!S10+TUM_default_default_Util!K3*Weighting!S11+TUM_default_default_Util!L3*Weighting!S12+TUM_default_default_Util!M3*Weighting!S13+TUM_default_default_Util!N3*Weighting!S14+TUM_default_default_Util!O3*Weighting!S15+TUM_default_default_Util!P3*Weighting!S16+TUM_default_default_Util!Q3*Weighting!S17</f>
        <v>-3.8599616977498932E-2</v>
      </c>
      <c r="T3" s="6">
        <f>+TUM_default_default_Util!B3*Weighting!T2+TUM_default_default_Util!C3*Weighting!T3+TUM_default_default_Util!D3*Weighting!T4+TUM_default_default_Util!E3*Weighting!T5+TUM_default_default_Util!F3*Weighting!T6+TUM_default_default_Util!G3*Weighting!T7+TUM_default_default_Util!H3*Weighting!T8+TUM_default_default_Util!I3*Weighting!T9+TUM_default_default_Util!J3*Weighting!T10+TUM_default_default_Util!K3*Weighting!T11+TUM_default_default_Util!L3*Weighting!T12+TUM_default_default_Util!M3*Weighting!T13+TUM_default_default_Util!N3*Weighting!T14+TUM_default_default_Util!O3*Weighting!T15+TUM_default_default_Util!P3*Weighting!T16+TUM_default_default_Util!Q3*Weighting!T17</f>
        <v>-4.4789911947601055E-2</v>
      </c>
      <c r="U3" s="6">
        <f>+TUM_default_default_Util!B3*Weighting!U2+TUM_default_default_Util!C3*Weighting!U3+TUM_default_default_Util!D3*Weighting!U4+TUM_default_default_Util!E3*Weighting!U5+TUM_default_default_Util!F3*Weighting!U6+TUM_default_default_Util!G3*Weighting!U7+TUM_default_default_Util!H3*Weighting!U8+TUM_default_default_Util!I3*Weighting!U9+TUM_default_default_Util!J3*Weighting!U10+TUM_default_default_Util!K3*Weighting!U11+TUM_default_default_Util!L3*Weighting!U12+TUM_default_default_Util!M3*Weighting!U13+TUM_default_default_Util!N3*Weighting!U14+TUM_default_default_Util!O3*Weighting!U15+TUM_default_default_Util!P3*Weighting!U16+TUM_default_default_Util!Q3*Weighting!U17</f>
        <v>-1.8116908825793119E-2</v>
      </c>
      <c r="V3" s="6">
        <f>+TUM_default_default_Util!B3*Weighting!V2+TUM_default_default_Util!C3*Weighting!V3+TUM_default_default_Util!D3*Weighting!V4+TUM_default_default_Util!E3*Weighting!V5+TUM_default_default_Util!F3*Weighting!V6+TUM_default_default_Util!G3*Weighting!V7+TUM_default_default_Util!H3*Weighting!V8+TUM_default_default_Util!I3*Weighting!V9+TUM_default_default_Util!J3*Weighting!V10+TUM_default_default_Util!K3*Weighting!V11+TUM_default_default_Util!L3*Weighting!V12+TUM_default_default_Util!M3*Weighting!V13+TUM_default_default_Util!N3*Weighting!V14+TUM_default_default_Util!O3*Weighting!V15+TUM_default_default_Util!P3*Weighting!V16+TUM_default_default_Util!Q3*Weighting!V17</f>
        <v>-2.4693829287181439E-2</v>
      </c>
      <c r="W3" s="6">
        <f>+TUM_default_default_Util!B3*Weighting!W2+TUM_default_default_Util!C3*Weighting!W3+TUM_default_default_Util!D3*Weighting!W4+TUM_default_default_Util!E3*Weighting!W5+TUM_default_default_Util!F3*Weighting!W6+TUM_default_default_Util!G3*Weighting!W7+TUM_default_default_Util!H3*Weighting!W8+TUM_default_default_Util!I3*Weighting!W9+TUM_default_default_Util!J3*Weighting!W10+TUM_default_default_Util!K3*Weighting!W11+TUM_default_default_Util!L3*Weighting!W12+TUM_default_default_Util!M3*Weighting!W13+TUM_default_default_Util!N3*Weighting!W14+TUM_default_default_Util!O3*Weighting!W15+TUM_default_default_Util!P3*Weighting!W16+TUM_default_default_Util!Q3*Weighting!W17</f>
        <v>-1.8095471672184317E-2</v>
      </c>
      <c r="X3" s="6">
        <f>+TUM_default_default_Util!B3*Weighting!X2+TUM_default_default_Util!C3*Weighting!X3+TUM_default_default_Util!D3*Weighting!X4+TUM_default_default_Util!E3*Weighting!X5+TUM_default_default_Util!F3*Weighting!X6+TUM_default_default_Util!G3*Weighting!X7+TUM_default_default_Util!H3*Weighting!X8+TUM_default_default_Util!I3*Weighting!X9+TUM_default_default_Util!J3*Weighting!X10+TUM_default_default_Util!K3*Weighting!X11+TUM_default_default_Util!L3*Weighting!X12+TUM_default_default_Util!M3*Weighting!X13+TUM_default_default_Util!N3*Weighting!X14+TUM_default_default_Util!O3*Weighting!X15+TUM_default_default_Util!P3*Weighting!X16+TUM_default_default_Util!Q3*Weighting!X17</f>
        <v>-2.4666930499971989E-3</v>
      </c>
      <c r="Y3" s="6">
        <f>+TUM_default_default_Util!B3*Weighting!Y2+TUM_default_default_Util!C3*Weighting!Y3+TUM_default_default_Util!D3*Weighting!Y4+TUM_default_default_Util!E3*Weighting!Y5+TUM_default_default_Util!F3*Weighting!Y6+TUM_default_default_Util!G3*Weighting!Y7+TUM_default_default_Util!H3*Weighting!Y8+TUM_default_default_Util!I3*Weighting!Y9+TUM_default_default_Util!J3*Weighting!Y10+TUM_default_default_Util!K3*Weighting!Y11+TUM_default_default_Util!L3*Weighting!Y12+TUM_default_default_Util!M3*Weighting!Y13+TUM_default_default_Util!N3*Weighting!Y14+TUM_default_default_Util!O3*Weighting!Y15+TUM_default_default_Util!P3*Weighting!Y16+TUM_default_default_Util!Q3*Weighting!Y17</f>
        <v>-1.8858576759734159E-2</v>
      </c>
      <c r="Z3" s="6">
        <f>+TUM_default_default_Util!B3*Weighting!Z2+TUM_default_default_Util!C3*Weighting!Z3+TUM_default_default_Util!D3*Weighting!Z4+TUM_default_default_Util!E3*Weighting!Z5+TUM_default_default_Util!F3*Weighting!Z6+TUM_default_default_Util!G3*Weighting!Z7+TUM_default_default_Util!H3*Weighting!Z8+TUM_default_default_Util!I3*Weighting!Z9+TUM_default_default_Util!J3*Weighting!Z10+TUM_default_default_Util!K3*Weighting!Z11+TUM_default_default_Util!L3*Weighting!Z12+TUM_default_default_Util!M3*Weighting!Z13+TUM_default_default_Util!N3*Weighting!Z14+TUM_default_default_Util!O3*Weighting!Z15+TUM_default_default_Util!P3*Weighting!Z16+TUM_default_default_Util!Q3*Weighting!Z17</f>
        <v>-2.0466586100613901E-2</v>
      </c>
      <c r="AA3" s="6">
        <f>+TUM_default_default_Util!B3*Weighting!AA2+TUM_default_default_Util!C3*Weighting!AA3+TUM_default_default_Util!D3*Weighting!AA4+TUM_default_default_Util!E3*Weighting!AA5+TUM_default_default_Util!F3*Weighting!AA6+TUM_default_default_Util!G3*Weighting!AA7+TUM_default_default_Util!H3*Weighting!AA8+TUM_default_default_Util!I3*Weighting!AA9+TUM_default_default_Util!J3*Weighting!AA10+TUM_default_default_Util!K3*Weighting!AA11+TUM_default_default_Util!L3*Weighting!AA12+TUM_default_default_Util!M3*Weighting!AA13+TUM_default_default_Util!N3*Weighting!AA14+TUM_default_default_Util!O3*Weighting!AA15+TUM_default_default_Util!P3*Weighting!AA16+TUM_default_default_Util!Q3*Weighting!AA17</f>
        <v>-0.32138617298479455</v>
      </c>
    </row>
    <row r="4" spans="1:27" x14ac:dyDescent="0.35">
      <c r="A4" s="5" t="s">
        <v>3</v>
      </c>
      <c r="B4" s="6">
        <f ca="1">+TUM_default_default_Util!B4*Weighting!B2+TUM_default_default_Util!C4*Weighting!B3+TUM_default_default_Util!D4*Weighting!B4+TUM_default_default_Util!E4*Weighting!B5+TUM_default_default_Util!F4*Weighting!B6+TUM_default_default_Util!G4*Weighting!B7+TUM_default_default_Util!H4*Weighting!B8+TUM_default_default_Util!I4*Weighting!B9+TUM_default_default_Util!J4*Weighting!B10+TUM_default_default_Util!K4*Weighting!B11+TUM_default_default_Util!L4*Weighting!B12+TUM_default_default_Util!M4*Weighting!B13+TUM_default_default_Util!N4*Weighting!B14+TUM_default_default_Util!O4*Weighting!B15+TUM_default_default_Util!P4*Weighting!B16+TUM_default_default_Util!Q4*Weighting!B17</f>
        <v>0</v>
      </c>
      <c r="C4" s="6">
        <f ca="1">+TUM_default_default_Util!B4*Weighting!C2+TUM_default_default_Util!C4*Weighting!C3+TUM_default_default_Util!D4*Weighting!C4+TUM_default_default_Util!E4*Weighting!C5+TUM_default_default_Util!F4*Weighting!C6+TUM_default_default_Util!G4*Weighting!C7+TUM_default_default_Util!H4*Weighting!C8+TUM_default_default_Util!I4*Weighting!C9+TUM_default_default_Util!J4*Weighting!C10+TUM_default_default_Util!K4*Weighting!C11+TUM_default_default_Util!L4*Weighting!C12+TUM_default_default_Util!M4*Weighting!C13+TUM_default_default_Util!N4*Weighting!C14+TUM_default_default_Util!O4*Weighting!C15+TUM_default_default_Util!P4*Weighting!C16+TUM_default_default_Util!Q4*Weighting!C17</f>
        <v>0</v>
      </c>
      <c r="D4" s="6">
        <f ca="1">+TUM_default_default_Util!B4*Weighting!D2+TUM_default_default_Util!C4*Weighting!D3+TUM_default_default_Util!D4*Weighting!D4+TUM_default_default_Util!E4*Weighting!D5+TUM_default_default_Util!F4*Weighting!D6+TUM_default_default_Util!G4*Weighting!D7+TUM_default_default_Util!H4*Weighting!D8+TUM_default_default_Util!I4*Weighting!D9+TUM_default_default_Util!J4*Weighting!D10+TUM_default_default_Util!K4*Weighting!D11+TUM_default_default_Util!L4*Weighting!D12+TUM_default_default_Util!M4*Weighting!D13+TUM_default_default_Util!N4*Weighting!D14+TUM_default_default_Util!O4*Weighting!D15+TUM_default_default_Util!P4*Weighting!D16+TUM_default_default_Util!Q4*Weighting!D17</f>
        <v>0</v>
      </c>
      <c r="E4" s="6">
        <f ca="1">+TUM_default_default_Util!B4*Weighting!E2+TUM_default_default_Util!C4*Weighting!E3+TUM_default_default_Util!D4*Weighting!E4+TUM_default_default_Util!E4*Weighting!E5+TUM_default_default_Util!F4*Weighting!E6+TUM_default_default_Util!G4*Weighting!E7+TUM_default_default_Util!H4*Weighting!E8+TUM_default_default_Util!I4*Weighting!E9+TUM_default_default_Util!J4*Weighting!E10+TUM_default_default_Util!K4*Weighting!E11+TUM_default_default_Util!L4*Weighting!E12+TUM_default_default_Util!M4*Weighting!E13+TUM_default_default_Util!N4*Weighting!E14+TUM_default_default_Util!O4*Weighting!E15+TUM_default_default_Util!P4*Weighting!E16+TUM_default_default_Util!Q4*Weighting!E17</f>
        <v>0</v>
      </c>
      <c r="F4" s="6">
        <f ca="1">+TUM_default_default_Util!B4*Weighting!F2+TUM_default_default_Util!C4*Weighting!F3+TUM_default_default_Util!D4*Weighting!F4+TUM_default_default_Util!E4*Weighting!F5+TUM_default_default_Util!F4*Weighting!F6+TUM_default_default_Util!G4*Weighting!F7+TUM_default_default_Util!H4*Weighting!F8+TUM_default_default_Util!I4*Weighting!F9+TUM_default_default_Util!J4*Weighting!F10+TUM_default_default_Util!K4*Weighting!F11+TUM_default_default_Util!L4*Weighting!F12+TUM_default_default_Util!M4*Weighting!F13+TUM_default_default_Util!N4*Weighting!F14+TUM_default_default_Util!O4*Weighting!F15+TUM_default_default_Util!P4*Weighting!F16+TUM_default_default_Util!Q4*Weighting!F17</f>
        <v>0</v>
      </c>
      <c r="G4" s="6">
        <f>+TUM_default_default_Util!B4*Weighting!G2+TUM_default_default_Util!C4*Weighting!G3+TUM_default_default_Util!D4*Weighting!G4+TUM_default_default_Util!E4*Weighting!G5+TUM_default_default_Util!F4*Weighting!G6+TUM_default_default_Util!G4*Weighting!G7+TUM_default_default_Util!H4*Weighting!G8+TUM_default_default_Util!I4*Weighting!G9+TUM_default_default_Util!J4*Weighting!G10+TUM_default_default_Util!K4*Weighting!G11+TUM_default_default_Util!L4*Weighting!G12+TUM_default_default_Util!M4*Weighting!G13+TUM_default_default_Util!N4*Weighting!G14+TUM_default_default_Util!O4*Weighting!G15+TUM_default_default_Util!P4*Weighting!G16+TUM_default_default_Util!Q4*Weighting!G17</f>
        <v>0</v>
      </c>
      <c r="H4" s="6">
        <f>+TUM_default_default_Util!B4*Weighting!H2+TUM_default_default_Util!C4*Weighting!H3+TUM_default_default_Util!D4*Weighting!H4+TUM_default_default_Util!E4*Weighting!H5+TUM_default_default_Util!F4*Weighting!H6+TUM_default_default_Util!G4*Weighting!H7+TUM_default_default_Util!H4*Weighting!H8+TUM_default_default_Util!I4*Weighting!H9+TUM_default_default_Util!J4*Weighting!H10+TUM_default_default_Util!K4*Weighting!H11+TUM_default_default_Util!L4*Weighting!H12+TUM_default_default_Util!M4*Weighting!H13+TUM_default_default_Util!N4*Weighting!H14+TUM_default_default_Util!O4*Weighting!H15+TUM_default_default_Util!P4*Weighting!H16+TUM_default_default_Util!Q4*Weighting!H17</f>
        <v>0</v>
      </c>
      <c r="I4" s="6">
        <f>+TUM_default_default_Util!B4*Weighting!I2+TUM_default_default_Util!C4*Weighting!I3+TUM_default_default_Util!D4*Weighting!I4+TUM_default_default_Util!E4*Weighting!I5+TUM_default_default_Util!F4*Weighting!I6+TUM_default_default_Util!G4*Weighting!I7+TUM_default_default_Util!H4*Weighting!I8+TUM_default_default_Util!I4*Weighting!I9+TUM_default_default_Util!J4*Weighting!I10+TUM_default_default_Util!K4*Weighting!I11+TUM_default_default_Util!L4*Weighting!I12+TUM_default_default_Util!M4*Weighting!I13+TUM_default_default_Util!N4*Weighting!I14+TUM_default_default_Util!O4*Weighting!I15+TUM_default_default_Util!P4*Weighting!I16+TUM_default_default_Util!Q4*Weighting!I17</f>
        <v>0</v>
      </c>
      <c r="J4" s="6">
        <f>+TUM_default_default_Util!B4*Weighting!J2+TUM_default_default_Util!C4*Weighting!J3+TUM_default_default_Util!D4*Weighting!J4+TUM_default_default_Util!E4*Weighting!J5+TUM_default_default_Util!F4*Weighting!J6+TUM_default_default_Util!G4*Weighting!J7+TUM_default_default_Util!H4*Weighting!J8+TUM_default_default_Util!I4*Weighting!J9+TUM_default_default_Util!J4*Weighting!J10+TUM_default_default_Util!K4*Weighting!J11+TUM_default_default_Util!L4*Weighting!J12+TUM_default_default_Util!M4*Weighting!J13+TUM_default_default_Util!N4*Weighting!J14+TUM_default_default_Util!O4*Weighting!J15+TUM_default_default_Util!P4*Weighting!J16+TUM_default_default_Util!Q4*Weighting!J17</f>
        <v>0</v>
      </c>
      <c r="K4" s="6">
        <f>+TUM_default_default_Util!B4*Weighting!K2+TUM_default_default_Util!C4*Weighting!K3+TUM_default_default_Util!D4*Weighting!K4+TUM_default_default_Util!E4*Weighting!K5+TUM_default_default_Util!F4*Weighting!K6+TUM_default_default_Util!G4*Weighting!K7+TUM_default_default_Util!H4*Weighting!K8+TUM_default_default_Util!I4*Weighting!K9+TUM_default_default_Util!J4*Weighting!K10+TUM_default_default_Util!K4*Weighting!K11+TUM_default_default_Util!L4*Weighting!K12+TUM_default_default_Util!M4*Weighting!K13+TUM_default_default_Util!N4*Weighting!K14+TUM_default_default_Util!O4*Weighting!K15+TUM_default_default_Util!P4*Weighting!K16+TUM_default_default_Util!Q4*Weighting!K17</f>
        <v>0</v>
      </c>
      <c r="L4" s="6">
        <f>+TUM_default_default_Util!B4*Weighting!L2+TUM_default_default_Util!C4*Weighting!L3+TUM_default_default_Util!D4*Weighting!L4+TUM_default_default_Util!E4*Weighting!L5+TUM_default_default_Util!F4*Weighting!L6+TUM_default_default_Util!G4*Weighting!L7+TUM_default_default_Util!H4*Weighting!L8+TUM_default_default_Util!I4*Weighting!L9+TUM_default_default_Util!J4*Weighting!L10+TUM_default_default_Util!K4*Weighting!L11+TUM_default_default_Util!L4*Weighting!L12+TUM_default_default_Util!M4*Weighting!L13+TUM_default_default_Util!N4*Weighting!L14+TUM_default_default_Util!O4*Weighting!L15+TUM_default_default_Util!P4*Weighting!L16+TUM_default_default_Util!Q4*Weighting!L17</f>
        <v>0</v>
      </c>
      <c r="M4" s="6">
        <f>+TUM_default_default_Util!B4*Weighting!M2+TUM_default_default_Util!C4*Weighting!M3+TUM_default_default_Util!D4*Weighting!M4+TUM_default_default_Util!E4*Weighting!M5+TUM_default_default_Util!F4*Weighting!M6+TUM_default_default_Util!G4*Weighting!M7+TUM_default_default_Util!H4*Weighting!M8+TUM_default_default_Util!I4*Weighting!M9+TUM_default_default_Util!J4*Weighting!M10+TUM_default_default_Util!K4*Weighting!M11+TUM_default_default_Util!L4*Weighting!M12+TUM_default_default_Util!M4*Weighting!M13+TUM_default_default_Util!N4*Weighting!M14+TUM_default_default_Util!O4*Weighting!M15+TUM_default_default_Util!P4*Weighting!M16+TUM_default_default_Util!Q4*Weighting!M17</f>
        <v>0</v>
      </c>
      <c r="N4" s="6">
        <f>+TUM_default_default_Util!B4*Weighting!N2+TUM_default_default_Util!C4*Weighting!N3+TUM_default_default_Util!D4*Weighting!N4+TUM_default_default_Util!E4*Weighting!N5+TUM_default_default_Util!F4*Weighting!N6+TUM_default_default_Util!G4*Weighting!N7+TUM_default_default_Util!H4*Weighting!N8+TUM_default_default_Util!I4*Weighting!N9+TUM_default_default_Util!J4*Weighting!N10+TUM_default_default_Util!K4*Weighting!N11+TUM_default_default_Util!L4*Weighting!N12+TUM_default_default_Util!M4*Weighting!N13+TUM_default_default_Util!N4*Weighting!N14+TUM_default_default_Util!O4*Weighting!N15+TUM_default_default_Util!P4*Weighting!N16+TUM_default_default_Util!Q4*Weighting!N17</f>
        <v>0</v>
      </c>
      <c r="O4" s="6">
        <f>+TUM_default_default_Util!B4*Weighting!O2+TUM_default_default_Util!C4*Weighting!O3+TUM_default_default_Util!D4*Weighting!O4+TUM_default_default_Util!E4*Weighting!O5+TUM_default_default_Util!F4*Weighting!O6+TUM_default_default_Util!G4*Weighting!O7+TUM_default_default_Util!H4*Weighting!O8+TUM_default_default_Util!I4*Weighting!O9+TUM_default_default_Util!J4*Weighting!O10+TUM_default_default_Util!K4*Weighting!O11+TUM_default_default_Util!L4*Weighting!O12+TUM_default_default_Util!M4*Weighting!O13+TUM_default_default_Util!N4*Weighting!O14+TUM_default_default_Util!O4*Weighting!O15+TUM_default_default_Util!P4*Weighting!O16+TUM_default_default_Util!Q4*Weighting!O17</f>
        <v>0</v>
      </c>
      <c r="P4" s="6">
        <f>+TUM_default_default_Util!B4*Weighting!P2+TUM_default_default_Util!C4*Weighting!P3+TUM_default_default_Util!D4*Weighting!P4+TUM_default_default_Util!E4*Weighting!P5+TUM_default_default_Util!F4*Weighting!P6+TUM_default_default_Util!G4*Weighting!P7+TUM_default_default_Util!H4*Weighting!P8+TUM_default_default_Util!I4*Weighting!P9+TUM_default_default_Util!J4*Weighting!P10+TUM_default_default_Util!K4*Weighting!P11+TUM_default_default_Util!L4*Weighting!P12+TUM_default_default_Util!M4*Weighting!P13+TUM_default_default_Util!N4*Weighting!P14+TUM_default_default_Util!O4*Weighting!P15+TUM_default_default_Util!P4*Weighting!P16+TUM_default_default_Util!Q4*Weighting!P17</f>
        <v>0</v>
      </c>
      <c r="Q4" s="6">
        <f>+TUM_default_default_Util!B4*Weighting!Q2+TUM_default_default_Util!C4*Weighting!Q3+TUM_default_default_Util!D4*Weighting!Q4+TUM_default_default_Util!E4*Weighting!Q5+TUM_default_default_Util!F4*Weighting!Q6+TUM_default_default_Util!G4*Weighting!Q7+TUM_default_default_Util!H4*Weighting!Q8+TUM_default_default_Util!I4*Weighting!Q9+TUM_default_default_Util!J4*Weighting!Q10+TUM_default_default_Util!K4*Weighting!Q11+TUM_default_default_Util!L4*Weighting!Q12+TUM_default_default_Util!M4*Weighting!Q13+TUM_default_default_Util!N4*Weighting!Q14+TUM_default_default_Util!O4*Weighting!Q15+TUM_default_default_Util!P4*Weighting!Q16+TUM_default_default_Util!Q4*Weighting!Q17</f>
        <v>0</v>
      </c>
      <c r="R4" s="6">
        <f>+TUM_default_default_Util!B4*Weighting!R2+TUM_default_default_Util!C4*Weighting!R3+TUM_default_default_Util!D4*Weighting!R4+TUM_default_default_Util!E4*Weighting!R5+TUM_default_default_Util!F4*Weighting!R6+TUM_default_default_Util!G4*Weighting!R7+TUM_default_default_Util!H4*Weighting!R8+TUM_default_default_Util!I4*Weighting!R9+TUM_default_default_Util!J4*Weighting!R10+TUM_default_default_Util!K4*Weighting!R11+TUM_default_default_Util!L4*Weighting!R12+TUM_default_default_Util!M4*Weighting!R13+TUM_default_default_Util!N4*Weighting!R14+TUM_default_default_Util!O4*Weighting!R15+TUM_default_default_Util!P4*Weighting!R16+TUM_default_default_Util!Q4*Weighting!R17</f>
        <v>0</v>
      </c>
      <c r="S4" s="6">
        <f>+TUM_default_default_Util!B4*Weighting!S2+TUM_default_default_Util!C4*Weighting!S3+TUM_default_default_Util!D4*Weighting!S4+TUM_default_default_Util!E4*Weighting!S5+TUM_default_default_Util!F4*Weighting!S6+TUM_default_default_Util!G4*Weighting!S7+TUM_default_default_Util!H4*Weighting!S8+TUM_default_default_Util!I4*Weighting!S9+TUM_default_default_Util!J4*Weighting!S10+TUM_default_default_Util!K4*Weighting!S11+TUM_default_default_Util!L4*Weighting!S12+TUM_default_default_Util!M4*Weighting!S13+TUM_default_default_Util!N4*Weighting!S14+TUM_default_default_Util!O4*Weighting!S15+TUM_default_default_Util!P4*Weighting!S16+TUM_default_default_Util!Q4*Weighting!S17</f>
        <v>0</v>
      </c>
      <c r="T4" s="6">
        <f>+TUM_default_default_Util!B4*Weighting!T2+TUM_default_default_Util!C4*Weighting!T3+TUM_default_default_Util!D4*Weighting!T4+TUM_default_default_Util!E4*Weighting!T5+TUM_default_default_Util!F4*Weighting!T6+TUM_default_default_Util!G4*Weighting!T7+TUM_default_default_Util!H4*Weighting!T8+TUM_default_default_Util!I4*Weighting!T9+TUM_default_default_Util!J4*Weighting!T10+TUM_default_default_Util!K4*Weighting!T11+TUM_default_default_Util!L4*Weighting!T12+TUM_default_default_Util!M4*Weighting!T13+TUM_default_default_Util!N4*Weighting!T14+TUM_default_default_Util!O4*Weighting!T15+TUM_default_default_Util!P4*Weighting!T16+TUM_default_default_Util!Q4*Weighting!T17</f>
        <v>0</v>
      </c>
      <c r="U4" s="6">
        <f>+TUM_default_default_Util!B4*Weighting!U2+TUM_default_default_Util!C4*Weighting!U3+TUM_default_default_Util!D4*Weighting!U4+TUM_default_default_Util!E4*Weighting!U5+TUM_default_default_Util!F4*Weighting!U6+TUM_default_default_Util!G4*Weighting!U7+TUM_default_default_Util!H4*Weighting!U8+TUM_default_default_Util!I4*Weighting!U9+TUM_default_default_Util!J4*Weighting!U10+TUM_default_default_Util!K4*Weighting!U11+TUM_default_default_Util!L4*Weighting!U12+TUM_default_default_Util!M4*Weighting!U13+TUM_default_default_Util!N4*Weighting!U14+TUM_default_default_Util!O4*Weighting!U15+TUM_default_default_Util!P4*Weighting!U16+TUM_default_default_Util!Q4*Weighting!U17</f>
        <v>0</v>
      </c>
      <c r="V4" s="6">
        <f>+TUM_default_default_Util!B4*Weighting!V2+TUM_default_default_Util!C4*Weighting!V3+TUM_default_default_Util!D4*Weighting!V4+TUM_default_default_Util!E4*Weighting!V5+TUM_default_default_Util!F4*Weighting!V6+TUM_default_default_Util!G4*Weighting!V7+TUM_default_default_Util!H4*Weighting!V8+TUM_default_default_Util!I4*Weighting!V9+TUM_default_default_Util!J4*Weighting!V10+TUM_default_default_Util!K4*Weighting!V11+TUM_default_default_Util!L4*Weighting!V12+TUM_default_default_Util!M4*Weighting!V13+TUM_default_default_Util!N4*Weighting!V14+TUM_default_default_Util!O4*Weighting!V15+TUM_default_default_Util!P4*Weighting!V16+TUM_default_default_Util!Q4*Weighting!V17</f>
        <v>0</v>
      </c>
      <c r="W4" s="6">
        <f>+TUM_default_default_Util!B4*Weighting!W2+TUM_default_default_Util!C4*Weighting!W3+TUM_default_default_Util!D4*Weighting!W4+TUM_default_default_Util!E4*Weighting!W5+TUM_default_default_Util!F4*Weighting!W6+TUM_default_default_Util!G4*Weighting!W7+TUM_default_default_Util!H4*Weighting!W8+TUM_default_default_Util!I4*Weighting!W9+TUM_default_default_Util!J4*Weighting!W10+TUM_default_default_Util!K4*Weighting!W11+TUM_default_default_Util!L4*Weighting!W12+TUM_default_default_Util!M4*Weighting!W13+TUM_default_default_Util!N4*Weighting!W14+TUM_default_default_Util!O4*Weighting!W15+TUM_default_default_Util!P4*Weighting!W16+TUM_default_default_Util!Q4*Weighting!W17</f>
        <v>0</v>
      </c>
      <c r="X4" s="6">
        <f>+TUM_default_default_Util!B4*Weighting!X2+TUM_default_default_Util!C4*Weighting!X3+TUM_default_default_Util!D4*Weighting!X4+TUM_default_default_Util!E4*Weighting!X5+TUM_default_default_Util!F4*Weighting!X6+TUM_default_default_Util!G4*Weighting!X7+TUM_default_default_Util!H4*Weighting!X8+TUM_default_default_Util!I4*Weighting!X9+TUM_default_default_Util!J4*Weighting!X10+TUM_default_default_Util!K4*Weighting!X11+TUM_default_default_Util!L4*Weighting!X12+TUM_default_default_Util!M4*Weighting!X13+TUM_default_default_Util!N4*Weighting!X14+TUM_default_default_Util!O4*Weighting!X15+TUM_default_default_Util!P4*Weighting!X16+TUM_default_default_Util!Q4*Weighting!X17</f>
        <v>0</v>
      </c>
      <c r="Y4" s="6">
        <f>+TUM_default_default_Util!B4*Weighting!Y2+TUM_default_default_Util!C4*Weighting!Y3+TUM_default_default_Util!D4*Weighting!Y4+TUM_default_default_Util!E4*Weighting!Y5+TUM_default_default_Util!F4*Weighting!Y6+TUM_default_default_Util!G4*Weighting!Y7+TUM_default_default_Util!H4*Weighting!Y8+TUM_default_default_Util!I4*Weighting!Y9+TUM_default_default_Util!J4*Weighting!Y10+TUM_default_default_Util!K4*Weighting!Y11+TUM_default_default_Util!L4*Weighting!Y12+TUM_default_default_Util!M4*Weighting!Y13+TUM_default_default_Util!N4*Weighting!Y14+TUM_default_default_Util!O4*Weighting!Y15+TUM_default_default_Util!P4*Weighting!Y16+TUM_default_default_Util!Q4*Weighting!Y17</f>
        <v>0</v>
      </c>
      <c r="Z4" s="6">
        <f>+TUM_default_default_Util!B4*Weighting!Z2+TUM_default_default_Util!C4*Weighting!Z3+TUM_default_default_Util!D4*Weighting!Z4+TUM_default_default_Util!E4*Weighting!Z5+TUM_default_default_Util!F4*Weighting!Z6+TUM_default_default_Util!G4*Weighting!Z7+TUM_default_default_Util!H4*Weighting!Z8+TUM_default_default_Util!I4*Weighting!Z9+TUM_default_default_Util!J4*Weighting!Z10+TUM_default_default_Util!K4*Weighting!Z11+TUM_default_default_Util!L4*Weighting!Z12+TUM_default_default_Util!M4*Weighting!Z13+TUM_default_default_Util!N4*Weighting!Z14+TUM_default_default_Util!O4*Weighting!Z15+TUM_default_default_Util!P4*Weighting!Z16+TUM_default_default_Util!Q4*Weighting!Z17</f>
        <v>0</v>
      </c>
      <c r="AA4" s="6">
        <f>+TUM_default_default_Util!B4*Weighting!AA2+TUM_default_default_Util!C4*Weighting!AA3+TUM_default_default_Util!D4*Weighting!AA4+TUM_default_default_Util!E4*Weighting!AA5+TUM_default_default_Util!F4*Weighting!AA6+TUM_default_default_Util!G4*Weighting!AA7+TUM_default_default_Util!H4*Weighting!AA8+TUM_default_default_Util!I4*Weighting!AA9+TUM_default_default_Util!J4*Weighting!AA10+TUM_default_default_Util!K4*Weighting!AA11+TUM_default_default_Util!L4*Weighting!AA12+TUM_default_default_Util!M4*Weighting!AA13+TUM_default_default_Util!N4*Weighting!AA14+TUM_default_default_Util!O4*Weighting!AA15+TUM_default_default_Util!P4*Weighting!AA16+TUM_default_default_Util!Q4*Weighting!AA17</f>
        <v>0</v>
      </c>
    </row>
    <row r="5" spans="1:27" x14ac:dyDescent="0.35">
      <c r="A5" s="5" t="s">
        <v>4</v>
      </c>
      <c r="B5" s="6">
        <f ca="1">+TUM_default_default_Util!B5*Weighting!B2+TUM_default_default_Util!C5*Weighting!B3+TUM_default_default_Util!D5*Weighting!B4+TUM_default_default_Util!E5*Weighting!B5+TUM_default_default_Util!F5*Weighting!B6+TUM_default_default_Util!G5*Weighting!B7+TUM_default_default_Util!H5*Weighting!B8+TUM_default_default_Util!I5*Weighting!B9+TUM_default_default_Util!J5*Weighting!B10+TUM_default_default_Util!K5*Weighting!B11+TUM_default_default_Util!L5*Weighting!B12+TUM_default_default_Util!M5*Weighting!B13+TUM_default_default_Util!N5*Weighting!B14+TUM_default_default_Util!O5*Weighting!B15+TUM_default_default_Util!P5*Weighting!B16+TUM_default_default_Util!Q5*Weighting!B17</f>
        <v>0</v>
      </c>
      <c r="C5" s="6">
        <f ca="1">+TUM_default_default_Util!B5*Weighting!C2+TUM_default_default_Util!C5*Weighting!C3+TUM_default_default_Util!D5*Weighting!C4+TUM_default_default_Util!E5*Weighting!C5+TUM_default_default_Util!F5*Weighting!C6+TUM_default_default_Util!G5*Weighting!C7+TUM_default_default_Util!H5*Weighting!C8+TUM_default_default_Util!I5*Weighting!C9+TUM_default_default_Util!J5*Weighting!C10+TUM_default_default_Util!K5*Weighting!C11+TUM_default_default_Util!L5*Weighting!C12+TUM_default_default_Util!M5*Weighting!C13+TUM_default_default_Util!N5*Weighting!C14+TUM_default_default_Util!O5*Weighting!C15+TUM_default_default_Util!P5*Weighting!C16+TUM_default_default_Util!Q5*Weighting!C17</f>
        <v>0</v>
      </c>
      <c r="D5" s="6">
        <f ca="1">+TUM_default_default_Util!B5*Weighting!D2+TUM_default_default_Util!C5*Weighting!D3+TUM_default_default_Util!D5*Weighting!D4+TUM_default_default_Util!E5*Weighting!D5+TUM_default_default_Util!F5*Weighting!D6+TUM_default_default_Util!G5*Weighting!D7+TUM_default_default_Util!H5*Weighting!D8+TUM_default_default_Util!I5*Weighting!D9+TUM_default_default_Util!J5*Weighting!D10+TUM_default_default_Util!K5*Weighting!D11+TUM_default_default_Util!L5*Weighting!D12+TUM_default_default_Util!M5*Weighting!D13+TUM_default_default_Util!N5*Weighting!D14+TUM_default_default_Util!O5*Weighting!D15+TUM_default_default_Util!P5*Weighting!D16+TUM_default_default_Util!Q5*Weighting!D17</f>
        <v>0</v>
      </c>
      <c r="E5" s="6">
        <f ca="1">+TUM_default_default_Util!B5*Weighting!E2+TUM_default_default_Util!C5*Weighting!E3+TUM_default_default_Util!D5*Weighting!E4+TUM_default_default_Util!E5*Weighting!E5+TUM_default_default_Util!F5*Weighting!E6+TUM_default_default_Util!G5*Weighting!E7+TUM_default_default_Util!H5*Weighting!E8+TUM_default_default_Util!I5*Weighting!E9+TUM_default_default_Util!J5*Weighting!E10+TUM_default_default_Util!K5*Weighting!E11+TUM_default_default_Util!L5*Weighting!E12+TUM_default_default_Util!M5*Weighting!E13+TUM_default_default_Util!N5*Weighting!E14+TUM_default_default_Util!O5*Weighting!E15+TUM_default_default_Util!P5*Weighting!E16+TUM_default_default_Util!Q5*Weighting!E17</f>
        <v>0</v>
      </c>
      <c r="F5" s="6">
        <f ca="1">+TUM_default_default_Util!B5*Weighting!F2+TUM_default_default_Util!C5*Weighting!F3+TUM_default_default_Util!D5*Weighting!F4+TUM_default_default_Util!E5*Weighting!F5+TUM_default_default_Util!F5*Weighting!F6+TUM_default_default_Util!G5*Weighting!F7+TUM_default_default_Util!H5*Weighting!F8+TUM_default_default_Util!I5*Weighting!F9+TUM_default_default_Util!J5*Weighting!F10+TUM_default_default_Util!K5*Weighting!F11+TUM_default_default_Util!L5*Weighting!F12+TUM_default_default_Util!M5*Weighting!F13+TUM_default_default_Util!N5*Weighting!F14+TUM_default_default_Util!O5*Weighting!F15+TUM_default_default_Util!P5*Weighting!F16+TUM_default_default_Util!Q5*Weighting!F17</f>
        <v>0</v>
      </c>
      <c r="G5" s="6">
        <f>+TUM_default_default_Util!B5*Weighting!G2+TUM_default_default_Util!C5*Weighting!G3+TUM_default_default_Util!D5*Weighting!G4+TUM_default_default_Util!E5*Weighting!G5+TUM_default_default_Util!F5*Weighting!G6+TUM_default_default_Util!G5*Weighting!G7+TUM_default_default_Util!H5*Weighting!G8+TUM_default_default_Util!I5*Weighting!G9+TUM_default_default_Util!J5*Weighting!G10+TUM_default_default_Util!K5*Weighting!G11+TUM_default_default_Util!L5*Weighting!G12+TUM_default_default_Util!M5*Weighting!G13+TUM_default_default_Util!N5*Weighting!G14+TUM_default_default_Util!O5*Weighting!G15+TUM_default_default_Util!P5*Weighting!G16+TUM_default_default_Util!Q5*Weighting!G17</f>
        <v>0</v>
      </c>
      <c r="H5" s="6">
        <f>+TUM_default_default_Util!B5*Weighting!H2+TUM_default_default_Util!C5*Weighting!H3+TUM_default_default_Util!D5*Weighting!H4+TUM_default_default_Util!E5*Weighting!H5+TUM_default_default_Util!F5*Weighting!H6+TUM_default_default_Util!G5*Weighting!H7+TUM_default_default_Util!H5*Weighting!H8+TUM_default_default_Util!I5*Weighting!H9+TUM_default_default_Util!J5*Weighting!H10+TUM_default_default_Util!K5*Weighting!H11+TUM_default_default_Util!L5*Weighting!H12+TUM_default_default_Util!M5*Weighting!H13+TUM_default_default_Util!N5*Weighting!H14+TUM_default_default_Util!O5*Weighting!H15+TUM_default_default_Util!P5*Weighting!H16+TUM_default_default_Util!Q5*Weighting!H17</f>
        <v>0</v>
      </c>
      <c r="I5" s="6">
        <f>+TUM_default_default_Util!B5*Weighting!I2+TUM_default_default_Util!C5*Weighting!I3+TUM_default_default_Util!D5*Weighting!I4+TUM_default_default_Util!E5*Weighting!I5+TUM_default_default_Util!F5*Weighting!I6+TUM_default_default_Util!G5*Weighting!I7+TUM_default_default_Util!H5*Weighting!I8+TUM_default_default_Util!I5*Weighting!I9+TUM_default_default_Util!J5*Weighting!I10+TUM_default_default_Util!K5*Weighting!I11+TUM_default_default_Util!L5*Weighting!I12+TUM_default_default_Util!M5*Weighting!I13+TUM_default_default_Util!N5*Weighting!I14+TUM_default_default_Util!O5*Weighting!I15+TUM_default_default_Util!P5*Weighting!I16+TUM_default_default_Util!Q5*Weighting!I17</f>
        <v>0</v>
      </c>
      <c r="J5" s="6">
        <f>+TUM_default_default_Util!B5*Weighting!J2+TUM_default_default_Util!C5*Weighting!J3+TUM_default_default_Util!D5*Weighting!J4+TUM_default_default_Util!E5*Weighting!J5+TUM_default_default_Util!F5*Weighting!J6+TUM_default_default_Util!G5*Weighting!J7+TUM_default_default_Util!H5*Weighting!J8+TUM_default_default_Util!I5*Weighting!J9+TUM_default_default_Util!J5*Weighting!J10+TUM_default_default_Util!K5*Weighting!J11+TUM_default_default_Util!L5*Weighting!J12+TUM_default_default_Util!M5*Weighting!J13+TUM_default_default_Util!N5*Weighting!J14+TUM_default_default_Util!O5*Weighting!J15+TUM_default_default_Util!P5*Weighting!J16+TUM_default_default_Util!Q5*Weighting!J17</f>
        <v>0</v>
      </c>
      <c r="K5" s="6">
        <f>+TUM_default_default_Util!B5*Weighting!K2+TUM_default_default_Util!C5*Weighting!K3+TUM_default_default_Util!D5*Weighting!K4+TUM_default_default_Util!E5*Weighting!K5+TUM_default_default_Util!F5*Weighting!K6+TUM_default_default_Util!G5*Weighting!K7+TUM_default_default_Util!H5*Weighting!K8+TUM_default_default_Util!I5*Weighting!K9+TUM_default_default_Util!J5*Weighting!K10+TUM_default_default_Util!K5*Weighting!K11+TUM_default_default_Util!L5*Weighting!K12+TUM_default_default_Util!M5*Weighting!K13+TUM_default_default_Util!N5*Weighting!K14+TUM_default_default_Util!O5*Weighting!K15+TUM_default_default_Util!P5*Weighting!K16+TUM_default_default_Util!Q5*Weighting!K17</f>
        <v>0</v>
      </c>
      <c r="L5" s="6">
        <f>+TUM_default_default_Util!B5*Weighting!L2+TUM_default_default_Util!C5*Weighting!L3+TUM_default_default_Util!D5*Weighting!L4+TUM_default_default_Util!E5*Weighting!L5+TUM_default_default_Util!F5*Weighting!L6+TUM_default_default_Util!G5*Weighting!L7+TUM_default_default_Util!H5*Weighting!L8+TUM_default_default_Util!I5*Weighting!L9+TUM_default_default_Util!J5*Weighting!L10+TUM_default_default_Util!K5*Weighting!L11+TUM_default_default_Util!L5*Weighting!L12+TUM_default_default_Util!M5*Weighting!L13+TUM_default_default_Util!N5*Weighting!L14+TUM_default_default_Util!O5*Weighting!L15+TUM_default_default_Util!P5*Weighting!L16+TUM_default_default_Util!Q5*Weighting!L17</f>
        <v>0</v>
      </c>
      <c r="M5" s="6">
        <f>+TUM_default_default_Util!B5*Weighting!M2+TUM_default_default_Util!C5*Weighting!M3+TUM_default_default_Util!D5*Weighting!M4+TUM_default_default_Util!E5*Weighting!M5+TUM_default_default_Util!F5*Weighting!M6+TUM_default_default_Util!G5*Weighting!M7+TUM_default_default_Util!H5*Weighting!M8+TUM_default_default_Util!I5*Weighting!M9+TUM_default_default_Util!J5*Weighting!M10+TUM_default_default_Util!K5*Weighting!M11+TUM_default_default_Util!L5*Weighting!M12+TUM_default_default_Util!M5*Weighting!M13+TUM_default_default_Util!N5*Weighting!M14+TUM_default_default_Util!O5*Weighting!M15+TUM_default_default_Util!P5*Weighting!M16+TUM_default_default_Util!Q5*Weighting!M17</f>
        <v>0</v>
      </c>
      <c r="N5" s="6">
        <f>+TUM_default_default_Util!B5*Weighting!N2+TUM_default_default_Util!C5*Weighting!N3+TUM_default_default_Util!D5*Weighting!N4+TUM_default_default_Util!E5*Weighting!N5+TUM_default_default_Util!F5*Weighting!N6+TUM_default_default_Util!G5*Weighting!N7+TUM_default_default_Util!H5*Weighting!N8+TUM_default_default_Util!I5*Weighting!N9+TUM_default_default_Util!J5*Weighting!N10+TUM_default_default_Util!K5*Weighting!N11+TUM_default_default_Util!L5*Weighting!N12+TUM_default_default_Util!M5*Weighting!N13+TUM_default_default_Util!N5*Weighting!N14+TUM_default_default_Util!O5*Weighting!N15+TUM_default_default_Util!P5*Weighting!N16+TUM_default_default_Util!Q5*Weighting!N17</f>
        <v>0</v>
      </c>
      <c r="O5" s="6">
        <f>+TUM_default_default_Util!B5*Weighting!O2+TUM_default_default_Util!C5*Weighting!O3+TUM_default_default_Util!D5*Weighting!O4+TUM_default_default_Util!E5*Weighting!O5+TUM_default_default_Util!F5*Weighting!O6+TUM_default_default_Util!G5*Weighting!O7+TUM_default_default_Util!H5*Weighting!O8+TUM_default_default_Util!I5*Weighting!O9+TUM_default_default_Util!J5*Weighting!O10+TUM_default_default_Util!K5*Weighting!O11+TUM_default_default_Util!L5*Weighting!O12+TUM_default_default_Util!M5*Weighting!O13+TUM_default_default_Util!N5*Weighting!O14+TUM_default_default_Util!O5*Weighting!O15+TUM_default_default_Util!P5*Weighting!O16+TUM_default_default_Util!Q5*Weighting!O17</f>
        <v>0</v>
      </c>
      <c r="P5" s="6">
        <f>+TUM_default_default_Util!B5*Weighting!P2+TUM_default_default_Util!C5*Weighting!P3+TUM_default_default_Util!D5*Weighting!P4+TUM_default_default_Util!E5*Weighting!P5+TUM_default_default_Util!F5*Weighting!P6+TUM_default_default_Util!G5*Weighting!P7+TUM_default_default_Util!H5*Weighting!P8+TUM_default_default_Util!I5*Weighting!P9+TUM_default_default_Util!J5*Weighting!P10+TUM_default_default_Util!K5*Weighting!P11+TUM_default_default_Util!L5*Weighting!P12+TUM_default_default_Util!M5*Weighting!P13+TUM_default_default_Util!N5*Weighting!P14+TUM_default_default_Util!O5*Weighting!P15+TUM_default_default_Util!P5*Weighting!P16+TUM_default_default_Util!Q5*Weighting!P17</f>
        <v>0</v>
      </c>
      <c r="Q5" s="6">
        <f>+TUM_default_default_Util!B5*Weighting!Q2+TUM_default_default_Util!C5*Weighting!Q3+TUM_default_default_Util!D5*Weighting!Q4+TUM_default_default_Util!E5*Weighting!Q5+TUM_default_default_Util!F5*Weighting!Q6+TUM_default_default_Util!G5*Weighting!Q7+TUM_default_default_Util!H5*Weighting!Q8+TUM_default_default_Util!I5*Weighting!Q9+TUM_default_default_Util!J5*Weighting!Q10+TUM_default_default_Util!K5*Weighting!Q11+TUM_default_default_Util!L5*Weighting!Q12+TUM_default_default_Util!M5*Weighting!Q13+TUM_default_default_Util!N5*Weighting!Q14+TUM_default_default_Util!O5*Weighting!Q15+TUM_default_default_Util!P5*Weighting!Q16+TUM_default_default_Util!Q5*Weighting!Q17</f>
        <v>0</v>
      </c>
      <c r="R5" s="6">
        <f>+TUM_default_default_Util!B5*Weighting!R2+TUM_default_default_Util!C5*Weighting!R3+TUM_default_default_Util!D5*Weighting!R4+TUM_default_default_Util!E5*Weighting!R5+TUM_default_default_Util!F5*Weighting!R6+TUM_default_default_Util!G5*Weighting!R7+TUM_default_default_Util!H5*Weighting!R8+TUM_default_default_Util!I5*Weighting!R9+TUM_default_default_Util!J5*Weighting!R10+TUM_default_default_Util!K5*Weighting!R11+TUM_default_default_Util!L5*Weighting!R12+TUM_default_default_Util!M5*Weighting!R13+TUM_default_default_Util!N5*Weighting!R14+TUM_default_default_Util!O5*Weighting!R15+TUM_default_default_Util!P5*Weighting!R16+TUM_default_default_Util!Q5*Weighting!R17</f>
        <v>0</v>
      </c>
      <c r="S5" s="6">
        <f>+TUM_default_default_Util!B5*Weighting!S2+TUM_default_default_Util!C5*Weighting!S3+TUM_default_default_Util!D5*Weighting!S4+TUM_default_default_Util!E5*Weighting!S5+TUM_default_default_Util!F5*Weighting!S6+TUM_default_default_Util!G5*Weighting!S7+TUM_default_default_Util!H5*Weighting!S8+TUM_default_default_Util!I5*Weighting!S9+TUM_default_default_Util!J5*Weighting!S10+TUM_default_default_Util!K5*Weighting!S11+TUM_default_default_Util!L5*Weighting!S12+TUM_default_default_Util!M5*Weighting!S13+TUM_default_default_Util!N5*Weighting!S14+TUM_default_default_Util!O5*Weighting!S15+TUM_default_default_Util!P5*Weighting!S16+TUM_default_default_Util!Q5*Weighting!S17</f>
        <v>0</v>
      </c>
      <c r="T5" s="6">
        <f>+TUM_default_default_Util!B5*Weighting!T2+TUM_default_default_Util!C5*Weighting!T3+TUM_default_default_Util!D5*Weighting!T4+TUM_default_default_Util!E5*Weighting!T5+TUM_default_default_Util!F5*Weighting!T6+TUM_default_default_Util!G5*Weighting!T7+TUM_default_default_Util!H5*Weighting!T8+TUM_default_default_Util!I5*Weighting!T9+TUM_default_default_Util!J5*Weighting!T10+TUM_default_default_Util!K5*Weighting!T11+TUM_default_default_Util!L5*Weighting!T12+TUM_default_default_Util!M5*Weighting!T13+TUM_default_default_Util!N5*Weighting!T14+TUM_default_default_Util!O5*Weighting!T15+TUM_default_default_Util!P5*Weighting!T16+TUM_default_default_Util!Q5*Weighting!T17</f>
        <v>0</v>
      </c>
      <c r="U5" s="6">
        <f>+TUM_default_default_Util!B5*Weighting!U2+TUM_default_default_Util!C5*Weighting!U3+TUM_default_default_Util!D5*Weighting!U4+TUM_default_default_Util!E5*Weighting!U5+TUM_default_default_Util!F5*Weighting!U6+TUM_default_default_Util!G5*Weighting!U7+TUM_default_default_Util!H5*Weighting!U8+TUM_default_default_Util!I5*Weighting!U9+TUM_default_default_Util!J5*Weighting!U10+TUM_default_default_Util!K5*Weighting!U11+TUM_default_default_Util!L5*Weighting!U12+TUM_default_default_Util!M5*Weighting!U13+TUM_default_default_Util!N5*Weighting!U14+TUM_default_default_Util!O5*Weighting!U15+TUM_default_default_Util!P5*Weighting!U16+TUM_default_default_Util!Q5*Weighting!U17</f>
        <v>0</v>
      </c>
      <c r="V5" s="6">
        <f>+TUM_default_default_Util!B5*Weighting!V2+TUM_default_default_Util!C5*Weighting!V3+TUM_default_default_Util!D5*Weighting!V4+TUM_default_default_Util!E5*Weighting!V5+TUM_default_default_Util!F5*Weighting!V6+TUM_default_default_Util!G5*Weighting!V7+TUM_default_default_Util!H5*Weighting!V8+TUM_default_default_Util!I5*Weighting!V9+TUM_default_default_Util!J5*Weighting!V10+TUM_default_default_Util!K5*Weighting!V11+TUM_default_default_Util!L5*Weighting!V12+TUM_default_default_Util!M5*Weighting!V13+TUM_default_default_Util!N5*Weighting!V14+TUM_default_default_Util!O5*Weighting!V15+TUM_default_default_Util!P5*Weighting!V16+TUM_default_default_Util!Q5*Weighting!V17</f>
        <v>0</v>
      </c>
      <c r="W5" s="6">
        <f>+TUM_default_default_Util!B5*Weighting!W2+TUM_default_default_Util!C5*Weighting!W3+TUM_default_default_Util!D5*Weighting!W4+TUM_default_default_Util!E5*Weighting!W5+TUM_default_default_Util!F5*Weighting!W6+TUM_default_default_Util!G5*Weighting!W7+TUM_default_default_Util!H5*Weighting!W8+TUM_default_default_Util!I5*Weighting!W9+TUM_default_default_Util!J5*Weighting!W10+TUM_default_default_Util!K5*Weighting!W11+TUM_default_default_Util!L5*Weighting!W12+TUM_default_default_Util!M5*Weighting!W13+TUM_default_default_Util!N5*Weighting!W14+TUM_default_default_Util!O5*Weighting!W15+TUM_default_default_Util!P5*Weighting!W16+TUM_default_default_Util!Q5*Weighting!W17</f>
        <v>0</v>
      </c>
      <c r="X5" s="6">
        <f>+TUM_default_default_Util!B5*Weighting!X2+TUM_default_default_Util!C5*Weighting!X3+TUM_default_default_Util!D5*Weighting!X4+TUM_default_default_Util!E5*Weighting!X5+TUM_default_default_Util!F5*Weighting!X6+TUM_default_default_Util!G5*Weighting!X7+TUM_default_default_Util!H5*Weighting!X8+TUM_default_default_Util!I5*Weighting!X9+TUM_default_default_Util!J5*Weighting!X10+TUM_default_default_Util!K5*Weighting!X11+TUM_default_default_Util!L5*Weighting!X12+TUM_default_default_Util!M5*Weighting!X13+TUM_default_default_Util!N5*Weighting!X14+TUM_default_default_Util!O5*Weighting!X15+TUM_default_default_Util!P5*Weighting!X16+TUM_default_default_Util!Q5*Weighting!X17</f>
        <v>0</v>
      </c>
      <c r="Y5" s="6">
        <f>+TUM_default_default_Util!B5*Weighting!Y2+TUM_default_default_Util!C5*Weighting!Y3+TUM_default_default_Util!D5*Weighting!Y4+TUM_default_default_Util!E5*Weighting!Y5+TUM_default_default_Util!F5*Weighting!Y6+TUM_default_default_Util!G5*Weighting!Y7+TUM_default_default_Util!H5*Weighting!Y8+TUM_default_default_Util!I5*Weighting!Y9+TUM_default_default_Util!J5*Weighting!Y10+TUM_default_default_Util!K5*Weighting!Y11+TUM_default_default_Util!L5*Weighting!Y12+TUM_default_default_Util!M5*Weighting!Y13+TUM_default_default_Util!N5*Weighting!Y14+TUM_default_default_Util!O5*Weighting!Y15+TUM_default_default_Util!P5*Weighting!Y16+TUM_default_default_Util!Q5*Weighting!Y17</f>
        <v>0</v>
      </c>
      <c r="Z5" s="6">
        <f>+TUM_default_default_Util!B5*Weighting!Z2+TUM_default_default_Util!C5*Weighting!Z3+TUM_default_default_Util!D5*Weighting!Z4+TUM_default_default_Util!E5*Weighting!Z5+TUM_default_default_Util!F5*Weighting!Z6+TUM_default_default_Util!G5*Weighting!Z7+TUM_default_default_Util!H5*Weighting!Z8+TUM_default_default_Util!I5*Weighting!Z9+TUM_default_default_Util!J5*Weighting!Z10+TUM_default_default_Util!K5*Weighting!Z11+TUM_default_default_Util!L5*Weighting!Z12+TUM_default_default_Util!M5*Weighting!Z13+TUM_default_default_Util!N5*Weighting!Z14+TUM_default_default_Util!O5*Weighting!Z15+TUM_default_default_Util!P5*Weighting!Z16+TUM_default_default_Util!Q5*Weighting!Z17</f>
        <v>0</v>
      </c>
      <c r="AA5" s="6">
        <f>+TUM_default_default_Util!B5*Weighting!AA2+TUM_default_default_Util!C5*Weighting!AA3+TUM_default_default_Util!D5*Weighting!AA4+TUM_default_default_Util!E5*Weighting!AA5+TUM_default_default_Util!F5*Weighting!AA6+TUM_default_default_Util!G5*Weighting!AA7+TUM_default_default_Util!H5*Weighting!AA8+TUM_default_default_Util!I5*Weighting!AA9+TUM_default_default_Util!J5*Weighting!AA10+TUM_default_default_Util!K5*Weighting!AA11+TUM_default_default_Util!L5*Weighting!AA12+TUM_default_default_Util!M5*Weighting!AA13+TUM_default_default_Util!N5*Weighting!AA14+TUM_default_default_Util!O5*Weighting!AA15+TUM_default_default_Util!P5*Weighting!AA16+TUM_default_default_Util!Q5*Weighting!AA17</f>
        <v>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Mat!B2*Weighting!B2+TUM_default_default_Mat!C2*Weighting!B3+TUM_default_default_Mat!D2*Weighting!B4+TUM_default_default_Mat!E2*Weighting!B5+TUM_default_default_Mat!F2*Weighting!B6+TUM_default_default_Mat!G2*Weighting!B7+TUM_default_default_Mat!H2*Weighting!B8+TUM_default_default_Mat!I2*Weighting!B9+TUM_default_default_Mat!J2*Weighting!B10+TUM_default_default_Mat!K2*Weighting!B11+TUM_default_default_Mat!L2*Weighting!B12+TUM_default_default_Mat!M2*Weighting!B13+TUM_default_default_Mat!N2*Weighting!B14+TUM_default_default_Mat!O2*Weighting!B15+TUM_default_default_Mat!P2*Weighting!B16+TUM_default_default_Mat!Q2*Weighting!B17</f>
        <v>1.9254274463798495</v>
      </c>
      <c r="C2" s="6">
        <f ca="1">+TUM_default_default_Mat!B2*Weighting!C2+TUM_default_default_Mat!C2*Weighting!C3+TUM_default_default_Mat!D2*Weighting!C4+TUM_default_default_Mat!E2*Weighting!C5+TUM_default_default_Mat!F2*Weighting!C6+TUM_default_default_Mat!G2*Weighting!C7+TUM_default_default_Mat!H2*Weighting!C8+TUM_default_default_Mat!I2*Weighting!C9+TUM_default_default_Mat!J2*Weighting!C10+TUM_default_default_Mat!K2*Weighting!C11+TUM_default_default_Mat!L2*Weighting!C12+TUM_default_default_Mat!M2*Weighting!C13+TUM_default_default_Mat!N2*Weighting!C14+TUM_default_default_Mat!O2*Weighting!C15+TUM_default_default_Mat!P2*Weighting!C16+TUM_default_default_Mat!Q2*Weighting!C17</f>
        <v>1.356500686547309</v>
      </c>
      <c r="D2" s="6">
        <f ca="1">+TUM_default_default_Mat!B2*Weighting!D2+TUM_default_default_Mat!C2*Weighting!D3+TUM_default_default_Mat!D2*Weighting!D4+TUM_default_default_Mat!E2*Weighting!D5+TUM_default_default_Mat!F2*Weighting!D6+TUM_default_default_Mat!G2*Weighting!D7+TUM_default_default_Mat!H2*Weighting!D8+TUM_default_default_Mat!I2*Weighting!D9+TUM_default_default_Mat!J2*Weighting!D10+TUM_default_default_Mat!K2*Weighting!D11+TUM_default_default_Mat!L2*Weighting!D12+TUM_default_default_Mat!M2*Weighting!D13+TUM_default_default_Mat!N2*Weighting!D14+TUM_default_default_Mat!O2*Weighting!D15+TUM_default_default_Mat!P2*Weighting!D16+TUM_default_default_Mat!Q2*Weighting!D17</f>
        <v>1.8931198555805069</v>
      </c>
      <c r="E2" s="6">
        <f ca="1">+TUM_default_default_Mat!B2*Weighting!E2+TUM_default_default_Mat!C2*Weighting!E3+TUM_default_default_Mat!D2*Weighting!E4+TUM_default_default_Mat!E2*Weighting!E5+TUM_default_default_Mat!F2*Weighting!E6+TUM_default_default_Mat!G2*Weighting!E7+TUM_default_default_Mat!H2*Weighting!E8+TUM_default_default_Mat!I2*Weighting!E9+TUM_default_default_Mat!J2*Weighting!E10+TUM_default_default_Mat!K2*Weighting!E11+TUM_default_default_Mat!L2*Weighting!E12+TUM_default_default_Mat!M2*Weighting!E13+TUM_default_default_Mat!N2*Weighting!E14+TUM_default_default_Mat!O2*Weighting!E15+TUM_default_default_Mat!P2*Weighting!E16+TUM_default_default_Mat!Q2*Weighting!E17</f>
        <v>0.65809878321977655</v>
      </c>
      <c r="F2" s="6">
        <f ca="1">+TUM_default_default_Mat!B2*Weighting!F2+TUM_default_default_Mat!C2*Weighting!F3+TUM_default_default_Mat!D2*Weighting!F4+TUM_default_default_Mat!E2*Weighting!F5+TUM_default_default_Mat!F2*Weighting!F6+TUM_default_default_Mat!G2*Weighting!F7+TUM_default_default_Mat!H2*Weighting!F8+TUM_default_default_Mat!I2*Weighting!F9+TUM_default_default_Mat!J2*Weighting!F10+TUM_default_default_Mat!K2*Weighting!F11+TUM_default_default_Mat!L2*Weighting!F12+TUM_default_default_Mat!M2*Weighting!F13+TUM_default_default_Mat!N2*Weighting!F14+TUM_default_default_Mat!O2*Weighting!F15+TUM_default_default_Mat!P2*Weighting!F16+TUM_default_default_Mat!Q2*Weighting!F17</f>
        <v>1.602086241051653</v>
      </c>
      <c r="G2" s="6">
        <f>+TUM_default_default_Mat!B2*Weighting!G2+TUM_default_default_Mat!C2*Weighting!G3+TUM_default_default_Mat!D2*Weighting!G4+TUM_default_default_Mat!E2*Weighting!G5+TUM_default_default_Mat!F2*Weighting!G6+TUM_default_default_Mat!G2*Weighting!G7+TUM_default_default_Mat!H2*Weighting!G8+TUM_default_default_Mat!I2*Weighting!G9+TUM_default_default_Mat!J2*Weighting!G10+TUM_default_default_Mat!K2*Weighting!G11+TUM_default_default_Mat!L2*Weighting!G12+TUM_default_default_Mat!M2*Weighting!G13+TUM_default_default_Mat!N2*Weighting!G14+TUM_default_default_Mat!O2*Weighting!G15+TUM_default_default_Mat!P2*Weighting!G16+TUM_default_default_Mat!Q2*Weighting!G17</f>
        <v>0.99674883636369171</v>
      </c>
      <c r="H2" s="6">
        <f>+TUM_default_default_Mat!B2*Weighting!H2+TUM_default_default_Mat!C2*Weighting!H3+TUM_default_default_Mat!D2*Weighting!H4+TUM_default_default_Mat!E2*Weighting!H5+TUM_default_default_Mat!F2*Weighting!H6+TUM_default_default_Mat!G2*Weighting!H7+TUM_default_default_Mat!H2*Weighting!H8+TUM_default_default_Mat!I2*Weighting!H9+TUM_default_default_Mat!J2*Weighting!H10+TUM_default_default_Mat!K2*Weighting!H11+TUM_default_default_Mat!L2*Weighting!H12+TUM_default_default_Mat!M2*Weighting!H13+TUM_default_default_Mat!N2*Weighting!H14+TUM_default_default_Mat!O2*Weighting!H15+TUM_default_default_Mat!P2*Weighting!H16+TUM_default_default_Mat!Q2*Weighting!H17</f>
        <v>1.0117049335394503</v>
      </c>
      <c r="I2" s="6">
        <f>+TUM_default_default_Mat!B2*Weighting!I2+TUM_default_default_Mat!C2*Weighting!I3+TUM_default_default_Mat!D2*Weighting!I4+TUM_default_default_Mat!E2*Weighting!I5+TUM_default_default_Mat!F2*Weighting!I6+TUM_default_default_Mat!G2*Weighting!I7+TUM_default_default_Mat!H2*Weighting!I8+TUM_default_default_Mat!I2*Weighting!I9+TUM_default_default_Mat!J2*Weighting!I10+TUM_default_default_Mat!K2*Weighting!I11+TUM_default_default_Mat!L2*Weighting!I12+TUM_default_default_Mat!M2*Weighting!I13+TUM_default_default_Mat!N2*Weighting!I14+TUM_default_default_Mat!O2*Weighting!I15+TUM_default_default_Mat!P2*Weighting!I16+TUM_default_default_Mat!Q2*Weighting!I17</f>
        <v>0.98833467122610941</v>
      </c>
      <c r="J2" s="6">
        <f>+TUM_default_default_Mat!B2*Weighting!J2+TUM_default_default_Mat!C2*Weighting!J3+TUM_default_default_Mat!D2*Weighting!J4+TUM_default_default_Mat!E2*Weighting!J5+TUM_default_default_Mat!F2*Weighting!J6+TUM_default_default_Mat!G2*Weighting!J7+TUM_default_default_Mat!H2*Weighting!J8+TUM_default_default_Mat!I2*Weighting!J9+TUM_default_default_Mat!J2*Weighting!J10+TUM_default_default_Mat!K2*Weighting!J11+TUM_default_default_Mat!L2*Weighting!J12+TUM_default_default_Mat!M2*Weighting!J13+TUM_default_default_Mat!N2*Weighting!J14+TUM_default_default_Mat!O2*Weighting!J15+TUM_default_default_Mat!P2*Weighting!J16+TUM_default_default_Mat!Q2*Weighting!J17</f>
        <v>0.6229312825411063</v>
      </c>
      <c r="K2" s="6">
        <f>+TUM_default_default_Mat!B2*Weighting!K2+TUM_default_default_Mat!C2*Weighting!K3+TUM_default_default_Mat!D2*Weighting!K4+TUM_default_default_Mat!E2*Weighting!K5+TUM_default_default_Mat!F2*Weighting!K6+TUM_default_default_Mat!G2*Weighting!K7+TUM_default_default_Mat!H2*Weighting!K8+TUM_default_default_Mat!I2*Weighting!K9+TUM_default_default_Mat!J2*Weighting!K10+TUM_default_default_Mat!K2*Weighting!K11+TUM_default_default_Mat!L2*Weighting!K12+TUM_default_default_Mat!M2*Weighting!K13+TUM_default_default_Mat!N2*Weighting!K14+TUM_default_default_Mat!O2*Weighting!K15+TUM_default_default_Mat!P2*Weighting!K16+TUM_default_default_Mat!Q2*Weighting!K17</f>
        <v>0.91883329426042282</v>
      </c>
      <c r="L2" s="6">
        <f>+TUM_default_default_Mat!B2*Weighting!L2+TUM_default_default_Mat!C2*Weighting!L3+TUM_default_default_Mat!D2*Weighting!L4+TUM_default_default_Mat!E2*Weighting!L5+TUM_default_default_Mat!F2*Weighting!L6+TUM_default_default_Mat!G2*Weighting!L7+TUM_default_default_Mat!H2*Weighting!L8+TUM_default_default_Mat!I2*Weighting!L9+TUM_default_default_Mat!J2*Weighting!L10+TUM_default_default_Mat!K2*Weighting!L11+TUM_default_default_Mat!L2*Weighting!L12+TUM_default_default_Mat!M2*Weighting!L13+TUM_default_default_Mat!N2*Weighting!L14+TUM_default_default_Mat!O2*Weighting!L15+TUM_default_default_Mat!P2*Weighting!L16+TUM_default_default_Mat!Q2*Weighting!L17</f>
        <v>0.63807936476697991</v>
      </c>
      <c r="M2" s="6">
        <f>+TUM_default_default_Mat!B2*Weighting!M2+TUM_default_default_Mat!C2*Weighting!M3+TUM_default_default_Mat!D2*Weighting!M4+TUM_default_default_Mat!E2*Weighting!M5+TUM_default_default_Mat!F2*Weighting!M6+TUM_default_default_Mat!G2*Weighting!M7+TUM_default_default_Mat!H2*Weighting!M8+TUM_default_default_Mat!I2*Weighting!M9+TUM_default_default_Mat!J2*Weighting!M10+TUM_default_default_Mat!K2*Weighting!M11+TUM_default_default_Mat!L2*Weighting!M12+TUM_default_default_Mat!M2*Weighting!M13+TUM_default_default_Mat!N2*Weighting!M14+TUM_default_default_Mat!O2*Weighting!M15+TUM_default_default_Mat!P2*Weighting!M16+TUM_default_default_Mat!Q2*Weighting!M17</f>
        <v>0.26576930827065653</v>
      </c>
      <c r="N2" s="6">
        <f>+TUM_default_default_Mat!B2*Weighting!N2+TUM_default_default_Mat!C2*Weighting!N3+TUM_default_default_Mat!D2*Weighting!N4+TUM_default_default_Mat!E2*Weighting!N5+TUM_default_default_Mat!F2*Weighting!N6+TUM_default_default_Mat!G2*Weighting!N7+TUM_default_default_Mat!H2*Weighting!N8+TUM_default_default_Mat!I2*Weighting!N9+TUM_default_default_Mat!J2*Weighting!N10+TUM_default_default_Mat!K2*Weighting!N11+TUM_default_default_Mat!L2*Weighting!N12+TUM_default_default_Mat!M2*Weighting!N13+TUM_default_default_Mat!N2*Weighting!N14+TUM_default_default_Mat!O2*Weighting!N15+TUM_default_default_Mat!P2*Weighting!N16+TUM_default_default_Mat!Q2*Weighting!N17</f>
        <v>3.3938816812290127</v>
      </c>
      <c r="O2" s="6">
        <f>+TUM_default_default_Mat!B2*Weighting!O2+TUM_default_default_Mat!C2*Weighting!O3+TUM_default_default_Mat!D2*Weighting!O4+TUM_default_default_Mat!E2*Weighting!O5+TUM_default_default_Mat!F2*Weighting!O6+TUM_default_default_Mat!G2*Weighting!O7+TUM_default_default_Mat!H2*Weighting!O8+TUM_default_default_Mat!I2*Weighting!O9+TUM_default_default_Mat!J2*Weighting!O10+TUM_default_default_Mat!K2*Weighting!O11+TUM_default_default_Mat!L2*Weighting!O12+TUM_default_default_Mat!M2*Weighting!O13+TUM_default_default_Mat!N2*Weighting!O14+TUM_default_default_Mat!O2*Weighting!O15+TUM_default_default_Mat!P2*Weighting!O16+TUM_default_default_Mat!Q2*Weighting!O17</f>
        <v>0.89799592747379076</v>
      </c>
      <c r="P2" s="6">
        <f>+TUM_default_default_Mat!B2*Weighting!P2+TUM_default_default_Mat!C2*Weighting!P3+TUM_default_default_Mat!D2*Weighting!P4+TUM_default_default_Mat!E2*Weighting!P5+TUM_default_default_Mat!F2*Weighting!P6+TUM_default_default_Mat!G2*Weighting!P7+TUM_default_default_Mat!H2*Weighting!P8+TUM_default_default_Mat!I2*Weighting!P9+TUM_default_default_Mat!J2*Weighting!P10+TUM_default_default_Mat!K2*Weighting!P11+TUM_default_default_Mat!L2*Weighting!P12+TUM_default_default_Mat!M2*Weighting!P13+TUM_default_default_Mat!N2*Weighting!P14+TUM_default_default_Mat!O2*Weighting!P15+TUM_default_default_Mat!P2*Weighting!P16+TUM_default_default_Mat!Q2*Weighting!P17</f>
        <v>0.50736768202956317</v>
      </c>
      <c r="Q2" s="6">
        <f>+TUM_default_default_Mat!B2*Weighting!Q2+TUM_default_default_Mat!C2*Weighting!Q3+TUM_default_default_Mat!D2*Weighting!Q4+TUM_default_default_Mat!E2*Weighting!Q5+TUM_default_default_Mat!F2*Weighting!Q6+TUM_default_default_Mat!G2*Weighting!Q7+TUM_default_default_Mat!H2*Weighting!Q8+TUM_default_default_Mat!I2*Weighting!Q9+TUM_default_default_Mat!J2*Weighting!Q10+TUM_default_default_Mat!K2*Weighting!Q11+TUM_default_default_Mat!L2*Weighting!Q12+TUM_default_default_Mat!M2*Weighting!Q13+TUM_default_default_Mat!N2*Weighting!Q14+TUM_default_default_Mat!O2*Weighting!Q15+TUM_default_default_Mat!P2*Weighting!Q16+TUM_default_default_Mat!Q2*Weighting!Q17</f>
        <v>0.41395525042220893</v>
      </c>
      <c r="R2" s="6">
        <f>+TUM_default_default_Mat!B2*Weighting!R2+TUM_default_default_Mat!C2*Weighting!R3+TUM_default_default_Mat!D2*Weighting!R4+TUM_default_default_Mat!E2*Weighting!R5+TUM_default_default_Mat!F2*Weighting!R6+TUM_default_default_Mat!G2*Weighting!R7+TUM_default_default_Mat!H2*Weighting!R8+TUM_default_default_Mat!I2*Weighting!R9+TUM_default_default_Mat!J2*Weighting!R10+TUM_default_default_Mat!K2*Weighting!R11+TUM_default_default_Mat!L2*Weighting!R12+TUM_default_default_Mat!M2*Weighting!R13+TUM_default_default_Mat!N2*Weighting!R14+TUM_default_default_Mat!O2*Weighting!R15+TUM_default_default_Mat!P2*Weighting!R16+TUM_default_default_Mat!Q2*Weighting!R17</f>
        <v>0.85521001667115704</v>
      </c>
      <c r="S2" s="6">
        <f>+TUM_default_default_Mat!B2*Weighting!S2+TUM_default_default_Mat!C2*Weighting!S3+TUM_default_default_Mat!D2*Weighting!S4+TUM_default_default_Mat!E2*Weighting!S5+TUM_default_default_Mat!F2*Weighting!S6+TUM_default_default_Mat!G2*Weighting!S7+TUM_default_default_Mat!H2*Weighting!S8+TUM_default_default_Mat!I2*Weighting!S9+TUM_default_default_Mat!J2*Weighting!S10+TUM_default_default_Mat!K2*Weighting!S11+TUM_default_default_Mat!L2*Weighting!S12+TUM_default_default_Mat!M2*Weighting!S13+TUM_default_default_Mat!N2*Weighting!S14+TUM_default_default_Mat!O2*Weighting!S15+TUM_default_default_Mat!P2*Weighting!S16+TUM_default_default_Mat!Q2*Weighting!S17</f>
        <v>0.98686147133514024</v>
      </c>
      <c r="T2" s="6">
        <f>+TUM_default_default_Mat!B2*Weighting!T2+TUM_default_default_Mat!C2*Weighting!T3+TUM_default_default_Mat!D2*Weighting!T4+TUM_default_default_Mat!E2*Weighting!T5+TUM_default_default_Mat!F2*Weighting!T6+TUM_default_default_Mat!G2*Weighting!T7+TUM_default_default_Mat!H2*Weighting!T8+TUM_default_default_Mat!I2*Weighting!T9+TUM_default_default_Mat!J2*Weighting!T10+TUM_default_default_Mat!K2*Weighting!T11+TUM_default_default_Mat!L2*Weighting!T12+TUM_default_default_Mat!M2*Weighting!T13+TUM_default_default_Mat!N2*Weighting!T14+TUM_default_default_Mat!O2*Weighting!T15+TUM_default_default_Mat!P2*Weighting!T16+TUM_default_default_Mat!Q2*Weighting!T17</f>
        <v>0.54808461843890444</v>
      </c>
      <c r="U2" s="6">
        <f>+TUM_default_default_Mat!B2*Weighting!U2+TUM_default_default_Mat!C2*Weighting!U3+TUM_default_default_Mat!D2*Weighting!U4+TUM_default_default_Mat!E2*Weighting!U5+TUM_default_default_Mat!F2*Weighting!U6+TUM_default_default_Mat!G2*Weighting!U7+TUM_default_default_Mat!H2*Weighting!U8+TUM_default_default_Mat!I2*Weighting!U9+TUM_default_default_Mat!J2*Weighting!U10+TUM_default_default_Mat!K2*Weighting!U11+TUM_default_default_Mat!L2*Weighting!U12+TUM_default_default_Mat!M2*Weighting!U13+TUM_default_default_Mat!N2*Weighting!U14+TUM_default_default_Mat!O2*Weighting!U15+TUM_default_default_Mat!P2*Weighting!U16+TUM_default_default_Mat!Q2*Weighting!U17</f>
        <v>0.13996213978363131</v>
      </c>
      <c r="V2" s="6">
        <f>+TUM_default_default_Mat!B2*Weighting!V2+TUM_default_default_Mat!C2*Weighting!V3+TUM_default_default_Mat!D2*Weighting!V4+TUM_default_default_Mat!E2*Weighting!V5+TUM_default_default_Mat!F2*Weighting!V6+TUM_default_default_Mat!G2*Weighting!V7+TUM_default_default_Mat!H2*Weighting!V8+TUM_default_default_Mat!I2*Weighting!V9+TUM_default_default_Mat!J2*Weighting!V10+TUM_default_default_Mat!K2*Weighting!V11+TUM_default_default_Mat!L2*Weighting!V12+TUM_default_default_Mat!M2*Weighting!V13+TUM_default_default_Mat!N2*Weighting!V14+TUM_default_default_Mat!O2*Weighting!V15+TUM_default_default_Mat!P2*Weighting!V16+TUM_default_default_Mat!Q2*Weighting!V17</f>
        <v>0.31226853971227692</v>
      </c>
      <c r="W2" s="6">
        <f>+TUM_default_default_Mat!B2*Weighting!W2+TUM_default_default_Mat!C2*Weighting!W3+TUM_default_default_Mat!D2*Weighting!W4+TUM_default_default_Mat!E2*Weighting!W5+TUM_default_default_Mat!F2*Weighting!W6+TUM_default_default_Mat!G2*Weighting!W7+TUM_default_default_Mat!H2*Weighting!W8+TUM_default_default_Mat!I2*Weighting!W9+TUM_default_default_Mat!J2*Weighting!W10+TUM_default_default_Mat!K2*Weighting!W11+TUM_default_default_Mat!L2*Weighting!W12+TUM_default_default_Mat!M2*Weighting!W13+TUM_default_default_Mat!N2*Weighting!W14+TUM_default_default_Mat!O2*Weighting!W15+TUM_default_default_Mat!P2*Weighting!W16+TUM_default_default_Mat!Q2*Weighting!W17</f>
        <v>0.53849631885229821</v>
      </c>
      <c r="X2" s="6">
        <f>+TUM_default_default_Mat!B2*Weighting!X2+TUM_default_default_Mat!C2*Weighting!X3+TUM_default_default_Mat!D2*Weighting!X4+TUM_default_default_Mat!E2*Weighting!X5+TUM_default_default_Mat!F2*Weighting!X6+TUM_default_default_Mat!G2*Weighting!X7+TUM_default_default_Mat!H2*Weighting!X8+TUM_default_default_Mat!I2*Weighting!X9+TUM_default_default_Mat!J2*Weighting!X10+TUM_default_default_Mat!K2*Weighting!X11+TUM_default_default_Mat!L2*Weighting!X12+TUM_default_default_Mat!M2*Weighting!X13+TUM_default_default_Mat!N2*Weighting!X14+TUM_default_default_Mat!O2*Weighting!X15+TUM_default_default_Mat!P2*Weighting!X16+TUM_default_default_Mat!Q2*Weighting!X17</f>
        <v>0.13151480152843562</v>
      </c>
      <c r="Y2" s="6">
        <f>+TUM_default_default_Mat!B2*Weighting!Y2+TUM_default_default_Mat!C2*Weighting!Y3+TUM_default_default_Mat!D2*Weighting!Y4+TUM_default_default_Mat!E2*Weighting!Y5+TUM_default_default_Mat!F2*Weighting!Y6+TUM_default_default_Mat!G2*Weighting!Y7+TUM_default_default_Mat!H2*Weighting!Y8+TUM_default_default_Mat!I2*Weighting!Y9+TUM_default_default_Mat!J2*Weighting!Y10+TUM_default_default_Mat!K2*Weighting!Y11+TUM_default_default_Mat!L2*Weighting!Y12+TUM_default_default_Mat!M2*Weighting!Y13+TUM_default_default_Mat!N2*Weighting!Y14+TUM_default_default_Mat!O2*Weighting!Y15+TUM_default_default_Mat!P2*Weighting!Y16+TUM_default_default_Mat!Q2*Weighting!Y17</f>
        <v>0.16592279794281012</v>
      </c>
      <c r="Z2" s="6">
        <f>+TUM_default_default_Mat!B2*Weighting!Z2+TUM_default_default_Mat!C2*Weighting!Z3+TUM_default_default_Mat!D2*Weighting!Z4+TUM_default_default_Mat!E2*Weighting!Z5+TUM_default_default_Mat!F2*Weighting!Z6+TUM_default_default_Mat!G2*Weighting!Z7+TUM_default_default_Mat!H2*Weighting!Z8+TUM_default_default_Mat!I2*Weighting!Z9+TUM_default_default_Mat!J2*Weighting!Z10+TUM_default_default_Mat!K2*Weighting!Z11+TUM_default_default_Mat!L2*Weighting!Z12+TUM_default_default_Mat!M2*Weighting!Z13+TUM_default_default_Mat!N2*Weighting!Z14+TUM_default_default_Mat!O2*Weighting!Z15+TUM_default_default_Mat!P2*Weighting!Z16+TUM_default_default_Mat!Q2*Weighting!Z17</f>
        <v>0.17093572468914608</v>
      </c>
      <c r="AA2" s="6">
        <f>+TUM_default_default_Mat!B2*Weighting!AA2+TUM_default_default_Mat!C2*Weighting!AA3+TUM_default_default_Mat!D2*Weighting!AA4+TUM_default_default_Mat!E2*Weighting!AA5+TUM_default_default_Mat!F2*Weighting!AA6+TUM_default_default_Mat!G2*Weighting!AA7+TUM_default_default_Mat!H2*Weighting!AA8+TUM_default_default_Mat!I2*Weighting!AA9+TUM_default_default_Mat!J2*Weighting!AA10+TUM_default_default_Mat!K2*Weighting!AA11+TUM_default_default_Mat!L2*Weighting!AA12+TUM_default_default_Mat!M2*Weighting!AA13+TUM_default_default_Mat!N2*Weighting!AA14+TUM_default_default_Mat!O2*Weighting!AA15+TUM_default_default_Mat!P2*Weighting!AA16+TUM_default_default_Mat!Q2*Weighting!AA17</f>
        <v>5.9816757386730561</v>
      </c>
    </row>
    <row r="3" spans="1:27" x14ac:dyDescent="0.35">
      <c r="A3" s="5" t="s">
        <v>2</v>
      </c>
      <c r="B3" s="6">
        <f ca="1">+TUM_default_default_Mat!B3*Weighting!B2+TUM_default_default_Mat!C3*Weighting!B3+TUM_default_default_Mat!D3*Weighting!B4+TUM_default_default_Mat!E3*Weighting!B5+TUM_default_default_Mat!F3*Weighting!B6+TUM_default_default_Mat!G3*Weighting!B7+TUM_default_default_Mat!H3*Weighting!B8+TUM_default_default_Mat!I3*Weighting!B9+TUM_default_default_Mat!J3*Weighting!B10+TUM_default_default_Mat!K3*Weighting!B11+TUM_default_default_Mat!L3*Weighting!B12+TUM_default_default_Mat!M3*Weighting!B13+TUM_default_default_Mat!N3*Weighting!B14+TUM_default_default_Mat!O3*Weighting!B15+TUM_default_default_Mat!P3*Weighting!B16+TUM_default_default_Mat!Q3*Weighting!B17</f>
        <v>0.32090457439664183</v>
      </c>
      <c r="C3" s="6">
        <f ca="1">+TUM_default_default_Mat!B3*Weighting!C2+TUM_default_default_Mat!C3*Weighting!C3+TUM_default_default_Mat!D3*Weighting!C4+TUM_default_default_Mat!E3*Weighting!C5+TUM_default_default_Mat!F3*Weighting!C6+TUM_default_default_Mat!G3*Weighting!C7+TUM_default_default_Mat!H3*Weighting!C8+TUM_default_default_Mat!I3*Weighting!C9+TUM_default_default_Mat!J3*Weighting!C10+TUM_default_default_Mat!K3*Weighting!C11+TUM_default_default_Mat!L3*Weighting!C12+TUM_default_default_Mat!M3*Weighting!C13+TUM_default_default_Mat!N3*Weighting!C14+TUM_default_default_Mat!O3*Weighting!C15+TUM_default_default_Mat!P3*Weighting!C16+TUM_default_default_Mat!Q3*Weighting!C17</f>
        <v>0.22608344775788491</v>
      </c>
      <c r="D3" s="6">
        <f ca="1">+TUM_default_default_Mat!B3*Weighting!D2+TUM_default_default_Mat!C3*Weighting!D3+TUM_default_default_Mat!D3*Weighting!D4+TUM_default_default_Mat!E3*Weighting!D5+TUM_default_default_Mat!F3*Weighting!D6+TUM_default_default_Mat!G3*Weighting!D7+TUM_default_default_Mat!H3*Weighting!D8+TUM_default_default_Mat!I3*Weighting!D9+TUM_default_default_Mat!J3*Weighting!D10+TUM_default_default_Mat!K3*Weighting!D11+TUM_default_default_Mat!L3*Weighting!D12+TUM_default_default_Mat!M3*Weighting!D13+TUM_default_default_Mat!N3*Weighting!D14+TUM_default_default_Mat!O3*Weighting!D15+TUM_default_default_Mat!P3*Weighting!D16+TUM_default_default_Mat!Q3*Weighting!D17</f>
        <v>0.31551997593008457</v>
      </c>
      <c r="E3" s="6">
        <f ca="1">+TUM_default_default_Mat!B3*Weighting!E2+TUM_default_default_Mat!C3*Weighting!E3+TUM_default_default_Mat!D3*Weighting!E4+TUM_default_default_Mat!E3*Weighting!E5+TUM_default_default_Mat!F3*Weighting!E6+TUM_default_default_Mat!G3*Weighting!E7+TUM_default_default_Mat!H3*Weighting!E8+TUM_default_default_Mat!I3*Weighting!E9+TUM_default_default_Mat!J3*Weighting!E10+TUM_default_default_Mat!K3*Weighting!E11+TUM_default_default_Mat!L3*Weighting!E12+TUM_default_default_Mat!M3*Weighting!E13+TUM_default_default_Mat!N3*Weighting!E14+TUM_default_default_Mat!O3*Weighting!E15+TUM_default_default_Mat!P3*Weighting!E16+TUM_default_default_Mat!Q3*Weighting!E17</f>
        <v>0.10968313053662943</v>
      </c>
      <c r="F3" s="6">
        <f ca="1">+TUM_default_default_Mat!B3*Weighting!F2+TUM_default_default_Mat!C3*Weighting!F3+TUM_default_default_Mat!D3*Weighting!F4+TUM_default_default_Mat!E3*Weighting!F5+TUM_default_default_Mat!F3*Weighting!F6+TUM_default_default_Mat!G3*Weighting!F7+TUM_default_default_Mat!H3*Weighting!F8+TUM_default_default_Mat!I3*Weighting!F9+TUM_default_default_Mat!J3*Weighting!F10+TUM_default_default_Mat!K3*Weighting!F11+TUM_default_default_Mat!L3*Weighting!F12+TUM_default_default_Mat!M3*Weighting!F13+TUM_default_default_Mat!N3*Weighting!F14+TUM_default_default_Mat!O3*Weighting!F15+TUM_default_default_Mat!P3*Weighting!F16+TUM_default_default_Mat!Q3*Weighting!F17</f>
        <v>0.2670143735086089</v>
      </c>
      <c r="G3" s="6">
        <f>+TUM_default_default_Mat!B3*Weighting!G2+TUM_default_default_Mat!C3*Weighting!G3+TUM_default_default_Mat!D3*Weighting!G4+TUM_default_default_Mat!E3*Weighting!G5+TUM_default_default_Mat!F3*Weighting!G6+TUM_default_default_Mat!G3*Weighting!G7+TUM_default_default_Mat!H3*Weighting!G8+TUM_default_default_Mat!I3*Weighting!G9+TUM_default_default_Mat!J3*Weighting!G10+TUM_default_default_Mat!K3*Weighting!G11+TUM_default_default_Mat!L3*Weighting!G12+TUM_default_default_Mat!M3*Weighting!G13+TUM_default_default_Mat!N3*Weighting!G14+TUM_default_default_Mat!O3*Weighting!G15+TUM_default_default_Mat!P3*Weighting!G16+TUM_default_default_Mat!Q3*Weighting!G17</f>
        <v>0.16612480606061533</v>
      </c>
      <c r="H3" s="6">
        <f>+TUM_default_default_Mat!B3*Weighting!H2+TUM_default_default_Mat!C3*Weighting!H3+TUM_default_default_Mat!D3*Weighting!H4+TUM_default_default_Mat!E3*Weighting!H5+TUM_default_default_Mat!F3*Weighting!H6+TUM_default_default_Mat!G3*Weighting!H7+TUM_default_default_Mat!H3*Weighting!H8+TUM_default_default_Mat!I3*Weighting!H9+TUM_default_default_Mat!J3*Weighting!H10+TUM_default_default_Mat!K3*Weighting!H11+TUM_default_default_Mat!L3*Weighting!H12+TUM_default_default_Mat!M3*Weighting!H13+TUM_default_default_Mat!N3*Weighting!H14+TUM_default_default_Mat!O3*Weighting!H15+TUM_default_default_Mat!P3*Weighting!H16+TUM_default_default_Mat!Q3*Weighting!H17</f>
        <v>0.16861748892324177</v>
      </c>
      <c r="I3" s="6">
        <f>+TUM_default_default_Mat!B3*Weighting!I2+TUM_default_default_Mat!C3*Weighting!I3+TUM_default_default_Mat!D3*Weighting!I4+TUM_default_default_Mat!E3*Weighting!I5+TUM_default_default_Mat!F3*Weighting!I6+TUM_default_default_Mat!G3*Weighting!I7+TUM_default_default_Mat!H3*Weighting!I8+TUM_default_default_Mat!I3*Weighting!I9+TUM_default_default_Mat!J3*Weighting!I10+TUM_default_default_Mat!K3*Weighting!I11+TUM_default_default_Mat!L3*Weighting!I12+TUM_default_default_Mat!M3*Weighting!I13+TUM_default_default_Mat!N3*Weighting!I14+TUM_default_default_Mat!O3*Weighting!I15+TUM_default_default_Mat!P3*Weighting!I16+TUM_default_default_Mat!Q3*Weighting!I17</f>
        <v>0.16472244520435159</v>
      </c>
      <c r="J3" s="6">
        <f>+TUM_default_default_Mat!B3*Weighting!J2+TUM_default_default_Mat!C3*Weighting!J3+TUM_default_default_Mat!D3*Weighting!J4+TUM_default_default_Mat!E3*Weighting!J5+TUM_default_default_Mat!F3*Weighting!J6+TUM_default_default_Mat!G3*Weighting!J7+TUM_default_default_Mat!H3*Weighting!J8+TUM_default_default_Mat!I3*Weighting!J9+TUM_default_default_Mat!J3*Weighting!J10+TUM_default_default_Mat!K3*Weighting!J11+TUM_default_default_Mat!L3*Weighting!J12+TUM_default_default_Mat!M3*Weighting!J13+TUM_default_default_Mat!N3*Weighting!J14+TUM_default_default_Mat!O3*Weighting!J15+TUM_default_default_Mat!P3*Weighting!J16+TUM_default_default_Mat!Q3*Weighting!J17</f>
        <v>0.10382188042351774</v>
      </c>
      <c r="K3" s="6">
        <f>+TUM_default_default_Mat!B3*Weighting!K2+TUM_default_default_Mat!C3*Weighting!K3+TUM_default_default_Mat!D3*Weighting!K4+TUM_default_default_Mat!E3*Weighting!K5+TUM_default_default_Mat!F3*Weighting!K6+TUM_default_default_Mat!G3*Weighting!K7+TUM_default_default_Mat!H3*Weighting!K8+TUM_default_default_Mat!I3*Weighting!K9+TUM_default_default_Mat!J3*Weighting!K10+TUM_default_default_Mat!K3*Weighting!K11+TUM_default_default_Mat!L3*Weighting!K12+TUM_default_default_Mat!M3*Weighting!K13+TUM_default_default_Mat!N3*Weighting!K14+TUM_default_default_Mat!O3*Weighting!K15+TUM_default_default_Mat!P3*Weighting!K16+TUM_default_default_Mat!Q3*Weighting!K17</f>
        <v>0.15313888237673717</v>
      </c>
      <c r="L3" s="6">
        <f>+TUM_default_default_Mat!B3*Weighting!L2+TUM_default_default_Mat!C3*Weighting!L3+TUM_default_default_Mat!D3*Weighting!L4+TUM_default_default_Mat!E3*Weighting!L5+TUM_default_default_Mat!F3*Weighting!L6+TUM_default_default_Mat!G3*Weighting!L7+TUM_default_default_Mat!H3*Weighting!L8+TUM_default_default_Mat!I3*Weighting!L9+TUM_default_default_Mat!J3*Weighting!L10+TUM_default_default_Mat!K3*Weighting!L11+TUM_default_default_Mat!L3*Weighting!L12+TUM_default_default_Mat!M3*Weighting!L13+TUM_default_default_Mat!N3*Weighting!L14+TUM_default_default_Mat!O3*Weighting!L15+TUM_default_default_Mat!P3*Weighting!L16+TUM_default_default_Mat!Q3*Weighting!L17</f>
        <v>0.10634656079449668</v>
      </c>
      <c r="M3" s="6">
        <f>+TUM_default_default_Mat!B3*Weighting!M2+TUM_default_default_Mat!C3*Weighting!M3+TUM_default_default_Mat!D3*Weighting!M4+TUM_default_default_Mat!E3*Weighting!M5+TUM_default_default_Mat!F3*Weighting!M6+TUM_default_default_Mat!G3*Weighting!M7+TUM_default_default_Mat!H3*Weighting!M8+TUM_default_default_Mat!I3*Weighting!M9+TUM_default_default_Mat!J3*Weighting!M10+TUM_default_default_Mat!K3*Weighting!M11+TUM_default_default_Mat!L3*Weighting!M12+TUM_default_default_Mat!M3*Weighting!M13+TUM_default_default_Mat!N3*Weighting!M14+TUM_default_default_Mat!O3*Weighting!M15+TUM_default_default_Mat!P3*Weighting!M16+TUM_default_default_Mat!Q3*Weighting!M17</f>
        <v>4.4294884711776096E-2</v>
      </c>
      <c r="N3" s="6">
        <f>+TUM_default_default_Mat!B3*Weighting!N2+TUM_default_default_Mat!C3*Weighting!N3+TUM_default_default_Mat!D3*Weighting!N4+TUM_default_default_Mat!E3*Weighting!N5+TUM_default_default_Mat!F3*Weighting!N6+TUM_default_default_Mat!G3*Weighting!N7+TUM_default_default_Mat!H3*Weighting!N8+TUM_default_default_Mat!I3*Weighting!N9+TUM_default_default_Mat!J3*Weighting!N10+TUM_default_default_Mat!K3*Weighting!N11+TUM_default_default_Mat!L3*Weighting!N12+TUM_default_default_Mat!M3*Weighting!N13+TUM_default_default_Mat!N3*Weighting!N14+TUM_default_default_Mat!O3*Weighting!N15+TUM_default_default_Mat!P3*Weighting!N16+TUM_default_default_Mat!Q3*Weighting!N17</f>
        <v>0.56564694687150219</v>
      </c>
      <c r="O3" s="6">
        <f>+TUM_default_default_Mat!B3*Weighting!O2+TUM_default_default_Mat!C3*Weighting!O3+TUM_default_default_Mat!D3*Weighting!O4+TUM_default_default_Mat!E3*Weighting!O5+TUM_default_default_Mat!F3*Weighting!O6+TUM_default_default_Mat!G3*Weighting!O7+TUM_default_default_Mat!H3*Weighting!O8+TUM_default_default_Mat!I3*Weighting!O9+TUM_default_default_Mat!J3*Weighting!O10+TUM_default_default_Mat!K3*Weighting!O11+TUM_default_default_Mat!L3*Weighting!O12+TUM_default_default_Mat!M3*Weighting!O13+TUM_default_default_Mat!N3*Weighting!O14+TUM_default_default_Mat!O3*Weighting!O15+TUM_default_default_Mat!P3*Weighting!O16+TUM_default_default_Mat!Q3*Weighting!O17</f>
        <v>0.14966598791229849</v>
      </c>
      <c r="P3" s="6">
        <f>+TUM_default_default_Mat!B3*Weighting!P2+TUM_default_default_Mat!C3*Weighting!P3+TUM_default_default_Mat!D3*Weighting!P4+TUM_default_default_Mat!E3*Weighting!P5+TUM_default_default_Mat!F3*Weighting!P6+TUM_default_default_Mat!G3*Weighting!P7+TUM_default_default_Mat!H3*Weighting!P8+TUM_default_default_Mat!I3*Weighting!P9+TUM_default_default_Mat!J3*Weighting!P10+TUM_default_default_Mat!K3*Weighting!P11+TUM_default_default_Mat!L3*Weighting!P12+TUM_default_default_Mat!M3*Weighting!P13+TUM_default_default_Mat!N3*Weighting!P14+TUM_default_default_Mat!O3*Weighting!P15+TUM_default_default_Mat!P3*Weighting!P16+TUM_default_default_Mat!Q3*Weighting!P17</f>
        <v>8.4561280338260547E-2</v>
      </c>
      <c r="Q3" s="6">
        <f>+TUM_default_default_Mat!B3*Weighting!Q2+TUM_default_default_Mat!C3*Weighting!Q3+TUM_default_default_Mat!D3*Weighting!Q4+TUM_default_default_Mat!E3*Weighting!Q5+TUM_default_default_Mat!F3*Weighting!Q6+TUM_default_default_Mat!G3*Weighting!Q7+TUM_default_default_Mat!H3*Weighting!Q8+TUM_default_default_Mat!I3*Weighting!Q9+TUM_default_default_Mat!J3*Weighting!Q10+TUM_default_default_Mat!K3*Weighting!Q11+TUM_default_default_Mat!L3*Weighting!Q12+TUM_default_default_Mat!M3*Weighting!Q13+TUM_default_default_Mat!N3*Weighting!Q14+TUM_default_default_Mat!O3*Weighting!Q15+TUM_default_default_Mat!P3*Weighting!Q16+TUM_default_default_Mat!Q3*Weighting!Q17</f>
        <v>6.899254173703484E-2</v>
      </c>
      <c r="R3" s="6">
        <f>+TUM_default_default_Mat!B3*Weighting!R2+TUM_default_default_Mat!C3*Weighting!R3+TUM_default_default_Mat!D3*Weighting!R4+TUM_default_default_Mat!E3*Weighting!R5+TUM_default_default_Mat!F3*Weighting!R6+TUM_default_default_Mat!G3*Weighting!R7+TUM_default_default_Mat!H3*Weighting!R8+TUM_default_default_Mat!I3*Weighting!R9+TUM_default_default_Mat!J3*Weighting!R10+TUM_default_default_Mat!K3*Weighting!R11+TUM_default_default_Mat!L3*Weighting!R12+TUM_default_default_Mat!M3*Weighting!R13+TUM_default_default_Mat!N3*Weighting!R14+TUM_default_default_Mat!O3*Weighting!R15+TUM_default_default_Mat!P3*Weighting!R16+TUM_default_default_Mat!Q3*Weighting!R17</f>
        <v>0.14253500277852621</v>
      </c>
      <c r="S3" s="6">
        <f>+TUM_default_default_Mat!B3*Weighting!S2+TUM_default_default_Mat!C3*Weighting!S3+TUM_default_default_Mat!D3*Weighting!S4+TUM_default_default_Mat!E3*Weighting!S5+TUM_default_default_Mat!F3*Weighting!S6+TUM_default_default_Mat!G3*Weighting!S7+TUM_default_default_Mat!H3*Weighting!S8+TUM_default_default_Mat!I3*Weighting!S9+TUM_default_default_Mat!J3*Weighting!S10+TUM_default_default_Mat!K3*Weighting!S11+TUM_default_default_Mat!L3*Weighting!S12+TUM_default_default_Mat!M3*Weighting!S13+TUM_default_default_Mat!N3*Weighting!S14+TUM_default_default_Mat!O3*Weighting!S15+TUM_default_default_Mat!P3*Weighting!S16+TUM_default_default_Mat!Q3*Weighting!S17</f>
        <v>0.16447691188919009</v>
      </c>
      <c r="T3" s="6">
        <f>+TUM_default_default_Mat!B3*Weighting!T2+TUM_default_default_Mat!C3*Weighting!T3+TUM_default_default_Mat!D3*Weighting!T4+TUM_default_default_Mat!E3*Weighting!T5+TUM_default_default_Mat!F3*Weighting!T6+TUM_default_default_Mat!G3*Weighting!T7+TUM_default_default_Mat!H3*Weighting!T8+TUM_default_default_Mat!I3*Weighting!T9+TUM_default_default_Mat!J3*Weighting!T10+TUM_default_default_Mat!K3*Weighting!T11+TUM_default_default_Mat!L3*Weighting!T12+TUM_default_default_Mat!M3*Weighting!T13+TUM_default_default_Mat!N3*Weighting!T14+TUM_default_default_Mat!O3*Weighting!T15+TUM_default_default_Mat!P3*Weighting!T16+TUM_default_default_Mat!Q3*Weighting!T17</f>
        <v>9.1347436406484087E-2</v>
      </c>
      <c r="U3" s="6">
        <f>+TUM_default_default_Mat!B3*Weighting!U2+TUM_default_default_Mat!C3*Weighting!U3+TUM_default_default_Mat!D3*Weighting!U4+TUM_default_default_Mat!E3*Weighting!U5+TUM_default_default_Mat!F3*Weighting!U6+TUM_default_default_Mat!G3*Weighting!U7+TUM_default_default_Mat!H3*Weighting!U8+TUM_default_default_Mat!I3*Weighting!U9+TUM_default_default_Mat!J3*Weighting!U10+TUM_default_default_Mat!K3*Weighting!U11+TUM_default_default_Mat!L3*Weighting!U12+TUM_default_default_Mat!M3*Weighting!U13+TUM_default_default_Mat!N3*Weighting!U14+TUM_default_default_Mat!O3*Weighting!U15+TUM_default_default_Mat!P3*Weighting!U16+TUM_default_default_Mat!Q3*Weighting!U17</f>
        <v>2.332702329727189E-2</v>
      </c>
      <c r="V3" s="6">
        <f>+TUM_default_default_Mat!B3*Weighting!V2+TUM_default_default_Mat!C3*Weighting!V3+TUM_default_default_Mat!D3*Weighting!V4+TUM_default_default_Mat!E3*Weighting!V5+TUM_default_default_Mat!F3*Weighting!V6+TUM_default_default_Mat!G3*Weighting!V7+TUM_default_default_Mat!H3*Weighting!V8+TUM_default_default_Mat!I3*Weighting!V9+TUM_default_default_Mat!J3*Weighting!V10+TUM_default_default_Mat!K3*Weighting!V11+TUM_default_default_Mat!L3*Weighting!V12+TUM_default_default_Mat!M3*Weighting!V13+TUM_default_default_Mat!N3*Weighting!V14+TUM_default_default_Mat!O3*Weighting!V15+TUM_default_default_Mat!P3*Weighting!V16+TUM_default_default_Mat!Q3*Weighting!V17</f>
        <v>5.2044756618712829E-2</v>
      </c>
      <c r="W3" s="6">
        <f>+TUM_default_default_Mat!B3*Weighting!W2+TUM_default_default_Mat!C3*Weighting!W3+TUM_default_default_Mat!D3*Weighting!W4+TUM_default_default_Mat!E3*Weighting!W5+TUM_default_default_Mat!F3*Weighting!W6+TUM_default_default_Mat!G3*Weighting!W7+TUM_default_default_Mat!H3*Weighting!W8+TUM_default_default_Mat!I3*Weighting!W9+TUM_default_default_Mat!J3*Weighting!W10+TUM_default_default_Mat!K3*Weighting!W11+TUM_default_default_Mat!L3*Weighting!W12+TUM_default_default_Mat!M3*Weighting!W13+TUM_default_default_Mat!N3*Weighting!W14+TUM_default_default_Mat!O3*Weighting!W15+TUM_default_default_Mat!P3*Weighting!W16+TUM_default_default_Mat!Q3*Weighting!W17</f>
        <v>8.9749386475383053E-2</v>
      </c>
      <c r="X3" s="6">
        <f>+TUM_default_default_Mat!B3*Weighting!X2+TUM_default_default_Mat!C3*Weighting!X3+TUM_default_default_Mat!D3*Weighting!X4+TUM_default_default_Mat!E3*Weighting!X5+TUM_default_default_Mat!F3*Weighting!X6+TUM_default_default_Mat!G3*Weighting!X7+TUM_default_default_Mat!H3*Weighting!X8+TUM_default_default_Mat!I3*Weighting!X9+TUM_default_default_Mat!J3*Weighting!X10+TUM_default_default_Mat!K3*Weighting!X11+TUM_default_default_Mat!L3*Weighting!X12+TUM_default_default_Mat!M3*Weighting!X13+TUM_default_default_Mat!N3*Weighting!X14+TUM_default_default_Mat!O3*Weighting!X15+TUM_default_default_Mat!P3*Weighting!X16+TUM_default_default_Mat!Q3*Weighting!X17</f>
        <v>2.1919133588072608E-2</v>
      </c>
      <c r="Y3" s="6">
        <f>+TUM_default_default_Mat!B3*Weighting!Y2+TUM_default_default_Mat!C3*Weighting!Y3+TUM_default_default_Mat!D3*Weighting!Y4+TUM_default_default_Mat!E3*Weighting!Y5+TUM_default_default_Mat!F3*Weighting!Y6+TUM_default_default_Mat!G3*Weighting!Y7+TUM_default_default_Mat!H3*Weighting!Y8+TUM_default_default_Mat!I3*Weighting!Y9+TUM_default_default_Mat!J3*Weighting!Y10+TUM_default_default_Mat!K3*Weighting!Y11+TUM_default_default_Mat!L3*Weighting!Y12+TUM_default_default_Mat!M3*Weighting!Y13+TUM_default_default_Mat!N3*Weighting!Y14+TUM_default_default_Mat!O3*Weighting!Y15+TUM_default_default_Mat!P3*Weighting!Y16+TUM_default_default_Mat!Q3*Weighting!Y17</f>
        <v>2.7653799657135023E-2</v>
      </c>
      <c r="Z3" s="6">
        <f>+TUM_default_default_Mat!B3*Weighting!Z2+TUM_default_default_Mat!C3*Weighting!Z3+TUM_default_default_Mat!D3*Weighting!Z4+TUM_default_default_Mat!E3*Weighting!Z5+TUM_default_default_Mat!F3*Weighting!Z6+TUM_default_default_Mat!G3*Weighting!Z7+TUM_default_default_Mat!H3*Weighting!Z8+TUM_default_default_Mat!I3*Weighting!Z9+TUM_default_default_Mat!J3*Weighting!Z10+TUM_default_default_Mat!K3*Weighting!Z11+TUM_default_default_Mat!L3*Weighting!Z12+TUM_default_default_Mat!M3*Weighting!Z13+TUM_default_default_Mat!N3*Weighting!Z14+TUM_default_default_Mat!O3*Weighting!Z15+TUM_default_default_Mat!P3*Weighting!Z16+TUM_default_default_Mat!Q3*Weighting!Z17</f>
        <v>2.8489287448191025E-2</v>
      </c>
      <c r="AA3" s="6">
        <f>+TUM_default_default_Mat!B3*Weighting!AA2+TUM_default_default_Mat!C3*Weighting!AA3+TUM_default_default_Mat!D3*Weighting!AA4+TUM_default_default_Mat!E3*Weighting!AA5+TUM_default_default_Mat!F3*Weighting!AA6+TUM_default_default_Mat!G3*Weighting!AA7+TUM_default_default_Mat!H3*Weighting!AA8+TUM_default_default_Mat!I3*Weighting!AA9+TUM_default_default_Mat!J3*Weighting!AA10+TUM_default_default_Mat!K3*Weighting!AA11+TUM_default_default_Mat!L3*Weighting!AA12+TUM_default_default_Mat!M3*Weighting!AA13+TUM_default_default_Mat!N3*Weighting!AA14+TUM_default_default_Mat!O3*Weighting!AA15+TUM_default_default_Mat!P3*Weighting!AA16+TUM_default_default_Mat!Q3*Weighting!AA17</f>
        <v>0.99694595644550954</v>
      </c>
    </row>
    <row r="4" spans="1:27" x14ac:dyDescent="0.35">
      <c r="A4" s="5" t="s">
        <v>3</v>
      </c>
      <c r="B4" s="6">
        <f ca="1">+TUM_default_default_Mat!B4*Weighting!B2+TUM_default_default_Mat!C4*Weighting!B3+TUM_default_default_Mat!D4*Weighting!B4+TUM_default_default_Mat!E4*Weighting!B5+TUM_default_default_Mat!F4*Weighting!B6+TUM_default_default_Mat!G4*Weighting!B7+TUM_default_default_Mat!H4*Weighting!B8+TUM_default_default_Mat!I4*Weighting!B9+TUM_default_default_Mat!J4*Weighting!B10+TUM_default_default_Mat!K4*Weighting!B11+TUM_default_default_Mat!L4*Weighting!B12+TUM_default_default_Mat!M4*Weighting!B13+TUM_default_default_Mat!N4*Weighting!B14+TUM_default_default_Mat!O4*Weighting!B15+TUM_default_default_Mat!P4*Weighting!B16+TUM_default_default_Mat!Q4*Weighting!B17</f>
        <v>0.64180914879328321</v>
      </c>
      <c r="C4" s="6">
        <f ca="1">+TUM_default_default_Mat!B4*Weighting!C2+TUM_default_default_Mat!C4*Weighting!C3+TUM_default_default_Mat!D4*Weighting!C4+TUM_default_default_Mat!E4*Weighting!C5+TUM_default_default_Mat!F4*Weighting!C6+TUM_default_default_Mat!G4*Weighting!C7+TUM_default_default_Mat!H4*Weighting!C8+TUM_default_default_Mat!I4*Weighting!C9+TUM_default_default_Mat!J4*Weighting!C10+TUM_default_default_Mat!K4*Weighting!C11+TUM_default_default_Mat!L4*Weighting!C12+TUM_default_default_Mat!M4*Weighting!C13+TUM_default_default_Mat!N4*Weighting!C14+TUM_default_default_Mat!O4*Weighting!C15+TUM_default_default_Mat!P4*Weighting!C16+TUM_default_default_Mat!Q4*Weighting!C17</f>
        <v>0.45216689551576961</v>
      </c>
      <c r="D4" s="6">
        <f ca="1">+TUM_default_default_Mat!B4*Weighting!D2+TUM_default_default_Mat!C4*Weighting!D3+TUM_default_default_Mat!D4*Weighting!D4+TUM_default_default_Mat!E4*Weighting!D5+TUM_default_default_Mat!F4*Weighting!D6+TUM_default_default_Mat!G4*Weighting!D7+TUM_default_default_Mat!H4*Weighting!D8+TUM_default_default_Mat!I4*Weighting!D9+TUM_default_default_Mat!J4*Weighting!D10+TUM_default_default_Mat!K4*Weighting!D11+TUM_default_default_Mat!L4*Weighting!D12+TUM_default_default_Mat!M4*Weighting!D13+TUM_default_default_Mat!N4*Weighting!D14+TUM_default_default_Mat!O4*Weighting!D15+TUM_default_default_Mat!P4*Weighting!D16+TUM_default_default_Mat!Q4*Weighting!D17</f>
        <v>0.63103995186016903</v>
      </c>
      <c r="E4" s="6">
        <f ca="1">+TUM_default_default_Mat!B4*Weighting!E2+TUM_default_default_Mat!C4*Weighting!E3+TUM_default_default_Mat!D4*Weighting!E4+TUM_default_default_Mat!E4*Weighting!E5+TUM_default_default_Mat!F4*Weighting!E6+TUM_default_default_Mat!G4*Weighting!E7+TUM_default_default_Mat!H4*Weighting!E8+TUM_default_default_Mat!I4*Weighting!E9+TUM_default_default_Mat!J4*Weighting!E10+TUM_default_default_Mat!K4*Weighting!E11+TUM_default_default_Mat!L4*Weighting!E12+TUM_default_default_Mat!M4*Weighting!E13+TUM_default_default_Mat!N4*Weighting!E14+TUM_default_default_Mat!O4*Weighting!E15+TUM_default_default_Mat!P4*Weighting!E16+TUM_default_default_Mat!Q4*Weighting!E17</f>
        <v>0.21936626107325877</v>
      </c>
      <c r="F4" s="6">
        <f ca="1">+TUM_default_default_Mat!B4*Weighting!F2+TUM_default_default_Mat!C4*Weighting!F3+TUM_default_default_Mat!D4*Weighting!F4+TUM_default_default_Mat!E4*Weighting!F5+TUM_default_default_Mat!F4*Weighting!F6+TUM_default_default_Mat!G4*Weighting!F7+TUM_default_default_Mat!H4*Weighting!F8+TUM_default_default_Mat!I4*Weighting!F9+TUM_default_default_Mat!J4*Weighting!F10+TUM_default_default_Mat!K4*Weighting!F11+TUM_default_default_Mat!L4*Weighting!F12+TUM_default_default_Mat!M4*Weighting!F13+TUM_default_default_Mat!N4*Weighting!F14+TUM_default_default_Mat!O4*Weighting!F15+TUM_default_default_Mat!P4*Weighting!F16+TUM_default_default_Mat!Q4*Weighting!F17</f>
        <v>0.53402874701721759</v>
      </c>
      <c r="G4" s="6">
        <f>+TUM_default_default_Mat!B4*Weighting!G2+TUM_default_default_Mat!C4*Weighting!G3+TUM_default_default_Mat!D4*Weighting!G4+TUM_default_default_Mat!E4*Weighting!G5+TUM_default_default_Mat!F4*Weighting!G6+TUM_default_default_Mat!G4*Weighting!G7+TUM_default_default_Mat!H4*Weighting!G8+TUM_default_default_Mat!I4*Weighting!G9+TUM_default_default_Mat!J4*Weighting!G10+TUM_default_default_Mat!K4*Weighting!G11+TUM_default_default_Mat!L4*Weighting!G12+TUM_default_default_Mat!M4*Weighting!G13+TUM_default_default_Mat!N4*Weighting!G14+TUM_default_default_Mat!O4*Weighting!G15+TUM_default_default_Mat!P4*Weighting!G16+TUM_default_default_Mat!Q4*Weighting!G17</f>
        <v>0.33224961212123055</v>
      </c>
      <c r="H4" s="6">
        <f>+TUM_default_default_Mat!B4*Weighting!H2+TUM_default_default_Mat!C4*Weighting!H3+TUM_default_default_Mat!D4*Weighting!H4+TUM_default_default_Mat!E4*Weighting!H5+TUM_default_default_Mat!F4*Weighting!H6+TUM_default_default_Mat!G4*Weighting!H7+TUM_default_default_Mat!H4*Weighting!H8+TUM_default_default_Mat!I4*Weighting!H9+TUM_default_default_Mat!J4*Weighting!H10+TUM_default_default_Mat!K4*Weighting!H11+TUM_default_default_Mat!L4*Weighting!H12+TUM_default_default_Mat!M4*Weighting!H13+TUM_default_default_Mat!N4*Weighting!H14+TUM_default_default_Mat!O4*Weighting!H15+TUM_default_default_Mat!P4*Weighting!H16+TUM_default_default_Mat!Q4*Weighting!H17</f>
        <v>0.33723497784648343</v>
      </c>
      <c r="I4" s="6">
        <f>+TUM_default_default_Mat!B4*Weighting!I2+TUM_default_default_Mat!C4*Weighting!I3+TUM_default_default_Mat!D4*Weighting!I4+TUM_default_default_Mat!E4*Weighting!I5+TUM_default_default_Mat!F4*Weighting!I6+TUM_default_default_Mat!G4*Weighting!I7+TUM_default_default_Mat!H4*Weighting!I8+TUM_default_default_Mat!I4*Weighting!I9+TUM_default_default_Mat!J4*Weighting!I10+TUM_default_default_Mat!K4*Weighting!I11+TUM_default_default_Mat!L4*Weighting!I12+TUM_default_default_Mat!M4*Weighting!I13+TUM_default_default_Mat!N4*Weighting!I14+TUM_default_default_Mat!O4*Weighting!I15+TUM_default_default_Mat!P4*Weighting!I16+TUM_default_default_Mat!Q4*Weighting!I17</f>
        <v>0.32944489040870306</v>
      </c>
      <c r="J4" s="6">
        <f>+TUM_default_default_Mat!B4*Weighting!J2+TUM_default_default_Mat!C4*Weighting!J3+TUM_default_default_Mat!D4*Weighting!J4+TUM_default_default_Mat!E4*Weighting!J5+TUM_default_default_Mat!F4*Weighting!J6+TUM_default_default_Mat!G4*Weighting!J7+TUM_default_default_Mat!H4*Weighting!J8+TUM_default_default_Mat!I4*Weighting!J9+TUM_default_default_Mat!J4*Weighting!J10+TUM_default_default_Mat!K4*Weighting!J11+TUM_default_default_Mat!L4*Weighting!J12+TUM_default_default_Mat!M4*Weighting!J13+TUM_default_default_Mat!N4*Weighting!J14+TUM_default_default_Mat!O4*Weighting!J15+TUM_default_default_Mat!P4*Weighting!J16+TUM_default_default_Mat!Q4*Weighting!J17</f>
        <v>0.20764376084703542</v>
      </c>
      <c r="K4" s="6">
        <f>+TUM_default_default_Mat!B4*Weighting!K2+TUM_default_default_Mat!C4*Weighting!K3+TUM_default_default_Mat!D4*Weighting!K4+TUM_default_default_Mat!E4*Weighting!K5+TUM_default_default_Mat!F4*Weighting!K6+TUM_default_default_Mat!G4*Weighting!K7+TUM_default_default_Mat!H4*Weighting!K8+TUM_default_default_Mat!I4*Weighting!K9+TUM_default_default_Mat!J4*Weighting!K10+TUM_default_default_Mat!K4*Weighting!K11+TUM_default_default_Mat!L4*Weighting!K12+TUM_default_default_Mat!M4*Weighting!K13+TUM_default_default_Mat!N4*Weighting!K14+TUM_default_default_Mat!O4*Weighting!K15+TUM_default_default_Mat!P4*Weighting!K16+TUM_default_default_Mat!Q4*Weighting!K17</f>
        <v>0.30627776475347424</v>
      </c>
      <c r="L4" s="6">
        <f>+TUM_default_default_Mat!B4*Weighting!L2+TUM_default_default_Mat!C4*Weighting!L3+TUM_default_default_Mat!D4*Weighting!L4+TUM_default_default_Mat!E4*Weighting!L5+TUM_default_default_Mat!F4*Weighting!L6+TUM_default_default_Mat!G4*Weighting!L7+TUM_default_default_Mat!H4*Weighting!L8+TUM_default_default_Mat!I4*Weighting!L9+TUM_default_default_Mat!J4*Weighting!L10+TUM_default_default_Mat!K4*Weighting!L11+TUM_default_default_Mat!L4*Weighting!L12+TUM_default_default_Mat!M4*Weighting!L13+TUM_default_default_Mat!N4*Weighting!L14+TUM_default_default_Mat!O4*Weighting!L15+TUM_default_default_Mat!P4*Weighting!L16+TUM_default_default_Mat!Q4*Weighting!L17</f>
        <v>0.21269312158899328</v>
      </c>
      <c r="M4" s="6">
        <f>+TUM_default_default_Mat!B4*Weighting!M2+TUM_default_default_Mat!C4*Weighting!M3+TUM_default_default_Mat!D4*Weighting!M4+TUM_default_default_Mat!E4*Weighting!M5+TUM_default_default_Mat!F4*Weighting!M6+TUM_default_default_Mat!G4*Weighting!M7+TUM_default_default_Mat!H4*Weighting!M8+TUM_default_default_Mat!I4*Weighting!M9+TUM_default_default_Mat!J4*Weighting!M10+TUM_default_default_Mat!K4*Weighting!M11+TUM_default_default_Mat!L4*Weighting!M12+TUM_default_default_Mat!M4*Weighting!M13+TUM_default_default_Mat!N4*Weighting!M14+TUM_default_default_Mat!O4*Weighting!M15+TUM_default_default_Mat!P4*Weighting!M16+TUM_default_default_Mat!Q4*Weighting!M17</f>
        <v>8.858976942355215E-2</v>
      </c>
      <c r="N4" s="6">
        <f>+TUM_default_default_Mat!B4*Weighting!N2+TUM_default_default_Mat!C4*Weighting!N3+TUM_default_default_Mat!D4*Weighting!N4+TUM_default_default_Mat!E4*Weighting!N5+TUM_default_default_Mat!F4*Weighting!N6+TUM_default_default_Mat!G4*Weighting!N7+TUM_default_default_Mat!H4*Weighting!N8+TUM_default_default_Mat!I4*Weighting!N9+TUM_default_default_Mat!J4*Weighting!N10+TUM_default_default_Mat!K4*Weighting!N11+TUM_default_default_Mat!L4*Weighting!N12+TUM_default_default_Mat!M4*Weighting!N13+TUM_default_default_Mat!N4*Weighting!N14+TUM_default_default_Mat!O4*Weighting!N15+TUM_default_default_Mat!P4*Weighting!N16+TUM_default_default_Mat!Q4*Weighting!N17</f>
        <v>1.1312938937430039</v>
      </c>
      <c r="O4" s="6">
        <f>+TUM_default_default_Mat!B4*Weighting!O2+TUM_default_default_Mat!C4*Weighting!O3+TUM_default_default_Mat!D4*Weighting!O4+TUM_default_default_Mat!E4*Weighting!O5+TUM_default_default_Mat!F4*Weighting!O6+TUM_default_default_Mat!G4*Weighting!O7+TUM_default_default_Mat!H4*Weighting!O8+TUM_default_default_Mat!I4*Weighting!O9+TUM_default_default_Mat!J4*Weighting!O10+TUM_default_default_Mat!K4*Weighting!O11+TUM_default_default_Mat!L4*Weighting!O12+TUM_default_default_Mat!M4*Weighting!O13+TUM_default_default_Mat!N4*Weighting!O14+TUM_default_default_Mat!O4*Weighting!O15+TUM_default_default_Mat!P4*Weighting!O16+TUM_default_default_Mat!Q4*Weighting!O17</f>
        <v>0.29933197582459681</v>
      </c>
      <c r="P4" s="6">
        <f>+TUM_default_default_Mat!B4*Weighting!P2+TUM_default_default_Mat!C4*Weighting!P3+TUM_default_default_Mat!D4*Weighting!P4+TUM_default_default_Mat!E4*Weighting!P5+TUM_default_default_Mat!F4*Weighting!P6+TUM_default_default_Mat!G4*Weighting!P7+TUM_default_default_Mat!H4*Weighting!P8+TUM_default_default_Mat!I4*Weighting!P9+TUM_default_default_Mat!J4*Weighting!P10+TUM_default_default_Mat!K4*Weighting!P11+TUM_default_default_Mat!L4*Weighting!P12+TUM_default_default_Mat!M4*Weighting!P13+TUM_default_default_Mat!N4*Weighting!P14+TUM_default_default_Mat!O4*Weighting!P15+TUM_default_default_Mat!P4*Weighting!P16+TUM_default_default_Mat!Q4*Weighting!P17</f>
        <v>0.16912256067652101</v>
      </c>
      <c r="Q4" s="6">
        <f>+TUM_default_default_Mat!B4*Weighting!Q2+TUM_default_default_Mat!C4*Weighting!Q3+TUM_default_default_Mat!D4*Weighting!Q4+TUM_default_default_Mat!E4*Weighting!Q5+TUM_default_default_Mat!F4*Weighting!Q6+TUM_default_default_Mat!G4*Weighting!Q7+TUM_default_default_Mat!H4*Weighting!Q8+TUM_default_default_Mat!I4*Weighting!Q9+TUM_default_default_Mat!J4*Weighting!Q10+TUM_default_default_Mat!K4*Weighting!Q11+TUM_default_default_Mat!L4*Weighting!Q12+TUM_default_default_Mat!M4*Weighting!Q13+TUM_default_default_Mat!N4*Weighting!Q14+TUM_default_default_Mat!O4*Weighting!Q15+TUM_default_default_Mat!P4*Weighting!Q16+TUM_default_default_Mat!Q4*Weighting!Q17</f>
        <v>0.13798508347406963</v>
      </c>
      <c r="R4" s="6">
        <f>+TUM_default_default_Mat!B4*Weighting!R2+TUM_default_default_Mat!C4*Weighting!R3+TUM_default_default_Mat!D4*Weighting!R4+TUM_default_default_Mat!E4*Weighting!R5+TUM_default_default_Mat!F4*Weighting!R6+TUM_default_default_Mat!G4*Weighting!R7+TUM_default_default_Mat!H4*Weighting!R8+TUM_default_default_Mat!I4*Weighting!R9+TUM_default_default_Mat!J4*Weighting!R10+TUM_default_default_Mat!K4*Weighting!R11+TUM_default_default_Mat!L4*Weighting!R12+TUM_default_default_Mat!M4*Weighting!R13+TUM_default_default_Mat!N4*Weighting!R14+TUM_default_default_Mat!O4*Weighting!R15+TUM_default_default_Mat!P4*Weighting!R16+TUM_default_default_Mat!Q4*Weighting!R17</f>
        <v>0.28507000555705231</v>
      </c>
      <c r="S4" s="6">
        <f>+TUM_default_default_Mat!B4*Weighting!S2+TUM_default_default_Mat!C4*Weighting!S3+TUM_default_default_Mat!D4*Weighting!S4+TUM_default_default_Mat!E4*Weighting!S5+TUM_default_default_Mat!F4*Weighting!S6+TUM_default_default_Mat!G4*Weighting!S7+TUM_default_default_Mat!H4*Weighting!S8+TUM_default_default_Mat!I4*Weighting!S9+TUM_default_default_Mat!J4*Weighting!S10+TUM_default_default_Mat!K4*Weighting!S11+TUM_default_default_Mat!L4*Weighting!S12+TUM_default_default_Mat!M4*Weighting!S13+TUM_default_default_Mat!N4*Weighting!S14+TUM_default_default_Mat!O4*Weighting!S15+TUM_default_default_Mat!P4*Weighting!S16+TUM_default_default_Mat!Q4*Weighting!S17</f>
        <v>0.32895382377838006</v>
      </c>
      <c r="T4" s="6">
        <f>+TUM_default_default_Mat!B4*Weighting!T2+TUM_default_default_Mat!C4*Weighting!T3+TUM_default_default_Mat!D4*Weighting!T4+TUM_default_default_Mat!E4*Weighting!T5+TUM_default_default_Mat!F4*Weighting!T6+TUM_default_default_Mat!G4*Weighting!T7+TUM_default_default_Mat!H4*Weighting!T8+TUM_default_default_Mat!I4*Weighting!T9+TUM_default_default_Mat!J4*Weighting!T10+TUM_default_default_Mat!K4*Weighting!T11+TUM_default_default_Mat!L4*Weighting!T12+TUM_default_default_Mat!M4*Weighting!T13+TUM_default_default_Mat!N4*Weighting!T14+TUM_default_default_Mat!O4*Weighting!T15+TUM_default_default_Mat!P4*Weighting!T16+TUM_default_default_Mat!Q4*Weighting!T17</f>
        <v>0.18269487281296809</v>
      </c>
      <c r="U4" s="6">
        <f>+TUM_default_default_Mat!B4*Weighting!U2+TUM_default_default_Mat!C4*Weighting!U3+TUM_default_default_Mat!D4*Weighting!U4+TUM_default_default_Mat!E4*Weighting!U5+TUM_default_default_Mat!F4*Weighting!U6+TUM_default_default_Mat!G4*Weighting!U7+TUM_default_default_Mat!H4*Weighting!U8+TUM_default_default_Mat!I4*Weighting!U9+TUM_default_default_Mat!J4*Weighting!U10+TUM_default_default_Mat!K4*Weighting!U11+TUM_default_default_Mat!L4*Weighting!U12+TUM_default_default_Mat!M4*Weighting!U13+TUM_default_default_Mat!N4*Weighting!U14+TUM_default_default_Mat!O4*Weighting!U15+TUM_default_default_Mat!P4*Weighting!U16+TUM_default_default_Mat!Q4*Weighting!U17</f>
        <v>4.6654046594543759E-2</v>
      </c>
      <c r="V4" s="6">
        <f>+TUM_default_default_Mat!B4*Weighting!V2+TUM_default_default_Mat!C4*Weighting!V3+TUM_default_default_Mat!D4*Weighting!V4+TUM_default_default_Mat!E4*Weighting!V5+TUM_default_default_Mat!F4*Weighting!V6+TUM_default_default_Mat!G4*Weighting!V7+TUM_default_default_Mat!H4*Weighting!V8+TUM_default_default_Mat!I4*Weighting!V9+TUM_default_default_Mat!J4*Weighting!V10+TUM_default_default_Mat!K4*Weighting!V11+TUM_default_default_Mat!L4*Weighting!V12+TUM_default_default_Mat!M4*Weighting!V13+TUM_default_default_Mat!N4*Weighting!V14+TUM_default_default_Mat!O4*Weighting!V15+TUM_default_default_Mat!P4*Weighting!V16+TUM_default_default_Mat!Q4*Weighting!V17</f>
        <v>0.10408951323742562</v>
      </c>
      <c r="W4" s="6">
        <f>+TUM_default_default_Mat!B4*Weighting!W2+TUM_default_default_Mat!C4*Weighting!W3+TUM_default_default_Mat!D4*Weighting!W4+TUM_default_default_Mat!E4*Weighting!W5+TUM_default_default_Mat!F4*Weighting!W6+TUM_default_default_Mat!G4*Weighting!W7+TUM_default_default_Mat!H4*Weighting!W8+TUM_default_default_Mat!I4*Weighting!W9+TUM_default_default_Mat!J4*Weighting!W10+TUM_default_default_Mat!K4*Weighting!W11+TUM_default_default_Mat!L4*Weighting!W12+TUM_default_default_Mat!M4*Weighting!W13+TUM_default_default_Mat!N4*Weighting!W14+TUM_default_default_Mat!O4*Weighting!W15+TUM_default_default_Mat!P4*Weighting!W16+TUM_default_default_Mat!Q4*Weighting!W17</f>
        <v>0.17949877295076602</v>
      </c>
      <c r="X4" s="6">
        <f>+TUM_default_default_Mat!B4*Weighting!X2+TUM_default_default_Mat!C4*Weighting!X3+TUM_default_default_Mat!D4*Weighting!X4+TUM_default_default_Mat!E4*Weighting!X5+TUM_default_default_Mat!F4*Weighting!X6+TUM_default_default_Mat!G4*Weighting!X7+TUM_default_default_Mat!H4*Weighting!X8+TUM_default_default_Mat!I4*Weighting!X9+TUM_default_default_Mat!J4*Weighting!X10+TUM_default_default_Mat!K4*Weighting!X11+TUM_default_default_Mat!L4*Weighting!X12+TUM_default_default_Mat!M4*Weighting!X13+TUM_default_default_Mat!N4*Weighting!X14+TUM_default_default_Mat!O4*Weighting!X15+TUM_default_default_Mat!P4*Weighting!X16+TUM_default_default_Mat!Q4*Weighting!X17</f>
        <v>4.3838267176145196E-2</v>
      </c>
      <c r="Y4" s="6">
        <f>+TUM_default_default_Mat!B4*Weighting!Y2+TUM_default_default_Mat!C4*Weighting!Y3+TUM_default_default_Mat!D4*Weighting!Y4+TUM_default_default_Mat!E4*Weighting!Y5+TUM_default_default_Mat!F4*Weighting!Y6+TUM_default_default_Mat!G4*Weighting!Y7+TUM_default_default_Mat!H4*Weighting!Y8+TUM_default_default_Mat!I4*Weighting!Y9+TUM_default_default_Mat!J4*Weighting!Y10+TUM_default_default_Mat!K4*Weighting!Y11+TUM_default_default_Mat!L4*Weighting!Y12+TUM_default_default_Mat!M4*Weighting!Y13+TUM_default_default_Mat!N4*Weighting!Y14+TUM_default_default_Mat!O4*Weighting!Y15+TUM_default_default_Mat!P4*Weighting!Y16+TUM_default_default_Mat!Q4*Weighting!Y17</f>
        <v>5.5307599314270026E-2</v>
      </c>
      <c r="Z4" s="6">
        <f>+TUM_default_default_Mat!B4*Weighting!Z2+TUM_default_default_Mat!C4*Weighting!Z3+TUM_default_default_Mat!D4*Weighting!Z4+TUM_default_default_Mat!E4*Weighting!Z5+TUM_default_default_Mat!F4*Weighting!Z6+TUM_default_default_Mat!G4*Weighting!Z7+TUM_default_default_Mat!H4*Weighting!Z8+TUM_default_default_Mat!I4*Weighting!Z9+TUM_default_default_Mat!J4*Weighting!Z10+TUM_default_default_Mat!K4*Weighting!Z11+TUM_default_default_Mat!L4*Weighting!Z12+TUM_default_default_Mat!M4*Weighting!Z13+TUM_default_default_Mat!N4*Weighting!Z14+TUM_default_default_Mat!O4*Weighting!Z15+TUM_default_default_Mat!P4*Weighting!Z16+TUM_default_default_Mat!Q4*Weighting!Z17</f>
        <v>5.6978574896382021E-2</v>
      </c>
      <c r="AA4" s="6">
        <f>+TUM_default_default_Mat!B4*Weighting!AA2+TUM_default_default_Mat!C4*Weighting!AA3+TUM_default_default_Mat!D4*Weighting!AA4+TUM_default_default_Mat!E4*Weighting!AA5+TUM_default_default_Mat!F4*Weighting!AA6+TUM_default_default_Mat!G4*Weighting!AA7+TUM_default_default_Mat!H4*Weighting!AA8+TUM_default_default_Mat!I4*Weighting!AA9+TUM_default_default_Mat!J4*Weighting!AA10+TUM_default_default_Mat!K4*Weighting!AA11+TUM_default_default_Mat!L4*Weighting!AA12+TUM_default_default_Mat!M4*Weighting!AA13+TUM_default_default_Mat!N4*Weighting!AA14+TUM_default_default_Mat!O4*Weighting!AA15+TUM_default_default_Mat!P4*Weighting!AA16+TUM_default_default_Mat!Q4*Weighting!AA17</f>
        <v>1.9938919128910182</v>
      </c>
    </row>
    <row r="5" spans="1:27" x14ac:dyDescent="0.35">
      <c r="A5" s="5" t="s">
        <v>4</v>
      </c>
      <c r="B5" s="6">
        <f ca="1">+TUM_default_default_Mat!B5*Weighting!B2+TUM_default_default_Mat!C5*Weighting!B3+TUM_default_default_Mat!D5*Weighting!B4+TUM_default_default_Mat!E5*Weighting!B5+TUM_default_default_Mat!F5*Weighting!B6+TUM_default_default_Mat!G5*Weighting!B7+TUM_default_default_Mat!H5*Weighting!B8+TUM_default_default_Mat!I5*Weighting!B9+TUM_default_default_Mat!J5*Weighting!B10+TUM_default_default_Mat!K5*Weighting!B11+TUM_default_default_Mat!L5*Weighting!B12+TUM_default_default_Mat!M5*Weighting!B13+TUM_default_default_Mat!N5*Weighting!B14+TUM_default_default_Mat!O5*Weighting!B15+TUM_default_default_Mat!P5*Weighting!B16+TUM_default_default_Mat!Q5*Weighting!B17</f>
        <v>0.96271372318992454</v>
      </c>
      <c r="C5" s="6">
        <f ca="1">+TUM_default_default_Mat!B5*Weighting!C2+TUM_default_default_Mat!C5*Weighting!C3+TUM_default_default_Mat!D5*Weighting!C4+TUM_default_default_Mat!E5*Weighting!C5+TUM_default_default_Mat!F5*Weighting!C6+TUM_default_default_Mat!G5*Weighting!C7+TUM_default_default_Mat!H5*Weighting!C8+TUM_default_default_Mat!I5*Weighting!C9+TUM_default_default_Mat!J5*Weighting!C10+TUM_default_default_Mat!K5*Weighting!C11+TUM_default_default_Mat!L5*Weighting!C12+TUM_default_default_Mat!M5*Weighting!C13+TUM_default_default_Mat!N5*Weighting!C14+TUM_default_default_Mat!O5*Weighting!C15+TUM_default_default_Mat!P5*Weighting!C16+TUM_default_default_Mat!Q5*Weighting!C17</f>
        <v>0.67825034327365452</v>
      </c>
      <c r="D5" s="6">
        <f ca="1">+TUM_default_default_Mat!B5*Weighting!D2+TUM_default_default_Mat!C5*Weighting!D3+TUM_default_default_Mat!D5*Weighting!D4+TUM_default_default_Mat!E5*Weighting!D5+TUM_default_default_Mat!F5*Weighting!D6+TUM_default_default_Mat!G5*Weighting!D7+TUM_default_default_Mat!H5*Weighting!D8+TUM_default_default_Mat!I5*Weighting!D9+TUM_default_default_Mat!J5*Weighting!D10+TUM_default_default_Mat!K5*Weighting!D11+TUM_default_default_Mat!L5*Weighting!D12+TUM_default_default_Mat!M5*Weighting!D13+TUM_default_default_Mat!N5*Weighting!D14+TUM_default_default_Mat!O5*Weighting!D15+TUM_default_default_Mat!P5*Weighting!D16+TUM_default_default_Mat!Q5*Weighting!D17</f>
        <v>0.94655992779025333</v>
      </c>
      <c r="E5" s="6">
        <f ca="1">+TUM_default_default_Mat!B5*Weighting!E2+TUM_default_default_Mat!C5*Weighting!E3+TUM_default_default_Mat!D5*Weighting!E4+TUM_default_default_Mat!E5*Weighting!E5+TUM_default_default_Mat!F5*Weighting!E6+TUM_default_default_Mat!G5*Weighting!E7+TUM_default_default_Mat!H5*Weighting!E8+TUM_default_default_Mat!I5*Weighting!E9+TUM_default_default_Mat!J5*Weighting!E10+TUM_default_default_Mat!K5*Weighting!E11+TUM_default_default_Mat!L5*Weighting!E12+TUM_default_default_Mat!M5*Weighting!E13+TUM_default_default_Mat!N5*Weighting!E14+TUM_default_default_Mat!O5*Weighting!E15+TUM_default_default_Mat!P5*Weighting!E16+TUM_default_default_Mat!Q5*Weighting!E17</f>
        <v>0.32904939160988828</v>
      </c>
      <c r="F5" s="6">
        <f ca="1">+TUM_default_default_Mat!B5*Weighting!F2+TUM_default_default_Mat!C5*Weighting!F3+TUM_default_default_Mat!D5*Weighting!F4+TUM_default_default_Mat!E5*Weighting!F5+TUM_default_default_Mat!F5*Weighting!F6+TUM_default_default_Mat!G5*Weighting!F7+TUM_default_default_Mat!H5*Weighting!F8+TUM_default_default_Mat!I5*Weighting!F9+TUM_default_default_Mat!J5*Weighting!F10+TUM_default_default_Mat!K5*Weighting!F11+TUM_default_default_Mat!L5*Weighting!F12+TUM_default_default_Mat!M5*Weighting!F13+TUM_default_default_Mat!N5*Weighting!F14+TUM_default_default_Mat!O5*Weighting!F15+TUM_default_default_Mat!P5*Weighting!F16+TUM_default_default_Mat!Q5*Weighting!F17</f>
        <v>0.80104312052582649</v>
      </c>
      <c r="G5" s="6">
        <f>+TUM_default_default_Mat!B5*Weighting!G2+TUM_default_default_Mat!C5*Weighting!G3+TUM_default_default_Mat!D5*Weighting!G4+TUM_default_default_Mat!E5*Weighting!G5+TUM_default_default_Mat!F5*Weighting!G6+TUM_default_default_Mat!G5*Weighting!G7+TUM_default_default_Mat!H5*Weighting!G8+TUM_default_default_Mat!I5*Weighting!G9+TUM_default_default_Mat!J5*Weighting!G10+TUM_default_default_Mat!K5*Weighting!G11+TUM_default_default_Mat!L5*Weighting!G12+TUM_default_default_Mat!M5*Weighting!G13+TUM_default_default_Mat!N5*Weighting!G14+TUM_default_default_Mat!O5*Weighting!G15+TUM_default_default_Mat!P5*Weighting!G16+TUM_default_default_Mat!Q5*Weighting!G17</f>
        <v>0.4983744181818458</v>
      </c>
      <c r="H5" s="6">
        <f>+TUM_default_default_Mat!B5*Weighting!H2+TUM_default_default_Mat!C5*Weighting!H3+TUM_default_default_Mat!D5*Weighting!H4+TUM_default_default_Mat!E5*Weighting!H5+TUM_default_default_Mat!F5*Weighting!H6+TUM_default_default_Mat!G5*Weighting!H7+TUM_default_default_Mat!H5*Weighting!H8+TUM_default_default_Mat!I5*Weighting!H9+TUM_default_default_Mat!J5*Weighting!H10+TUM_default_default_Mat!K5*Weighting!H11+TUM_default_default_Mat!L5*Weighting!H12+TUM_default_default_Mat!M5*Weighting!H13+TUM_default_default_Mat!N5*Weighting!H14+TUM_default_default_Mat!O5*Weighting!H15+TUM_default_default_Mat!P5*Weighting!H16+TUM_default_default_Mat!Q5*Weighting!H17</f>
        <v>0.50585246676972517</v>
      </c>
      <c r="I5" s="6">
        <f>+TUM_default_default_Mat!B5*Weighting!I2+TUM_default_default_Mat!C5*Weighting!I3+TUM_default_default_Mat!D5*Weighting!I4+TUM_default_default_Mat!E5*Weighting!I5+TUM_default_default_Mat!F5*Weighting!I6+TUM_default_default_Mat!G5*Weighting!I7+TUM_default_default_Mat!H5*Weighting!I8+TUM_default_default_Mat!I5*Weighting!I9+TUM_default_default_Mat!J5*Weighting!I10+TUM_default_default_Mat!K5*Weighting!I11+TUM_default_default_Mat!L5*Weighting!I12+TUM_default_default_Mat!M5*Weighting!I13+TUM_default_default_Mat!N5*Weighting!I14+TUM_default_default_Mat!O5*Weighting!I15+TUM_default_default_Mat!P5*Weighting!I16+TUM_default_default_Mat!Q5*Weighting!I17</f>
        <v>0.4941673356130547</v>
      </c>
      <c r="J5" s="6">
        <f>+TUM_default_default_Mat!B5*Weighting!J2+TUM_default_default_Mat!C5*Weighting!J3+TUM_default_default_Mat!D5*Weighting!J4+TUM_default_default_Mat!E5*Weighting!J5+TUM_default_default_Mat!F5*Weighting!J6+TUM_default_default_Mat!G5*Weighting!J7+TUM_default_default_Mat!H5*Weighting!J8+TUM_default_default_Mat!I5*Weighting!J9+TUM_default_default_Mat!J5*Weighting!J10+TUM_default_default_Mat!K5*Weighting!J11+TUM_default_default_Mat!L5*Weighting!J12+TUM_default_default_Mat!M5*Weighting!J13+TUM_default_default_Mat!N5*Weighting!J14+TUM_default_default_Mat!O5*Weighting!J15+TUM_default_default_Mat!P5*Weighting!J16+TUM_default_default_Mat!Q5*Weighting!J17</f>
        <v>0.31146564127055315</v>
      </c>
      <c r="K5" s="6">
        <f>+TUM_default_default_Mat!B5*Weighting!K2+TUM_default_default_Mat!C5*Weighting!K3+TUM_default_default_Mat!D5*Weighting!K4+TUM_default_default_Mat!E5*Weighting!K5+TUM_default_default_Mat!F5*Weighting!K6+TUM_default_default_Mat!G5*Weighting!K7+TUM_default_default_Mat!H5*Weighting!K8+TUM_default_default_Mat!I5*Weighting!K9+TUM_default_default_Mat!J5*Weighting!K10+TUM_default_default_Mat!K5*Weighting!K11+TUM_default_default_Mat!L5*Weighting!K12+TUM_default_default_Mat!M5*Weighting!K13+TUM_default_default_Mat!N5*Weighting!K14+TUM_default_default_Mat!O5*Weighting!K15+TUM_default_default_Mat!P5*Weighting!K16+TUM_default_default_Mat!Q5*Weighting!K17</f>
        <v>0.45941664713021135</v>
      </c>
      <c r="L5" s="6">
        <f>+TUM_default_default_Mat!B5*Weighting!L2+TUM_default_default_Mat!C5*Weighting!L3+TUM_default_default_Mat!D5*Weighting!L4+TUM_default_default_Mat!E5*Weighting!L5+TUM_default_default_Mat!F5*Weighting!L6+TUM_default_default_Mat!G5*Weighting!L7+TUM_default_default_Mat!H5*Weighting!L8+TUM_default_default_Mat!I5*Weighting!L9+TUM_default_default_Mat!J5*Weighting!L10+TUM_default_default_Mat!K5*Weighting!L11+TUM_default_default_Mat!L5*Weighting!L12+TUM_default_default_Mat!M5*Weighting!L13+TUM_default_default_Mat!N5*Weighting!L14+TUM_default_default_Mat!O5*Weighting!L15+TUM_default_default_Mat!P5*Weighting!L16+TUM_default_default_Mat!Q5*Weighting!L17</f>
        <v>0.31903968238348995</v>
      </c>
      <c r="M5" s="6">
        <f>+TUM_default_default_Mat!B5*Weighting!M2+TUM_default_default_Mat!C5*Weighting!M3+TUM_default_default_Mat!D5*Weighting!M4+TUM_default_default_Mat!E5*Weighting!M5+TUM_default_default_Mat!F5*Weighting!M6+TUM_default_default_Mat!G5*Weighting!M7+TUM_default_default_Mat!H5*Weighting!M8+TUM_default_default_Mat!I5*Weighting!M9+TUM_default_default_Mat!J5*Weighting!M10+TUM_default_default_Mat!K5*Weighting!M11+TUM_default_default_Mat!L5*Weighting!M12+TUM_default_default_Mat!M5*Weighting!M13+TUM_default_default_Mat!N5*Weighting!M14+TUM_default_default_Mat!O5*Weighting!M15+TUM_default_default_Mat!P5*Weighting!M16+TUM_default_default_Mat!Q5*Weighting!M17</f>
        <v>0.13288465413532824</v>
      </c>
      <c r="N5" s="6">
        <f>+TUM_default_default_Mat!B5*Weighting!N2+TUM_default_default_Mat!C5*Weighting!N3+TUM_default_default_Mat!D5*Weighting!N4+TUM_default_default_Mat!E5*Weighting!N5+TUM_default_default_Mat!F5*Weighting!N6+TUM_default_default_Mat!G5*Weighting!N7+TUM_default_default_Mat!H5*Weighting!N8+TUM_default_default_Mat!I5*Weighting!N9+TUM_default_default_Mat!J5*Weighting!N10+TUM_default_default_Mat!K5*Weighting!N11+TUM_default_default_Mat!L5*Weighting!N12+TUM_default_default_Mat!M5*Weighting!N13+TUM_default_default_Mat!N5*Weighting!N14+TUM_default_default_Mat!O5*Weighting!N15+TUM_default_default_Mat!P5*Weighting!N16+TUM_default_default_Mat!Q5*Weighting!N17</f>
        <v>1.6969408406145061</v>
      </c>
      <c r="O5" s="6">
        <f>+TUM_default_default_Mat!B5*Weighting!O2+TUM_default_default_Mat!C5*Weighting!O3+TUM_default_default_Mat!D5*Weighting!O4+TUM_default_default_Mat!E5*Weighting!O5+TUM_default_default_Mat!F5*Weighting!O6+TUM_default_default_Mat!G5*Weighting!O7+TUM_default_default_Mat!H5*Weighting!O8+TUM_default_default_Mat!I5*Weighting!O9+TUM_default_default_Mat!J5*Weighting!O10+TUM_default_default_Mat!K5*Weighting!O11+TUM_default_default_Mat!L5*Weighting!O12+TUM_default_default_Mat!M5*Weighting!O13+TUM_default_default_Mat!N5*Weighting!O14+TUM_default_default_Mat!O5*Weighting!O15+TUM_default_default_Mat!P5*Weighting!O16+TUM_default_default_Mat!Q5*Weighting!O17</f>
        <v>0.44899796373689532</v>
      </c>
      <c r="P5" s="6">
        <f>+TUM_default_default_Mat!B5*Weighting!P2+TUM_default_default_Mat!C5*Weighting!P3+TUM_default_default_Mat!D5*Weighting!P4+TUM_default_default_Mat!E5*Weighting!P5+TUM_default_default_Mat!F5*Weighting!P6+TUM_default_default_Mat!G5*Weighting!P7+TUM_default_default_Mat!H5*Weighting!P8+TUM_default_default_Mat!I5*Weighting!P9+TUM_default_default_Mat!J5*Weighting!P10+TUM_default_default_Mat!K5*Weighting!P11+TUM_default_default_Mat!L5*Weighting!P12+TUM_default_default_Mat!M5*Weighting!P13+TUM_default_default_Mat!N5*Weighting!P14+TUM_default_default_Mat!O5*Weighting!P15+TUM_default_default_Mat!P5*Weighting!P16+TUM_default_default_Mat!Q5*Weighting!P17</f>
        <v>0.25368384101478153</v>
      </c>
      <c r="Q5" s="6">
        <f>+TUM_default_default_Mat!B5*Weighting!Q2+TUM_default_default_Mat!C5*Weighting!Q3+TUM_default_default_Mat!D5*Weighting!Q4+TUM_default_default_Mat!E5*Weighting!Q5+TUM_default_default_Mat!F5*Weighting!Q6+TUM_default_default_Mat!G5*Weighting!Q7+TUM_default_default_Mat!H5*Weighting!Q8+TUM_default_default_Mat!I5*Weighting!Q9+TUM_default_default_Mat!J5*Weighting!Q10+TUM_default_default_Mat!K5*Weighting!Q11+TUM_default_default_Mat!L5*Weighting!Q12+TUM_default_default_Mat!M5*Weighting!Q13+TUM_default_default_Mat!N5*Weighting!Q14+TUM_default_default_Mat!O5*Weighting!Q15+TUM_default_default_Mat!P5*Weighting!Q16+TUM_default_default_Mat!Q5*Weighting!Q17</f>
        <v>0.20697762521110447</v>
      </c>
      <c r="R5" s="6">
        <f>+TUM_default_default_Mat!B5*Weighting!R2+TUM_default_default_Mat!C5*Weighting!R3+TUM_default_default_Mat!D5*Weighting!R4+TUM_default_default_Mat!E5*Weighting!R5+TUM_default_default_Mat!F5*Weighting!R6+TUM_default_default_Mat!G5*Weighting!R7+TUM_default_default_Mat!H5*Weighting!R8+TUM_default_default_Mat!I5*Weighting!R9+TUM_default_default_Mat!J5*Weighting!R10+TUM_default_default_Mat!K5*Weighting!R11+TUM_default_default_Mat!L5*Weighting!R12+TUM_default_default_Mat!M5*Weighting!R13+TUM_default_default_Mat!N5*Weighting!R14+TUM_default_default_Mat!O5*Weighting!R15+TUM_default_default_Mat!P5*Weighting!R16+TUM_default_default_Mat!Q5*Weighting!R17</f>
        <v>0.42760500833557852</v>
      </c>
      <c r="S5" s="6">
        <f>+TUM_default_default_Mat!B5*Weighting!S2+TUM_default_default_Mat!C5*Weighting!S3+TUM_default_default_Mat!D5*Weighting!S4+TUM_default_default_Mat!E5*Weighting!S5+TUM_default_default_Mat!F5*Weighting!S6+TUM_default_default_Mat!G5*Weighting!S7+TUM_default_default_Mat!H5*Weighting!S8+TUM_default_default_Mat!I5*Weighting!S9+TUM_default_default_Mat!J5*Weighting!S10+TUM_default_default_Mat!K5*Weighting!S11+TUM_default_default_Mat!L5*Weighting!S12+TUM_default_default_Mat!M5*Weighting!S13+TUM_default_default_Mat!N5*Weighting!S14+TUM_default_default_Mat!O5*Weighting!S15+TUM_default_default_Mat!P5*Weighting!S16+TUM_default_default_Mat!Q5*Weighting!S17</f>
        <v>0.49343073566757012</v>
      </c>
      <c r="T5" s="6">
        <f>+TUM_default_default_Mat!B5*Weighting!T2+TUM_default_default_Mat!C5*Weighting!T3+TUM_default_default_Mat!D5*Weighting!T4+TUM_default_default_Mat!E5*Weighting!T5+TUM_default_default_Mat!F5*Weighting!T6+TUM_default_default_Mat!G5*Weighting!T7+TUM_default_default_Mat!H5*Weighting!T8+TUM_default_default_Mat!I5*Weighting!T9+TUM_default_default_Mat!J5*Weighting!T10+TUM_default_default_Mat!K5*Weighting!T11+TUM_default_default_Mat!L5*Weighting!T12+TUM_default_default_Mat!M5*Weighting!T13+TUM_default_default_Mat!N5*Weighting!T14+TUM_default_default_Mat!O5*Weighting!T15+TUM_default_default_Mat!P5*Weighting!T16+TUM_default_default_Mat!Q5*Weighting!T17</f>
        <v>0.27404230921945222</v>
      </c>
      <c r="U5" s="6">
        <f>+TUM_default_default_Mat!B5*Weighting!U2+TUM_default_default_Mat!C5*Weighting!U3+TUM_default_default_Mat!D5*Weighting!U4+TUM_default_default_Mat!E5*Weighting!U5+TUM_default_default_Mat!F5*Weighting!U6+TUM_default_default_Mat!G5*Weighting!U7+TUM_default_default_Mat!H5*Weighting!U8+TUM_default_default_Mat!I5*Weighting!U9+TUM_default_default_Mat!J5*Weighting!U10+TUM_default_default_Mat!K5*Weighting!U11+TUM_default_default_Mat!L5*Weighting!U12+TUM_default_default_Mat!M5*Weighting!U13+TUM_default_default_Mat!N5*Weighting!U14+TUM_default_default_Mat!O5*Weighting!U15+TUM_default_default_Mat!P5*Weighting!U16+TUM_default_default_Mat!Q5*Weighting!U17</f>
        <v>6.9981069891815656E-2</v>
      </c>
      <c r="V5" s="6">
        <f>+TUM_default_default_Mat!B5*Weighting!V2+TUM_default_default_Mat!C5*Weighting!V3+TUM_default_default_Mat!D5*Weighting!V4+TUM_default_default_Mat!E5*Weighting!V5+TUM_default_default_Mat!F5*Weighting!V6+TUM_default_default_Mat!G5*Weighting!V7+TUM_default_default_Mat!H5*Weighting!V8+TUM_default_default_Mat!I5*Weighting!V9+TUM_default_default_Mat!J5*Weighting!V10+TUM_default_default_Mat!K5*Weighting!V11+TUM_default_default_Mat!L5*Weighting!V12+TUM_default_default_Mat!M5*Weighting!V13+TUM_default_default_Mat!N5*Weighting!V14+TUM_default_default_Mat!O5*Weighting!V15+TUM_default_default_Mat!P5*Weighting!V16+TUM_default_default_Mat!Q5*Weighting!V17</f>
        <v>0.15613426985613846</v>
      </c>
      <c r="W5" s="6">
        <f>+TUM_default_default_Mat!B5*Weighting!W2+TUM_default_default_Mat!C5*Weighting!W3+TUM_default_default_Mat!D5*Weighting!W4+TUM_default_default_Mat!E5*Weighting!W5+TUM_default_default_Mat!F5*Weighting!W6+TUM_default_default_Mat!G5*Weighting!W7+TUM_default_default_Mat!H5*Weighting!W8+TUM_default_default_Mat!I5*Weighting!W9+TUM_default_default_Mat!J5*Weighting!W10+TUM_default_default_Mat!K5*Weighting!W11+TUM_default_default_Mat!L5*Weighting!W12+TUM_default_default_Mat!M5*Weighting!W13+TUM_default_default_Mat!N5*Weighting!W14+TUM_default_default_Mat!O5*Weighting!W15+TUM_default_default_Mat!P5*Weighting!W16+TUM_default_default_Mat!Q5*Weighting!W17</f>
        <v>0.2692481594261491</v>
      </c>
      <c r="X5" s="6">
        <f>+TUM_default_default_Mat!B5*Weighting!X2+TUM_default_default_Mat!C5*Weighting!X3+TUM_default_default_Mat!D5*Weighting!X4+TUM_default_default_Mat!E5*Weighting!X5+TUM_default_default_Mat!F5*Weighting!X6+TUM_default_default_Mat!G5*Weighting!X7+TUM_default_default_Mat!H5*Weighting!X8+TUM_default_default_Mat!I5*Weighting!X9+TUM_default_default_Mat!J5*Weighting!X10+TUM_default_default_Mat!K5*Weighting!X11+TUM_default_default_Mat!L5*Weighting!X12+TUM_default_default_Mat!M5*Weighting!X13+TUM_default_default_Mat!N5*Weighting!X14+TUM_default_default_Mat!O5*Weighting!X15+TUM_default_default_Mat!P5*Weighting!X16+TUM_default_default_Mat!Q5*Weighting!X17</f>
        <v>6.5757400764217808E-2</v>
      </c>
      <c r="Y5" s="6">
        <f>+TUM_default_default_Mat!B5*Weighting!Y2+TUM_default_default_Mat!C5*Weighting!Y3+TUM_default_default_Mat!D5*Weighting!Y4+TUM_default_default_Mat!E5*Weighting!Y5+TUM_default_default_Mat!F5*Weighting!Y6+TUM_default_default_Mat!G5*Weighting!Y7+TUM_default_default_Mat!H5*Weighting!Y8+TUM_default_default_Mat!I5*Weighting!Y9+TUM_default_default_Mat!J5*Weighting!Y10+TUM_default_default_Mat!K5*Weighting!Y11+TUM_default_default_Mat!L5*Weighting!Y12+TUM_default_default_Mat!M5*Weighting!Y13+TUM_default_default_Mat!N5*Weighting!Y14+TUM_default_default_Mat!O5*Weighting!Y15+TUM_default_default_Mat!P5*Weighting!Y16+TUM_default_default_Mat!Q5*Weighting!Y17</f>
        <v>8.2961398971405045E-2</v>
      </c>
      <c r="Z5" s="6">
        <f>+TUM_default_default_Mat!B5*Weighting!Z2+TUM_default_default_Mat!C5*Weighting!Z3+TUM_default_default_Mat!D5*Weighting!Z4+TUM_default_default_Mat!E5*Weighting!Z5+TUM_default_default_Mat!F5*Weighting!Z6+TUM_default_default_Mat!G5*Weighting!Z7+TUM_default_default_Mat!H5*Weighting!Z8+TUM_default_default_Mat!I5*Weighting!Z9+TUM_default_default_Mat!J5*Weighting!Z10+TUM_default_default_Mat!K5*Weighting!Z11+TUM_default_default_Mat!L5*Weighting!Z12+TUM_default_default_Mat!M5*Weighting!Z13+TUM_default_default_Mat!N5*Weighting!Z14+TUM_default_default_Mat!O5*Weighting!Z15+TUM_default_default_Mat!P5*Weighting!Z16+TUM_default_default_Mat!Q5*Weighting!Z17</f>
        <v>8.5467862344573042E-2</v>
      </c>
      <c r="AA5" s="6">
        <f>+TUM_default_default_Mat!B5*Weighting!AA2+TUM_default_default_Mat!C5*Weighting!AA3+TUM_default_default_Mat!D5*Weighting!AA4+TUM_default_default_Mat!E5*Weighting!AA5+TUM_default_default_Mat!F5*Weighting!AA6+TUM_default_default_Mat!G5*Weighting!AA7+TUM_default_default_Mat!H5*Weighting!AA8+TUM_default_default_Mat!I5*Weighting!AA9+TUM_default_default_Mat!J5*Weighting!AA10+TUM_default_default_Mat!K5*Weighting!AA11+TUM_default_default_Mat!L5*Weighting!AA12+TUM_default_default_Mat!M5*Weighting!AA13+TUM_default_default_Mat!N5*Weighting!AA14+TUM_default_default_Mat!O5*Weighting!AA15+TUM_default_default_Mat!P5*Weighting!AA16+TUM_default_default_Mat!Q5*Weighting!AA17</f>
        <v>2.9908378693365276</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Treatm!B2*Weighting!B2+TUM_default_S1_Treatm!C2*Weighting!B3+TUM_default_S1_Treatm!D2*Weighting!B4+TUM_default_S1_Treatm!E2*Weighting!B5+TUM_default_S1_Treatm!F2*Weighting!B6+TUM_default_S1_Treatm!G2*Weighting!B7+TUM_default_S1_Treatm!H2*Weighting!B8+TUM_default_S1_Treatm!I2*Weighting!B9+TUM_default_S1_Treatm!J2*Weighting!B10+TUM_default_S1_Treatm!K2*Weighting!B11+TUM_default_S1_Treatm!L2*Weighting!B12+TUM_default_S1_Treatm!M2*Weighting!B13+TUM_default_S1_Treatm!N2*Weighting!B14+TUM_default_S1_Treatm!O2*Weighting!B15+TUM_default_S1_Treatm!P2*Weighting!B16+TUM_default_S1_Treatm!Q2*Weighting!B17</f>
        <v>0.53497033074961142</v>
      </c>
      <c r="C2" s="6">
        <f ca="1">+TUM_default_S1_Treatm!B2*Weighting!C2+TUM_default_S1_Treatm!C2*Weighting!C3+TUM_default_S1_Treatm!D2*Weighting!C4+TUM_default_S1_Treatm!E2*Weighting!C5+TUM_default_S1_Treatm!F2*Weighting!C6+TUM_default_S1_Treatm!G2*Weighting!C7+TUM_default_S1_Treatm!H2*Weighting!C8+TUM_default_S1_Treatm!I2*Weighting!C9+TUM_default_S1_Treatm!J2*Weighting!C10+TUM_default_S1_Treatm!K2*Weighting!C11+TUM_default_S1_Treatm!L2*Weighting!C12+TUM_default_S1_Treatm!M2*Weighting!C13+TUM_default_S1_Treatm!N2*Weighting!C14+TUM_default_S1_Treatm!O2*Weighting!C15+TUM_default_S1_Treatm!P2*Weighting!C16+TUM_default_S1_Treatm!Q2*Weighting!C17</f>
        <v>0.50074787811479593</v>
      </c>
      <c r="D2" s="6">
        <f ca="1">+TUM_default_S1_Treatm!B2*Weighting!D2+TUM_default_S1_Treatm!C2*Weighting!D3+TUM_default_S1_Treatm!D2*Weighting!D4+TUM_default_S1_Treatm!E2*Weighting!D5+TUM_default_S1_Treatm!F2*Weighting!D6+TUM_default_S1_Treatm!G2*Weighting!D7+TUM_default_S1_Treatm!H2*Weighting!D8+TUM_default_S1_Treatm!I2*Weighting!D9+TUM_default_S1_Treatm!J2*Weighting!D10+TUM_default_S1_Treatm!K2*Weighting!D11+TUM_default_S1_Treatm!L2*Weighting!D12+TUM_default_S1_Treatm!M2*Weighting!D13+TUM_default_S1_Treatm!N2*Weighting!D14+TUM_default_S1_Treatm!O2*Weighting!D15+TUM_default_S1_Treatm!P2*Weighting!D16+TUM_default_S1_Treatm!Q2*Weighting!D17</f>
        <v>0.53672428754926182</v>
      </c>
      <c r="E2" s="6">
        <f ca="1">+TUM_default_S1_Treatm!B2*Weighting!E2+TUM_default_S1_Treatm!C2*Weighting!E3+TUM_default_S1_Treatm!D2*Weighting!E4+TUM_default_S1_Treatm!E2*Weighting!E5+TUM_default_S1_Treatm!F2*Weighting!E6+TUM_default_S1_Treatm!G2*Weighting!E7+TUM_default_S1_Treatm!H2*Weighting!E8+TUM_default_S1_Treatm!I2*Weighting!E9+TUM_default_S1_Treatm!J2*Weighting!E10+TUM_default_S1_Treatm!K2*Weighting!E11+TUM_default_S1_Treatm!L2*Weighting!E12+TUM_default_S1_Treatm!M2*Weighting!E13+TUM_default_S1_Treatm!N2*Weighting!E14+TUM_default_S1_Treatm!O2*Weighting!E15+TUM_default_S1_Treatm!P2*Weighting!E16+TUM_default_S1_Treatm!Q2*Weighting!E17</f>
        <v>0.41570545379847518</v>
      </c>
      <c r="F2" s="6">
        <f ca="1">+TUM_default_S1_Treatm!B2*Weighting!F2+TUM_default_S1_Treatm!C2*Weighting!F3+TUM_default_S1_Treatm!D2*Weighting!F4+TUM_default_S1_Treatm!E2*Weighting!F5+TUM_default_S1_Treatm!F2*Weighting!F6+TUM_default_S1_Treatm!G2*Weighting!F7+TUM_default_S1_Treatm!H2*Weighting!F8+TUM_default_S1_Treatm!I2*Weighting!F9+TUM_default_S1_Treatm!J2*Weighting!F10+TUM_default_S1_Treatm!K2*Weighting!F11+TUM_default_S1_Treatm!L2*Weighting!F12+TUM_default_S1_Treatm!M2*Weighting!F13+TUM_default_S1_Treatm!N2*Weighting!F14+TUM_default_S1_Treatm!O2*Weighting!F15+TUM_default_S1_Treatm!P2*Weighting!F16+TUM_default_S1_Treatm!Q2*Weighting!F17</f>
        <v>0.51073961644162247</v>
      </c>
      <c r="G2" s="6">
        <f>+TUM_default_S1_Treatm!B2*Weighting!G2+TUM_default_S1_Treatm!C2*Weighting!G3+TUM_default_S1_Treatm!D2*Weighting!G4+TUM_default_S1_Treatm!E2*Weighting!G5+TUM_default_S1_Treatm!F2*Weighting!G6+TUM_default_S1_Treatm!G2*Weighting!G7+TUM_default_S1_Treatm!H2*Weighting!G8+TUM_default_S1_Treatm!I2*Weighting!G9+TUM_default_S1_Treatm!J2*Weighting!G10+TUM_default_S1_Treatm!K2*Weighting!G11+TUM_default_S1_Treatm!L2*Weighting!G12+TUM_default_S1_Treatm!M2*Weighting!G13+TUM_default_S1_Treatm!N2*Weighting!G14+TUM_default_S1_Treatm!O2*Weighting!G15+TUM_default_S1_Treatm!P2*Weighting!G16+TUM_default_S1_Treatm!Q2*Weighting!G17</f>
        <v>0.22675457857092873</v>
      </c>
      <c r="H2" s="6">
        <f>+TUM_default_S1_Treatm!B2*Weighting!H2+TUM_default_S1_Treatm!C2*Weighting!H3+TUM_default_S1_Treatm!D2*Weighting!H4+TUM_default_S1_Treatm!E2*Weighting!H5+TUM_default_S1_Treatm!F2*Weighting!H6+TUM_default_S1_Treatm!G2*Weighting!H7+TUM_default_S1_Treatm!H2*Weighting!H8+TUM_default_S1_Treatm!I2*Weighting!H9+TUM_default_S1_Treatm!J2*Weighting!H10+TUM_default_S1_Treatm!K2*Weighting!H11+TUM_default_S1_Treatm!L2*Weighting!H12+TUM_default_S1_Treatm!M2*Weighting!H13+TUM_default_S1_Treatm!N2*Weighting!H14+TUM_default_S1_Treatm!O2*Weighting!H15+TUM_default_S1_Treatm!P2*Weighting!H16+TUM_default_S1_Treatm!Q2*Weighting!H17</f>
        <v>0.27396949242132096</v>
      </c>
      <c r="I2" s="6">
        <f>+TUM_default_S1_Treatm!B2*Weighting!I2+TUM_default_S1_Treatm!C2*Weighting!I3+TUM_default_S1_Treatm!D2*Weighting!I4+TUM_default_S1_Treatm!E2*Weighting!I5+TUM_default_S1_Treatm!F2*Weighting!I6+TUM_default_S1_Treatm!G2*Weighting!I7+TUM_default_S1_Treatm!H2*Weighting!I8+TUM_default_S1_Treatm!I2*Weighting!I9+TUM_default_S1_Treatm!J2*Weighting!I10+TUM_default_S1_Treatm!K2*Weighting!I11+TUM_default_S1_Treatm!L2*Weighting!I12+TUM_default_S1_Treatm!M2*Weighting!I13+TUM_default_S1_Treatm!N2*Weighting!I14+TUM_default_S1_Treatm!O2*Weighting!I15+TUM_default_S1_Treatm!P2*Weighting!I16+TUM_default_S1_Treatm!Q2*Weighting!I17</f>
        <v>0.23174023501016403</v>
      </c>
      <c r="J2" s="6">
        <f>+TUM_default_S1_Treatm!B2*Weighting!J2+TUM_default_S1_Treatm!C2*Weighting!J3+TUM_default_S1_Treatm!D2*Weighting!J4+TUM_default_S1_Treatm!E2*Weighting!J5+TUM_default_S1_Treatm!F2*Weighting!J6+TUM_default_S1_Treatm!G2*Weighting!J7+TUM_default_S1_Treatm!H2*Weighting!J8+TUM_default_S1_Treatm!I2*Weighting!J9+TUM_default_S1_Treatm!J2*Weighting!J10+TUM_default_S1_Treatm!K2*Weighting!J11+TUM_default_S1_Treatm!L2*Weighting!J12+TUM_default_S1_Treatm!M2*Weighting!J13+TUM_default_S1_Treatm!N2*Weighting!J14+TUM_default_S1_Treatm!O2*Weighting!J15+TUM_default_S1_Treatm!P2*Weighting!J16+TUM_default_S1_Treatm!Q2*Weighting!J17</f>
        <v>0.28629431407557393</v>
      </c>
      <c r="K2" s="6">
        <f>+TUM_default_S1_Treatm!B2*Weighting!K2+TUM_default_S1_Treatm!C2*Weighting!K3+TUM_default_S1_Treatm!D2*Weighting!K4+TUM_default_S1_Treatm!E2*Weighting!K5+TUM_default_S1_Treatm!F2*Weighting!K6+TUM_default_S1_Treatm!G2*Weighting!K7+TUM_default_S1_Treatm!H2*Weighting!K8+TUM_default_S1_Treatm!I2*Weighting!K9+TUM_default_S1_Treatm!J2*Weighting!K10+TUM_default_S1_Treatm!K2*Weighting!K11+TUM_default_S1_Treatm!L2*Weighting!K12+TUM_default_S1_Treatm!M2*Weighting!K13+TUM_default_S1_Treatm!N2*Weighting!K14+TUM_default_S1_Treatm!O2*Weighting!K15+TUM_default_S1_Treatm!P2*Weighting!K16+TUM_default_S1_Treatm!Q2*Weighting!K17</f>
        <v>0.23595916265154696</v>
      </c>
      <c r="L2" s="6">
        <f>+TUM_default_S1_Treatm!B2*Weighting!L2+TUM_default_S1_Treatm!C2*Weighting!L3+TUM_default_S1_Treatm!D2*Weighting!L4+TUM_default_S1_Treatm!E2*Weighting!L5+TUM_default_S1_Treatm!F2*Weighting!L6+TUM_default_S1_Treatm!G2*Weighting!L7+TUM_default_S1_Treatm!H2*Weighting!L8+TUM_default_S1_Treatm!I2*Weighting!L9+TUM_default_S1_Treatm!J2*Weighting!L10+TUM_default_S1_Treatm!K2*Weighting!L11+TUM_default_S1_Treatm!L2*Weighting!L12+TUM_default_S1_Treatm!M2*Weighting!L13+TUM_default_S1_Treatm!N2*Weighting!L14+TUM_default_S1_Treatm!O2*Weighting!L15+TUM_default_S1_Treatm!P2*Weighting!L16+TUM_default_S1_Treatm!Q2*Weighting!L17</f>
        <v>0.61550359178739877</v>
      </c>
      <c r="M2" s="6">
        <f>+TUM_default_S1_Treatm!B2*Weighting!M2+TUM_default_S1_Treatm!C2*Weighting!M3+TUM_default_S1_Treatm!D2*Weighting!M4+TUM_default_S1_Treatm!E2*Weighting!M5+TUM_default_S1_Treatm!F2*Weighting!M6+TUM_default_S1_Treatm!G2*Weighting!M7+TUM_default_S1_Treatm!H2*Weighting!M8+TUM_default_S1_Treatm!I2*Weighting!M9+TUM_default_S1_Treatm!J2*Weighting!M10+TUM_default_S1_Treatm!K2*Weighting!M11+TUM_default_S1_Treatm!L2*Weighting!M12+TUM_default_S1_Treatm!M2*Weighting!M13+TUM_default_S1_Treatm!N2*Weighting!M14+TUM_default_S1_Treatm!O2*Weighting!M15+TUM_default_S1_Treatm!P2*Weighting!M16+TUM_default_S1_Treatm!Q2*Weighting!M17</f>
        <v>1.7607444782814091E-2</v>
      </c>
      <c r="N2" s="6">
        <f>+TUM_default_S1_Treatm!B2*Weighting!N2+TUM_default_S1_Treatm!C2*Weighting!N3+TUM_default_S1_Treatm!D2*Weighting!N4+TUM_default_S1_Treatm!E2*Weighting!N5+TUM_default_S1_Treatm!F2*Weighting!N6+TUM_default_S1_Treatm!G2*Weighting!N7+TUM_default_S1_Treatm!H2*Weighting!N8+TUM_default_S1_Treatm!I2*Weighting!N9+TUM_default_S1_Treatm!J2*Weighting!N10+TUM_default_S1_Treatm!K2*Weighting!N11+TUM_default_S1_Treatm!L2*Weighting!N12+TUM_default_S1_Treatm!M2*Weighting!N13+TUM_default_S1_Treatm!N2*Weighting!N14+TUM_default_S1_Treatm!O2*Weighting!N15+TUM_default_S1_Treatm!P2*Weighting!N16+TUM_default_S1_Treatm!Q2*Weighting!N17</f>
        <v>0.94954932152442006</v>
      </c>
      <c r="O2" s="6">
        <f>+TUM_default_S1_Treatm!B2*Weighting!O2+TUM_default_S1_Treatm!C2*Weighting!O3+TUM_default_S1_Treatm!D2*Weighting!O4+TUM_default_S1_Treatm!E2*Weighting!O5+TUM_default_S1_Treatm!F2*Weighting!O6+TUM_default_S1_Treatm!G2*Weighting!O7+TUM_default_S1_Treatm!H2*Weighting!O8+TUM_default_S1_Treatm!I2*Weighting!O9+TUM_default_S1_Treatm!J2*Weighting!O10+TUM_default_S1_Treatm!K2*Weighting!O11+TUM_default_S1_Treatm!L2*Weighting!O12+TUM_default_S1_Treatm!M2*Weighting!O13+TUM_default_S1_Treatm!N2*Weighting!O14+TUM_default_S1_Treatm!O2*Weighting!O15+TUM_default_S1_Treatm!P2*Weighting!O16+TUM_default_S1_Treatm!Q2*Weighting!O17</f>
        <v>0.30457787377443662</v>
      </c>
      <c r="P2" s="6">
        <f>+TUM_default_S1_Treatm!B2*Weighting!P2+TUM_default_S1_Treatm!C2*Weighting!P3+TUM_default_S1_Treatm!D2*Weighting!P4+TUM_default_S1_Treatm!E2*Weighting!P5+TUM_default_S1_Treatm!F2*Weighting!P6+TUM_default_S1_Treatm!G2*Weighting!P7+TUM_default_S1_Treatm!H2*Weighting!P8+TUM_default_S1_Treatm!I2*Weighting!P9+TUM_default_S1_Treatm!J2*Weighting!P10+TUM_default_S1_Treatm!K2*Weighting!P11+TUM_default_S1_Treatm!L2*Weighting!P12+TUM_default_S1_Treatm!M2*Weighting!P13+TUM_default_S1_Treatm!N2*Weighting!P14+TUM_default_S1_Treatm!O2*Weighting!P15+TUM_default_S1_Treatm!P2*Weighting!P16+TUM_default_S1_Treatm!Q2*Weighting!P17</f>
        <v>0.24573262972173071</v>
      </c>
      <c r="Q2" s="6">
        <f>+TUM_default_S1_Treatm!B2*Weighting!Q2+TUM_default_S1_Treatm!C2*Weighting!Q3+TUM_default_S1_Treatm!D2*Weighting!Q4+TUM_default_S1_Treatm!E2*Weighting!Q5+TUM_default_S1_Treatm!F2*Weighting!Q6+TUM_default_S1_Treatm!G2*Weighting!Q7+TUM_default_S1_Treatm!H2*Weighting!Q8+TUM_default_S1_Treatm!I2*Weighting!Q9+TUM_default_S1_Treatm!J2*Weighting!Q10+TUM_default_S1_Treatm!K2*Weighting!Q11+TUM_default_S1_Treatm!L2*Weighting!Q12+TUM_default_S1_Treatm!M2*Weighting!Q13+TUM_default_S1_Treatm!N2*Weighting!Q14+TUM_default_S1_Treatm!O2*Weighting!Q15+TUM_default_S1_Treatm!P2*Weighting!Q16+TUM_default_S1_Treatm!Q2*Weighting!Q17</f>
        <v>2.6297887761909458E-2</v>
      </c>
      <c r="R2" s="6">
        <f>+TUM_default_S1_Treatm!B2*Weighting!R2+TUM_default_S1_Treatm!C2*Weighting!R3+TUM_default_S1_Treatm!D2*Weighting!R4+TUM_default_S1_Treatm!E2*Weighting!R5+TUM_default_S1_Treatm!F2*Weighting!R6+TUM_default_S1_Treatm!G2*Weighting!R7+TUM_default_S1_Treatm!H2*Weighting!R8+TUM_default_S1_Treatm!I2*Weighting!R9+TUM_default_S1_Treatm!J2*Weighting!R10+TUM_default_S1_Treatm!K2*Weighting!R11+TUM_default_S1_Treatm!L2*Weighting!R12+TUM_default_S1_Treatm!M2*Weighting!R13+TUM_default_S1_Treatm!N2*Weighting!R14+TUM_default_S1_Treatm!O2*Weighting!R15+TUM_default_S1_Treatm!P2*Weighting!R16+TUM_default_S1_Treatm!Q2*Weighting!R17</f>
        <v>0.19902525475245245</v>
      </c>
      <c r="S2" s="6">
        <f>+TUM_default_S1_Treatm!B2*Weighting!S2+TUM_default_S1_Treatm!C2*Weighting!S3+TUM_default_S1_Treatm!D2*Weighting!S4+TUM_default_S1_Treatm!E2*Weighting!S5+TUM_default_S1_Treatm!F2*Weighting!S6+TUM_default_S1_Treatm!G2*Weighting!S7+TUM_default_S1_Treatm!H2*Weighting!S8+TUM_default_S1_Treatm!I2*Weighting!S9+TUM_default_S1_Treatm!J2*Weighting!S10+TUM_default_S1_Treatm!K2*Weighting!S11+TUM_default_S1_Treatm!L2*Weighting!S12+TUM_default_S1_Treatm!M2*Weighting!S13+TUM_default_S1_Treatm!N2*Weighting!S14+TUM_default_S1_Treatm!O2*Weighting!S15+TUM_default_S1_Treatm!P2*Weighting!S16+TUM_default_S1_Treatm!Q2*Weighting!S17</f>
        <v>0.14222448190437023</v>
      </c>
      <c r="T2" s="6">
        <f>+TUM_default_S1_Treatm!B2*Weighting!T2+TUM_default_S1_Treatm!C2*Weighting!T3+TUM_default_S1_Treatm!D2*Weighting!T4+TUM_default_S1_Treatm!E2*Weighting!T5+TUM_default_S1_Treatm!F2*Weighting!T6+TUM_default_S1_Treatm!G2*Weighting!T7+TUM_default_S1_Treatm!H2*Weighting!T8+TUM_default_S1_Treatm!I2*Weighting!T9+TUM_default_S1_Treatm!J2*Weighting!T10+TUM_default_S1_Treatm!K2*Weighting!T11+TUM_default_S1_Treatm!L2*Weighting!T12+TUM_default_S1_Treatm!M2*Weighting!T13+TUM_default_S1_Treatm!N2*Weighting!T14+TUM_default_S1_Treatm!O2*Weighting!T15+TUM_default_S1_Treatm!P2*Weighting!T16+TUM_default_S1_Treatm!Q2*Weighting!T17</f>
        <v>0.14257978406078564</v>
      </c>
      <c r="U2" s="6">
        <f>+TUM_default_S1_Treatm!B2*Weighting!U2+TUM_default_S1_Treatm!C2*Weighting!U3+TUM_default_S1_Treatm!D2*Weighting!U4+TUM_default_S1_Treatm!E2*Weighting!U5+TUM_default_S1_Treatm!F2*Weighting!U6+TUM_default_S1_Treatm!G2*Weighting!U7+TUM_default_S1_Treatm!H2*Weighting!U8+TUM_default_S1_Treatm!I2*Weighting!U9+TUM_default_S1_Treatm!J2*Weighting!U10+TUM_default_S1_Treatm!K2*Weighting!U11+TUM_default_S1_Treatm!L2*Weighting!U12+TUM_default_S1_Treatm!M2*Weighting!U13+TUM_default_S1_Treatm!N2*Weighting!U14+TUM_default_S1_Treatm!O2*Weighting!U15+TUM_default_S1_Treatm!P2*Weighting!U16+TUM_default_S1_Treatm!Q2*Weighting!U17</f>
        <v>2.0189284977864406E-2</v>
      </c>
      <c r="V2" s="6">
        <f>+TUM_default_S1_Treatm!B2*Weighting!V2+TUM_default_S1_Treatm!C2*Weighting!V3+TUM_default_S1_Treatm!D2*Weighting!V4+TUM_default_S1_Treatm!E2*Weighting!V5+TUM_default_S1_Treatm!F2*Weighting!V6+TUM_default_S1_Treatm!G2*Weighting!V7+TUM_default_S1_Treatm!H2*Weighting!V8+TUM_default_S1_Treatm!I2*Weighting!V9+TUM_default_S1_Treatm!J2*Weighting!V10+TUM_default_S1_Treatm!K2*Weighting!V11+TUM_default_S1_Treatm!L2*Weighting!V12+TUM_default_S1_Treatm!M2*Weighting!V13+TUM_default_S1_Treatm!N2*Weighting!V14+TUM_default_S1_Treatm!O2*Weighting!V15+TUM_default_S1_Treatm!P2*Weighting!V16+TUM_default_S1_Treatm!Q2*Weighting!V17</f>
        <v>9.6765001183200416E-2</v>
      </c>
      <c r="W2" s="6">
        <f>+TUM_default_S1_Treatm!B2*Weighting!W2+TUM_default_S1_Treatm!C2*Weighting!W3+TUM_default_S1_Treatm!D2*Weighting!W4+TUM_default_S1_Treatm!E2*Weighting!W5+TUM_default_S1_Treatm!F2*Weighting!W6+TUM_default_S1_Treatm!G2*Weighting!W7+TUM_default_S1_Treatm!H2*Weighting!W8+TUM_default_S1_Treatm!I2*Weighting!W9+TUM_default_S1_Treatm!J2*Weighting!W10+TUM_default_S1_Treatm!K2*Weighting!W11+TUM_default_S1_Treatm!L2*Weighting!W12+TUM_default_S1_Treatm!M2*Weighting!W13+TUM_default_S1_Treatm!N2*Weighting!W14+TUM_default_S1_Treatm!O2*Weighting!W15+TUM_default_S1_Treatm!P2*Weighting!W16+TUM_default_S1_Treatm!Q2*Weighting!W17</f>
        <v>0.23021891923121876</v>
      </c>
      <c r="X2" s="6">
        <f>+TUM_default_S1_Treatm!B2*Weighting!X2+TUM_default_S1_Treatm!C2*Weighting!X3+TUM_default_S1_Treatm!D2*Weighting!X4+TUM_default_S1_Treatm!E2*Weighting!X5+TUM_default_S1_Treatm!F2*Weighting!X6+TUM_default_S1_Treatm!G2*Weighting!X7+TUM_default_S1_Treatm!H2*Weighting!X8+TUM_default_S1_Treatm!I2*Weighting!X9+TUM_default_S1_Treatm!J2*Weighting!X10+TUM_default_S1_Treatm!K2*Weighting!X11+TUM_default_S1_Treatm!L2*Weighting!X12+TUM_default_S1_Treatm!M2*Weighting!X13+TUM_default_S1_Treatm!N2*Weighting!X14+TUM_default_S1_Treatm!O2*Weighting!X15+TUM_default_S1_Treatm!P2*Weighting!X16+TUM_default_S1_Treatm!Q2*Weighting!X17</f>
        <v>6.1514045276555449E-2</v>
      </c>
      <c r="Y2" s="6">
        <f>+TUM_default_S1_Treatm!B2*Weighting!Y2+TUM_default_S1_Treatm!C2*Weighting!Y3+TUM_default_S1_Treatm!D2*Weighting!Y4+TUM_default_S1_Treatm!E2*Weighting!Y5+TUM_default_S1_Treatm!F2*Weighting!Y6+TUM_default_S1_Treatm!G2*Weighting!Y7+TUM_default_S1_Treatm!H2*Weighting!Y8+TUM_default_S1_Treatm!I2*Weighting!Y9+TUM_default_S1_Treatm!J2*Weighting!Y10+TUM_default_S1_Treatm!K2*Weighting!Y11+TUM_default_S1_Treatm!L2*Weighting!Y12+TUM_default_S1_Treatm!M2*Weighting!Y13+TUM_default_S1_Treatm!N2*Weighting!Y14+TUM_default_S1_Treatm!O2*Weighting!Y15+TUM_default_S1_Treatm!P2*Weighting!Y16+TUM_default_S1_Treatm!Q2*Weighting!Y17</f>
        <v>1.5601603223508693E-2</v>
      </c>
      <c r="Z2" s="6">
        <f>+TUM_default_S1_Treatm!B2*Weighting!Z2+TUM_default_S1_Treatm!C2*Weighting!Z3+TUM_default_S1_Treatm!D2*Weighting!Z4+TUM_default_S1_Treatm!E2*Weighting!Z5+TUM_default_S1_Treatm!F2*Weighting!Z6+TUM_default_S1_Treatm!G2*Weighting!Z7+TUM_default_S1_Treatm!H2*Weighting!Z8+TUM_default_S1_Treatm!I2*Weighting!Z9+TUM_default_S1_Treatm!J2*Weighting!Z10+TUM_default_S1_Treatm!K2*Weighting!Z11+TUM_default_S1_Treatm!L2*Weighting!Z12+TUM_default_S1_Treatm!M2*Weighting!Z13+TUM_default_S1_Treatm!N2*Weighting!Z14+TUM_default_S1_Treatm!O2*Weighting!Z15+TUM_default_S1_Treatm!P2*Weighting!Z16+TUM_default_S1_Treatm!Q2*Weighting!Z17</f>
        <v>5.444267916511468E-2</v>
      </c>
      <c r="AA2" s="6">
        <f>+TUM_default_S1_Treatm!B2*Weighting!AA2+TUM_default_S1_Treatm!C2*Weighting!AA3+TUM_default_S1_Treatm!D2*Weighting!AA4+TUM_default_S1_Treatm!E2*Weighting!AA5+TUM_default_S1_Treatm!F2*Weighting!AA6+TUM_default_S1_Treatm!G2*Weighting!AA7+TUM_default_S1_Treatm!H2*Weighting!AA8+TUM_default_S1_Treatm!I2*Weighting!AA9+TUM_default_S1_Treatm!J2*Weighting!AA10+TUM_default_S1_Treatm!K2*Weighting!AA11+TUM_default_S1_Treatm!L2*Weighting!AA12+TUM_default_S1_Treatm!M2*Weighting!AA13+TUM_default_S1_Treatm!N2*Weighting!AA14+TUM_default_S1_Treatm!O2*Weighting!AA15+TUM_default_S1_Treatm!P2*Weighting!AA16+TUM_default_S1_Treatm!Q2*Weighting!AA17</f>
        <v>0.50624345400707971</v>
      </c>
    </row>
    <row r="3" spans="1:27" x14ac:dyDescent="0.35">
      <c r="A3" s="5" t="s">
        <v>2</v>
      </c>
      <c r="B3" s="6">
        <f ca="1">+TUM_default_S1_Treatm!B3*Weighting!B2+TUM_default_S1_Treatm!C3*Weighting!B3+TUM_default_S1_Treatm!D3*Weighting!B4+TUM_default_S1_Treatm!E3*Weighting!B5+TUM_default_S1_Treatm!F3*Weighting!B6+TUM_default_S1_Treatm!G3*Weighting!B7+TUM_default_S1_Treatm!H3*Weighting!B8+TUM_default_S1_Treatm!I3*Weighting!B9+TUM_default_S1_Treatm!J3*Weighting!B10+TUM_default_S1_Treatm!K3*Weighting!B11+TUM_default_S1_Treatm!L3*Weighting!B12+TUM_default_S1_Treatm!M3*Weighting!B13+TUM_default_S1_Treatm!N3*Weighting!B14+TUM_default_S1_Treatm!O3*Weighting!B15+TUM_default_S1_Treatm!P3*Weighting!B16+TUM_default_S1_Treatm!Q3*Weighting!B17</f>
        <v>4.6592488930417134E-2</v>
      </c>
      <c r="C3" s="6">
        <f ca="1">+TUM_default_S1_Treatm!B3*Weighting!C2+TUM_default_S1_Treatm!C3*Weighting!C3+TUM_default_S1_Treatm!D3*Weighting!C4+TUM_default_S1_Treatm!E3*Weighting!C5+TUM_default_S1_Treatm!F3*Weighting!C6+TUM_default_S1_Treatm!G3*Weighting!C7+TUM_default_S1_Treatm!H3*Weighting!C8+TUM_default_S1_Treatm!I3*Weighting!C9+TUM_default_S1_Treatm!J3*Weighting!C10+TUM_default_S1_Treatm!K3*Weighting!C11+TUM_default_S1_Treatm!L3*Weighting!C12+TUM_default_S1_Treatm!M3*Weighting!C13+TUM_default_S1_Treatm!N3*Weighting!C14+TUM_default_S1_Treatm!O3*Weighting!C15+TUM_default_S1_Treatm!P3*Weighting!C16+TUM_default_S1_Treatm!Q3*Weighting!C17</f>
        <v>0.18537541619047337</v>
      </c>
      <c r="D3" s="6">
        <f ca="1">+TUM_default_S1_Treatm!B3*Weighting!D2+TUM_default_S1_Treatm!C3*Weighting!D3+TUM_default_S1_Treatm!D3*Weighting!D4+TUM_default_S1_Treatm!E3*Weighting!D5+TUM_default_S1_Treatm!F3*Weighting!D6+TUM_default_S1_Treatm!G3*Weighting!D7+TUM_default_S1_Treatm!H3*Weighting!D8+TUM_default_S1_Treatm!I3*Weighting!D9+TUM_default_S1_Treatm!J3*Weighting!D10+TUM_default_S1_Treatm!K3*Weighting!D11+TUM_default_S1_Treatm!L3*Weighting!D12+TUM_default_S1_Treatm!M3*Weighting!D13+TUM_default_S1_Treatm!N3*Weighting!D14+TUM_default_S1_Treatm!O3*Weighting!D15+TUM_default_S1_Treatm!P3*Weighting!D16+TUM_default_S1_Treatm!Q3*Weighting!D17</f>
        <v>4.8392112028298469E-2</v>
      </c>
      <c r="E3" s="6">
        <f ca="1">+TUM_default_S1_Treatm!B3*Weighting!E2+TUM_default_S1_Treatm!C3*Weighting!E3+TUM_default_S1_Treatm!D3*Weighting!E4+TUM_default_S1_Treatm!E3*Weighting!E5+TUM_default_S1_Treatm!F3*Weighting!E6+TUM_default_S1_Treatm!G3*Weighting!E7+TUM_default_S1_Treatm!H3*Weighting!E8+TUM_default_S1_Treatm!I3*Weighting!E9+TUM_default_S1_Treatm!J3*Weighting!E10+TUM_default_S1_Treatm!K3*Weighting!E11+TUM_default_S1_Treatm!L3*Weighting!E12+TUM_default_S1_Treatm!M3*Weighting!E13+TUM_default_S1_Treatm!N3*Weighting!E14+TUM_default_S1_Treatm!O3*Weighting!E15+TUM_default_S1_Treatm!P3*Weighting!E16+TUM_default_S1_Treatm!Q3*Weighting!E17</f>
        <v>0.19346115258098767</v>
      </c>
      <c r="F3" s="6">
        <f ca="1">+TUM_default_S1_Treatm!B3*Weighting!F2+TUM_default_S1_Treatm!C3*Weighting!F3+TUM_default_S1_Treatm!D3*Weighting!F4+TUM_default_S1_Treatm!E3*Weighting!F5+TUM_default_S1_Treatm!F3*Weighting!F6+TUM_default_S1_Treatm!G3*Weighting!F7+TUM_default_S1_Treatm!H3*Weighting!F8+TUM_default_S1_Treatm!I3*Weighting!F9+TUM_default_S1_Treatm!J3*Weighting!F10+TUM_default_S1_Treatm!K3*Weighting!F11+TUM_default_S1_Treatm!L3*Weighting!F12+TUM_default_S1_Treatm!M3*Weighting!F13+TUM_default_S1_Treatm!N3*Weighting!F14+TUM_default_S1_Treatm!O3*Weighting!F15+TUM_default_S1_Treatm!P3*Weighting!F16+TUM_default_S1_Treatm!Q3*Weighting!F17</f>
        <v>9.8324388313511174E-2</v>
      </c>
      <c r="G3" s="6">
        <f>+TUM_default_S1_Treatm!B3*Weighting!G2+TUM_default_S1_Treatm!C3*Weighting!G3+TUM_default_S1_Treatm!D3*Weighting!G4+TUM_default_S1_Treatm!E3*Weighting!G5+TUM_default_S1_Treatm!F3*Weighting!G6+TUM_default_S1_Treatm!G3*Weighting!G7+TUM_default_S1_Treatm!H3*Weighting!G8+TUM_default_S1_Treatm!I3*Weighting!G9+TUM_default_S1_Treatm!J3*Weighting!G10+TUM_default_S1_Treatm!K3*Weighting!G11+TUM_default_S1_Treatm!L3*Weighting!G12+TUM_default_S1_Treatm!M3*Weighting!G13+TUM_default_S1_Treatm!N3*Weighting!G14+TUM_default_S1_Treatm!O3*Weighting!G15+TUM_default_S1_Treatm!P3*Weighting!G16+TUM_default_S1_Treatm!Q3*Weighting!G17</f>
        <v>2.1863651576340952E-2</v>
      </c>
      <c r="H3" s="6">
        <f>+TUM_default_S1_Treatm!B3*Weighting!H2+TUM_default_S1_Treatm!C3*Weighting!H3+TUM_default_S1_Treatm!D3*Weighting!H4+TUM_default_S1_Treatm!E3*Weighting!H5+TUM_default_S1_Treatm!F3*Weighting!H6+TUM_default_S1_Treatm!G3*Weighting!H7+TUM_default_S1_Treatm!H3*Weighting!H8+TUM_default_S1_Treatm!I3*Weighting!H9+TUM_default_S1_Treatm!J3*Weighting!H10+TUM_default_S1_Treatm!K3*Weighting!H11+TUM_default_S1_Treatm!L3*Weighting!H12+TUM_default_S1_Treatm!M3*Weighting!H13+TUM_default_S1_Treatm!N3*Weighting!H14+TUM_default_S1_Treatm!O3*Weighting!H15+TUM_default_S1_Treatm!P3*Weighting!H16+TUM_default_S1_Treatm!Q3*Weighting!H17</f>
        <v>8.4511008254158665E-2</v>
      </c>
      <c r="I3" s="6">
        <f>+TUM_default_S1_Treatm!B3*Weighting!I2+TUM_default_S1_Treatm!C3*Weighting!I3+TUM_default_S1_Treatm!D3*Weighting!I4+TUM_default_S1_Treatm!E3*Weighting!I5+TUM_default_S1_Treatm!F3*Weighting!I6+TUM_default_S1_Treatm!G3*Weighting!I7+TUM_default_S1_Treatm!H3*Weighting!I8+TUM_default_S1_Treatm!I3*Weighting!I9+TUM_default_S1_Treatm!J3*Weighting!I10+TUM_default_S1_Treatm!K3*Weighting!I11+TUM_default_S1_Treatm!L3*Weighting!I12+TUM_default_S1_Treatm!M3*Weighting!I13+TUM_default_S1_Treatm!N3*Weighting!I14+TUM_default_S1_Treatm!O3*Weighting!I15+TUM_default_S1_Treatm!P3*Weighting!I16+TUM_default_S1_Treatm!Q3*Weighting!I17</f>
        <v>2.2659029211627376E-2</v>
      </c>
      <c r="J3" s="6">
        <f>+TUM_default_S1_Treatm!B3*Weighting!J2+TUM_default_S1_Treatm!C3*Weighting!J3+TUM_default_S1_Treatm!D3*Weighting!J4+TUM_default_S1_Treatm!E3*Weighting!J5+TUM_default_S1_Treatm!F3*Weighting!J6+TUM_default_S1_Treatm!G3*Weighting!J7+TUM_default_S1_Treatm!H3*Weighting!J8+TUM_default_S1_Treatm!I3*Weighting!J9+TUM_default_S1_Treatm!J3*Weighting!J10+TUM_default_S1_Treatm!K3*Weighting!J11+TUM_default_S1_Treatm!L3*Weighting!J12+TUM_default_S1_Treatm!M3*Weighting!J13+TUM_default_S1_Treatm!N3*Weighting!J14+TUM_default_S1_Treatm!O3*Weighting!J15+TUM_default_S1_Treatm!P3*Weighting!J16+TUM_default_S1_Treatm!Q3*Weighting!J17</f>
        <v>8.8744444789382107E-2</v>
      </c>
      <c r="K3" s="6">
        <f>+TUM_default_S1_Treatm!B3*Weighting!K2+TUM_default_S1_Treatm!C3*Weighting!K3+TUM_default_S1_Treatm!D3*Weighting!K4+TUM_default_S1_Treatm!E3*Weighting!K5+TUM_default_S1_Treatm!F3*Weighting!K6+TUM_default_S1_Treatm!G3*Weighting!K7+TUM_default_S1_Treatm!H3*Weighting!K8+TUM_default_S1_Treatm!I3*Weighting!K9+TUM_default_S1_Treatm!J3*Weighting!K10+TUM_default_S1_Treatm!K3*Weighting!K11+TUM_default_S1_Treatm!L3*Weighting!K12+TUM_default_S1_Treatm!M3*Weighting!K13+TUM_default_S1_Treatm!N3*Weighting!K14+TUM_default_S1_Treatm!O3*Weighting!K15+TUM_default_S1_Treatm!P3*Weighting!K16+TUM_default_S1_Treatm!Q3*Weighting!K17</f>
        <v>4.2160461325495384E-2</v>
      </c>
      <c r="L3" s="6">
        <f>+TUM_default_S1_Treatm!B3*Weighting!L2+TUM_default_S1_Treatm!C3*Weighting!L3+TUM_default_S1_Treatm!D3*Weighting!L4+TUM_default_S1_Treatm!E3*Weighting!L5+TUM_default_S1_Treatm!F3*Weighting!L6+TUM_default_S1_Treatm!G3*Weighting!L7+TUM_default_S1_Treatm!H3*Weighting!L8+TUM_default_S1_Treatm!I3*Weighting!L9+TUM_default_S1_Treatm!J3*Weighting!L10+TUM_default_S1_Treatm!K3*Weighting!L11+TUM_default_S1_Treatm!L3*Weighting!L12+TUM_default_S1_Treatm!M3*Weighting!L13+TUM_default_S1_Treatm!N3*Weighting!L14+TUM_default_S1_Treatm!O3*Weighting!L15+TUM_default_S1_Treatm!P3*Weighting!L16+TUM_default_S1_Treatm!Q3*Weighting!L17</f>
        <v>0.38796988047119918</v>
      </c>
      <c r="M3" s="6">
        <f>+TUM_default_S1_Treatm!B3*Weighting!M2+TUM_default_S1_Treatm!C3*Weighting!M3+TUM_default_S1_Treatm!D3*Weighting!M4+TUM_default_S1_Treatm!E3*Weighting!M5+TUM_default_S1_Treatm!F3*Weighting!M6+TUM_default_S1_Treatm!G3*Weighting!M7+TUM_default_S1_Treatm!H3*Weighting!M8+TUM_default_S1_Treatm!I3*Weighting!M9+TUM_default_S1_Treatm!J3*Weighting!M10+TUM_default_S1_Treatm!K3*Weighting!M11+TUM_default_S1_Treatm!L3*Weighting!M12+TUM_default_S1_Treatm!M3*Weighting!M13+TUM_default_S1_Treatm!N3*Weighting!M14+TUM_default_S1_Treatm!O3*Weighting!M15+TUM_default_S1_Treatm!P3*Weighting!M16+TUM_default_S1_Treatm!Q3*Weighting!M17</f>
        <v>1.1276703838030795E-3</v>
      </c>
      <c r="N3" s="6">
        <f>+TUM_default_S1_Treatm!B3*Weighting!N2+TUM_default_S1_Treatm!C3*Weighting!N3+TUM_default_S1_Treatm!D3*Weighting!N4+TUM_default_S1_Treatm!E3*Weighting!N5+TUM_default_S1_Treatm!F3*Weighting!N6+TUM_default_S1_Treatm!G3*Weighting!N7+TUM_default_S1_Treatm!H3*Weighting!N8+TUM_default_S1_Treatm!I3*Weighting!N9+TUM_default_S1_Treatm!J3*Weighting!N10+TUM_default_S1_Treatm!K3*Weighting!N11+TUM_default_S1_Treatm!L3*Weighting!N12+TUM_default_S1_Treatm!M3*Weighting!N13+TUM_default_S1_Treatm!N3*Weighting!N14+TUM_default_S1_Treatm!O3*Weighting!N15+TUM_default_S1_Treatm!P3*Weighting!N16+TUM_default_S1_Treatm!Q3*Weighting!N17</f>
        <v>-5.4591321705016016E-2</v>
      </c>
      <c r="O3" s="6">
        <f>+TUM_default_S1_Treatm!B3*Weighting!O2+TUM_default_S1_Treatm!C3*Weighting!O3+TUM_default_S1_Treatm!D3*Weighting!O4+TUM_default_S1_Treatm!E3*Weighting!O5+TUM_default_S1_Treatm!F3*Weighting!O6+TUM_default_S1_Treatm!G3*Weighting!O7+TUM_default_S1_Treatm!H3*Weighting!O8+TUM_default_S1_Treatm!I3*Weighting!O9+TUM_default_S1_Treatm!J3*Weighting!O10+TUM_default_S1_Treatm!K3*Weighting!O11+TUM_default_S1_Treatm!L3*Weighting!O12+TUM_default_S1_Treatm!M3*Weighting!O13+TUM_default_S1_Treatm!N3*Weighting!O14+TUM_default_S1_Treatm!O3*Weighting!O15+TUM_default_S1_Treatm!P3*Weighting!O16+TUM_default_S1_Treatm!Q3*Weighting!O17</f>
        <v>8.3333075952152294E-3</v>
      </c>
      <c r="P3" s="6">
        <f>+TUM_default_S1_Treatm!B3*Weighting!P2+TUM_default_S1_Treatm!C3*Weighting!P3+TUM_default_S1_Treatm!D3*Weighting!P4+TUM_default_S1_Treatm!E3*Weighting!P5+TUM_default_S1_Treatm!F3*Weighting!P6+TUM_default_S1_Treatm!G3*Weighting!P7+TUM_default_S1_Treatm!H3*Weighting!P8+TUM_default_S1_Treatm!I3*Weighting!P9+TUM_default_S1_Treatm!J3*Weighting!P10+TUM_default_S1_Treatm!K3*Weighting!P11+TUM_default_S1_Treatm!L3*Weighting!P12+TUM_default_S1_Treatm!M3*Weighting!P13+TUM_default_S1_Treatm!N3*Weighting!P14+TUM_default_S1_Treatm!O3*Weighting!P15+TUM_default_S1_Treatm!P3*Weighting!P16+TUM_default_S1_Treatm!Q3*Weighting!P17</f>
        <v>1.2237260868173984E-3</v>
      </c>
      <c r="Q3" s="6">
        <f>+TUM_default_S1_Treatm!B3*Weighting!Q2+TUM_default_S1_Treatm!C3*Weighting!Q3+TUM_default_S1_Treatm!D3*Weighting!Q4+TUM_default_S1_Treatm!E3*Weighting!Q5+TUM_default_S1_Treatm!F3*Weighting!Q6+TUM_default_S1_Treatm!G3*Weighting!Q7+TUM_default_S1_Treatm!H3*Weighting!Q8+TUM_default_S1_Treatm!I3*Weighting!Q9+TUM_default_S1_Treatm!J3*Weighting!Q10+TUM_default_S1_Treatm!K3*Weighting!Q11+TUM_default_S1_Treatm!L3*Weighting!Q12+TUM_default_S1_Treatm!M3*Weighting!Q13+TUM_default_S1_Treatm!N3*Weighting!Q14+TUM_default_S1_Treatm!O3*Weighting!Q15+TUM_default_S1_Treatm!P3*Weighting!Q16+TUM_default_S1_Treatm!Q3*Weighting!Q17</f>
        <v>-6.2607228684528242E-4</v>
      </c>
      <c r="R3" s="6">
        <f>+TUM_default_S1_Treatm!B3*Weighting!R2+TUM_default_S1_Treatm!C3*Weighting!R3+TUM_default_S1_Treatm!D3*Weighting!R4+TUM_default_S1_Treatm!E3*Weighting!R5+TUM_default_S1_Treatm!F3*Weighting!R6+TUM_default_S1_Treatm!G3*Weighting!R7+TUM_default_S1_Treatm!H3*Weighting!R8+TUM_default_S1_Treatm!I3*Weighting!R9+TUM_default_S1_Treatm!J3*Weighting!R10+TUM_default_S1_Treatm!K3*Weighting!R11+TUM_default_S1_Treatm!L3*Weighting!R12+TUM_default_S1_Treatm!M3*Weighting!R13+TUM_default_S1_Treatm!N3*Weighting!R14+TUM_default_S1_Treatm!O3*Weighting!R15+TUM_default_S1_Treatm!P3*Weighting!R16+TUM_default_S1_Treatm!Q3*Weighting!R17</f>
        <v>-2.5865978340584857E-2</v>
      </c>
      <c r="S3" s="6">
        <f>+TUM_default_S1_Treatm!B3*Weighting!S2+TUM_default_S1_Treatm!C3*Weighting!S3+TUM_default_S1_Treatm!D3*Weighting!S4+TUM_default_S1_Treatm!E3*Weighting!S5+TUM_default_S1_Treatm!F3*Weighting!S6+TUM_default_S1_Treatm!G3*Weighting!S7+TUM_default_S1_Treatm!H3*Weighting!S8+TUM_default_S1_Treatm!I3*Weighting!S9+TUM_default_S1_Treatm!J3*Weighting!S10+TUM_default_S1_Treatm!K3*Weighting!S11+TUM_default_S1_Treatm!L3*Weighting!S12+TUM_default_S1_Treatm!M3*Weighting!S13+TUM_default_S1_Treatm!N3*Weighting!S14+TUM_default_S1_Treatm!O3*Weighting!S15+TUM_default_S1_Treatm!P3*Weighting!S16+TUM_default_S1_Treatm!Q3*Weighting!S17</f>
        <v>-1.3647116289779729E-2</v>
      </c>
      <c r="T3" s="6">
        <f>+TUM_default_S1_Treatm!B3*Weighting!T2+TUM_default_S1_Treatm!C3*Weighting!T3+TUM_default_S1_Treatm!D3*Weighting!T4+TUM_default_S1_Treatm!E3*Weighting!T5+TUM_default_S1_Treatm!F3*Weighting!T6+TUM_default_S1_Treatm!G3*Weighting!T7+TUM_default_S1_Treatm!H3*Weighting!T8+TUM_default_S1_Treatm!I3*Weighting!T9+TUM_default_S1_Treatm!J3*Weighting!T10+TUM_default_S1_Treatm!K3*Weighting!T11+TUM_default_S1_Treatm!L3*Weighting!T12+TUM_default_S1_Treatm!M3*Weighting!T13+TUM_default_S1_Treatm!N3*Weighting!T14+TUM_default_S1_Treatm!O3*Weighting!T15+TUM_default_S1_Treatm!P3*Weighting!T16+TUM_default_S1_Treatm!Q3*Weighting!T17</f>
        <v>-2.451950766801346E-2</v>
      </c>
      <c r="U3" s="6">
        <f>+TUM_default_S1_Treatm!B3*Weighting!U2+TUM_default_S1_Treatm!C3*Weighting!U3+TUM_default_S1_Treatm!D3*Weighting!U4+TUM_default_S1_Treatm!E3*Weighting!U5+TUM_default_S1_Treatm!F3*Weighting!U6+TUM_default_S1_Treatm!G3*Weighting!U7+TUM_default_S1_Treatm!H3*Weighting!U8+TUM_default_S1_Treatm!I3*Weighting!U9+TUM_default_S1_Treatm!J3*Weighting!U10+TUM_default_S1_Treatm!K3*Weighting!U11+TUM_default_S1_Treatm!L3*Weighting!U12+TUM_default_S1_Treatm!M3*Weighting!U13+TUM_default_S1_Treatm!N3*Weighting!U14+TUM_default_S1_Treatm!O3*Weighting!U15+TUM_default_S1_Treatm!P3*Weighting!U16+TUM_default_S1_Treatm!Q3*Weighting!U17</f>
        <v>-5.8123871171663136E-4</v>
      </c>
      <c r="V3" s="6">
        <f>+TUM_default_S1_Treatm!B3*Weighting!V2+TUM_default_S1_Treatm!C3*Weighting!V3+TUM_default_S1_Treatm!D3*Weighting!V4+TUM_default_S1_Treatm!E3*Weighting!V5+TUM_default_S1_Treatm!F3*Weighting!V6+TUM_default_S1_Treatm!G3*Weighting!V7+TUM_default_S1_Treatm!H3*Weighting!V8+TUM_default_S1_Treatm!I3*Weighting!V9+TUM_default_S1_Treatm!J3*Weighting!V10+TUM_default_S1_Treatm!K3*Weighting!V11+TUM_default_S1_Treatm!L3*Weighting!V12+TUM_default_S1_Treatm!M3*Weighting!V13+TUM_default_S1_Treatm!N3*Weighting!V14+TUM_default_S1_Treatm!O3*Weighting!V15+TUM_default_S1_Treatm!P3*Weighting!V16+TUM_default_S1_Treatm!Q3*Weighting!V17</f>
        <v>-1.3956275229153263E-2</v>
      </c>
      <c r="W3" s="6">
        <f>+TUM_default_S1_Treatm!B3*Weighting!W2+TUM_default_S1_Treatm!C3*Weighting!W3+TUM_default_S1_Treatm!D3*Weighting!W4+TUM_default_S1_Treatm!E3*Weighting!W5+TUM_default_S1_Treatm!F3*Weighting!W6+TUM_default_S1_Treatm!G3*Weighting!W7+TUM_default_S1_Treatm!H3*Weighting!W8+TUM_default_S1_Treatm!I3*Weighting!W9+TUM_default_S1_Treatm!J3*Weighting!W10+TUM_default_S1_Treatm!K3*Weighting!W11+TUM_default_S1_Treatm!L3*Weighting!W12+TUM_default_S1_Treatm!M3*Weighting!W13+TUM_default_S1_Treatm!N3*Weighting!W14+TUM_default_S1_Treatm!O3*Weighting!W15+TUM_default_S1_Treatm!P3*Weighting!W16+TUM_default_S1_Treatm!Q3*Weighting!W17</f>
        <v>4.3590534905499304E-3</v>
      </c>
      <c r="X3" s="6">
        <f>+TUM_default_S1_Treatm!B3*Weighting!X2+TUM_default_S1_Treatm!C3*Weighting!X3+TUM_default_S1_Treatm!D3*Weighting!X4+TUM_default_S1_Treatm!E3*Weighting!X5+TUM_default_S1_Treatm!F3*Weighting!X6+TUM_default_S1_Treatm!G3*Weighting!X7+TUM_default_S1_Treatm!H3*Weighting!X8+TUM_default_S1_Treatm!I3*Weighting!X9+TUM_default_S1_Treatm!J3*Weighting!X10+TUM_default_S1_Treatm!K3*Weighting!X11+TUM_default_S1_Treatm!L3*Weighting!X12+TUM_default_S1_Treatm!M3*Weighting!X13+TUM_default_S1_Treatm!N3*Weighting!X14+TUM_default_S1_Treatm!O3*Weighting!X15+TUM_default_S1_Treatm!P3*Weighting!X16+TUM_default_S1_Treatm!Q3*Weighting!X17</f>
        <v>-7.3116966206050304E-4</v>
      </c>
      <c r="Y3" s="6">
        <f>+TUM_default_S1_Treatm!B3*Weighting!Y2+TUM_default_S1_Treatm!C3*Weighting!Y3+TUM_default_S1_Treatm!D3*Weighting!Y4+TUM_default_S1_Treatm!E3*Weighting!Y5+TUM_default_S1_Treatm!F3*Weighting!Y6+TUM_default_S1_Treatm!G3*Weighting!Y7+TUM_default_S1_Treatm!H3*Weighting!Y8+TUM_default_S1_Treatm!I3*Weighting!Y9+TUM_default_S1_Treatm!J3*Weighting!Y10+TUM_default_S1_Treatm!K3*Weighting!Y11+TUM_default_S1_Treatm!L3*Weighting!Y12+TUM_default_S1_Treatm!M3*Weighting!Y13+TUM_default_S1_Treatm!N3*Weighting!Y14+TUM_default_S1_Treatm!O3*Weighting!Y15+TUM_default_S1_Treatm!P3*Weighting!Y16+TUM_default_S1_Treatm!Q3*Weighting!Y17</f>
        <v>3.353110007080138E-3</v>
      </c>
      <c r="Z3" s="6">
        <f>+TUM_default_S1_Treatm!B3*Weighting!Z2+TUM_default_S1_Treatm!C3*Weighting!Z3+TUM_default_S1_Treatm!D3*Weighting!Z4+TUM_default_S1_Treatm!E3*Weighting!Z5+TUM_default_S1_Treatm!F3*Weighting!Z6+TUM_default_S1_Treatm!G3*Weighting!Z7+TUM_default_S1_Treatm!H3*Weighting!Z8+TUM_default_S1_Treatm!I3*Weighting!Z9+TUM_default_S1_Treatm!J3*Weighting!Z10+TUM_default_S1_Treatm!K3*Weighting!Z11+TUM_default_S1_Treatm!L3*Weighting!Z12+TUM_default_S1_Treatm!M3*Weighting!Z13+TUM_default_S1_Treatm!N3*Weighting!Z14+TUM_default_S1_Treatm!O3*Weighting!Z15+TUM_default_S1_Treatm!P3*Weighting!Z16+TUM_default_S1_Treatm!Q3*Weighting!Z17</f>
        <v>2.3904594791622283E-3</v>
      </c>
      <c r="AA3" s="6">
        <f>+TUM_default_S1_Treatm!B3*Weighting!AA2+TUM_default_S1_Treatm!C3*Weighting!AA3+TUM_default_S1_Treatm!D3*Weighting!AA4+TUM_default_S1_Treatm!E3*Weighting!AA5+TUM_default_S1_Treatm!F3*Weighting!AA6+TUM_default_S1_Treatm!G3*Weighting!AA7+TUM_default_S1_Treatm!H3*Weighting!AA8+TUM_default_S1_Treatm!I3*Weighting!AA9+TUM_default_S1_Treatm!J3*Weighting!AA10+TUM_default_S1_Treatm!K3*Weighting!AA11+TUM_default_S1_Treatm!L3*Weighting!AA12+TUM_default_S1_Treatm!M3*Weighting!AA13+TUM_default_S1_Treatm!N3*Weighting!AA14+TUM_default_S1_Treatm!O3*Weighting!AA15+TUM_default_S1_Treatm!P3*Weighting!AA16+TUM_default_S1_Treatm!Q3*Weighting!AA17</f>
        <v>7.5579897600797752E-2</v>
      </c>
    </row>
    <row r="4" spans="1:27" x14ac:dyDescent="0.35">
      <c r="A4" s="5" t="s">
        <v>3</v>
      </c>
      <c r="B4" s="6">
        <f ca="1">+TUM_default_S1_Treatm!B4*Weighting!B2+TUM_default_S1_Treatm!C4*Weighting!B3+TUM_default_S1_Treatm!D4*Weighting!B4+TUM_default_S1_Treatm!E4*Weighting!B5+TUM_default_S1_Treatm!F4*Weighting!B6+TUM_default_S1_Treatm!G4*Weighting!B7+TUM_default_S1_Treatm!H4*Weighting!B8+TUM_default_S1_Treatm!I4*Weighting!B9+TUM_default_S1_Treatm!J4*Weighting!B10+TUM_default_S1_Treatm!K4*Weighting!B11+TUM_default_S1_Treatm!L4*Weighting!B12+TUM_default_S1_Treatm!M4*Weighting!B13+TUM_default_S1_Treatm!N4*Weighting!B14+TUM_default_S1_Treatm!O4*Weighting!B15+TUM_default_S1_Treatm!P4*Weighting!B16+TUM_default_S1_Treatm!Q4*Weighting!B17</f>
        <v>0.17895398156496575</v>
      </c>
      <c r="C4" s="6">
        <f ca="1">+TUM_default_S1_Treatm!B4*Weighting!C2+TUM_default_S1_Treatm!C4*Weighting!C3+TUM_default_S1_Treatm!D4*Weighting!C4+TUM_default_S1_Treatm!E4*Weighting!C5+TUM_default_S1_Treatm!F4*Weighting!C6+TUM_default_S1_Treatm!G4*Weighting!C7+TUM_default_S1_Treatm!H4*Weighting!C8+TUM_default_S1_Treatm!I4*Weighting!C9+TUM_default_S1_Treatm!J4*Weighting!C10+TUM_default_S1_Treatm!K4*Weighting!C11+TUM_default_S1_Treatm!L4*Weighting!C12+TUM_default_S1_Treatm!M4*Weighting!C13+TUM_default_S1_Treatm!N4*Weighting!C14+TUM_default_S1_Treatm!O4*Weighting!C15+TUM_default_S1_Treatm!P4*Weighting!C16+TUM_default_S1_Treatm!Q4*Weighting!C17</f>
        <v>0.12449885218406462</v>
      </c>
      <c r="D4" s="6">
        <f ca="1">+TUM_default_S1_Treatm!B4*Weighting!D2+TUM_default_S1_Treatm!C4*Weighting!D3+TUM_default_S1_Treatm!D4*Weighting!D4+TUM_default_S1_Treatm!E4*Weighting!D5+TUM_default_S1_Treatm!F4*Weighting!D6+TUM_default_S1_Treatm!G4*Weighting!D7+TUM_default_S1_Treatm!H4*Weighting!D8+TUM_default_S1_Treatm!I4*Weighting!D9+TUM_default_S1_Treatm!J4*Weighting!D10+TUM_default_S1_Treatm!K4*Weighting!D11+TUM_default_S1_Treatm!L4*Weighting!D12+TUM_default_S1_Treatm!M4*Weighting!D13+TUM_default_S1_Treatm!N4*Weighting!D14+TUM_default_S1_Treatm!O4*Weighting!D15+TUM_default_S1_Treatm!P4*Weighting!D16+TUM_default_S1_Treatm!Q4*Weighting!D17</f>
        <v>0.17840847010422314</v>
      </c>
      <c r="E4" s="6">
        <f ca="1">+TUM_default_S1_Treatm!B4*Weighting!E2+TUM_default_S1_Treatm!C4*Weighting!E3+TUM_default_S1_Treatm!D4*Weighting!E4+TUM_default_S1_Treatm!E4*Weighting!E5+TUM_default_S1_Treatm!F4*Weighting!E6+TUM_default_S1_Treatm!G4*Weighting!E7+TUM_default_S1_Treatm!H4*Weighting!E8+TUM_default_S1_Treatm!I4*Weighting!E9+TUM_default_S1_Treatm!J4*Weighting!E10+TUM_default_S1_Treatm!K4*Weighting!E11+TUM_default_S1_Treatm!L4*Weighting!E12+TUM_default_S1_Treatm!M4*Weighting!E13+TUM_default_S1_Treatm!N4*Weighting!E14+TUM_default_S1_Treatm!O4*Weighting!E15+TUM_default_S1_Treatm!P4*Weighting!E16+TUM_default_S1_Treatm!Q4*Weighting!E17</f>
        <v>9.5163440303165148E-2</v>
      </c>
      <c r="F4" s="6">
        <f ca="1">+TUM_default_S1_Treatm!B4*Weighting!F2+TUM_default_S1_Treatm!C4*Weighting!F3+TUM_default_S1_Treatm!D4*Weighting!F4+TUM_default_S1_Treatm!E4*Weighting!F5+TUM_default_S1_Treatm!F4*Weighting!F6+TUM_default_S1_Treatm!G4*Weighting!F7+TUM_default_S1_Treatm!H4*Weighting!F8+TUM_default_S1_Treatm!I4*Weighting!F9+TUM_default_S1_Treatm!J4*Weighting!F10+TUM_default_S1_Treatm!K4*Weighting!F11+TUM_default_S1_Treatm!L4*Weighting!F12+TUM_default_S1_Treatm!M4*Weighting!F13+TUM_default_S1_Treatm!N4*Weighting!F14+TUM_default_S1_Treatm!O4*Weighting!F15+TUM_default_S1_Treatm!P4*Weighting!F16+TUM_default_S1_Treatm!Q4*Weighting!F17</f>
        <v>0.15411058401996613</v>
      </c>
      <c r="G4" s="6">
        <f>+TUM_default_S1_Treatm!B4*Weighting!G2+TUM_default_S1_Treatm!C4*Weighting!G3+TUM_default_S1_Treatm!D4*Weighting!G4+TUM_default_S1_Treatm!E4*Weighting!G5+TUM_default_S1_Treatm!F4*Weighting!G6+TUM_default_S1_Treatm!G4*Weighting!G7+TUM_default_S1_Treatm!H4*Weighting!G8+TUM_default_S1_Treatm!I4*Weighting!G9+TUM_default_S1_Treatm!J4*Weighting!G10+TUM_default_S1_Treatm!K4*Weighting!G11+TUM_default_S1_Treatm!L4*Weighting!G12+TUM_default_S1_Treatm!M4*Weighting!G13+TUM_default_S1_Treatm!N4*Weighting!G14+TUM_default_S1_Treatm!O4*Weighting!G15+TUM_default_S1_Treatm!P4*Weighting!G16+TUM_default_S1_Treatm!Q4*Weighting!G17</f>
        <v>8.1007715919913972E-2</v>
      </c>
      <c r="H4" s="6">
        <f>+TUM_default_S1_Treatm!B4*Weighting!H2+TUM_default_S1_Treatm!C4*Weighting!H3+TUM_default_S1_Treatm!D4*Weighting!H4+TUM_default_S1_Treatm!E4*Weighting!H5+TUM_default_S1_Treatm!F4*Weighting!H6+TUM_default_S1_Treatm!G4*Weighting!H7+TUM_default_S1_Treatm!H4*Weighting!H8+TUM_default_S1_Treatm!I4*Weighting!H9+TUM_default_S1_Treatm!J4*Weighting!H10+TUM_default_S1_Treatm!K4*Weighting!H11+TUM_default_S1_Treatm!L4*Weighting!H12+TUM_default_S1_Treatm!M4*Weighting!H13+TUM_default_S1_Treatm!N4*Weighting!H14+TUM_default_S1_Treatm!O4*Weighting!H15+TUM_default_S1_Treatm!P4*Weighting!H16+TUM_default_S1_Treatm!Q4*Weighting!H17</f>
        <v>7.7660132217500261E-2</v>
      </c>
      <c r="I4" s="6">
        <f>+TUM_default_S1_Treatm!B4*Weighting!I2+TUM_default_S1_Treatm!C4*Weighting!I3+TUM_default_S1_Treatm!D4*Weighting!I4+TUM_default_S1_Treatm!E4*Weighting!I5+TUM_default_S1_Treatm!F4*Weighting!I6+TUM_default_S1_Treatm!G4*Weighting!I7+TUM_default_S1_Treatm!H4*Weighting!I8+TUM_default_S1_Treatm!I4*Weighting!I9+TUM_default_S1_Treatm!J4*Weighting!I10+TUM_default_S1_Treatm!K4*Weighting!I11+TUM_default_S1_Treatm!L4*Weighting!I12+TUM_default_S1_Treatm!M4*Weighting!I13+TUM_default_S1_Treatm!N4*Weighting!I14+TUM_default_S1_Treatm!O4*Weighting!I15+TUM_default_S1_Treatm!P4*Weighting!I16+TUM_default_S1_Treatm!Q4*Weighting!I17</f>
        <v>8.2265552680679144E-2</v>
      </c>
      <c r="J4" s="6">
        <f>+TUM_default_S1_Treatm!B4*Weighting!J2+TUM_default_S1_Treatm!C4*Weighting!J3+TUM_default_S1_Treatm!D4*Weighting!J4+TUM_default_S1_Treatm!E4*Weighting!J5+TUM_default_S1_Treatm!F4*Weighting!J6+TUM_default_S1_Treatm!G4*Weighting!J7+TUM_default_S1_Treatm!H4*Weighting!J8+TUM_default_S1_Treatm!I4*Weighting!J9+TUM_default_S1_Treatm!J4*Weighting!J10+TUM_default_S1_Treatm!K4*Weighting!J11+TUM_default_S1_Treatm!L4*Weighting!J12+TUM_default_S1_Treatm!M4*Weighting!J13+TUM_default_S1_Treatm!N4*Weighting!J14+TUM_default_S1_Treatm!O4*Weighting!J15+TUM_default_S1_Treatm!P4*Weighting!J16+TUM_default_S1_Treatm!Q4*Weighting!J17</f>
        <v>8.4398164056536759E-2</v>
      </c>
      <c r="K4" s="6">
        <f>+TUM_default_S1_Treatm!B4*Weighting!K2+TUM_default_S1_Treatm!C4*Weighting!K3+TUM_default_S1_Treatm!D4*Weighting!K4+TUM_default_S1_Treatm!E4*Weighting!K5+TUM_default_S1_Treatm!F4*Weighting!K6+TUM_default_S1_Treatm!G4*Weighting!K7+TUM_default_S1_Treatm!H4*Weighting!K8+TUM_default_S1_Treatm!I4*Weighting!K9+TUM_default_S1_Treatm!J4*Weighting!K10+TUM_default_S1_Treatm!K4*Weighting!K11+TUM_default_S1_Treatm!L4*Weighting!K12+TUM_default_S1_Treatm!M4*Weighting!K13+TUM_default_S1_Treatm!N4*Weighting!K14+TUM_default_S1_Treatm!O4*Weighting!K15+TUM_default_S1_Treatm!P4*Weighting!K16+TUM_default_S1_Treatm!Q4*Weighting!K17</f>
        <v>7.7098920818431171E-2</v>
      </c>
      <c r="L4" s="6">
        <f>+TUM_default_S1_Treatm!B4*Weighting!L2+TUM_default_S1_Treatm!C4*Weighting!L3+TUM_default_S1_Treatm!D4*Weighting!L4+TUM_default_S1_Treatm!E4*Weighting!L5+TUM_default_S1_Treatm!F4*Weighting!L6+TUM_default_S1_Treatm!G4*Weighting!L7+TUM_default_S1_Treatm!H4*Weighting!L8+TUM_default_S1_Treatm!I4*Weighting!L9+TUM_default_S1_Treatm!J4*Weighting!L10+TUM_default_S1_Treatm!K4*Weighting!L11+TUM_default_S1_Treatm!L4*Weighting!L12+TUM_default_S1_Treatm!M4*Weighting!L13+TUM_default_S1_Treatm!N4*Weighting!L14+TUM_default_S1_Treatm!O4*Weighting!L15+TUM_default_S1_Treatm!P4*Weighting!L16+TUM_default_S1_Treatm!Q4*Weighting!L17</f>
        <v>9.4864584767562238E-2</v>
      </c>
      <c r="M4" s="6">
        <f>+TUM_default_S1_Treatm!B4*Weighting!M2+TUM_default_S1_Treatm!C4*Weighting!M3+TUM_default_S1_Treatm!D4*Weighting!M4+TUM_default_S1_Treatm!E4*Weighting!M5+TUM_default_S1_Treatm!F4*Weighting!M6+TUM_default_S1_Treatm!G4*Weighting!M7+TUM_default_S1_Treatm!H4*Weighting!M8+TUM_default_S1_Treatm!I4*Weighting!M9+TUM_default_S1_Treatm!J4*Weighting!M10+TUM_default_S1_Treatm!K4*Weighting!M11+TUM_default_S1_Treatm!L4*Weighting!M12+TUM_default_S1_Treatm!M4*Weighting!M13+TUM_default_S1_Treatm!N4*Weighting!M14+TUM_default_S1_Treatm!O4*Weighting!M15+TUM_default_S1_Treatm!P4*Weighting!M16+TUM_default_S1_Treatm!Q4*Weighting!M17</f>
        <v>7.2671650459960558E-3</v>
      </c>
      <c r="N4" s="6">
        <f>+TUM_default_S1_Treatm!B4*Weighting!N2+TUM_default_S1_Treatm!C4*Weighting!N3+TUM_default_S1_Treatm!D4*Weighting!N4+TUM_default_S1_Treatm!E4*Weighting!N5+TUM_default_S1_Treatm!F4*Weighting!N6+TUM_default_S1_Treatm!G4*Weighting!N7+TUM_default_S1_Treatm!H4*Weighting!N8+TUM_default_S1_Treatm!I4*Weighting!N9+TUM_default_S1_Treatm!J4*Weighting!N10+TUM_default_S1_Treatm!K4*Weighting!N11+TUM_default_S1_Treatm!L4*Weighting!N12+TUM_default_S1_Treatm!M4*Weighting!N13+TUM_default_S1_Treatm!N4*Weighting!N14+TUM_default_S1_Treatm!O4*Weighting!N15+TUM_default_S1_Treatm!P4*Weighting!N16+TUM_default_S1_Treatm!Q4*Weighting!N17</f>
        <v>0.33848490667074443</v>
      </c>
      <c r="O4" s="6">
        <f>+TUM_default_S1_Treatm!B4*Weighting!O2+TUM_default_S1_Treatm!C4*Weighting!O3+TUM_default_S1_Treatm!D4*Weighting!O4+TUM_default_S1_Treatm!E4*Weighting!O5+TUM_default_S1_Treatm!F4*Weighting!O6+TUM_default_S1_Treatm!G4*Weighting!O7+TUM_default_S1_Treatm!H4*Weighting!O8+TUM_default_S1_Treatm!I4*Weighting!O9+TUM_default_S1_Treatm!J4*Weighting!O10+TUM_default_S1_Treatm!K4*Weighting!O11+TUM_default_S1_Treatm!L4*Weighting!O12+TUM_default_S1_Treatm!M4*Weighting!O13+TUM_default_S1_Treatm!N4*Weighting!O14+TUM_default_S1_Treatm!O4*Weighting!O15+TUM_default_S1_Treatm!P4*Weighting!O16+TUM_default_S1_Treatm!Q4*Weighting!O17</f>
        <v>0.14378499289782681</v>
      </c>
      <c r="P4" s="6">
        <f>+TUM_default_S1_Treatm!B4*Weighting!P2+TUM_default_S1_Treatm!C4*Weighting!P3+TUM_default_S1_Treatm!D4*Weighting!P4+TUM_default_S1_Treatm!E4*Weighting!P5+TUM_default_S1_Treatm!F4*Weighting!P6+TUM_default_S1_Treatm!G4*Weighting!P7+TUM_default_S1_Treatm!H4*Weighting!P8+TUM_default_S1_Treatm!I4*Weighting!P9+TUM_default_S1_Treatm!J4*Weighting!P10+TUM_default_S1_Treatm!K4*Weighting!P11+TUM_default_S1_Treatm!L4*Weighting!P12+TUM_default_S1_Treatm!M4*Weighting!P13+TUM_default_S1_Treatm!N4*Weighting!P14+TUM_default_S1_Treatm!O4*Weighting!P15+TUM_default_S1_Treatm!P4*Weighting!P16+TUM_default_S1_Treatm!Q4*Weighting!P17</f>
        <v>9.8043522842413661E-2</v>
      </c>
      <c r="Q4" s="6">
        <f>+TUM_default_S1_Treatm!B4*Weighting!Q2+TUM_default_S1_Treatm!C4*Weighting!Q3+TUM_default_S1_Treatm!D4*Weighting!Q4+TUM_default_S1_Treatm!E4*Weighting!Q5+TUM_default_S1_Treatm!F4*Weighting!Q6+TUM_default_S1_Treatm!G4*Weighting!Q7+TUM_default_S1_Treatm!H4*Weighting!Q8+TUM_default_S1_Treatm!I4*Weighting!Q9+TUM_default_S1_Treatm!J4*Weighting!Q10+TUM_default_S1_Treatm!K4*Weighting!Q11+TUM_default_S1_Treatm!L4*Weighting!Q12+TUM_default_S1_Treatm!M4*Weighting!Q13+TUM_default_S1_Treatm!N4*Weighting!Q14+TUM_default_S1_Treatm!O4*Weighting!Q15+TUM_default_S1_Treatm!P4*Weighting!Q16+TUM_default_S1_Treatm!Q4*Weighting!Q17</f>
        <v>1.176808877696274E-2</v>
      </c>
      <c r="R4" s="6">
        <f>+TUM_default_S1_Treatm!B4*Weighting!R2+TUM_default_S1_Treatm!C4*Weighting!R3+TUM_default_S1_Treatm!D4*Weighting!R4+TUM_default_S1_Treatm!E4*Weighting!R5+TUM_default_S1_Treatm!F4*Weighting!R6+TUM_default_S1_Treatm!G4*Weighting!R7+TUM_default_S1_Treatm!H4*Weighting!R8+TUM_default_S1_Treatm!I4*Weighting!R9+TUM_default_S1_Treatm!J4*Weighting!R10+TUM_default_S1_Treatm!K4*Weighting!R11+TUM_default_S1_Treatm!L4*Weighting!R12+TUM_default_S1_Treatm!M4*Weighting!R13+TUM_default_S1_Treatm!N4*Weighting!R14+TUM_default_S1_Treatm!O4*Weighting!R15+TUM_default_S1_Treatm!P4*Weighting!R16+TUM_default_S1_Treatm!Q4*Weighting!R17</f>
        <v>8.7020975269616191E-2</v>
      </c>
      <c r="S4" s="6">
        <f>+TUM_default_S1_Treatm!B4*Weighting!S2+TUM_default_S1_Treatm!C4*Weighting!S3+TUM_default_S1_Treatm!D4*Weighting!S4+TUM_default_S1_Treatm!E4*Weighting!S5+TUM_default_S1_Treatm!F4*Weighting!S6+TUM_default_S1_Treatm!G4*Weighting!S7+TUM_default_S1_Treatm!H4*Weighting!S8+TUM_default_S1_Treatm!I4*Weighting!S9+TUM_default_S1_Treatm!J4*Weighting!S10+TUM_default_S1_Treatm!K4*Weighting!S11+TUM_default_S1_Treatm!L4*Weighting!S12+TUM_default_S1_Treatm!M4*Weighting!S13+TUM_default_S1_Treatm!N4*Weighting!S14+TUM_default_S1_Treatm!O4*Weighting!S15+TUM_default_S1_Treatm!P4*Weighting!S16+TUM_default_S1_Treatm!Q4*Weighting!S17</f>
        <v>6.0214561788539227E-2</v>
      </c>
      <c r="T4" s="6">
        <f>+TUM_default_S1_Treatm!B4*Weighting!T2+TUM_default_S1_Treatm!C4*Weighting!T3+TUM_default_S1_Treatm!D4*Weighting!T4+TUM_default_S1_Treatm!E4*Weighting!T5+TUM_default_S1_Treatm!F4*Weighting!T6+TUM_default_S1_Treatm!G4*Weighting!T7+TUM_default_S1_Treatm!H4*Weighting!T8+TUM_default_S1_Treatm!I4*Weighting!T9+TUM_default_S1_Treatm!J4*Weighting!T10+TUM_default_S1_Treatm!K4*Weighting!T11+TUM_default_S1_Treatm!L4*Weighting!T12+TUM_default_S1_Treatm!M4*Weighting!T13+TUM_default_S1_Treatm!N4*Weighting!T14+TUM_default_S1_Treatm!O4*Weighting!T15+TUM_default_S1_Treatm!P4*Weighting!T16+TUM_default_S1_Treatm!Q4*Weighting!T17</f>
        <v>6.2740216909288202E-2</v>
      </c>
      <c r="U4" s="6">
        <f>+TUM_default_S1_Treatm!B4*Weighting!U2+TUM_default_S1_Treatm!C4*Weighting!U3+TUM_default_S1_Treatm!D4*Weighting!U4+TUM_default_S1_Treatm!E4*Weighting!U5+TUM_default_S1_Treatm!F4*Weighting!U6+TUM_default_S1_Treatm!G4*Weighting!U7+TUM_default_S1_Treatm!H4*Weighting!U8+TUM_default_S1_Treatm!I4*Weighting!U9+TUM_default_S1_Treatm!J4*Weighting!U10+TUM_default_S1_Treatm!K4*Weighting!U11+TUM_default_S1_Treatm!L4*Weighting!U12+TUM_default_S1_Treatm!M4*Weighting!U13+TUM_default_S1_Treatm!N4*Weighting!U14+TUM_default_S1_Treatm!O4*Weighting!U15+TUM_default_S1_Treatm!P4*Weighting!U16+TUM_default_S1_Treatm!Q4*Weighting!U17</f>
        <v>7.1686566679976527E-3</v>
      </c>
      <c r="V4" s="6">
        <f>+TUM_default_S1_Treatm!B4*Weighting!V2+TUM_default_S1_Treatm!C4*Weighting!V3+TUM_default_S1_Treatm!D4*Weighting!V4+TUM_default_S1_Treatm!E4*Weighting!V5+TUM_default_S1_Treatm!F4*Weighting!V6+TUM_default_S1_Treatm!G4*Weighting!V7+TUM_default_S1_Treatm!H4*Weighting!V8+TUM_default_S1_Treatm!I4*Weighting!V9+TUM_default_S1_Treatm!J4*Weighting!V10+TUM_default_S1_Treatm!K4*Weighting!V11+TUM_default_S1_Treatm!L4*Weighting!V12+TUM_default_S1_Treatm!M4*Weighting!V13+TUM_default_S1_Treatm!N4*Weighting!V14+TUM_default_S1_Treatm!O4*Weighting!V15+TUM_default_S1_Treatm!P4*Weighting!V16+TUM_default_S1_Treatm!Q4*Weighting!V17</f>
        <v>4.2151185253097335E-2</v>
      </c>
      <c r="W4" s="6">
        <f>+TUM_default_S1_Treatm!B4*Weighting!W2+TUM_default_S1_Treatm!C4*Weighting!W3+TUM_default_S1_Treatm!D4*Weighting!W4+TUM_default_S1_Treatm!E4*Weighting!W5+TUM_default_S1_Treatm!F4*Weighting!W6+TUM_default_S1_Treatm!G4*Weighting!W7+TUM_default_S1_Treatm!H4*Weighting!W8+TUM_default_S1_Treatm!I4*Weighting!W9+TUM_default_S1_Treatm!J4*Weighting!W10+TUM_default_S1_Treatm!K4*Weighting!W11+TUM_default_S1_Treatm!L4*Weighting!W12+TUM_default_S1_Treatm!M4*Weighting!W13+TUM_default_S1_Treatm!N4*Weighting!W14+TUM_default_S1_Treatm!O4*Weighting!W15+TUM_default_S1_Treatm!P4*Weighting!W16+TUM_default_S1_Treatm!Q4*Weighting!W17</f>
        <v>0.11267226595935129</v>
      </c>
      <c r="X4" s="6">
        <f>+TUM_default_S1_Treatm!B4*Weighting!X2+TUM_default_S1_Treatm!C4*Weighting!X3+TUM_default_S1_Treatm!D4*Weighting!X4+TUM_default_S1_Treatm!E4*Weighting!X5+TUM_default_S1_Treatm!F4*Weighting!X6+TUM_default_S1_Treatm!G4*Weighting!X7+TUM_default_S1_Treatm!H4*Weighting!X8+TUM_default_S1_Treatm!I4*Weighting!X9+TUM_default_S1_Treatm!J4*Weighting!X10+TUM_default_S1_Treatm!K4*Weighting!X11+TUM_default_S1_Treatm!L4*Weighting!X12+TUM_default_S1_Treatm!M4*Weighting!X13+TUM_default_S1_Treatm!N4*Weighting!X14+TUM_default_S1_Treatm!O4*Weighting!X15+TUM_default_S1_Treatm!P4*Weighting!X16+TUM_default_S1_Treatm!Q4*Weighting!X17</f>
        <v>2.5522644038491794E-2</v>
      </c>
      <c r="Y4" s="6">
        <f>+TUM_default_S1_Treatm!B4*Weighting!Y2+TUM_default_S1_Treatm!C4*Weighting!Y3+TUM_default_S1_Treatm!D4*Weighting!Y4+TUM_default_S1_Treatm!E4*Weighting!Y5+TUM_default_S1_Treatm!F4*Weighting!Y6+TUM_default_S1_Treatm!G4*Weighting!Y7+TUM_default_S1_Treatm!H4*Weighting!Y8+TUM_default_S1_Treatm!I4*Weighting!Y9+TUM_default_S1_Treatm!J4*Weighting!Y10+TUM_default_S1_Treatm!K4*Weighting!Y11+TUM_default_S1_Treatm!L4*Weighting!Y12+TUM_default_S1_Treatm!M4*Weighting!Y13+TUM_default_S1_Treatm!N4*Weighting!Y14+TUM_default_S1_Treatm!O4*Weighting!Y15+TUM_default_S1_Treatm!P4*Weighting!Y16+TUM_default_S1_Treatm!Q4*Weighting!Y17</f>
        <v>4.7456512280027287E-3</v>
      </c>
      <c r="Z4" s="6">
        <f>+TUM_default_S1_Treatm!B4*Weighting!Z2+TUM_default_S1_Treatm!C4*Weighting!Z3+TUM_default_S1_Treatm!D4*Weighting!Z4+TUM_default_S1_Treatm!E4*Weighting!Z5+TUM_default_S1_Treatm!F4*Weighting!Z6+TUM_default_S1_Treatm!G4*Weighting!Z7+TUM_default_S1_Treatm!H4*Weighting!Z8+TUM_default_S1_Treatm!I4*Weighting!Z9+TUM_default_S1_Treatm!J4*Weighting!Z10+TUM_default_S1_Treatm!K4*Weighting!Z11+TUM_default_S1_Treatm!L4*Weighting!Z12+TUM_default_S1_Treatm!M4*Weighting!Z13+TUM_default_S1_Treatm!N4*Weighting!Z14+TUM_default_S1_Treatm!O4*Weighting!Z15+TUM_default_S1_Treatm!P4*Weighting!Z16+TUM_default_S1_Treatm!Q4*Weighting!Z17</f>
        <v>1.6684823199080524E-2</v>
      </c>
      <c r="AA4" s="6">
        <f>+TUM_default_S1_Treatm!B4*Weighting!AA2+TUM_default_S1_Treatm!C4*Weighting!AA3+TUM_default_S1_Treatm!D4*Weighting!AA4+TUM_default_S1_Treatm!E4*Weighting!AA5+TUM_default_S1_Treatm!F4*Weighting!AA6+TUM_default_S1_Treatm!G4*Weighting!AA7+TUM_default_S1_Treatm!H4*Weighting!AA8+TUM_default_S1_Treatm!I4*Weighting!AA9+TUM_default_S1_Treatm!J4*Weighting!AA10+TUM_default_S1_Treatm!K4*Weighting!AA11+TUM_default_S1_Treatm!L4*Weighting!AA12+TUM_default_S1_Treatm!M4*Weighting!AA13+TUM_default_S1_Treatm!N4*Weighting!AA14+TUM_default_S1_Treatm!O4*Weighting!AA15+TUM_default_S1_Treatm!P4*Weighting!AA16+TUM_default_S1_Treatm!Q4*Weighting!AA17</f>
        <v>0.18298921340365265</v>
      </c>
    </row>
    <row r="5" spans="1:27" x14ac:dyDescent="0.35">
      <c r="A5" s="5" t="s">
        <v>4</v>
      </c>
      <c r="B5" s="6">
        <f ca="1">+TUM_default_S1_Treatm!B5*Weighting!B2+TUM_default_S1_Treatm!C5*Weighting!B3+TUM_default_S1_Treatm!D5*Weighting!B4+TUM_default_S1_Treatm!E5*Weighting!B5+TUM_default_S1_Treatm!F5*Weighting!B6+TUM_default_S1_Treatm!G5*Weighting!B7+TUM_default_S1_Treatm!H5*Weighting!B8+TUM_default_S1_Treatm!I5*Weighting!B9+TUM_default_S1_Treatm!J5*Weighting!B10+TUM_default_S1_Treatm!K5*Weighting!B11+TUM_default_S1_Treatm!L5*Weighting!B12+TUM_default_S1_Treatm!M5*Weighting!B13+TUM_default_S1_Treatm!N5*Weighting!B14+TUM_default_S1_Treatm!O5*Weighting!B15+TUM_default_S1_Treatm!P5*Weighting!B16+TUM_default_S1_Treatm!Q5*Weighting!B17</f>
        <v>0.30942386025422852</v>
      </c>
      <c r="C5" s="6">
        <f ca="1">+TUM_default_S1_Treatm!B5*Weighting!C2+TUM_default_S1_Treatm!C5*Weighting!C3+TUM_default_S1_Treatm!D5*Weighting!C4+TUM_default_S1_Treatm!E5*Weighting!C5+TUM_default_S1_Treatm!F5*Weighting!C6+TUM_default_S1_Treatm!G5*Weighting!C7+TUM_default_S1_Treatm!H5*Weighting!C8+TUM_default_S1_Treatm!I5*Weighting!C9+TUM_default_S1_Treatm!J5*Weighting!C10+TUM_default_S1_Treatm!K5*Weighting!C11+TUM_default_S1_Treatm!L5*Weighting!C12+TUM_default_S1_Treatm!M5*Weighting!C13+TUM_default_S1_Treatm!N5*Weighting!C14+TUM_default_S1_Treatm!O5*Weighting!C15+TUM_default_S1_Treatm!P5*Weighting!C16+TUM_default_S1_Treatm!Q5*Weighting!C17</f>
        <v>0.1908736097402578</v>
      </c>
      <c r="D5" s="6">
        <f ca="1">+TUM_default_S1_Treatm!B5*Weighting!D2+TUM_default_S1_Treatm!C5*Weighting!D3+TUM_default_S1_Treatm!D5*Weighting!D4+TUM_default_S1_Treatm!E5*Weighting!D5+TUM_default_S1_Treatm!F5*Weighting!D6+TUM_default_S1_Treatm!G5*Weighting!D7+TUM_default_S1_Treatm!H5*Weighting!D8+TUM_default_S1_Treatm!I5*Weighting!D9+TUM_default_S1_Treatm!J5*Weighting!D10+TUM_default_S1_Treatm!K5*Weighting!D11+TUM_default_S1_Treatm!L5*Weighting!D12+TUM_default_S1_Treatm!M5*Weighting!D13+TUM_default_S1_Treatm!N5*Weighting!D14+TUM_default_S1_Treatm!O5*Weighting!D15+TUM_default_S1_Treatm!P5*Weighting!D16+TUM_default_S1_Treatm!Q5*Weighting!D17</f>
        <v>0.30992370541673997</v>
      </c>
      <c r="E5" s="6">
        <f ca="1">+TUM_default_S1_Treatm!B5*Weighting!E2+TUM_default_S1_Treatm!C5*Weighting!E3+TUM_default_S1_Treatm!D5*Weighting!E4+TUM_default_S1_Treatm!E5*Weighting!E5+TUM_default_S1_Treatm!F5*Weighting!E6+TUM_default_S1_Treatm!G5*Weighting!E7+TUM_default_S1_Treatm!H5*Weighting!E8+TUM_default_S1_Treatm!I5*Weighting!E9+TUM_default_S1_Treatm!J5*Weighting!E10+TUM_default_S1_Treatm!K5*Weighting!E11+TUM_default_S1_Treatm!L5*Weighting!E12+TUM_default_S1_Treatm!M5*Weighting!E13+TUM_default_S1_Treatm!N5*Weighting!E14+TUM_default_S1_Treatm!O5*Weighting!E15+TUM_default_S1_Treatm!P5*Weighting!E16+TUM_default_S1_Treatm!Q5*Weighting!E17</f>
        <v>0.12708086091432244</v>
      </c>
      <c r="F5" s="6">
        <f ca="1">+TUM_default_S1_Treatm!B5*Weighting!F2+TUM_default_S1_Treatm!C5*Weighting!F3+TUM_default_S1_Treatm!D5*Weighting!F4+TUM_default_S1_Treatm!E5*Weighting!F5+TUM_default_S1_Treatm!F5*Weighting!F6+TUM_default_S1_Treatm!G5*Weighting!F7+TUM_default_S1_Treatm!H5*Weighting!F8+TUM_default_S1_Treatm!I5*Weighting!F9+TUM_default_S1_Treatm!J5*Weighting!F10+TUM_default_S1_Treatm!K5*Weighting!F11+TUM_default_S1_Treatm!L5*Weighting!F12+TUM_default_S1_Treatm!M5*Weighting!F13+TUM_default_S1_Treatm!N5*Weighting!F14+TUM_default_S1_Treatm!O5*Weighting!F15+TUM_default_S1_Treatm!P5*Weighting!F16+TUM_default_S1_Treatm!Q5*Weighting!F17</f>
        <v>0.25830464410814519</v>
      </c>
      <c r="G5" s="6">
        <f>+TUM_default_S1_Treatm!B5*Weighting!G2+TUM_default_S1_Treatm!C5*Weighting!G3+TUM_default_S1_Treatm!D5*Weighting!G4+TUM_default_S1_Treatm!E5*Weighting!G5+TUM_default_S1_Treatm!F5*Weighting!G6+TUM_default_S1_Treatm!G5*Weighting!G7+TUM_default_S1_Treatm!H5*Weighting!G8+TUM_default_S1_Treatm!I5*Weighting!G9+TUM_default_S1_Treatm!J5*Weighting!G10+TUM_default_S1_Treatm!K5*Weighting!G11+TUM_default_S1_Treatm!L5*Weighting!G12+TUM_default_S1_Treatm!M5*Weighting!G13+TUM_default_S1_Treatm!N5*Weighting!G14+TUM_default_S1_Treatm!O5*Weighting!G15+TUM_default_S1_Treatm!P5*Weighting!G16+TUM_default_S1_Treatm!Q5*Weighting!G17</f>
        <v>0.12388321107467382</v>
      </c>
      <c r="H5" s="6">
        <f>+TUM_default_S1_Treatm!B5*Weighting!H2+TUM_default_S1_Treatm!C5*Weighting!H3+TUM_default_S1_Treatm!D5*Weighting!H4+TUM_default_S1_Treatm!E5*Weighting!H5+TUM_default_S1_Treatm!F5*Weighting!H6+TUM_default_S1_Treatm!G5*Weighting!H7+TUM_default_S1_Treatm!H5*Weighting!H8+TUM_default_S1_Treatm!I5*Weighting!H9+TUM_default_S1_Treatm!J5*Weighting!H10+TUM_default_S1_Treatm!K5*Weighting!H11+TUM_default_S1_Treatm!L5*Weighting!H12+TUM_default_S1_Treatm!M5*Weighting!H13+TUM_default_S1_Treatm!N5*Weighting!H14+TUM_default_S1_Treatm!O5*Weighting!H15+TUM_default_S1_Treatm!P5*Weighting!H16+TUM_default_S1_Treatm!Q5*Weighting!H17</f>
        <v>0.11179835194966199</v>
      </c>
      <c r="I5" s="6">
        <f>+TUM_default_S1_Treatm!B5*Weighting!I2+TUM_default_S1_Treatm!C5*Weighting!I3+TUM_default_S1_Treatm!D5*Weighting!I4+TUM_default_S1_Treatm!E5*Weighting!I5+TUM_default_S1_Treatm!F5*Weighting!I6+TUM_default_S1_Treatm!G5*Weighting!I7+TUM_default_S1_Treatm!H5*Weighting!I8+TUM_default_S1_Treatm!I5*Weighting!I9+TUM_default_S1_Treatm!J5*Weighting!I10+TUM_default_S1_Treatm!K5*Weighting!I11+TUM_default_S1_Treatm!L5*Weighting!I12+TUM_default_S1_Treatm!M5*Weighting!I13+TUM_default_S1_Treatm!N5*Weighting!I14+TUM_default_S1_Treatm!O5*Weighting!I15+TUM_default_S1_Treatm!P5*Weighting!I16+TUM_default_S1_Treatm!Q5*Weighting!I17</f>
        <v>0.12681565311785747</v>
      </c>
      <c r="J5" s="6">
        <f>+TUM_default_S1_Treatm!B5*Weighting!J2+TUM_default_S1_Treatm!C5*Weighting!J3+TUM_default_S1_Treatm!D5*Weighting!J4+TUM_default_S1_Treatm!E5*Weighting!J5+TUM_default_S1_Treatm!F5*Weighting!J6+TUM_default_S1_Treatm!G5*Weighting!J7+TUM_default_S1_Treatm!H5*Weighting!J8+TUM_default_S1_Treatm!I5*Weighting!J9+TUM_default_S1_Treatm!J5*Weighting!J10+TUM_default_S1_Treatm!K5*Weighting!J11+TUM_default_S1_Treatm!L5*Weighting!J12+TUM_default_S1_Treatm!M5*Weighting!J13+TUM_default_S1_Treatm!N5*Weighting!J14+TUM_default_S1_Treatm!O5*Weighting!J15+TUM_default_S1_Treatm!P5*Weighting!J16+TUM_default_S1_Treatm!Q5*Weighting!J17</f>
        <v>0.11315170522965508</v>
      </c>
      <c r="K5" s="6">
        <f>+TUM_default_S1_Treatm!B5*Weighting!K2+TUM_default_S1_Treatm!C5*Weighting!K3+TUM_default_S1_Treatm!D5*Weighting!K4+TUM_default_S1_Treatm!E5*Weighting!K5+TUM_default_S1_Treatm!F5*Weighting!K6+TUM_default_S1_Treatm!G5*Weighting!K7+TUM_default_S1_Treatm!H5*Weighting!K8+TUM_default_S1_Treatm!I5*Weighting!K9+TUM_default_S1_Treatm!J5*Weighting!K10+TUM_default_S1_Treatm!K5*Weighting!K11+TUM_default_S1_Treatm!L5*Weighting!K12+TUM_default_S1_Treatm!M5*Weighting!K13+TUM_default_S1_Treatm!N5*Weighting!K14+TUM_default_S1_Treatm!O5*Weighting!K15+TUM_default_S1_Treatm!P5*Weighting!K16+TUM_default_S1_Treatm!Q5*Weighting!K17</f>
        <v>0.11669978050762043</v>
      </c>
      <c r="L5" s="6">
        <f>+TUM_default_S1_Treatm!B5*Weighting!L2+TUM_default_S1_Treatm!C5*Weighting!L3+TUM_default_S1_Treatm!D5*Weighting!L4+TUM_default_S1_Treatm!E5*Weighting!L5+TUM_default_S1_Treatm!F5*Weighting!L6+TUM_default_S1_Treatm!G5*Weighting!L7+TUM_default_S1_Treatm!H5*Weighting!L8+TUM_default_S1_Treatm!I5*Weighting!L9+TUM_default_S1_Treatm!J5*Weighting!L10+TUM_default_S1_Treatm!K5*Weighting!L11+TUM_default_S1_Treatm!L5*Weighting!L12+TUM_default_S1_Treatm!M5*Weighting!L13+TUM_default_S1_Treatm!N5*Weighting!L14+TUM_default_S1_Treatm!O5*Weighting!L15+TUM_default_S1_Treatm!P5*Weighting!L16+TUM_default_S1_Treatm!Q5*Weighting!L17</f>
        <v>0.13266912654863736</v>
      </c>
      <c r="M5" s="6">
        <f>+TUM_default_S1_Treatm!B5*Weighting!M2+TUM_default_S1_Treatm!C5*Weighting!M3+TUM_default_S1_Treatm!D5*Weighting!M4+TUM_default_S1_Treatm!E5*Weighting!M5+TUM_default_S1_Treatm!F5*Weighting!M6+TUM_default_S1_Treatm!G5*Weighting!M7+TUM_default_S1_Treatm!H5*Weighting!M8+TUM_default_S1_Treatm!I5*Weighting!M9+TUM_default_S1_Treatm!J5*Weighting!M10+TUM_default_S1_Treatm!K5*Weighting!M11+TUM_default_S1_Treatm!L5*Weighting!M12+TUM_default_S1_Treatm!M5*Weighting!M13+TUM_default_S1_Treatm!N5*Weighting!M14+TUM_default_S1_Treatm!O5*Weighting!M15+TUM_default_S1_Treatm!P5*Weighting!M16+TUM_default_S1_Treatm!Q5*Weighting!M17</f>
        <v>9.2126093530149576E-3</v>
      </c>
      <c r="N5" s="6">
        <f>+TUM_default_S1_Treatm!B5*Weighting!N2+TUM_default_S1_Treatm!C5*Weighting!N3+TUM_default_S1_Treatm!D5*Weighting!N4+TUM_default_S1_Treatm!E5*Weighting!N5+TUM_default_S1_Treatm!F5*Weighting!N6+TUM_default_S1_Treatm!G5*Weighting!N7+TUM_default_S1_Treatm!H5*Weighting!N8+TUM_default_S1_Treatm!I5*Weighting!N9+TUM_default_S1_Treatm!J5*Weighting!N10+TUM_default_S1_Treatm!K5*Weighting!N11+TUM_default_S1_Treatm!L5*Weighting!N12+TUM_default_S1_Treatm!M5*Weighting!N13+TUM_default_S1_Treatm!N5*Weighting!N14+TUM_default_S1_Treatm!O5*Weighting!N15+TUM_default_S1_Treatm!P5*Weighting!N16+TUM_default_S1_Treatm!Q5*Weighting!N17</f>
        <v>0.66565573655869159</v>
      </c>
      <c r="O5" s="6">
        <f>+TUM_default_S1_Treatm!B5*Weighting!O2+TUM_default_S1_Treatm!C5*Weighting!O3+TUM_default_S1_Treatm!D5*Weighting!O4+TUM_default_S1_Treatm!E5*Weighting!O5+TUM_default_S1_Treatm!F5*Weighting!O6+TUM_default_S1_Treatm!G5*Weighting!O7+TUM_default_S1_Treatm!H5*Weighting!O8+TUM_default_S1_Treatm!I5*Weighting!O9+TUM_default_S1_Treatm!J5*Weighting!O10+TUM_default_S1_Treatm!K5*Weighting!O11+TUM_default_S1_Treatm!L5*Weighting!O12+TUM_default_S1_Treatm!M5*Weighting!O13+TUM_default_S1_Treatm!N5*Weighting!O14+TUM_default_S1_Treatm!O5*Weighting!O15+TUM_default_S1_Treatm!P5*Weighting!O16+TUM_default_S1_Treatm!Q5*Weighting!O17</f>
        <v>0.15245957328139453</v>
      </c>
      <c r="P5" s="6">
        <f>+TUM_default_S1_Treatm!B5*Weighting!P2+TUM_default_S1_Treatm!C5*Weighting!P3+TUM_default_S1_Treatm!D5*Weighting!P4+TUM_default_S1_Treatm!E5*Weighting!P5+TUM_default_S1_Treatm!F5*Weighting!P6+TUM_default_S1_Treatm!G5*Weighting!P7+TUM_default_S1_Treatm!H5*Weighting!P8+TUM_default_S1_Treatm!I5*Weighting!P9+TUM_default_S1_Treatm!J5*Weighting!P10+TUM_default_S1_Treatm!K5*Weighting!P11+TUM_default_S1_Treatm!L5*Weighting!P12+TUM_default_S1_Treatm!M5*Weighting!P13+TUM_default_S1_Treatm!N5*Weighting!P14+TUM_default_S1_Treatm!O5*Weighting!P15+TUM_default_S1_Treatm!P5*Weighting!P16+TUM_default_S1_Treatm!Q5*Weighting!P17</f>
        <v>0.14646538079249963</v>
      </c>
      <c r="Q5" s="6">
        <f>+TUM_default_S1_Treatm!B5*Weighting!Q2+TUM_default_S1_Treatm!C5*Weighting!Q3+TUM_default_S1_Treatm!D5*Weighting!Q4+TUM_default_S1_Treatm!E5*Weighting!Q5+TUM_default_S1_Treatm!F5*Weighting!Q6+TUM_default_S1_Treatm!G5*Weighting!Q7+TUM_default_S1_Treatm!H5*Weighting!Q8+TUM_default_S1_Treatm!I5*Weighting!Q9+TUM_default_S1_Treatm!J5*Weighting!Q10+TUM_default_S1_Treatm!K5*Weighting!Q11+TUM_default_S1_Treatm!L5*Weighting!Q12+TUM_default_S1_Treatm!M5*Weighting!Q13+TUM_default_S1_Treatm!N5*Weighting!Q14+TUM_default_S1_Treatm!O5*Weighting!Q15+TUM_default_S1_Treatm!P5*Weighting!Q16+TUM_default_S1_Treatm!Q5*Weighting!Q17</f>
        <v>1.5155871271792E-2</v>
      </c>
      <c r="R5" s="6">
        <f>+TUM_default_S1_Treatm!B5*Weighting!R2+TUM_default_S1_Treatm!C5*Weighting!R3+TUM_default_S1_Treatm!D5*Weighting!R4+TUM_default_S1_Treatm!E5*Weighting!R5+TUM_default_S1_Treatm!F5*Weighting!R6+TUM_default_S1_Treatm!G5*Weighting!R7+TUM_default_S1_Treatm!H5*Weighting!R8+TUM_default_S1_Treatm!I5*Weighting!R9+TUM_default_S1_Treatm!J5*Weighting!R10+TUM_default_S1_Treatm!K5*Weighting!R11+TUM_default_S1_Treatm!L5*Weighting!R12+TUM_default_S1_Treatm!M5*Weighting!R13+TUM_default_S1_Treatm!N5*Weighting!R14+TUM_default_S1_Treatm!O5*Weighting!R15+TUM_default_S1_Treatm!P5*Weighting!R16+TUM_default_S1_Treatm!Q5*Weighting!R17</f>
        <v>0.13787025782342108</v>
      </c>
      <c r="S5" s="6">
        <f>+TUM_default_S1_Treatm!B5*Weighting!S2+TUM_default_S1_Treatm!C5*Weighting!S3+TUM_default_S1_Treatm!D5*Weighting!S4+TUM_default_S1_Treatm!E5*Weighting!S5+TUM_default_S1_Treatm!F5*Weighting!S6+TUM_default_S1_Treatm!G5*Weighting!S7+TUM_default_S1_Treatm!H5*Weighting!S8+TUM_default_S1_Treatm!I5*Weighting!S9+TUM_default_S1_Treatm!J5*Weighting!S10+TUM_default_S1_Treatm!K5*Weighting!S11+TUM_default_S1_Treatm!L5*Weighting!S12+TUM_default_S1_Treatm!M5*Weighting!S13+TUM_default_S1_Treatm!N5*Weighting!S14+TUM_default_S1_Treatm!O5*Weighting!S15+TUM_default_S1_Treatm!P5*Weighting!S16+TUM_default_S1_Treatm!Q5*Weighting!S17</f>
        <v>9.565703640561074E-2</v>
      </c>
      <c r="T5" s="6">
        <f>+TUM_default_S1_Treatm!B5*Weighting!T2+TUM_default_S1_Treatm!C5*Weighting!T3+TUM_default_S1_Treatm!D5*Weighting!T4+TUM_default_S1_Treatm!E5*Weighting!T5+TUM_default_S1_Treatm!F5*Weighting!T6+TUM_default_S1_Treatm!G5*Weighting!T7+TUM_default_S1_Treatm!H5*Weighting!T8+TUM_default_S1_Treatm!I5*Weighting!T9+TUM_default_S1_Treatm!J5*Weighting!T10+TUM_default_S1_Treatm!K5*Weighting!T11+TUM_default_S1_Treatm!L5*Weighting!T12+TUM_default_S1_Treatm!M5*Weighting!T13+TUM_default_S1_Treatm!N5*Weighting!T14+TUM_default_S1_Treatm!O5*Weighting!T15+TUM_default_S1_Treatm!P5*Weighting!T16+TUM_default_S1_Treatm!Q5*Weighting!T17</f>
        <v>0.10435907481951091</v>
      </c>
      <c r="U5" s="6">
        <f>+TUM_default_S1_Treatm!B5*Weighting!U2+TUM_default_S1_Treatm!C5*Weighting!U3+TUM_default_S1_Treatm!D5*Weighting!U4+TUM_default_S1_Treatm!E5*Weighting!U5+TUM_default_S1_Treatm!F5*Weighting!U6+TUM_default_S1_Treatm!G5*Weighting!U7+TUM_default_S1_Treatm!H5*Weighting!U8+TUM_default_S1_Treatm!I5*Weighting!U9+TUM_default_S1_Treatm!J5*Weighting!U10+TUM_default_S1_Treatm!K5*Weighting!U11+TUM_default_S1_Treatm!L5*Weighting!U12+TUM_default_S1_Treatm!M5*Weighting!U13+TUM_default_S1_Treatm!N5*Weighting!U14+TUM_default_S1_Treatm!O5*Weighting!U15+TUM_default_S1_Treatm!P5*Weighting!U16+TUM_default_S1_Treatm!Q5*Weighting!U17</f>
        <v>1.3601867021583386E-2</v>
      </c>
      <c r="V5" s="6">
        <f>+TUM_default_S1_Treatm!B5*Weighting!V2+TUM_default_S1_Treatm!C5*Weighting!V3+TUM_default_S1_Treatm!D5*Weighting!V4+TUM_default_S1_Treatm!E5*Weighting!V5+TUM_default_S1_Treatm!F5*Weighting!V6+TUM_default_S1_Treatm!G5*Weighting!V7+TUM_default_S1_Treatm!H5*Weighting!V8+TUM_default_S1_Treatm!I5*Weighting!V9+TUM_default_S1_Treatm!J5*Weighting!V10+TUM_default_S1_Treatm!K5*Weighting!V11+TUM_default_S1_Treatm!L5*Weighting!V12+TUM_default_S1_Treatm!M5*Weighting!V13+TUM_default_S1_Treatm!N5*Weighting!V14+TUM_default_S1_Treatm!O5*Weighting!V15+TUM_default_S1_Treatm!P5*Weighting!V16+TUM_default_S1_Treatm!Q5*Weighting!V17</f>
        <v>6.857009115925633E-2</v>
      </c>
      <c r="W5" s="6">
        <f>+TUM_default_S1_Treatm!B5*Weighting!W2+TUM_default_S1_Treatm!C5*Weighting!W3+TUM_default_S1_Treatm!D5*Weighting!W4+TUM_default_S1_Treatm!E5*Weighting!W5+TUM_default_S1_Treatm!F5*Weighting!W6+TUM_default_S1_Treatm!G5*Weighting!W7+TUM_default_S1_Treatm!H5*Weighting!W8+TUM_default_S1_Treatm!I5*Weighting!W9+TUM_default_S1_Treatm!J5*Weighting!W10+TUM_default_S1_Treatm!K5*Weighting!W11+TUM_default_S1_Treatm!L5*Weighting!W12+TUM_default_S1_Treatm!M5*Weighting!W13+TUM_default_S1_Treatm!N5*Weighting!W14+TUM_default_S1_Treatm!O5*Weighting!W15+TUM_default_S1_Treatm!P5*Weighting!W16+TUM_default_S1_Treatm!Q5*Weighting!W17</f>
        <v>0.11318759978131758</v>
      </c>
      <c r="X5" s="6">
        <f>+TUM_default_S1_Treatm!B5*Weighting!X2+TUM_default_S1_Treatm!C5*Weighting!X3+TUM_default_S1_Treatm!D5*Weighting!X4+TUM_default_S1_Treatm!E5*Weighting!X5+TUM_default_S1_Treatm!F5*Weighting!X6+TUM_default_S1_Treatm!G5*Weighting!X7+TUM_default_S1_Treatm!H5*Weighting!X8+TUM_default_S1_Treatm!I5*Weighting!X9+TUM_default_S1_Treatm!J5*Weighting!X10+TUM_default_S1_Treatm!K5*Weighting!X11+TUM_default_S1_Treatm!L5*Weighting!X12+TUM_default_S1_Treatm!M5*Weighting!X13+TUM_default_S1_Treatm!N5*Weighting!X14+TUM_default_S1_Treatm!O5*Weighting!X15+TUM_default_S1_Treatm!P5*Weighting!X16+TUM_default_S1_Treatm!Q5*Weighting!X17</f>
        <v>3.6722570900124152E-2</v>
      </c>
      <c r="Y5" s="6">
        <f>+TUM_default_S1_Treatm!B5*Weighting!Y2+TUM_default_S1_Treatm!C5*Weighting!Y3+TUM_default_S1_Treatm!D5*Weighting!Y4+TUM_default_S1_Treatm!E5*Weighting!Y5+TUM_default_S1_Treatm!F5*Weighting!Y6+TUM_default_S1_Treatm!G5*Weighting!Y7+TUM_default_S1_Treatm!H5*Weighting!Y8+TUM_default_S1_Treatm!I5*Weighting!Y9+TUM_default_S1_Treatm!J5*Weighting!Y10+TUM_default_S1_Treatm!K5*Weighting!Y11+TUM_default_S1_Treatm!L5*Weighting!Y12+TUM_default_S1_Treatm!M5*Weighting!Y13+TUM_default_S1_Treatm!N5*Weighting!Y14+TUM_default_S1_Treatm!O5*Weighting!Y15+TUM_default_S1_Treatm!P5*Weighting!Y16+TUM_default_S1_Treatm!Q5*Weighting!Y17</f>
        <v>7.5028419884258261E-3</v>
      </c>
      <c r="Z5" s="6">
        <f>+TUM_default_S1_Treatm!B5*Weighting!Z2+TUM_default_S1_Treatm!C5*Weighting!Z3+TUM_default_S1_Treatm!D5*Weighting!Z4+TUM_default_S1_Treatm!E5*Weighting!Z5+TUM_default_S1_Treatm!F5*Weighting!Z6+TUM_default_S1_Treatm!G5*Weighting!Z7+TUM_default_S1_Treatm!H5*Weighting!Z8+TUM_default_S1_Treatm!I5*Weighting!Z9+TUM_default_S1_Treatm!J5*Weighting!Z10+TUM_default_S1_Treatm!K5*Weighting!Z11+TUM_default_S1_Treatm!L5*Weighting!Z12+TUM_default_S1_Treatm!M5*Weighting!Z13+TUM_default_S1_Treatm!N5*Weighting!Z14+TUM_default_S1_Treatm!O5*Weighting!Z15+TUM_default_S1_Treatm!P5*Weighting!Z16+TUM_default_S1_Treatm!Q5*Weighting!Z17</f>
        <v>3.5367396486871927E-2</v>
      </c>
      <c r="AA5" s="6">
        <f>+TUM_default_S1_Treatm!B5*Weighting!AA2+TUM_default_S1_Treatm!C5*Weighting!AA3+TUM_default_S1_Treatm!D5*Weighting!AA4+TUM_default_S1_Treatm!E5*Weighting!AA5+TUM_default_S1_Treatm!F5*Weighting!AA6+TUM_default_S1_Treatm!G5*Weighting!AA7+TUM_default_S1_Treatm!H5*Weighting!AA8+TUM_default_S1_Treatm!I5*Weighting!AA9+TUM_default_S1_Treatm!J5*Weighting!AA10+TUM_default_S1_Treatm!K5*Weighting!AA11+TUM_default_S1_Treatm!L5*Weighting!AA12+TUM_default_S1_Treatm!M5*Weighting!AA13+TUM_default_S1_Treatm!N5*Weighting!AA14+TUM_default_S1_Treatm!O5*Weighting!AA15+TUM_default_S1_Treatm!P5*Weighting!AA16+TUM_default_S1_Treatm!Q5*Weighting!AA17</f>
        <v>0.24767434300262925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Util!B2*Weighting!B2+TUM_default_S1_Util!C2*Weighting!B3+TUM_default_S1_Util!D2*Weighting!B4+TUM_default_S1_Util!E2*Weighting!B5+TUM_default_S1_Util!F2*Weighting!B6+TUM_default_S1_Util!G2*Weighting!B7+TUM_default_S1_Util!H2*Weighting!B8+TUM_default_S1_Util!I2*Weighting!B9+TUM_default_S1_Util!J2*Weighting!B10+TUM_default_S1_Util!K2*Weighting!B11+TUM_default_S1_Util!L2*Weighting!B12+TUM_default_S1_Util!M2*Weighting!B13+TUM_default_S1_Util!N2*Weighting!B14+TUM_default_S1_Util!O2*Weighting!B15+TUM_default_S1_Util!P2*Weighting!B16+TUM_default_S1_Util!Q2*Weighting!B17</f>
        <v>-0.16195003552095114</v>
      </c>
      <c r="C2" s="6">
        <f ca="1">+TUM_default_S1_Util!B2*Weighting!C2+TUM_default_S1_Util!C2*Weighting!C3+TUM_default_S1_Util!D2*Weighting!C4+TUM_default_S1_Util!E2*Weighting!C5+TUM_default_S1_Util!F2*Weighting!C6+TUM_default_S1_Util!G2*Weighting!C7+TUM_default_S1_Util!H2*Weighting!C8+TUM_default_S1_Util!I2*Weighting!C9+TUM_default_S1_Util!J2*Weighting!C10+TUM_default_S1_Util!K2*Weighting!C11+TUM_default_S1_Util!L2*Weighting!C12+TUM_default_S1_Util!M2*Weighting!C13+TUM_default_S1_Util!N2*Weighting!C14+TUM_default_S1_Util!O2*Weighting!C15+TUM_default_S1_Util!P2*Weighting!C16+TUM_default_S1_Util!Q2*Weighting!C17</f>
        <v>-0.13900881680306881</v>
      </c>
      <c r="D2" s="6">
        <f ca="1">+TUM_default_S1_Util!B2*Weighting!D2+TUM_default_S1_Util!C2*Weighting!D3+TUM_default_S1_Util!D2*Weighting!D4+TUM_default_S1_Util!E2*Weighting!D5+TUM_default_S1_Util!F2*Weighting!D6+TUM_default_S1_Util!G2*Weighting!D7+TUM_default_S1_Util!H2*Weighting!D8+TUM_default_S1_Util!I2*Weighting!D9+TUM_default_S1_Util!J2*Weighting!D10+TUM_default_S1_Util!K2*Weighting!D11+TUM_default_S1_Util!L2*Weighting!D12+TUM_default_S1_Util!M2*Weighting!D13+TUM_default_S1_Util!N2*Weighting!D14+TUM_default_S1_Util!O2*Weighting!D15+TUM_default_S1_Util!P2*Weighting!D16+TUM_default_S1_Util!Q2*Weighting!D17</f>
        <v>-0.16119005695954208</v>
      </c>
      <c r="E2" s="6">
        <f ca="1">+TUM_default_S1_Util!B2*Weighting!E2+TUM_default_S1_Util!C2*Weighting!E3+TUM_default_S1_Util!D2*Weighting!E4+TUM_default_S1_Util!E2*Weighting!E5+TUM_default_S1_Util!F2*Weighting!E6+TUM_default_S1_Util!G2*Weighting!E7+TUM_default_S1_Util!H2*Weighting!E8+TUM_default_S1_Util!I2*Weighting!E9+TUM_default_S1_Util!J2*Weighting!E10+TUM_default_S1_Util!K2*Weighting!E11+TUM_default_S1_Util!L2*Weighting!E12+TUM_default_S1_Util!M2*Weighting!E13+TUM_default_S1_Util!N2*Weighting!E14+TUM_default_S1_Util!O2*Weighting!E15+TUM_default_S1_Util!P2*Weighting!E16+TUM_default_S1_Util!Q2*Weighting!E17</f>
        <v>-9.3672603669908719E-2</v>
      </c>
      <c r="F2" s="6">
        <f ca="1">+TUM_default_S1_Util!B2*Weighting!F2+TUM_default_S1_Util!C2*Weighting!F3+TUM_default_S1_Util!D2*Weighting!F4+TUM_default_S1_Util!E2*Weighting!F5+TUM_default_S1_Util!F2*Weighting!F6+TUM_default_S1_Util!G2*Weighting!F7+TUM_default_S1_Util!H2*Weighting!F8+TUM_default_S1_Util!I2*Weighting!F9+TUM_default_S1_Util!J2*Weighting!F10+TUM_default_S1_Util!K2*Weighting!F11+TUM_default_S1_Util!L2*Weighting!F12+TUM_default_S1_Util!M2*Weighting!F13+TUM_default_S1_Util!N2*Weighting!F14+TUM_default_S1_Util!O2*Weighting!F15+TUM_default_S1_Util!P2*Weighting!F16+TUM_default_S1_Util!Q2*Weighting!F17</f>
        <v>-0.14596547001333485</v>
      </c>
      <c r="G2" s="6">
        <f>+TUM_default_S1_Util!B2*Weighting!G2+TUM_default_S1_Util!C2*Weighting!G3+TUM_default_S1_Util!D2*Weighting!G4+TUM_default_S1_Util!E2*Weighting!G5+TUM_default_S1_Util!F2*Weighting!G6+TUM_default_S1_Util!G2*Weighting!G7+TUM_default_S1_Util!H2*Weighting!G8+TUM_default_S1_Util!I2*Weighting!G9+TUM_default_S1_Util!J2*Weighting!G10+TUM_default_S1_Util!K2*Weighting!G11+TUM_default_S1_Util!L2*Weighting!G12+TUM_default_S1_Util!M2*Weighting!G13+TUM_default_S1_Util!N2*Weighting!G14+TUM_default_S1_Util!O2*Weighting!G15+TUM_default_S1_Util!P2*Weighting!G16+TUM_default_S1_Util!Q2*Weighting!G17</f>
        <v>-6.8794376620130687E-2</v>
      </c>
      <c r="H2" s="6">
        <f>+TUM_default_S1_Util!B2*Weighting!H2+TUM_default_S1_Util!C2*Weighting!H3+TUM_default_S1_Util!D2*Weighting!H4+TUM_default_S1_Util!E2*Weighting!H5+TUM_default_S1_Util!F2*Weighting!H6+TUM_default_S1_Util!G2*Weighting!H7+TUM_default_S1_Util!H2*Weighting!H8+TUM_default_S1_Util!I2*Weighting!H9+TUM_default_S1_Util!J2*Weighting!H10+TUM_default_S1_Util!K2*Weighting!H11+TUM_default_S1_Util!L2*Weighting!H12+TUM_default_S1_Util!M2*Weighting!H13+TUM_default_S1_Util!N2*Weighting!H14+TUM_default_S1_Util!O2*Weighting!H15+TUM_default_S1_Util!P2*Weighting!H16+TUM_default_S1_Util!Q2*Weighting!H17</f>
        <v>-8.0353430195521533E-2</v>
      </c>
      <c r="I2" s="6">
        <f>+TUM_default_S1_Util!B2*Weighting!I2+TUM_default_S1_Util!C2*Weighting!I3+TUM_default_S1_Util!D2*Weighting!I4+TUM_default_S1_Util!E2*Weighting!I5+TUM_default_S1_Util!F2*Weighting!I6+TUM_default_S1_Util!G2*Weighting!I7+TUM_default_S1_Util!H2*Weighting!I8+TUM_default_S1_Util!I2*Weighting!I9+TUM_default_S1_Util!J2*Weighting!I10+TUM_default_S1_Util!K2*Weighting!I11+TUM_default_S1_Util!L2*Weighting!I12+TUM_default_S1_Util!M2*Weighting!I13+TUM_default_S1_Util!N2*Weighting!I14+TUM_default_S1_Util!O2*Weighting!I15+TUM_default_S1_Util!P2*Weighting!I16+TUM_default_S1_Util!Q2*Weighting!I17</f>
        <v>-6.9115480443085991E-2</v>
      </c>
      <c r="J2" s="6">
        <f>+TUM_default_S1_Util!B2*Weighting!J2+TUM_default_S1_Util!C2*Weighting!J3+TUM_default_S1_Util!D2*Weighting!J4+TUM_default_S1_Util!E2*Weighting!J5+TUM_default_S1_Util!F2*Weighting!J6+TUM_default_S1_Util!G2*Weighting!J7+TUM_default_S1_Util!H2*Weighting!J8+TUM_default_S1_Util!I2*Weighting!J9+TUM_default_S1_Util!J2*Weighting!J10+TUM_default_S1_Util!K2*Weighting!J11+TUM_default_S1_Util!L2*Weighting!J12+TUM_default_S1_Util!M2*Weighting!J13+TUM_default_S1_Util!N2*Weighting!J14+TUM_default_S1_Util!O2*Weighting!J15+TUM_default_S1_Util!P2*Weighting!J16+TUM_default_S1_Util!Q2*Weighting!J17</f>
        <v>-6.2964075258702512E-2</v>
      </c>
      <c r="K2" s="6">
        <f>+TUM_default_S1_Util!B2*Weighting!K2+TUM_default_S1_Util!C2*Weighting!K3+TUM_default_S1_Util!D2*Weighting!K4+TUM_default_S1_Util!E2*Weighting!K5+TUM_default_S1_Util!F2*Weighting!K6+TUM_default_S1_Util!G2*Weighting!K7+TUM_default_S1_Util!H2*Weighting!K8+TUM_default_S1_Util!I2*Weighting!K9+TUM_default_S1_Util!J2*Weighting!K10+TUM_default_S1_Util!K2*Weighting!K11+TUM_default_S1_Util!L2*Weighting!K12+TUM_default_S1_Util!M2*Weighting!K13+TUM_default_S1_Util!N2*Weighting!K14+TUM_default_S1_Util!O2*Weighting!K15+TUM_default_S1_Util!P2*Weighting!K16+TUM_default_S1_Util!Q2*Weighting!K17</f>
        <v>-6.7106687312579294E-2</v>
      </c>
      <c r="L2" s="6">
        <f>+TUM_default_S1_Util!B2*Weighting!L2+TUM_default_S1_Util!C2*Weighting!L3+TUM_default_S1_Util!D2*Weighting!L4+TUM_default_S1_Util!E2*Weighting!L5+TUM_default_S1_Util!F2*Weighting!L6+TUM_default_S1_Util!G2*Weighting!L7+TUM_default_S1_Util!H2*Weighting!L8+TUM_default_S1_Util!I2*Weighting!L9+TUM_default_S1_Util!J2*Weighting!L10+TUM_default_S1_Util!K2*Weighting!L11+TUM_default_S1_Util!L2*Weighting!L12+TUM_default_S1_Util!M2*Weighting!L13+TUM_default_S1_Util!N2*Weighting!L14+TUM_default_S1_Util!O2*Weighting!L15+TUM_default_S1_Util!P2*Weighting!L16+TUM_default_S1_Util!Q2*Weighting!L17</f>
        <v>-0.1493227939668581</v>
      </c>
      <c r="M2" s="6">
        <f>+TUM_default_S1_Util!B2*Weighting!M2+TUM_default_S1_Util!C2*Weighting!M3+TUM_default_S1_Util!D2*Weighting!M4+TUM_default_S1_Util!E2*Weighting!M5+TUM_default_S1_Util!F2*Weighting!M6+TUM_default_S1_Util!G2*Weighting!M7+TUM_default_S1_Util!H2*Weighting!M8+TUM_default_S1_Util!I2*Weighting!M9+TUM_default_S1_Util!J2*Weighting!M10+TUM_default_S1_Util!K2*Weighting!M11+TUM_default_S1_Util!L2*Weighting!M12+TUM_default_S1_Util!M2*Weighting!M13+TUM_default_S1_Util!N2*Weighting!M14+TUM_default_S1_Util!O2*Weighting!M15+TUM_default_S1_Util!P2*Weighting!M16+TUM_default_S1_Util!Q2*Weighting!M17</f>
        <v>-5.5013436922691705E-3</v>
      </c>
      <c r="N2" s="6">
        <f>+TUM_default_S1_Util!B2*Weighting!N2+TUM_default_S1_Util!C2*Weighting!N3+TUM_default_S1_Util!D2*Weighting!N4+TUM_default_S1_Util!E2*Weighting!N5+TUM_default_S1_Util!F2*Weighting!N6+TUM_default_S1_Util!G2*Weighting!N7+TUM_default_S1_Util!H2*Weighting!N8+TUM_default_S1_Util!I2*Weighting!N9+TUM_default_S1_Util!J2*Weighting!N10+TUM_default_S1_Util!K2*Weighting!N11+TUM_default_S1_Util!L2*Weighting!N12+TUM_default_S1_Util!M2*Weighting!N13+TUM_default_S1_Util!N2*Weighting!N14+TUM_default_S1_Util!O2*Weighting!N15+TUM_default_S1_Util!P2*Weighting!N16+TUM_default_S1_Util!Q2*Weighting!N17</f>
        <v>-0.3030524908791119</v>
      </c>
      <c r="O2" s="6">
        <f>+TUM_default_S1_Util!B2*Weighting!O2+TUM_default_S1_Util!C2*Weighting!O3+TUM_default_S1_Util!D2*Weighting!O4+TUM_default_S1_Util!E2*Weighting!O5+TUM_default_S1_Util!F2*Weighting!O6+TUM_default_S1_Util!G2*Weighting!O7+TUM_default_S1_Util!H2*Weighting!O8+TUM_default_S1_Util!I2*Weighting!O9+TUM_default_S1_Util!J2*Weighting!O10+TUM_default_S1_Util!K2*Weighting!O11+TUM_default_S1_Util!L2*Weighting!O12+TUM_default_S1_Util!M2*Weighting!O13+TUM_default_S1_Util!N2*Weighting!O14+TUM_default_S1_Util!O2*Weighting!O15+TUM_default_S1_Util!P2*Weighting!O16+TUM_default_S1_Util!Q2*Weighting!O17</f>
        <v>-6.1010471204252313E-2</v>
      </c>
      <c r="P2" s="6">
        <f>+TUM_default_S1_Util!B2*Weighting!P2+TUM_default_S1_Util!C2*Weighting!P3+TUM_default_S1_Util!D2*Weighting!P4+TUM_default_S1_Util!E2*Weighting!P5+TUM_default_S1_Util!F2*Weighting!P6+TUM_default_S1_Util!G2*Weighting!P7+TUM_default_S1_Util!H2*Weighting!P8+TUM_default_S1_Util!I2*Weighting!P9+TUM_default_S1_Util!J2*Weighting!P10+TUM_default_S1_Util!K2*Weighting!P11+TUM_default_S1_Util!L2*Weighting!P12+TUM_default_S1_Util!M2*Weighting!P13+TUM_default_S1_Util!N2*Weighting!P14+TUM_default_S1_Util!O2*Weighting!P15+TUM_default_S1_Util!P2*Weighting!P16+TUM_default_S1_Util!Q2*Weighting!P17</f>
        <v>-1.8031201449541488E-2</v>
      </c>
      <c r="Q2" s="6">
        <f>+TUM_default_S1_Util!B2*Weighting!Q2+TUM_default_S1_Util!C2*Weighting!Q3+TUM_default_S1_Util!D2*Weighting!Q4+TUM_default_S1_Util!E2*Weighting!Q5+TUM_default_S1_Util!F2*Weighting!Q6+TUM_default_S1_Util!G2*Weighting!Q7+TUM_default_S1_Util!H2*Weighting!Q8+TUM_default_S1_Util!I2*Weighting!Q9+TUM_default_S1_Util!J2*Weighting!Q10+TUM_default_S1_Util!K2*Weighting!Q11+TUM_default_S1_Util!L2*Weighting!Q12+TUM_default_S1_Util!M2*Weighting!Q13+TUM_default_S1_Util!N2*Weighting!Q14+TUM_default_S1_Util!O2*Weighting!Q15+TUM_default_S1_Util!P2*Weighting!Q16+TUM_default_S1_Util!Q2*Weighting!Q17</f>
        <v>-3.067308868842664E-3</v>
      </c>
      <c r="R2" s="6">
        <f>+TUM_default_S1_Util!B2*Weighting!R2+TUM_default_S1_Util!C2*Weighting!R3+TUM_default_S1_Util!D2*Weighting!R4+TUM_default_S1_Util!E2*Weighting!R5+TUM_default_S1_Util!F2*Weighting!R6+TUM_default_S1_Util!G2*Weighting!R7+TUM_default_S1_Util!H2*Weighting!R8+TUM_default_S1_Util!I2*Weighting!R9+TUM_default_S1_Util!J2*Weighting!R10+TUM_default_S1_Util!K2*Weighting!R11+TUM_default_S1_Util!L2*Weighting!R12+TUM_default_S1_Util!M2*Weighting!R13+TUM_default_S1_Util!N2*Weighting!R14+TUM_default_S1_Util!O2*Weighting!R15+TUM_default_S1_Util!P2*Weighting!R16+TUM_default_S1_Util!Q2*Weighting!R17</f>
        <v>-5.3250648255816817E-2</v>
      </c>
      <c r="S2" s="6">
        <f>+TUM_default_S1_Util!B2*Weighting!S2+TUM_default_S1_Util!C2*Weighting!S3+TUM_default_S1_Util!D2*Weighting!S4+TUM_default_S1_Util!E2*Weighting!S5+TUM_default_S1_Util!F2*Weighting!S6+TUM_default_S1_Util!G2*Weighting!S7+TUM_default_S1_Util!H2*Weighting!S8+TUM_default_S1_Util!I2*Weighting!S9+TUM_default_S1_Util!J2*Weighting!S10+TUM_default_S1_Util!K2*Weighting!S11+TUM_default_S1_Util!L2*Weighting!S12+TUM_default_S1_Util!M2*Weighting!S13+TUM_default_S1_Util!N2*Weighting!S14+TUM_default_S1_Util!O2*Weighting!S15+TUM_default_S1_Util!P2*Weighting!S16+TUM_default_S1_Util!Q2*Weighting!S17</f>
        <v>-3.8599616977498932E-2</v>
      </c>
      <c r="T2" s="6">
        <f>+TUM_default_S1_Util!B2*Weighting!T2+TUM_default_S1_Util!C2*Weighting!T3+TUM_default_S1_Util!D2*Weighting!T4+TUM_default_S1_Util!E2*Weighting!T5+TUM_default_S1_Util!F2*Weighting!T6+TUM_default_S1_Util!G2*Weighting!T7+TUM_default_S1_Util!H2*Weighting!T8+TUM_default_S1_Util!I2*Weighting!T9+TUM_default_S1_Util!J2*Weighting!T10+TUM_default_S1_Util!K2*Weighting!T11+TUM_default_S1_Util!L2*Weighting!T12+TUM_default_S1_Util!M2*Weighting!T13+TUM_default_S1_Util!N2*Weighting!T14+TUM_default_S1_Util!O2*Weighting!T15+TUM_default_S1_Util!P2*Weighting!T16+TUM_default_S1_Util!Q2*Weighting!T17</f>
        <v>-4.4789911947601055E-2</v>
      </c>
      <c r="U2" s="6">
        <f>+TUM_default_S1_Util!B2*Weighting!U2+TUM_default_S1_Util!C2*Weighting!U3+TUM_default_S1_Util!D2*Weighting!U4+TUM_default_S1_Util!E2*Weighting!U5+TUM_default_S1_Util!F2*Weighting!U6+TUM_default_S1_Util!G2*Weighting!U7+TUM_default_S1_Util!H2*Weighting!U8+TUM_default_S1_Util!I2*Weighting!U9+TUM_default_S1_Util!J2*Weighting!U10+TUM_default_S1_Util!K2*Weighting!U11+TUM_default_S1_Util!L2*Weighting!U12+TUM_default_S1_Util!M2*Weighting!U13+TUM_default_S1_Util!N2*Weighting!U14+TUM_default_S1_Util!O2*Weighting!U15+TUM_default_S1_Util!P2*Weighting!U16+TUM_default_S1_Util!Q2*Weighting!U17</f>
        <v>-1.8116908825793119E-2</v>
      </c>
      <c r="V2" s="6">
        <f>+TUM_default_S1_Util!B2*Weighting!V2+TUM_default_S1_Util!C2*Weighting!V3+TUM_default_S1_Util!D2*Weighting!V4+TUM_default_S1_Util!E2*Weighting!V5+TUM_default_S1_Util!F2*Weighting!V6+TUM_default_S1_Util!G2*Weighting!V7+TUM_default_S1_Util!H2*Weighting!V8+TUM_default_S1_Util!I2*Weighting!V9+TUM_default_S1_Util!J2*Weighting!V10+TUM_default_S1_Util!K2*Weighting!V11+TUM_default_S1_Util!L2*Weighting!V12+TUM_default_S1_Util!M2*Weighting!V13+TUM_default_S1_Util!N2*Weighting!V14+TUM_default_S1_Util!O2*Weighting!V15+TUM_default_S1_Util!P2*Weighting!V16+TUM_default_S1_Util!Q2*Weighting!V17</f>
        <v>-2.4693829287181439E-2</v>
      </c>
      <c r="W2" s="6">
        <f>+TUM_default_S1_Util!B2*Weighting!W2+TUM_default_S1_Util!C2*Weighting!W3+TUM_default_S1_Util!D2*Weighting!W4+TUM_default_S1_Util!E2*Weighting!W5+TUM_default_S1_Util!F2*Weighting!W6+TUM_default_S1_Util!G2*Weighting!W7+TUM_default_S1_Util!H2*Weighting!W8+TUM_default_S1_Util!I2*Weighting!W9+TUM_default_S1_Util!J2*Weighting!W10+TUM_default_S1_Util!K2*Weighting!W11+TUM_default_S1_Util!L2*Weighting!W12+TUM_default_S1_Util!M2*Weighting!W13+TUM_default_S1_Util!N2*Weighting!W14+TUM_default_S1_Util!O2*Weighting!W15+TUM_default_S1_Util!P2*Weighting!W16+TUM_default_S1_Util!Q2*Weighting!W17</f>
        <v>-1.8095471672184317E-2</v>
      </c>
      <c r="X2" s="6">
        <f>+TUM_default_S1_Util!B2*Weighting!X2+TUM_default_S1_Util!C2*Weighting!X3+TUM_default_S1_Util!D2*Weighting!X4+TUM_default_S1_Util!E2*Weighting!X5+TUM_default_S1_Util!F2*Weighting!X6+TUM_default_S1_Util!G2*Weighting!X7+TUM_default_S1_Util!H2*Weighting!X8+TUM_default_S1_Util!I2*Weighting!X9+TUM_default_S1_Util!J2*Weighting!X10+TUM_default_S1_Util!K2*Weighting!X11+TUM_default_S1_Util!L2*Weighting!X12+TUM_default_S1_Util!M2*Weighting!X13+TUM_default_S1_Util!N2*Weighting!X14+TUM_default_S1_Util!O2*Weighting!X15+TUM_default_S1_Util!P2*Weighting!X16+TUM_default_S1_Util!Q2*Weighting!X17</f>
        <v>-2.4666930499971989E-3</v>
      </c>
      <c r="Y2" s="6">
        <f>+TUM_default_S1_Util!B2*Weighting!Y2+TUM_default_S1_Util!C2*Weighting!Y3+TUM_default_S1_Util!D2*Weighting!Y4+TUM_default_S1_Util!E2*Weighting!Y5+TUM_default_S1_Util!F2*Weighting!Y6+TUM_default_S1_Util!G2*Weighting!Y7+TUM_default_S1_Util!H2*Weighting!Y8+TUM_default_S1_Util!I2*Weighting!Y9+TUM_default_S1_Util!J2*Weighting!Y10+TUM_default_S1_Util!K2*Weighting!Y11+TUM_default_S1_Util!L2*Weighting!Y12+TUM_default_S1_Util!M2*Weighting!Y13+TUM_default_S1_Util!N2*Weighting!Y14+TUM_default_S1_Util!O2*Weighting!Y15+TUM_default_S1_Util!P2*Weighting!Y16+TUM_default_S1_Util!Q2*Weighting!Y17</f>
        <v>-1.8858576759734159E-2</v>
      </c>
      <c r="Z2" s="6">
        <f>+TUM_default_S1_Util!B2*Weighting!Z2+TUM_default_S1_Util!C2*Weighting!Z3+TUM_default_S1_Util!D2*Weighting!Z4+TUM_default_S1_Util!E2*Weighting!Z5+TUM_default_S1_Util!F2*Weighting!Z6+TUM_default_S1_Util!G2*Weighting!Z7+TUM_default_S1_Util!H2*Weighting!Z8+TUM_default_S1_Util!I2*Weighting!Z9+TUM_default_S1_Util!J2*Weighting!Z10+TUM_default_S1_Util!K2*Weighting!Z11+TUM_default_S1_Util!L2*Weighting!Z12+TUM_default_S1_Util!M2*Weighting!Z13+TUM_default_S1_Util!N2*Weighting!Z14+TUM_default_S1_Util!O2*Weighting!Z15+TUM_default_S1_Util!P2*Weighting!Z16+TUM_default_S1_Util!Q2*Weighting!Z17</f>
        <v>-2.0466586100613901E-2</v>
      </c>
      <c r="AA2" s="6">
        <f>+TUM_default_S1_Util!B2*Weighting!AA2+TUM_default_S1_Util!C2*Weighting!AA3+TUM_default_S1_Util!D2*Weighting!AA4+TUM_default_S1_Util!E2*Weighting!AA5+TUM_default_S1_Util!F2*Weighting!AA6+TUM_default_S1_Util!G2*Weighting!AA7+TUM_default_S1_Util!H2*Weighting!AA8+TUM_default_S1_Util!I2*Weighting!AA9+TUM_default_S1_Util!J2*Weighting!AA10+TUM_default_S1_Util!K2*Weighting!AA11+TUM_default_S1_Util!L2*Weighting!AA12+TUM_default_S1_Util!M2*Weighting!AA13+TUM_default_S1_Util!N2*Weighting!AA14+TUM_default_S1_Util!O2*Weighting!AA15+TUM_default_S1_Util!P2*Weighting!AA16+TUM_default_S1_Util!Q2*Weighting!AA17</f>
        <v>-0.32138617298479455</v>
      </c>
    </row>
    <row r="3" spans="1:27" x14ac:dyDescent="0.35">
      <c r="A3" s="5" t="s">
        <v>2</v>
      </c>
      <c r="B3" s="6">
        <f ca="1">+TUM_default_S1_Util!B3*Weighting!B2+TUM_default_S1_Util!C3*Weighting!B3+TUM_default_S1_Util!D3*Weighting!B4+TUM_default_S1_Util!E3*Weighting!B5+TUM_default_S1_Util!F3*Weighting!B6+TUM_default_S1_Util!G3*Weighting!B7+TUM_default_S1_Util!H3*Weighting!B8+TUM_default_S1_Util!I3*Weighting!B9+TUM_default_S1_Util!J3*Weighting!B10+TUM_default_S1_Util!K3*Weighting!B11+TUM_default_S1_Util!L3*Weighting!B12+TUM_default_S1_Util!M3*Weighting!B13+TUM_default_S1_Util!N3*Weighting!B14+TUM_default_S1_Util!O3*Weighting!B15+TUM_default_S1_Util!P3*Weighting!B16+TUM_default_S1_Util!Q3*Weighting!B17</f>
        <v>-0.16195003552095114</v>
      </c>
      <c r="C3" s="6">
        <f ca="1">+TUM_default_S1_Util!B3*Weighting!C2+TUM_default_S1_Util!C3*Weighting!C3+TUM_default_S1_Util!D3*Weighting!C4+TUM_default_S1_Util!E3*Weighting!C5+TUM_default_S1_Util!F3*Weighting!C6+TUM_default_S1_Util!G3*Weighting!C7+TUM_default_S1_Util!H3*Weighting!C8+TUM_default_S1_Util!I3*Weighting!C9+TUM_default_S1_Util!J3*Weighting!C10+TUM_default_S1_Util!K3*Weighting!C11+TUM_default_S1_Util!L3*Weighting!C12+TUM_default_S1_Util!M3*Weighting!C13+TUM_default_S1_Util!N3*Weighting!C14+TUM_default_S1_Util!O3*Weighting!C15+TUM_default_S1_Util!P3*Weighting!C16+TUM_default_S1_Util!Q3*Weighting!C17</f>
        <v>-0.13900881680306881</v>
      </c>
      <c r="D3" s="6">
        <f ca="1">+TUM_default_S1_Util!B3*Weighting!D2+TUM_default_S1_Util!C3*Weighting!D3+TUM_default_S1_Util!D3*Weighting!D4+TUM_default_S1_Util!E3*Weighting!D5+TUM_default_S1_Util!F3*Weighting!D6+TUM_default_S1_Util!G3*Weighting!D7+TUM_default_S1_Util!H3*Weighting!D8+TUM_default_S1_Util!I3*Weighting!D9+TUM_default_S1_Util!J3*Weighting!D10+TUM_default_S1_Util!K3*Weighting!D11+TUM_default_S1_Util!L3*Weighting!D12+TUM_default_S1_Util!M3*Weighting!D13+TUM_default_S1_Util!N3*Weighting!D14+TUM_default_S1_Util!O3*Weighting!D15+TUM_default_S1_Util!P3*Weighting!D16+TUM_default_S1_Util!Q3*Weighting!D17</f>
        <v>-0.16119005695954208</v>
      </c>
      <c r="E3" s="6">
        <f ca="1">+TUM_default_S1_Util!B3*Weighting!E2+TUM_default_S1_Util!C3*Weighting!E3+TUM_default_S1_Util!D3*Weighting!E4+TUM_default_S1_Util!E3*Weighting!E5+TUM_default_S1_Util!F3*Weighting!E6+TUM_default_S1_Util!G3*Weighting!E7+TUM_default_S1_Util!H3*Weighting!E8+TUM_default_S1_Util!I3*Weighting!E9+TUM_default_S1_Util!J3*Weighting!E10+TUM_default_S1_Util!K3*Weighting!E11+TUM_default_S1_Util!L3*Weighting!E12+TUM_default_S1_Util!M3*Weighting!E13+TUM_default_S1_Util!N3*Weighting!E14+TUM_default_S1_Util!O3*Weighting!E15+TUM_default_S1_Util!P3*Weighting!E16+TUM_default_S1_Util!Q3*Weighting!E17</f>
        <v>-9.3672603669908719E-2</v>
      </c>
      <c r="F3" s="6">
        <f ca="1">+TUM_default_S1_Util!B3*Weighting!F2+TUM_default_S1_Util!C3*Weighting!F3+TUM_default_S1_Util!D3*Weighting!F4+TUM_default_S1_Util!E3*Weighting!F5+TUM_default_S1_Util!F3*Weighting!F6+TUM_default_S1_Util!G3*Weighting!F7+TUM_default_S1_Util!H3*Weighting!F8+TUM_default_S1_Util!I3*Weighting!F9+TUM_default_S1_Util!J3*Weighting!F10+TUM_default_S1_Util!K3*Weighting!F11+TUM_default_S1_Util!L3*Weighting!F12+TUM_default_S1_Util!M3*Weighting!F13+TUM_default_S1_Util!N3*Weighting!F14+TUM_default_S1_Util!O3*Weighting!F15+TUM_default_S1_Util!P3*Weighting!F16+TUM_default_S1_Util!Q3*Weighting!F17</f>
        <v>-0.14596547001333485</v>
      </c>
      <c r="G3" s="6">
        <f>+TUM_default_S1_Util!B3*Weighting!G2+TUM_default_S1_Util!C3*Weighting!G3+TUM_default_S1_Util!D3*Weighting!G4+TUM_default_S1_Util!E3*Weighting!G5+TUM_default_S1_Util!F3*Weighting!G6+TUM_default_S1_Util!G3*Weighting!G7+TUM_default_S1_Util!H3*Weighting!G8+TUM_default_S1_Util!I3*Weighting!G9+TUM_default_S1_Util!J3*Weighting!G10+TUM_default_S1_Util!K3*Weighting!G11+TUM_default_S1_Util!L3*Weighting!G12+TUM_default_S1_Util!M3*Weighting!G13+TUM_default_S1_Util!N3*Weighting!G14+TUM_default_S1_Util!O3*Weighting!G15+TUM_default_S1_Util!P3*Weighting!G16+TUM_default_S1_Util!Q3*Weighting!G17</f>
        <v>-6.8794376620130687E-2</v>
      </c>
      <c r="H3" s="6">
        <f>+TUM_default_S1_Util!B3*Weighting!H2+TUM_default_S1_Util!C3*Weighting!H3+TUM_default_S1_Util!D3*Weighting!H4+TUM_default_S1_Util!E3*Weighting!H5+TUM_default_S1_Util!F3*Weighting!H6+TUM_default_S1_Util!G3*Weighting!H7+TUM_default_S1_Util!H3*Weighting!H8+TUM_default_S1_Util!I3*Weighting!H9+TUM_default_S1_Util!J3*Weighting!H10+TUM_default_S1_Util!K3*Weighting!H11+TUM_default_S1_Util!L3*Weighting!H12+TUM_default_S1_Util!M3*Weighting!H13+TUM_default_S1_Util!N3*Weighting!H14+TUM_default_S1_Util!O3*Weighting!H15+TUM_default_S1_Util!P3*Weighting!H16+TUM_default_S1_Util!Q3*Weighting!H17</f>
        <v>-8.0353430195521533E-2</v>
      </c>
      <c r="I3" s="6">
        <f>+TUM_default_S1_Util!B3*Weighting!I2+TUM_default_S1_Util!C3*Weighting!I3+TUM_default_S1_Util!D3*Weighting!I4+TUM_default_S1_Util!E3*Weighting!I5+TUM_default_S1_Util!F3*Weighting!I6+TUM_default_S1_Util!G3*Weighting!I7+TUM_default_S1_Util!H3*Weighting!I8+TUM_default_S1_Util!I3*Weighting!I9+TUM_default_S1_Util!J3*Weighting!I10+TUM_default_S1_Util!K3*Weighting!I11+TUM_default_S1_Util!L3*Weighting!I12+TUM_default_S1_Util!M3*Weighting!I13+TUM_default_S1_Util!N3*Weighting!I14+TUM_default_S1_Util!O3*Weighting!I15+TUM_default_S1_Util!P3*Weighting!I16+TUM_default_S1_Util!Q3*Weighting!I17</f>
        <v>-6.9115480443085991E-2</v>
      </c>
      <c r="J3" s="6">
        <f>+TUM_default_S1_Util!B3*Weighting!J2+TUM_default_S1_Util!C3*Weighting!J3+TUM_default_S1_Util!D3*Weighting!J4+TUM_default_S1_Util!E3*Weighting!J5+TUM_default_S1_Util!F3*Weighting!J6+TUM_default_S1_Util!G3*Weighting!J7+TUM_default_S1_Util!H3*Weighting!J8+TUM_default_S1_Util!I3*Weighting!J9+TUM_default_S1_Util!J3*Weighting!J10+TUM_default_S1_Util!K3*Weighting!J11+TUM_default_S1_Util!L3*Weighting!J12+TUM_default_S1_Util!M3*Weighting!J13+TUM_default_S1_Util!N3*Weighting!J14+TUM_default_S1_Util!O3*Weighting!J15+TUM_default_S1_Util!P3*Weighting!J16+TUM_default_S1_Util!Q3*Weighting!J17</f>
        <v>-6.2964075258702512E-2</v>
      </c>
      <c r="K3" s="6">
        <f>+TUM_default_S1_Util!B3*Weighting!K2+TUM_default_S1_Util!C3*Weighting!K3+TUM_default_S1_Util!D3*Weighting!K4+TUM_default_S1_Util!E3*Weighting!K5+TUM_default_S1_Util!F3*Weighting!K6+TUM_default_S1_Util!G3*Weighting!K7+TUM_default_S1_Util!H3*Weighting!K8+TUM_default_S1_Util!I3*Weighting!K9+TUM_default_S1_Util!J3*Weighting!K10+TUM_default_S1_Util!K3*Weighting!K11+TUM_default_S1_Util!L3*Weighting!K12+TUM_default_S1_Util!M3*Weighting!K13+TUM_default_S1_Util!N3*Weighting!K14+TUM_default_S1_Util!O3*Weighting!K15+TUM_default_S1_Util!P3*Weighting!K16+TUM_default_S1_Util!Q3*Weighting!K17</f>
        <v>-6.7106687312579294E-2</v>
      </c>
      <c r="L3" s="6">
        <f>+TUM_default_S1_Util!B3*Weighting!L2+TUM_default_S1_Util!C3*Weighting!L3+TUM_default_S1_Util!D3*Weighting!L4+TUM_default_S1_Util!E3*Weighting!L5+TUM_default_S1_Util!F3*Weighting!L6+TUM_default_S1_Util!G3*Weighting!L7+TUM_default_S1_Util!H3*Weighting!L8+TUM_default_S1_Util!I3*Weighting!L9+TUM_default_S1_Util!J3*Weighting!L10+TUM_default_S1_Util!K3*Weighting!L11+TUM_default_S1_Util!L3*Weighting!L12+TUM_default_S1_Util!M3*Weighting!L13+TUM_default_S1_Util!N3*Weighting!L14+TUM_default_S1_Util!O3*Weighting!L15+TUM_default_S1_Util!P3*Weighting!L16+TUM_default_S1_Util!Q3*Weighting!L17</f>
        <v>-0.1493227939668581</v>
      </c>
      <c r="M3" s="6">
        <f>+TUM_default_S1_Util!B3*Weighting!M2+TUM_default_S1_Util!C3*Weighting!M3+TUM_default_S1_Util!D3*Weighting!M4+TUM_default_S1_Util!E3*Weighting!M5+TUM_default_S1_Util!F3*Weighting!M6+TUM_default_S1_Util!G3*Weighting!M7+TUM_default_S1_Util!H3*Weighting!M8+TUM_default_S1_Util!I3*Weighting!M9+TUM_default_S1_Util!J3*Weighting!M10+TUM_default_S1_Util!K3*Weighting!M11+TUM_default_S1_Util!L3*Weighting!M12+TUM_default_S1_Util!M3*Weighting!M13+TUM_default_S1_Util!N3*Weighting!M14+TUM_default_S1_Util!O3*Weighting!M15+TUM_default_S1_Util!P3*Weighting!M16+TUM_default_S1_Util!Q3*Weighting!M17</f>
        <v>-5.5013436922691705E-3</v>
      </c>
      <c r="N3" s="6">
        <f>+TUM_default_S1_Util!B3*Weighting!N2+TUM_default_S1_Util!C3*Weighting!N3+TUM_default_S1_Util!D3*Weighting!N4+TUM_default_S1_Util!E3*Weighting!N5+TUM_default_S1_Util!F3*Weighting!N6+TUM_default_S1_Util!G3*Weighting!N7+TUM_default_S1_Util!H3*Weighting!N8+TUM_default_S1_Util!I3*Weighting!N9+TUM_default_S1_Util!J3*Weighting!N10+TUM_default_S1_Util!K3*Weighting!N11+TUM_default_S1_Util!L3*Weighting!N12+TUM_default_S1_Util!M3*Weighting!N13+TUM_default_S1_Util!N3*Weighting!N14+TUM_default_S1_Util!O3*Weighting!N15+TUM_default_S1_Util!P3*Weighting!N16+TUM_default_S1_Util!Q3*Weighting!N17</f>
        <v>-0.3030524908791119</v>
      </c>
      <c r="O3" s="6">
        <f>+TUM_default_S1_Util!B3*Weighting!O2+TUM_default_S1_Util!C3*Weighting!O3+TUM_default_S1_Util!D3*Weighting!O4+TUM_default_S1_Util!E3*Weighting!O5+TUM_default_S1_Util!F3*Weighting!O6+TUM_default_S1_Util!G3*Weighting!O7+TUM_default_S1_Util!H3*Weighting!O8+TUM_default_S1_Util!I3*Weighting!O9+TUM_default_S1_Util!J3*Weighting!O10+TUM_default_S1_Util!K3*Weighting!O11+TUM_default_S1_Util!L3*Weighting!O12+TUM_default_S1_Util!M3*Weighting!O13+TUM_default_S1_Util!N3*Weighting!O14+TUM_default_S1_Util!O3*Weighting!O15+TUM_default_S1_Util!P3*Weighting!O16+TUM_default_S1_Util!Q3*Weighting!O17</f>
        <v>-6.1010471204252313E-2</v>
      </c>
      <c r="P3" s="6">
        <f>+TUM_default_S1_Util!B3*Weighting!P2+TUM_default_S1_Util!C3*Weighting!P3+TUM_default_S1_Util!D3*Weighting!P4+TUM_default_S1_Util!E3*Weighting!P5+TUM_default_S1_Util!F3*Weighting!P6+TUM_default_S1_Util!G3*Weighting!P7+TUM_default_S1_Util!H3*Weighting!P8+TUM_default_S1_Util!I3*Weighting!P9+TUM_default_S1_Util!J3*Weighting!P10+TUM_default_S1_Util!K3*Weighting!P11+TUM_default_S1_Util!L3*Weighting!P12+TUM_default_S1_Util!M3*Weighting!P13+TUM_default_S1_Util!N3*Weighting!P14+TUM_default_S1_Util!O3*Weighting!P15+TUM_default_S1_Util!P3*Weighting!P16+TUM_default_S1_Util!Q3*Weighting!P17</f>
        <v>-1.8031201449541488E-2</v>
      </c>
      <c r="Q3" s="6">
        <f>+TUM_default_S1_Util!B3*Weighting!Q2+TUM_default_S1_Util!C3*Weighting!Q3+TUM_default_S1_Util!D3*Weighting!Q4+TUM_default_S1_Util!E3*Weighting!Q5+TUM_default_S1_Util!F3*Weighting!Q6+TUM_default_S1_Util!G3*Weighting!Q7+TUM_default_S1_Util!H3*Weighting!Q8+TUM_default_S1_Util!I3*Weighting!Q9+TUM_default_S1_Util!J3*Weighting!Q10+TUM_default_S1_Util!K3*Weighting!Q11+TUM_default_S1_Util!L3*Weighting!Q12+TUM_default_S1_Util!M3*Weighting!Q13+TUM_default_S1_Util!N3*Weighting!Q14+TUM_default_S1_Util!O3*Weighting!Q15+TUM_default_S1_Util!P3*Weighting!Q16+TUM_default_S1_Util!Q3*Weighting!Q17</f>
        <v>-3.067308868842664E-3</v>
      </c>
      <c r="R3" s="6">
        <f>+TUM_default_S1_Util!B3*Weighting!R2+TUM_default_S1_Util!C3*Weighting!R3+TUM_default_S1_Util!D3*Weighting!R4+TUM_default_S1_Util!E3*Weighting!R5+TUM_default_S1_Util!F3*Weighting!R6+TUM_default_S1_Util!G3*Weighting!R7+TUM_default_S1_Util!H3*Weighting!R8+TUM_default_S1_Util!I3*Weighting!R9+TUM_default_S1_Util!J3*Weighting!R10+TUM_default_S1_Util!K3*Weighting!R11+TUM_default_S1_Util!L3*Weighting!R12+TUM_default_S1_Util!M3*Weighting!R13+TUM_default_S1_Util!N3*Weighting!R14+TUM_default_S1_Util!O3*Weighting!R15+TUM_default_S1_Util!P3*Weighting!R16+TUM_default_S1_Util!Q3*Weighting!R17</f>
        <v>-5.3250648255816817E-2</v>
      </c>
      <c r="S3" s="6">
        <f>+TUM_default_S1_Util!B3*Weighting!S2+TUM_default_S1_Util!C3*Weighting!S3+TUM_default_S1_Util!D3*Weighting!S4+TUM_default_S1_Util!E3*Weighting!S5+TUM_default_S1_Util!F3*Weighting!S6+TUM_default_S1_Util!G3*Weighting!S7+TUM_default_S1_Util!H3*Weighting!S8+TUM_default_S1_Util!I3*Weighting!S9+TUM_default_S1_Util!J3*Weighting!S10+TUM_default_S1_Util!K3*Weighting!S11+TUM_default_S1_Util!L3*Weighting!S12+TUM_default_S1_Util!M3*Weighting!S13+TUM_default_S1_Util!N3*Weighting!S14+TUM_default_S1_Util!O3*Weighting!S15+TUM_default_S1_Util!P3*Weighting!S16+TUM_default_S1_Util!Q3*Weighting!S17</f>
        <v>-3.8599616977498932E-2</v>
      </c>
      <c r="T3" s="6">
        <f>+TUM_default_S1_Util!B3*Weighting!T2+TUM_default_S1_Util!C3*Weighting!T3+TUM_default_S1_Util!D3*Weighting!T4+TUM_default_S1_Util!E3*Weighting!T5+TUM_default_S1_Util!F3*Weighting!T6+TUM_default_S1_Util!G3*Weighting!T7+TUM_default_S1_Util!H3*Weighting!T8+TUM_default_S1_Util!I3*Weighting!T9+TUM_default_S1_Util!J3*Weighting!T10+TUM_default_S1_Util!K3*Weighting!T11+TUM_default_S1_Util!L3*Weighting!T12+TUM_default_S1_Util!M3*Weighting!T13+TUM_default_S1_Util!N3*Weighting!T14+TUM_default_S1_Util!O3*Weighting!T15+TUM_default_S1_Util!P3*Weighting!T16+TUM_default_S1_Util!Q3*Weighting!T17</f>
        <v>-4.4789911947601055E-2</v>
      </c>
      <c r="U3" s="6">
        <f>+TUM_default_S1_Util!B3*Weighting!U2+TUM_default_S1_Util!C3*Weighting!U3+TUM_default_S1_Util!D3*Weighting!U4+TUM_default_S1_Util!E3*Weighting!U5+TUM_default_S1_Util!F3*Weighting!U6+TUM_default_S1_Util!G3*Weighting!U7+TUM_default_S1_Util!H3*Weighting!U8+TUM_default_S1_Util!I3*Weighting!U9+TUM_default_S1_Util!J3*Weighting!U10+TUM_default_S1_Util!K3*Weighting!U11+TUM_default_S1_Util!L3*Weighting!U12+TUM_default_S1_Util!M3*Weighting!U13+TUM_default_S1_Util!N3*Weighting!U14+TUM_default_S1_Util!O3*Weighting!U15+TUM_default_S1_Util!P3*Weighting!U16+TUM_default_S1_Util!Q3*Weighting!U17</f>
        <v>-1.8116908825793119E-2</v>
      </c>
      <c r="V3" s="6">
        <f>+TUM_default_S1_Util!B3*Weighting!V2+TUM_default_S1_Util!C3*Weighting!V3+TUM_default_S1_Util!D3*Weighting!V4+TUM_default_S1_Util!E3*Weighting!V5+TUM_default_S1_Util!F3*Weighting!V6+TUM_default_S1_Util!G3*Weighting!V7+TUM_default_S1_Util!H3*Weighting!V8+TUM_default_S1_Util!I3*Weighting!V9+TUM_default_S1_Util!J3*Weighting!V10+TUM_default_S1_Util!K3*Weighting!V11+TUM_default_S1_Util!L3*Weighting!V12+TUM_default_S1_Util!M3*Weighting!V13+TUM_default_S1_Util!N3*Weighting!V14+TUM_default_S1_Util!O3*Weighting!V15+TUM_default_S1_Util!P3*Weighting!V16+TUM_default_S1_Util!Q3*Weighting!V17</f>
        <v>-2.4693829287181439E-2</v>
      </c>
      <c r="W3" s="6">
        <f>+TUM_default_S1_Util!B3*Weighting!W2+TUM_default_S1_Util!C3*Weighting!W3+TUM_default_S1_Util!D3*Weighting!W4+TUM_default_S1_Util!E3*Weighting!W5+TUM_default_S1_Util!F3*Weighting!W6+TUM_default_S1_Util!G3*Weighting!W7+TUM_default_S1_Util!H3*Weighting!W8+TUM_default_S1_Util!I3*Weighting!W9+TUM_default_S1_Util!J3*Weighting!W10+TUM_default_S1_Util!K3*Weighting!W11+TUM_default_S1_Util!L3*Weighting!W12+TUM_default_S1_Util!M3*Weighting!W13+TUM_default_S1_Util!N3*Weighting!W14+TUM_default_S1_Util!O3*Weighting!W15+TUM_default_S1_Util!P3*Weighting!W16+TUM_default_S1_Util!Q3*Weighting!W17</f>
        <v>-1.8095471672184317E-2</v>
      </c>
      <c r="X3" s="6">
        <f>+TUM_default_S1_Util!B3*Weighting!X2+TUM_default_S1_Util!C3*Weighting!X3+TUM_default_S1_Util!D3*Weighting!X4+TUM_default_S1_Util!E3*Weighting!X5+TUM_default_S1_Util!F3*Weighting!X6+TUM_default_S1_Util!G3*Weighting!X7+TUM_default_S1_Util!H3*Weighting!X8+TUM_default_S1_Util!I3*Weighting!X9+TUM_default_S1_Util!J3*Weighting!X10+TUM_default_S1_Util!K3*Weighting!X11+TUM_default_S1_Util!L3*Weighting!X12+TUM_default_S1_Util!M3*Weighting!X13+TUM_default_S1_Util!N3*Weighting!X14+TUM_default_S1_Util!O3*Weighting!X15+TUM_default_S1_Util!P3*Weighting!X16+TUM_default_S1_Util!Q3*Weighting!X17</f>
        <v>-2.4666930499971989E-3</v>
      </c>
      <c r="Y3" s="6">
        <f>+TUM_default_S1_Util!B3*Weighting!Y2+TUM_default_S1_Util!C3*Weighting!Y3+TUM_default_S1_Util!D3*Weighting!Y4+TUM_default_S1_Util!E3*Weighting!Y5+TUM_default_S1_Util!F3*Weighting!Y6+TUM_default_S1_Util!G3*Weighting!Y7+TUM_default_S1_Util!H3*Weighting!Y8+TUM_default_S1_Util!I3*Weighting!Y9+TUM_default_S1_Util!J3*Weighting!Y10+TUM_default_S1_Util!K3*Weighting!Y11+TUM_default_S1_Util!L3*Weighting!Y12+TUM_default_S1_Util!M3*Weighting!Y13+TUM_default_S1_Util!N3*Weighting!Y14+TUM_default_S1_Util!O3*Weighting!Y15+TUM_default_S1_Util!P3*Weighting!Y16+TUM_default_S1_Util!Q3*Weighting!Y17</f>
        <v>-1.8858576759734159E-2</v>
      </c>
      <c r="Z3" s="6">
        <f>+TUM_default_S1_Util!B3*Weighting!Z2+TUM_default_S1_Util!C3*Weighting!Z3+TUM_default_S1_Util!D3*Weighting!Z4+TUM_default_S1_Util!E3*Weighting!Z5+TUM_default_S1_Util!F3*Weighting!Z6+TUM_default_S1_Util!G3*Weighting!Z7+TUM_default_S1_Util!H3*Weighting!Z8+TUM_default_S1_Util!I3*Weighting!Z9+TUM_default_S1_Util!J3*Weighting!Z10+TUM_default_S1_Util!K3*Weighting!Z11+TUM_default_S1_Util!L3*Weighting!Z12+TUM_default_S1_Util!M3*Weighting!Z13+TUM_default_S1_Util!N3*Weighting!Z14+TUM_default_S1_Util!O3*Weighting!Z15+TUM_default_S1_Util!P3*Weighting!Z16+TUM_default_S1_Util!Q3*Weighting!Z17</f>
        <v>-2.0466586100613901E-2</v>
      </c>
      <c r="AA3" s="6">
        <f>+TUM_default_S1_Util!B3*Weighting!AA2+TUM_default_S1_Util!C3*Weighting!AA3+TUM_default_S1_Util!D3*Weighting!AA4+TUM_default_S1_Util!E3*Weighting!AA5+TUM_default_S1_Util!F3*Weighting!AA6+TUM_default_S1_Util!G3*Weighting!AA7+TUM_default_S1_Util!H3*Weighting!AA8+TUM_default_S1_Util!I3*Weighting!AA9+TUM_default_S1_Util!J3*Weighting!AA10+TUM_default_S1_Util!K3*Weighting!AA11+TUM_default_S1_Util!L3*Weighting!AA12+TUM_default_S1_Util!M3*Weighting!AA13+TUM_default_S1_Util!N3*Weighting!AA14+TUM_default_S1_Util!O3*Weighting!AA15+TUM_default_S1_Util!P3*Weighting!AA16+TUM_default_S1_Util!Q3*Weighting!AA17</f>
        <v>-0.32138617298479455</v>
      </c>
    </row>
    <row r="4" spans="1:27" x14ac:dyDescent="0.35">
      <c r="A4" s="5" t="s">
        <v>3</v>
      </c>
      <c r="B4" s="6">
        <f ca="1">+TUM_default_S1_Util!B4*Weighting!B2+TUM_default_S1_Util!C4*Weighting!B3+TUM_default_S1_Util!D4*Weighting!B4+TUM_default_S1_Util!E4*Weighting!B5+TUM_default_S1_Util!F4*Weighting!B6+TUM_default_S1_Util!G4*Weighting!B7+TUM_default_S1_Util!H4*Weighting!B8+TUM_default_S1_Util!I4*Weighting!B9+TUM_default_S1_Util!J4*Weighting!B10+TUM_default_S1_Util!K4*Weighting!B11+TUM_default_S1_Util!L4*Weighting!B12+TUM_default_S1_Util!M4*Weighting!B13+TUM_default_S1_Util!N4*Weighting!B14+TUM_default_S1_Util!O4*Weighting!B15+TUM_default_S1_Util!P4*Weighting!B16+TUM_default_S1_Util!Q4*Weighting!B17</f>
        <v>0</v>
      </c>
      <c r="C4" s="6">
        <f ca="1">+TUM_default_S1_Util!B4*Weighting!C2+TUM_default_S1_Util!C4*Weighting!C3+TUM_default_S1_Util!D4*Weighting!C4+TUM_default_S1_Util!E4*Weighting!C5+TUM_default_S1_Util!F4*Weighting!C6+TUM_default_S1_Util!G4*Weighting!C7+TUM_default_S1_Util!H4*Weighting!C8+TUM_default_S1_Util!I4*Weighting!C9+TUM_default_S1_Util!J4*Weighting!C10+TUM_default_S1_Util!K4*Weighting!C11+TUM_default_S1_Util!L4*Weighting!C12+TUM_default_S1_Util!M4*Weighting!C13+TUM_default_S1_Util!N4*Weighting!C14+TUM_default_S1_Util!O4*Weighting!C15+TUM_default_S1_Util!P4*Weighting!C16+TUM_default_S1_Util!Q4*Weighting!C17</f>
        <v>0</v>
      </c>
      <c r="D4" s="6">
        <f ca="1">+TUM_default_S1_Util!B4*Weighting!D2+TUM_default_S1_Util!C4*Weighting!D3+TUM_default_S1_Util!D4*Weighting!D4+TUM_default_S1_Util!E4*Weighting!D5+TUM_default_S1_Util!F4*Weighting!D6+TUM_default_S1_Util!G4*Weighting!D7+TUM_default_S1_Util!H4*Weighting!D8+TUM_default_S1_Util!I4*Weighting!D9+TUM_default_S1_Util!J4*Weighting!D10+TUM_default_S1_Util!K4*Weighting!D11+TUM_default_S1_Util!L4*Weighting!D12+TUM_default_S1_Util!M4*Weighting!D13+TUM_default_S1_Util!N4*Weighting!D14+TUM_default_S1_Util!O4*Weighting!D15+TUM_default_S1_Util!P4*Weighting!D16+TUM_default_S1_Util!Q4*Weighting!D17</f>
        <v>0</v>
      </c>
      <c r="E4" s="6">
        <f ca="1">+TUM_default_S1_Util!B4*Weighting!E2+TUM_default_S1_Util!C4*Weighting!E3+TUM_default_S1_Util!D4*Weighting!E4+TUM_default_S1_Util!E4*Weighting!E5+TUM_default_S1_Util!F4*Weighting!E6+TUM_default_S1_Util!G4*Weighting!E7+TUM_default_S1_Util!H4*Weighting!E8+TUM_default_S1_Util!I4*Weighting!E9+TUM_default_S1_Util!J4*Weighting!E10+TUM_default_S1_Util!K4*Weighting!E11+TUM_default_S1_Util!L4*Weighting!E12+TUM_default_S1_Util!M4*Weighting!E13+TUM_default_S1_Util!N4*Weighting!E14+TUM_default_S1_Util!O4*Weighting!E15+TUM_default_S1_Util!P4*Weighting!E16+TUM_default_S1_Util!Q4*Weighting!E17</f>
        <v>0</v>
      </c>
      <c r="F4" s="6">
        <f ca="1">+TUM_default_S1_Util!B4*Weighting!F2+TUM_default_S1_Util!C4*Weighting!F3+TUM_default_S1_Util!D4*Weighting!F4+TUM_default_S1_Util!E4*Weighting!F5+TUM_default_S1_Util!F4*Weighting!F6+TUM_default_S1_Util!G4*Weighting!F7+TUM_default_S1_Util!H4*Weighting!F8+TUM_default_S1_Util!I4*Weighting!F9+TUM_default_S1_Util!J4*Weighting!F10+TUM_default_S1_Util!K4*Weighting!F11+TUM_default_S1_Util!L4*Weighting!F12+TUM_default_S1_Util!M4*Weighting!F13+TUM_default_S1_Util!N4*Weighting!F14+TUM_default_S1_Util!O4*Weighting!F15+TUM_default_S1_Util!P4*Weighting!F16+TUM_default_S1_Util!Q4*Weighting!F17</f>
        <v>0</v>
      </c>
      <c r="G4" s="6">
        <f>+TUM_default_S1_Util!B4*Weighting!G2+TUM_default_S1_Util!C4*Weighting!G3+TUM_default_S1_Util!D4*Weighting!G4+TUM_default_S1_Util!E4*Weighting!G5+TUM_default_S1_Util!F4*Weighting!G6+TUM_default_S1_Util!G4*Weighting!G7+TUM_default_S1_Util!H4*Weighting!G8+TUM_default_S1_Util!I4*Weighting!G9+TUM_default_S1_Util!J4*Weighting!G10+TUM_default_S1_Util!K4*Weighting!G11+TUM_default_S1_Util!L4*Weighting!G12+TUM_default_S1_Util!M4*Weighting!G13+TUM_default_S1_Util!N4*Weighting!G14+TUM_default_S1_Util!O4*Weighting!G15+TUM_default_S1_Util!P4*Weighting!G16+TUM_default_S1_Util!Q4*Weighting!G17</f>
        <v>0</v>
      </c>
      <c r="H4" s="6">
        <f>+TUM_default_S1_Util!B4*Weighting!H2+TUM_default_S1_Util!C4*Weighting!H3+TUM_default_S1_Util!D4*Weighting!H4+TUM_default_S1_Util!E4*Weighting!H5+TUM_default_S1_Util!F4*Weighting!H6+TUM_default_S1_Util!G4*Weighting!H7+TUM_default_S1_Util!H4*Weighting!H8+TUM_default_S1_Util!I4*Weighting!H9+TUM_default_S1_Util!J4*Weighting!H10+TUM_default_S1_Util!K4*Weighting!H11+TUM_default_S1_Util!L4*Weighting!H12+TUM_default_S1_Util!M4*Weighting!H13+TUM_default_S1_Util!N4*Weighting!H14+TUM_default_S1_Util!O4*Weighting!H15+TUM_default_S1_Util!P4*Weighting!H16+TUM_default_S1_Util!Q4*Weighting!H17</f>
        <v>0</v>
      </c>
      <c r="I4" s="6">
        <f>+TUM_default_S1_Util!B4*Weighting!I2+TUM_default_S1_Util!C4*Weighting!I3+TUM_default_S1_Util!D4*Weighting!I4+TUM_default_S1_Util!E4*Weighting!I5+TUM_default_S1_Util!F4*Weighting!I6+TUM_default_S1_Util!G4*Weighting!I7+TUM_default_S1_Util!H4*Weighting!I8+TUM_default_S1_Util!I4*Weighting!I9+TUM_default_S1_Util!J4*Weighting!I10+TUM_default_S1_Util!K4*Weighting!I11+TUM_default_S1_Util!L4*Weighting!I12+TUM_default_S1_Util!M4*Weighting!I13+TUM_default_S1_Util!N4*Weighting!I14+TUM_default_S1_Util!O4*Weighting!I15+TUM_default_S1_Util!P4*Weighting!I16+TUM_default_S1_Util!Q4*Weighting!I17</f>
        <v>0</v>
      </c>
      <c r="J4" s="6">
        <f>+TUM_default_S1_Util!B4*Weighting!J2+TUM_default_S1_Util!C4*Weighting!J3+TUM_default_S1_Util!D4*Weighting!J4+TUM_default_S1_Util!E4*Weighting!J5+TUM_default_S1_Util!F4*Weighting!J6+TUM_default_S1_Util!G4*Weighting!J7+TUM_default_S1_Util!H4*Weighting!J8+TUM_default_S1_Util!I4*Weighting!J9+TUM_default_S1_Util!J4*Weighting!J10+TUM_default_S1_Util!K4*Weighting!J11+TUM_default_S1_Util!L4*Weighting!J12+TUM_default_S1_Util!M4*Weighting!J13+TUM_default_S1_Util!N4*Weighting!J14+TUM_default_S1_Util!O4*Weighting!J15+TUM_default_S1_Util!P4*Weighting!J16+TUM_default_S1_Util!Q4*Weighting!J17</f>
        <v>0</v>
      </c>
      <c r="K4" s="6">
        <f>+TUM_default_S1_Util!B4*Weighting!K2+TUM_default_S1_Util!C4*Weighting!K3+TUM_default_S1_Util!D4*Weighting!K4+TUM_default_S1_Util!E4*Weighting!K5+TUM_default_S1_Util!F4*Weighting!K6+TUM_default_S1_Util!G4*Weighting!K7+TUM_default_S1_Util!H4*Weighting!K8+TUM_default_S1_Util!I4*Weighting!K9+TUM_default_S1_Util!J4*Weighting!K10+TUM_default_S1_Util!K4*Weighting!K11+TUM_default_S1_Util!L4*Weighting!K12+TUM_default_S1_Util!M4*Weighting!K13+TUM_default_S1_Util!N4*Weighting!K14+TUM_default_S1_Util!O4*Weighting!K15+TUM_default_S1_Util!P4*Weighting!K16+TUM_default_S1_Util!Q4*Weighting!K17</f>
        <v>0</v>
      </c>
      <c r="L4" s="6">
        <f>+TUM_default_S1_Util!B4*Weighting!L2+TUM_default_S1_Util!C4*Weighting!L3+TUM_default_S1_Util!D4*Weighting!L4+TUM_default_S1_Util!E4*Weighting!L5+TUM_default_S1_Util!F4*Weighting!L6+TUM_default_S1_Util!G4*Weighting!L7+TUM_default_S1_Util!H4*Weighting!L8+TUM_default_S1_Util!I4*Weighting!L9+TUM_default_S1_Util!J4*Weighting!L10+TUM_default_S1_Util!K4*Weighting!L11+TUM_default_S1_Util!L4*Weighting!L12+TUM_default_S1_Util!M4*Weighting!L13+TUM_default_S1_Util!N4*Weighting!L14+TUM_default_S1_Util!O4*Weighting!L15+TUM_default_S1_Util!P4*Weighting!L16+TUM_default_S1_Util!Q4*Weighting!L17</f>
        <v>0</v>
      </c>
      <c r="M4" s="6">
        <f>+TUM_default_S1_Util!B4*Weighting!M2+TUM_default_S1_Util!C4*Weighting!M3+TUM_default_S1_Util!D4*Weighting!M4+TUM_default_S1_Util!E4*Weighting!M5+TUM_default_S1_Util!F4*Weighting!M6+TUM_default_S1_Util!G4*Weighting!M7+TUM_default_S1_Util!H4*Weighting!M8+TUM_default_S1_Util!I4*Weighting!M9+TUM_default_S1_Util!J4*Weighting!M10+TUM_default_S1_Util!K4*Weighting!M11+TUM_default_S1_Util!L4*Weighting!M12+TUM_default_S1_Util!M4*Weighting!M13+TUM_default_S1_Util!N4*Weighting!M14+TUM_default_S1_Util!O4*Weighting!M15+TUM_default_S1_Util!P4*Weighting!M16+TUM_default_S1_Util!Q4*Weighting!M17</f>
        <v>0</v>
      </c>
      <c r="N4" s="6">
        <f>+TUM_default_S1_Util!B4*Weighting!N2+TUM_default_S1_Util!C4*Weighting!N3+TUM_default_S1_Util!D4*Weighting!N4+TUM_default_S1_Util!E4*Weighting!N5+TUM_default_S1_Util!F4*Weighting!N6+TUM_default_S1_Util!G4*Weighting!N7+TUM_default_S1_Util!H4*Weighting!N8+TUM_default_S1_Util!I4*Weighting!N9+TUM_default_S1_Util!J4*Weighting!N10+TUM_default_S1_Util!K4*Weighting!N11+TUM_default_S1_Util!L4*Weighting!N12+TUM_default_S1_Util!M4*Weighting!N13+TUM_default_S1_Util!N4*Weighting!N14+TUM_default_S1_Util!O4*Weighting!N15+TUM_default_S1_Util!P4*Weighting!N16+TUM_default_S1_Util!Q4*Weighting!N17</f>
        <v>0</v>
      </c>
      <c r="O4" s="6">
        <f>+TUM_default_S1_Util!B4*Weighting!O2+TUM_default_S1_Util!C4*Weighting!O3+TUM_default_S1_Util!D4*Weighting!O4+TUM_default_S1_Util!E4*Weighting!O5+TUM_default_S1_Util!F4*Weighting!O6+TUM_default_S1_Util!G4*Weighting!O7+TUM_default_S1_Util!H4*Weighting!O8+TUM_default_S1_Util!I4*Weighting!O9+TUM_default_S1_Util!J4*Weighting!O10+TUM_default_S1_Util!K4*Weighting!O11+TUM_default_S1_Util!L4*Weighting!O12+TUM_default_S1_Util!M4*Weighting!O13+TUM_default_S1_Util!N4*Weighting!O14+TUM_default_S1_Util!O4*Weighting!O15+TUM_default_S1_Util!P4*Weighting!O16+TUM_default_S1_Util!Q4*Weighting!O17</f>
        <v>0</v>
      </c>
      <c r="P4" s="6">
        <f>+TUM_default_S1_Util!B4*Weighting!P2+TUM_default_S1_Util!C4*Weighting!P3+TUM_default_S1_Util!D4*Weighting!P4+TUM_default_S1_Util!E4*Weighting!P5+TUM_default_S1_Util!F4*Weighting!P6+TUM_default_S1_Util!G4*Weighting!P7+TUM_default_S1_Util!H4*Weighting!P8+TUM_default_S1_Util!I4*Weighting!P9+TUM_default_S1_Util!J4*Weighting!P10+TUM_default_S1_Util!K4*Weighting!P11+TUM_default_S1_Util!L4*Weighting!P12+TUM_default_S1_Util!M4*Weighting!P13+TUM_default_S1_Util!N4*Weighting!P14+TUM_default_S1_Util!O4*Weighting!P15+TUM_default_S1_Util!P4*Weighting!P16+TUM_default_S1_Util!Q4*Weighting!P17</f>
        <v>0</v>
      </c>
      <c r="Q4" s="6">
        <f>+TUM_default_S1_Util!B4*Weighting!Q2+TUM_default_S1_Util!C4*Weighting!Q3+TUM_default_S1_Util!D4*Weighting!Q4+TUM_default_S1_Util!E4*Weighting!Q5+TUM_default_S1_Util!F4*Weighting!Q6+TUM_default_S1_Util!G4*Weighting!Q7+TUM_default_S1_Util!H4*Weighting!Q8+TUM_default_S1_Util!I4*Weighting!Q9+TUM_default_S1_Util!J4*Weighting!Q10+TUM_default_S1_Util!K4*Weighting!Q11+TUM_default_S1_Util!L4*Weighting!Q12+TUM_default_S1_Util!M4*Weighting!Q13+TUM_default_S1_Util!N4*Weighting!Q14+TUM_default_S1_Util!O4*Weighting!Q15+TUM_default_S1_Util!P4*Weighting!Q16+TUM_default_S1_Util!Q4*Weighting!Q17</f>
        <v>0</v>
      </c>
      <c r="R4" s="6">
        <f>+TUM_default_S1_Util!B4*Weighting!R2+TUM_default_S1_Util!C4*Weighting!R3+TUM_default_S1_Util!D4*Weighting!R4+TUM_default_S1_Util!E4*Weighting!R5+TUM_default_S1_Util!F4*Weighting!R6+TUM_default_S1_Util!G4*Weighting!R7+TUM_default_S1_Util!H4*Weighting!R8+TUM_default_S1_Util!I4*Weighting!R9+TUM_default_S1_Util!J4*Weighting!R10+TUM_default_S1_Util!K4*Weighting!R11+TUM_default_S1_Util!L4*Weighting!R12+TUM_default_S1_Util!M4*Weighting!R13+TUM_default_S1_Util!N4*Weighting!R14+TUM_default_S1_Util!O4*Weighting!R15+TUM_default_S1_Util!P4*Weighting!R16+TUM_default_S1_Util!Q4*Weighting!R17</f>
        <v>0</v>
      </c>
      <c r="S4" s="6">
        <f>+TUM_default_S1_Util!B4*Weighting!S2+TUM_default_S1_Util!C4*Weighting!S3+TUM_default_S1_Util!D4*Weighting!S4+TUM_default_S1_Util!E4*Weighting!S5+TUM_default_S1_Util!F4*Weighting!S6+TUM_default_S1_Util!G4*Weighting!S7+TUM_default_S1_Util!H4*Weighting!S8+TUM_default_S1_Util!I4*Weighting!S9+TUM_default_S1_Util!J4*Weighting!S10+TUM_default_S1_Util!K4*Weighting!S11+TUM_default_S1_Util!L4*Weighting!S12+TUM_default_S1_Util!M4*Weighting!S13+TUM_default_S1_Util!N4*Weighting!S14+TUM_default_S1_Util!O4*Weighting!S15+TUM_default_S1_Util!P4*Weighting!S16+TUM_default_S1_Util!Q4*Weighting!S17</f>
        <v>0</v>
      </c>
      <c r="T4" s="6">
        <f>+TUM_default_S1_Util!B4*Weighting!T2+TUM_default_S1_Util!C4*Weighting!T3+TUM_default_S1_Util!D4*Weighting!T4+TUM_default_S1_Util!E4*Weighting!T5+TUM_default_S1_Util!F4*Weighting!T6+TUM_default_S1_Util!G4*Weighting!T7+TUM_default_S1_Util!H4*Weighting!T8+TUM_default_S1_Util!I4*Weighting!T9+TUM_default_S1_Util!J4*Weighting!T10+TUM_default_S1_Util!K4*Weighting!T11+TUM_default_S1_Util!L4*Weighting!T12+TUM_default_S1_Util!M4*Weighting!T13+TUM_default_S1_Util!N4*Weighting!T14+TUM_default_S1_Util!O4*Weighting!T15+TUM_default_S1_Util!P4*Weighting!T16+TUM_default_S1_Util!Q4*Weighting!T17</f>
        <v>0</v>
      </c>
      <c r="U4" s="6">
        <f>+TUM_default_S1_Util!B4*Weighting!U2+TUM_default_S1_Util!C4*Weighting!U3+TUM_default_S1_Util!D4*Weighting!U4+TUM_default_S1_Util!E4*Weighting!U5+TUM_default_S1_Util!F4*Weighting!U6+TUM_default_S1_Util!G4*Weighting!U7+TUM_default_S1_Util!H4*Weighting!U8+TUM_default_S1_Util!I4*Weighting!U9+TUM_default_S1_Util!J4*Weighting!U10+TUM_default_S1_Util!K4*Weighting!U11+TUM_default_S1_Util!L4*Weighting!U12+TUM_default_S1_Util!M4*Weighting!U13+TUM_default_S1_Util!N4*Weighting!U14+TUM_default_S1_Util!O4*Weighting!U15+TUM_default_S1_Util!P4*Weighting!U16+TUM_default_S1_Util!Q4*Weighting!U17</f>
        <v>0</v>
      </c>
      <c r="V4" s="6">
        <f>+TUM_default_S1_Util!B4*Weighting!V2+TUM_default_S1_Util!C4*Weighting!V3+TUM_default_S1_Util!D4*Weighting!V4+TUM_default_S1_Util!E4*Weighting!V5+TUM_default_S1_Util!F4*Weighting!V6+TUM_default_S1_Util!G4*Weighting!V7+TUM_default_S1_Util!H4*Weighting!V8+TUM_default_S1_Util!I4*Weighting!V9+TUM_default_S1_Util!J4*Weighting!V10+TUM_default_S1_Util!K4*Weighting!V11+TUM_default_S1_Util!L4*Weighting!V12+TUM_default_S1_Util!M4*Weighting!V13+TUM_default_S1_Util!N4*Weighting!V14+TUM_default_S1_Util!O4*Weighting!V15+TUM_default_S1_Util!P4*Weighting!V16+TUM_default_S1_Util!Q4*Weighting!V17</f>
        <v>0</v>
      </c>
      <c r="W4" s="6">
        <f>+TUM_default_S1_Util!B4*Weighting!W2+TUM_default_S1_Util!C4*Weighting!W3+TUM_default_S1_Util!D4*Weighting!W4+TUM_default_S1_Util!E4*Weighting!W5+TUM_default_S1_Util!F4*Weighting!W6+TUM_default_S1_Util!G4*Weighting!W7+TUM_default_S1_Util!H4*Weighting!W8+TUM_default_S1_Util!I4*Weighting!W9+TUM_default_S1_Util!J4*Weighting!W10+TUM_default_S1_Util!K4*Weighting!W11+TUM_default_S1_Util!L4*Weighting!W12+TUM_default_S1_Util!M4*Weighting!W13+TUM_default_S1_Util!N4*Weighting!W14+TUM_default_S1_Util!O4*Weighting!W15+TUM_default_S1_Util!P4*Weighting!W16+TUM_default_S1_Util!Q4*Weighting!W17</f>
        <v>0</v>
      </c>
      <c r="X4" s="6">
        <f>+TUM_default_S1_Util!B4*Weighting!X2+TUM_default_S1_Util!C4*Weighting!X3+TUM_default_S1_Util!D4*Weighting!X4+TUM_default_S1_Util!E4*Weighting!X5+TUM_default_S1_Util!F4*Weighting!X6+TUM_default_S1_Util!G4*Weighting!X7+TUM_default_S1_Util!H4*Weighting!X8+TUM_default_S1_Util!I4*Weighting!X9+TUM_default_S1_Util!J4*Weighting!X10+TUM_default_S1_Util!K4*Weighting!X11+TUM_default_S1_Util!L4*Weighting!X12+TUM_default_S1_Util!M4*Weighting!X13+TUM_default_S1_Util!N4*Weighting!X14+TUM_default_S1_Util!O4*Weighting!X15+TUM_default_S1_Util!P4*Weighting!X16+TUM_default_S1_Util!Q4*Weighting!X17</f>
        <v>0</v>
      </c>
      <c r="Y4" s="6">
        <f>+TUM_default_S1_Util!B4*Weighting!Y2+TUM_default_S1_Util!C4*Weighting!Y3+TUM_default_S1_Util!D4*Weighting!Y4+TUM_default_S1_Util!E4*Weighting!Y5+TUM_default_S1_Util!F4*Weighting!Y6+TUM_default_S1_Util!G4*Weighting!Y7+TUM_default_S1_Util!H4*Weighting!Y8+TUM_default_S1_Util!I4*Weighting!Y9+TUM_default_S1_Util!J4*Weighting!Y10+TUM_default_S1_Util!K4*Weighting!Y11+TUM_default_S1_Util!L4*Weighting!Y12+TUM_default_S1_Util!M4*Weighting!Y13+TUM_default_S1_Util!N4*Weighting!Y14+TUM_default_S1_Util!O4*Weighting!Y15+TUM_default_S1_Util!P4*Weighting!Y16+TUM_default_S1_Util!Q4*Weighting!Y17</f>
        <v>0</v>
      </c>
      <c r="Z4" s="6">
        <f>+TUM_default_S1_Util!B4*Weighting!Z2+TUM_default_S1_Util!C4*Weighting!Z3+TUM_default_S1_Util!D4*Weighting!Z4+TUM_default_S1_Util!E4*Weighting!Z5+TUM_default_S1_Util!F4*Weighting!Z6+TUM_default_S1_Util!G4*Weighting!Z7+TUM_default_S1_Util!H4*Weighting!Z8+TUM_default_S1_Util!I4*Weighting!Z9+TUM_default_S1_Util!J4*Weighting!Z10+TUM_default_S1_Util!K4*Weighting!Z11+TUM_default_S1_Util!L4*Weighting!Z12+TUM_default_S1_Util!M4*Weighting!Z13+TUM_default_S1_Util!N4*Weighting!Z14+TUM_default_S1_Util!O4*Weighting!Z15+TUM_default_S1_Util!P4*Weighting!Z16+TUM_default_S1_Util!Q4*Weighting!Z17</f>
        <v>0</v>
      </c>
      <c r="AA4" s="6">
        <f>+TUM_default_S1_Util!B4*Weighting!AA2+TUM_default_S1_Util!C4*Weighting!AA3+TUM_default_S1_Util!D4*Weighting!AA4+TUM_default_S1_Util!E4*Weighting!AA5+TUM_default_S1_Util!F4*Weighting!AA6+TUM_default_S1_Util!G4*Weighting!AA7+TUM_default_S1_Util!H4*Weighting!AA8+TUM_default_S1_Util!I4*Weighting!AA9+TUM_default_S1_Util!J4*Weighting!AA10+TUM_default_S1_Util!K4*Weighting!AA11+TUM_default_S1_Util!L4*Weighting!AA12+TUM_default_S1_Util!M4*Weighting!AA13+TUM_default_S1_Util!N4*Weighting!AA14+TUM_default_S1_Util!O4*Weighting!AA15+TUM_default_S1_Util!P4*Weighting!AA16+TUM_default_S1_Util!Q4*Weighting!AA17</f>
        <v>0</v>
      </c>
    </row>
    <row r="5" spans="1:27" x14ac:dyDescent="0.35">
      <c r="A5" s="5" t="s">
        <v>4</v>
      </c>
      <c r="B5" s="6">
        <f ca="1">+TUM_default_S1_Util!B5*Weighting!B2+TUM_default_S1_Util!C5*Weighting!B3+TUM_default_S1_Util!D5*Weighting!B4+TUM_default_S1_Util!E5*Weighting!B5+TUM_default_S1_Util!F5*Weighting!B6+TUM_default_S1_Util!G5*Weighting!B7+TUM_default_S1_Util!H5*Weighting!B8+TUM_default_S1_Util!I5*Weighting!B9+TUM_default_S1_Util!J5*Weighting!B10+TUM_default_S1_Util!K5*Weighting!B11+TUM_default_S1_Util!L5*Weighting!B12+TUM_default_S1_Util!M5*Weighting!B13+TUM_default_S1_Util!N5*Weighting!B14+TUM_default_S1_Util!O5*Weighting!B15+TUM_default_S1_Util!P5*Weighting!B16+TUM_default_S1_Util!Q5*Weighting!B17</f>
        <v>0</v>
      </c>
      <c r="C5" s="6">
        <f ca="1">+TUM_default_S1_Util!B5*Weighting!C2+TUM_default_S1_Util!C5*Weighting!C3+TUM_default_S1_Util!D5*Weighting!C4+TUM_default_S1_Util!E5*Weighting!C5+TUM_default_S1_Util!F5*Weighting!C6+TUM_default_S1_Util!G5*Weighting!C7+TUM_default_S1_Util!H5*Weighting!C8+TUM_default_S1_Util!I5*Weighting!C9+TUM_default_S1_Util!J5*Weighting!C10+TUM_default_S1_Util!K5*Weighting!C11+TUM_default_S1_Util!L5*Weighting!C12+TUM_default_S1_Util!M5*Weighting!C13+TUM_default_S1_Util!N5*Weighting!C14+TUM_default_S1_Util!O5*Weighting!C15+TUM_default_S1_Util!P5*Weighting!C16+TUM_default_S1_Util!Q5*Weighting!C17</f>
        <v>0</v>
      </c>
      <c r="D5" s="6">
        <f ca="1">+TUM_default_S1_Util!B5*Weighting!D2+TUM_default_S1_Util!C5*Weighting!D3+TUM_default_S1_Util!D5*Weighting!D4+TUM_default_S1_Util!E5*Weighting!D5+TUM_default_S1_Util!F5*Weighting!D6+TUM_default_S1_Util!G5*Weighting!D7+TUM_default_S1_Util!H5*Weighting!D8+TUM_default_S1_Util!I5*Weighting!D9+TUM_default_S1_Util!J5*Weighting!D10+TUM_default_S1_Util!K5*Weighting!D11+TUM_default_S1_Util!L5*Weighting!D12+TUM_default_S1_Util!M5*Weighting!D13+TUM_default_S1_Util!N5*Weighting!D14+TUM_default_S1_Util!O5*Weighting!D15+TUM_default_S1_Util!P5*Weighting!D16+TUM_default_S1_Util!Q5*Weighting!D17</f>
        <v>0</v>
      </c>
      <c r="E5" s="6">
        <f ca="1">+TUM_default_S1_Util!B5*Weighting!E2+TUM_default_S1_Util!C5*Weighting!E3+TUM_default_S1_Util!D5*Weighting!E4+TUM_default_S1_Util!E5*Weighting!E5+TUM_default_S1_Util!F5*Weighting!E6+TUM_default_S1_Util!G5*Weighting!E7+TUM_default_S1_Util!H5*Weighting!E8+TUM_default_S1_Util!I5*Weighting!E9+TUM_default_S1_Util!J5*Weighting!E10+TUM_default_S1_Util!K5*Weighting!E11+TUM_default_S1_Util!L5*Weighting!E12+TUM_default_S1_Util!M5*Weighting!E13+TUM_default_S1_Util!N5*Weighting!E14+TUM_default_S1_Util!O5*Weighting!E15+TUM_default_S1_Util!P5*Weighting!E16+TUM_default_S1_Util!Q5*Weighting!E17</f>
        <v>0</v>
      </c>
      <c r="F5" s="6">
        <f ca="1">+TUM_default_S1_Util!B5*Weighting!F2+TUM_default_S1_Util!C5*Weighting!F3+TUM_default_S1_Util!D5*Weighting!F4+TUM_default_S1_Util!E5*Weighting!F5+TUM_default_S1_Util!F5*Weighting!F6+TUM_default_S1_Util!G5*Weighting!F7+TUM_default_S1_Util!H5*Weighting!F8+TUM_default_S1_Util!I5*Weighting!F9+TUM_default_S1_Util!J5*Weighting!F10+TUM_default_S1_Util!K5*Weighting!F11+TUM_default_S1_Util!L5*Weighting!F12+TUM_default_S1_Util!M5*Weighting!F13+TUM_default_S1_Util!N5*Weighting!F14+TUM_default_S1_Util!O5*Weighting!F15+TUM_default_S1_Util!P5*Weighting!F16+TUM_default_S1_Util!Q5*Weighting!F17</f>
        <v>0</v>
      </c>
      <c r="G5" s="6">
        <f>+TUM_default_S1_Util!B5*Weighting!G2+TUM_default_S1_Util!C5*Weighting!G3+TUM_default_S1_Util!D5*Weighting!G4+TUM_default_S1_Util!E5*Weighting!G5+TUM_default_S1_Util!F5*Weighting!G6+TUM_default_S1_Util!G5*Weighting!G7+TUM_default_S1_Util!H5*Weighting!G8+TUM_default_S1_Util!I5*Weighting!G9+TUM_default_S1_Util!J5*Weighting!G10+TUM_default_S1_Util!K5*Weighting!G11+TUM_default_S1_Util!L5*Weighting!G12+TUM_default_S1_Util!M5*Weighting!G13+TUM_default_S1_Util!N5*Weighting!G14+TUM_default_S1_Util!O5*Weighting!G15+TUM_default_S1_Util!P5*Weighting!G16+TUM_default_S1_Util!Q5*Weighting!G17</f>
        <v>0</v>
      </c>
      <c r="H5" s="6">
        <f>+TUM_default_S1_Util!B5*Weighting!H2+TUM_default_S1_Util!C5*Weighting!H3+TUM_default_S1_Util!D5*Weighting!H4+TUM_default_S1_Util!E5*Weighting!H5+TUM_default_S1_Util!F5*Weighting!H6+TUM_default_S1_Util!G5*Weighting!H7+TUM_default_S1_Util!H5*Weighting!H8+TUM_default_S1_Util!I5*Weighting!H9+TUM_default_S1_Util!J5*Weighting!H10+TUM_default_S1_Util!K5*Weighting!H11+TUM_default_S1_Util!L5*Weighting!H12+TUM_default_S1_Util!M5*Weighting!H13+TUM_default_S1_Util!N5*Weighting!H14+TUM_default_S1_Util!O5*Weighting!H15+TUM_default_S1_Util!P5*Weighting!H16+TUM_default_S1_Util!Q5*Weighting!H17</f>
        <v>0</v>
      </c>
      <c r="I5" s="6">
        <f>+TUM_default_S1_Util!B5*Weighting!I2+TUM_default_S1_Util!C5*Weighting!I3+TUM_default_S1_Util!D5*Weighting!I4+TUM_default_S1_Util!E5*Weighting!I5+TUM_default_S1_Util!F5*Weighting!I6+TUM_default_S1_Util!G5*Weighting!I7+TUM_default_S1_Util!H5*Weighting!I8+TUM_default_S1_Util!I5*Weighting!I9+TUM_default_S1_Util!J5*Weighting!I10+TUM_default_S1_Util!K5*Weighting!I11+TUM_default_S1_Util!L5*Weighting!I12+TUM_default_S1_Util!M5*Weighting!I13+TUM_default_S1_Util!N5*Weighting!I14+TUM_default_S1_Util!O5*Weighting!I15+TUM_default_S1_Util!P5*Weighting!I16+TUM_default_S1_Util!Q5*Weighting!I17</f>
        <v>0</v>
      </c>
      <c r="J5" s="6">
        <f>+TUM_default_S1_Util!B5*Weighting!J2+TUM_default_S1_Util!C5*Weighting!J3+TUM_default_S1_Util!D5*Weighting!J4+TUM_default_S1_Util!E5*Weighting!J5+TUM_default_S1_Util!F5*Weighting!J6+TUM_default_S1_Util!G5*Weighting!J7+TUM_default_S1_Util!H5*Weighting!J8+TUM_default_S1_Util!I5*Weighting!J9+TUM_default_S1_Util!J5*Weighting!J10+TUM_default_S1_Util!K5*Weighting!J11+TUM_default_S1_Util!L5*Weighting!J12+TUM_default_S1_Util!M5*Weighting!J13+TUM_default_S1_Util!N5*Weighting!J14+TUM_default_S1_Util!O5*Weighting!J15+TUM_default_S1_Util!P5*Weighting!J16+TUM_default_S1_Util!Q5*Weighting!J17</f>
        <v>0</v>
      </c>
      <c r="K5" s="6">
        <f>+TUM_default_S1_Util!B5*Weighting!K2+TUM_default_S1_Util!C5*Weighting!K3+TUM_default_S1_Util!D5*Weighting!K4+TUM_default_S1_Util!E5*Weighting!K5+TUM_default_S1_Util!F5*Weighting!K6+TUM_default_S1_Util!G5*Weighting!K7+TUM_default_S1_Util!H5*Weighting!K8+TUM_default_S1_Util!I5*Weighting!K9+TUM_default_S1_Util!J5*Weighting!K10+TUM_default_S1_Util!K5*Weighting!K11+TUM_default_S1_Util!L5*Weighting!K12+TUM_default_S1_Util!M5*Weighting!K13+TUM_default_S1_Util!N5*Weighting!K14+TUM_default_S1_Util!O5*Weighting!K15+TUM_default_S1_Util!P5*Weighting!K16+TUM_default_S1_Util!Q5*Weighting!K17</f>
        <v>0</v>
      </c>
      <c r="L5" s="6">
        <f>+TUM_default_S1_Util!B5*Weighting!L2+TUM_default_S1_Util!C5*Weighting!L3+TUM_default_S1_Util!D5*Weighting!L4+TUM_default_S1_Util!E5*Weighting!L5+TUM_default_S1_Util!F5*Weighting!L6+TUM_default_S1_Util!G5*Weighting!L7+TUM_default_S1_Util!H5*Weighting!L8+TUM_default_S1_Util!I5*Weighting!L9+TUM_default_S1_Util!J5*Weighting!L10+TUM_default_S1_Util!K5*Weighting!L11+TUM_default_S1_Util!L5*Weighting!L12+TUM_default_S1_Util!M5*Weighting!L13+TUM_default_S1_Util!N5*Weighting!L14+TUM_default_S1_Util!O5*Weighting!L15+TUM_default_S1_Util!P5*Weighting!L16+TUM_default_S1_Util!Q5*Weighting!L17</f>
        <v>0</v>
      </c>
      <c r="M5" s="6">
        <f>+TUM_default_S1_Util!B5*Weighting!M2+TUM_default_S1_Util!C5*Weighting!M3+TUM_default_S1_Util!D5*Weighting!M4+TUM_default_S1_Util!E5*Weighting!M5+TUM_default_S1_Util!F5*Weighting!M6+TUM_default_S1_Util!G5*Weighting!M7+TUM_default_S1_Util!H5*Weighting!M8+TUM_default_S1_Util!I5*Weighting!M9+TUM_default_S1_Util!J5*Weighting!M10+TUM_default_S1_Util!K5*Weighting!M11+TUM_default_S1_Util!L5*Weighting!M12+TUM_default_S1_Util!M5*Weighting!M13+TUM_default_S1_Util!N5*Weighting!M14+TUM_default_S1_Util!O5*Weighting!M15+TUM_default_S1_Util!P5*Weighting!M16+TUM_default_S1_Util!Q5*Weighting!M17</f>
        <v>0</v>
      </c>
      <c r="N5" s="6">
        <f>+TUM_default_S1_Util!B5*Weighting!N2+TUM_default_S1_Util!C5*Weighting!N3+TUM_default_S1_Util!D5*Weighting!N4+TUM_default_S1_Util!E5*Weighting!N5+TUM_default_S1_Util!F5*Weighting!N6+TUM_default_S1_Util!G5*Weighting!N7+TUM_default_S1_Util!H5*Weighting!N8+TUM_default_S1_Util!I5*Weighting!N9+TUM_default_S1_Util!J5*Weighting!N10+TUM_default_S1_Util!K5*Weighting!N11+TUM_default_S1_Util!L5*Weighting!N12+TUM_default_S1_Util!M5*Weighting!N13+TUM_default_S1_Util!N5*Weighting!N14+TUM_default_S1_Util!O5*Weighting!N15+TUM_default_S1_Util!P5*Weighting!N16+TUM_default_S1_Util!Q5*Weighting!N17</f>
        <v>0</v>
      </c>
      <c r="O5" s="6">
        <f>+TUM_default_S1_Util!B5*Weighting!O2+TUM_default_S1_Util!C5*Weighting!O3+TUM_default_S1_Util!D5*Weighting!O4+TUM_default_S1_Util!E5*Weighting!O5+TUM_default_S1_Util!F5*Weighting!O6+TUM_default_S1_Util!G5*Weighting!O7+TUM_default_S1_Util!H5*Weighting!O8+TUM_default_S1_Util!I5*Weighting!O9+TUM_default_S1_Util!J5*Weighting!O10+TUM_default_S1_Util!K5*Weighting!O11+TUM_default_S1_Util!L5*Weighting!O12+TUM_default_S1_Util!M5*Weighting!O13+TUM_default_S1_Util!N5*Weighting!O14+TUM_default_S1_Util!O5*Weighting!O15+TUM_default_S1_Util!P5*Weighting!O16+TUM_default_S1_Util!Q5*Weighting!O17</f>
        <v>0</v>
      </c>
      <c r="P5" s="6">
        <f>+TUM_default_S1_Util!B5*Weighting!P2+TUM_default_S1_Util!C5*Weighting!P3+TUM_default_S1_Util!D5*Weighting!P4+TUM_default_S1_Util!E5*Weighting!P5+TUM_default_S1_Util!F5*Weighting!P6+TUM_default_S1_Util!G5*Weighting!P7+TUM_default_S1_Util!H5*Weighting!P8+TUM_default_S1_Util!I5*Weighting!P9+TUM_default_S1_Util!J5*Weighting!P10+TUM_default_S1_Util!K5*Weighting!P11+TUM_default_S1_Util!L5*Weighting!P12+TUM_default_S1_Util!M5*Weighting!P13+TUM_default_S1_Util!N5*Weighting!P14+TUM_default_S1_Util!O5*Weighting!P15+TUM_default_S1_Util!P5*Weighting!P16+TUM_default_S1_Util!Q5*Weighting!P17</f>
        <v>0</v>
      </c>
      <c r="Q5" s="6">
        <f>+TUM_default_S1_Util!B5*Weighting!Q2+TUM_default_S1_Util!C5*Weighting!Q3+TUM_default_S1_Util!D5*Weighting!Q4+TUM_default_S1_Util!E5*Weighting!Q5+TUM_default_S1_Util!F5*Weighting!Q6+TUM_default_S1_Util!G5*Weighting!Q7+TUM_default_S1_Util!H5*Weighting!Q8+TUM_default_S1_Util!I5*Weighting!Q9+TUM_default_S1_Util!J5*Weighting!Q10+TUM_default_S1_Util!K5*Weighting!Q11+TUM_default_S1_Util!L5*Weighting!Q12+TUM_default_S1_Util!M5*Weighting!Q13+TUM_default_S1_Util!N5*Weighting!Q14+TUM_default_S1_Util!O5*Weighting!Q15+TUM_default_S1_Util!P5*Weighting!Q16+TUM_default_S1_Util!Q5*Weighting!Q17</f>
        <v>0</v>
      </c>
      <c r="R5" s="6">
        <f>+TUM_default_S1_Util!B5*Weighting!R2+TUM_default_S1_Util!C5*Weighting!R3+TUM_default_S1_Util!D5*Weighting!R4+TUM_default_S1_Util!E5*Weighting!R5+TUM_default_S1_Util!F5*Weighting!R6+TUM_default_S1_Util!G5*Weighting!R7+TUM_default_S1_Util!H5*Weighting!R8+TUM_default_S1_Util!I5*Weighting!R9+TUM_default_S1_Util!J5*Weighting!R10+TUM_default_S1_Util!K5*Weighting!R11+TUM_default_S1_Util!L5*Weighting!R12+TUM_default_S1_Util!M5*Weighting!R13+TUM_default_S1_Util!N5*Weighting!R14+TUM_default_S1_Util!O5*Weighting!R15+TUM_default_S1_Util!P5*Weighting!R16+TUM_default_S1_Util!Q5*Weighting!R17</f>
        <v>0</v>
      </c>
      <c r="S5" s="6">
        <f>+TUM_default_S1_Util!B5*Weighting!S2+TUM_default_S1_Util!C5*Weighting!S3+TUM_default_S1_Util!D5*Weighting!S4+TUM_default_S1_Util!E5*Weighting!S5+TUM_default_S1_Util!F5*Weighting!S6+TUM_default_S1_Util!G5*Weighting!S7+TUM_default_S1_Util!H5*Weighting!S8+TUM_default_S1_Util!I5*Weighting!S9+TUM_default_S1_Util!J5*Weighting!S10+TUM_default_S1_Util!K5*Weighting!S11+TUM_default_S1_Util!L5*Weighting!S12+TUM_default_S1_Util!M5*Weighting!S13+TUM_default_S1_Util!N5*Weighting!S14+TUM_default_S1_Util!O5*Weighting!S15+TUM_default_S1_Util!P5*Weighting!S16+TUM_default_S1_Util!Q5*Weighting!S17</f>
        <v>0</v>
      </c>
      <c r="T5" s="6">
        <f>+TUM_default_S1_Util!B5*Weighting!T2+TUM_default_S1_Util!C5*Weighting!T3+TUM_default_S1_Util!D5*Weighting!T4+TUM_default_S1_Util!E5*Weighting!T5+TUM_default_S1_Util!F5*Weighting!T6+TUM_default_S1_Util!G5*Weighting!T7+TUM_default_S1_Util!H5*Weighting!T8+TUM_default_S1_Util!I5*Weighting!T9+TUM_default_S1_Util!J5*Weighting!T10+TUM_default_S1_Util!K5*Weighting!T11+TUM_default_S1_Util!L5*Weighting!T12+TUM_default_S1_Util!M5*Weighting!T13+TUM_default_S1_Util!N5*Weighting!T14+TUM_default_S1_Util!O5*Weighting!T15+TUM_default_S1_Util!P5*Weighting!T16+TUM_default_S1_Util!Q5*Weighting!T17</f>
        <v>0</v>
      </c>
      <c r="U5" s="6">
        <f>+TUM_default_S1_Util!B5*Weighting!U2+TUM_default_S1_Util!C5*Weighting!U3+TUM_default_S1_Util!D5*Weighting!U4+TUM_default_S1_Util!E5*Weighting!U5+TUM_default_S1_Util!F5*Weighting!U6+TUM_default_S1_Util!G5*Weighting!U7+TUM_default_S1_Util!H5*Weighting!U8+TUM_default_S1_Util!I5*Weighting!U9+TUM_default_S1_Util!J5*Weighting!U10+TUM_default_S1_Util!K5*Weighting!U11+TUM_default_S1_Util!L5*Weighting!U12+TUM_default_S1_Util!M5*Weighting!U13+TUM_default_S1_Util!N5*Weighting!U14+TUM_default_S1_Util!O5*Weighting!U15+TUM_default_S1_Util!P5*Weighting!U16+TUM_default_S1_Util!Q5*Weighting!U17</f>
        <v>0</v>
      </c>
      <c r="V5" s="6">
        <f>+TUM_default_S1_Util!B5*Weighting!V2+TUM_default_S1_Util!C5*Weighting!V3+TUM_default_S1_Util!D5*Weighting!V4+TUM_default_S1_Util!E5*Weighting!V5+TUM_default_S1_Util!F5*Weighting!V6+TUM_default_S1_Util!G5*Weighting!V7+TUM_default_S1_Util!H5*Weighting!V8+TUM_default_S1_Util!I5*Weighting!V9+TUM_default_S1_Util!J5*Weighting!V10+TUM_default_S1_Util!K5*Weighting!V11+TUM_default_S1_Util!L5*Weighting!V12+TUM_default_S1_Util!M5*Weighting!V13+TUM_default_S1_Util!N5*Weighting!V14+TUM_default_S1_Util!O5*Weighting!V15+TUM_default_S1_Util!P5*Weighting!V16+TUM_default_S1_Util!Q5*Weighting!V17</f>
        <v>0</v>
      </c>
      <c r="W5" s="6">
        <f>+TUM_default_S1_Util!B5*Weighting!W2+TUM_default_S1_Util!C5*Weighting!W3+TUM_default_S1_Util!D5*Weighting!W4+TUM_default_S1_Util!E5*Weighting!W5+TUM_default_S1_Util!F5*Weighting!W6+TUM_default_S1_Util!G5*Weighting!W7+TUM_default_S1_Util!H5*Weighting!W8+TUM_default_S1_Util!I5*Weighting!W9+TUM_default_S1_Util!J5*Weighting!W10+TUM_default_S1_Util!K5*Weighting!W11+TUM_default_S1_Util!L5*Weighting!W12+TUM_default_S1_Util!M5*Weighting!W13+TUM_default_S1_Util!N5*Weighting!W14+TUM_default_S1_Util!O5*Weighting!W15+TUM_default_S1_Util!P5*Weighting!W16+TUM_default_S1_Util!Q5*Weighting!W17</f>
        <v>0</v>
      </c>
      <c r="X5" s="6">
        <f>+TUM_default_S1_Util!B5*Weighting!X2+TUM_default_S1_Util!C5*Weighting!X3+TUM_default_S1_Util!D5*Weighting!X4+TUM_default_S1_Util!E5*Weighting!X5+TUM_default_S1_Util!F5*Weighting!X6+TUM_default_S1_Util!G5*Weighting!X7+TUM_default_S1_Util!H5*Weighting!X8+TUM_default_S1_Util!I5*Weighting!X9+TUM_default_S1_Util!J5*Weighting!X10+TUM_default_S1_Util!K5*Weighting!X11+TUM_default_S1_Util!L5*Weighting!X12+TUM_default_S1_Util!M5*Weighting!X13+TUM_default_S1_Util!N5*Weighting!X14+TUM_default_S1_Util!O5*Weighting!X15+TUM_default_S1_Util!P5*Weighting!X16+TUM_default_S1_Util!Q5*Weighting!X17</f>
        <v>0</v>
      </c>
      <c r="Y5" s="6">
        <f>+TUM_default_S1_Util!B5*Weighting!Y2+TUM_default_S1_Util!C5*Weighting!Y3+TUM_default_S1_Util!D5*Weighting!Y4+TUM_default_S1_Util!E5*Weighting!Y5+TUM_default_S1_Util!F5*Weighting!Y6+TUM_default_S1_Util!G5*Weighting!Y7+TUM_default_S1_Util!H5*Weighting!Y8+TUM_default_S1_Util!I5*Weighting!Y9+TUM_default_S1_Util!J5*Weighting!Y10+TUM_default_S1_Util!K5*Weighting!Y11+TUM_default_S1_Util!L5*Weighting!Y12+TUM_default_S1_Util!M5*Weighting!Y13+TUM_default_S1_Util!N5*Weighting!Y14+TUM_default_S1_Util!O5*Weighting!Y15+TUM_default_S1_Util!P5*Weighting!Y16+TUM_default_S1_Util!Q5*Weighting!Y17</f>
        <v>0</v>
      </c>
      <c r="Z5" s="6">
        <f>+TUM_default_S1_Util!B5*Weighting!Z2+TUM_default_S1_Util!C5*Weighting!Z3+TUM_default_S1_Util!D5*Weighting!Z4+TUM_default_S1_Util!E5*Weighting!Z5+TUM_default_S1_Util!F5*Weighting!Z6+TUM_default_S1_Util!G5*Weighting!Z7+TUM_default_S1_Util!H5*Weighting!Z8+TUM_default_S1_Util!I5*Weighting!Z9+TUM_default_S1_Util!J5*Weighting!Z10+TUM_default_S1_Util!K5*Weighting!Z11+TUM_default_S1_Util!L5*Weighting!Z12+TUM_default_S1_Util!M5*Weighting!Z13+TUM_default_S1_Util!N5*Weighting!Z14+TUM_default_S1_Util!O5*Weighting!Z15+TUM_default_S1_Util!P5*Weighting!Z16+TUM_default_S1_Util!Q5*Weighting!Z17</f>
        <v>0</v>
      </c>
      <c r="AA5" s="6">
        <f>+TUM_default_S1_Util!B5*Weighting!AA2+TUM_default_S1_Util!C5*Weighting!AA3+TUM_default_S1_Util!D5*Weighting!AA4+TUM_default_S1_Util!E5*Weighting!AA5+TUM_default_S1_Util!F5*Weighting!AA6+TUM_default_S1_Util!G5*Weighting!AA7+TUM_default_S1_Util!H5*Weighting!AA8+TUM_default_S1_Util!I5*Weighting!AA9+TUM_default_S1_Util!J5*Weighting!AA10+TUM_default_S1_Util!K5*Weighting!AA11+TUM_default_S1_Util!L5*Weighting!AA12+TUM_default_S1_Util!M5*Weighting!AA13+TUM_default_S1_Util!N5*Weighting!AA14+TUM_default_S1_Util!O5*Weighting!AA15+TUM_default_S1_Util!P5*Weighting!AA16+TUM_default_S1_Util!Q5*Weighting!AA17</f>
        <v>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Mat!B2*Weighting!B2+TUM_default_S1_Mat!C2*Weighting!B3+TUM_default_S1_Mat!D2*Weighting!B4+TUM_default_S1_Mat!E2*Weighting!B5+TUM_default_S1_Mat!F2*Weighting!B6+TUM_default_S1_Mat!G2*Weighting!B7+TUM_default_S1_Mat!H2*Weighting!B8+TUM_default_S1_Mat!I2*Weighting!B9+TUM_default_S1_Mat!J2*Weighting!B10+TUM_default_S1_Mat!K2*Weighting!B11+TUM_default_S1_Mat!L2*Weighting!B12+TUM_default_S1_Mat!M2*Weighting!B13+TUM_default_S1_Mat!N2*Weighting!B14+TUM_default_S1_Mat!O2*Weighting!B15+TUM_default_S1_Mat!P2*Weighting!B16+TUM_default_S1_Mat!Q2*Weighting!B17</f>
        <v>1.9254274463798495</v>
      </c>
      <c r="C2" s="6">
        <f ca="1">+TUM_default_S1_Mat!B2*Weighting!C2+TUM_default_S1_Mat!C2*Weighting!C3+TUM_default_S1_Mat!D2*Weighting!C4+TUM_default_S1_Mat!E2*Weighting!C5+TUM_default_S1_Mat!F2*Weighting!C6+TUM_default_S1_Mat!G2*Weighting!C7+TUM_default_S1_Mat!H2*Weighting!C8+TUM_default_S1_Mat!I2*Weighting!C9+TUM_default_S1_Mat!J2*Weighting!C10+TUM_default_S1_Mat!K2*Weighting!C11+TUM_default_S1_Mat!L2*Weighting!C12+TUM_default_S1_Mat!M2*Weighting!C13+TUM_default_S1_Mat!N2*Weighting!C14+TUM_default_S1_Mat!O2*Weighting!C15+TUM_default_S1_Mat!P2*Weighting!C16+TUM_default_S1_Mat!Q2*Weighting!C17</f>
        <v>1.356500686547309</v>
      </c>
      <c r="D2" s="6">
        <f ca="1">+TUM_default_S1_Mat!B2*Weighting!D2+TUM_default_S1_Mat!C2*Weighting!D3+TUM_default_S1_Mat!D2*Weighting!D4+TUM_default_S1_Mat!E2*Weighting!D5+TUM_default_S1_Mat!F2*Weighting!D6+TUM_default_S1_Mat!G2*Weighting!D7+TUM_default_S1_Mat!H2*Weighting!D8+TUM_default_S1_Mat!I2*Weighting!D9+TUM_default_S1_Mat!J2*Weighting!D10+TUM_default_S1_Mat!K2*Weighting!D11+TUM_default_S1_Mat!L2*Weighting!D12+TUM_default_S1_Mat!M2*Weighting!D13+TUM_default_S1_Mat!N2*Weighting!D14+TUM_default_S1_Mat!O2*Weighting!D15+TUM_default_S1_Mat!P2*Weighting!D16+TUM_default_S1_Mat!Q2*Weighting!D17</f>
        <v>1.8931198555805069</v>
      </c>
      <c r="E2" s="6">
        <f ca="1">+TUM_default_S1_Mat!B2*Weighting!E2+TUM_default_S1_Mat!C2*Weighting!E3+TUM_default_S1_Mat!D2*Weighting!E4+TUM_default_S1_Mat!E2*Weighting!E5+TUM_default_S1_Mat!F2*Weighting!E6+TUM_default_S1_Mat!G2*Weighting!E7+TUM_default_S1_Mat!H2*Weighting!E8+TUM_default_S1_Mat!I2*Weighting!E9+TUM_default_S1_Mat!J2*Weighting!E10+TUM_default_S1_Mat!K2*Weighting!E11+TUM_default_S1_Mat!L2*Weighting!E12+TUM_default_S1_Mat!M2*Weighting!E13+TUM_default_S1_Mat!N2*Weighting!E14+TUM_default_S1_Mat!O2*Weighting!E15+TUM_default_S1_Mat!P2*Weighting!E16+TUM_default_S1_Mat!Q2*Weighting!E17</f>
        <v>0.65809878321977655</v>
      </c>
      <c r="F2" s="6">
        <f ca="1">+TUM_default_S1_Mat!B2*Weighting!F2+TUM_default_S1_Mat!C2*Weighting!F3+TUM_default_S1_Mat!D2*Weighting!F4+TUM_default_S1_Mat!E2*Weighting!F5+TUM_default_S1_Mat!F2*Weighting!F6+TUM_default_S1_Mat!G2*Weighting!F7+TUM_default_S1_Mat!H2*Weighting!F8+TUM_default_S1_Mat!I2*Weighting!F9+TUM_default_S1_Mat!J2*Weighting!F10+TUM_default_S1_Mat!K2*Weighting!F11+TUM_default_S1_Mat!L2*Weighting!F12+TUM_default_S1_Mat!M2*Weighting!F13+TUM_default_S1_Mat!N2*Weighting!F14+TUM_default_S1_Mat!O2*Weighting!F15+TUM_default_S1_Mat!P2*Weighting!F16+TUM_default_S1_Mat!Q2*Weighting!F17</f>
        <v>1.602086241051653</v>
      </c>
      <c r="G2" s="6">
        <f>+TUM_default_S1_Mat!B2*Weighting!G2+TUM_default_S1_Mat!C2*Weighting!G3+TUM_default_S1_Mat!D2*Weighting!G4+TUM_default_S1_Mat!E2*Weighting!G5+TUM_default_S1_Mat!F2*Weighting!G6+TUM_default_S1_Mat!G2*Weighting!G7+TUM_default_S1_Mat!H2*Weighting!G8+TUM_default_S1_Mat!I2*Weighting!G9+TUM_default_S1_Mat!J2*Weighting!G10+TUM_default_S1_Mat!K2*Weighting!G11+TUM_default_S1_Mat!L2*Weighting!G12+TUM_default_S1_Mat!M2*Weighting!G13+TUM_default_S1_Mat!N2*Weighting!G14+TUM_default_S1_Mat!O2*Weighting!G15+TUM_default_S1_Mat!P2*Weighting!G16+TUM_default_S1_Mat!Q2*Weighting!G17</f>
        <v>0.99674883636369171</v>
      </c>
      <c r="H2" s="6">
        <f>+TUM_default_S1_Mat!B2*Weighting!H2+TUM_default_S1_Mat!C2*Weighting!H3+TUM_default_S1_Mat!D2*Weighting!H4+TUM_default_S1_Mat!E2*Weighting!H5+TUM_default_S1_Mat!F2*Weighting!H6+TUM_default_S1_Mat!G2*Weighting!H7+TUM_default_S1_Mat!H2*Weighting!H8+TUM_default_S1_Mat!I2*Weighting!H9+TUM_default_S1_Mat!J2*Weighting!H10+TUM_default_S1_Mat!K2*Weighting!H11+TUM_default_S1_Mat!L2*Weighting!H12+TUM_default_S1_Mat!M2*Weighting!H13+TUM_default_S1_Mat!N2*Weighting!H14+TUM_default_S1_Mat!O2*Weighting!H15+TUM_default_S1_Mat!P2*Weighting!H16+TUM_default_S1_Mat!Q2*Weighting!H17</f>
        <v>1.0117049335394503</v>
      </c>
      <c r="I2" s="6">
        <f>+TUM_default_S1_Mat!B2*Weighting!I2+TUM_default_S1_Mat!C2*Weighting!I3+TUM_default_S1_Mat!D2*Weighting!I4+TUM_default_S1_Mat!E2*Weighting!I5+TUM_default_S1_Mat!F2*Weighting!I6+TUM_default_S1_Mat!G2*Weighting!I7+TUM_default_S1_Mat!H2*Weighting!I8+TUM_default_S1_Mat!I2*Weighting!I9+TUM_default_S1_Mat!J2*Weighting!I10+TUM_default_S1_Mat!K2*Weighting!I11+TUM_default_S1_Mat!L2*Weighting!I12+TUM_default_S1_Mat!M2*Weighting!I13+TUM_default_S1_Mat!N2*Weighting!I14+TUM_default_S1_Mat!O2*Weighting!I15+TUM_default_S1_Mat!P2*Weighting!I16+TUM_default_S1_Mat!Q2*Weighting!I17</f>
        <v>0.98833467122610941</v>
      </c>
      <c r="J2" s="6">
        <f>+TUM_default_S1_Mat!B2*Weighting!J2+TUM_default_S1_Mat!C2*Weighting!J3+TUM_default_S1_Mat!D2*Weighting!J4+TUM_default_S1_Mat!E2*Weighting!J5+TUM_default_S1_Mat!F2*Weighting!J6+TUM_default_S1_Mat!G2*Weighting!J7+TUM_default_S1_Mat!H2*Weighting!J8+TUM_default_S1_Mat!I2*Weighting!J9+TUM_default_S1_Mat!J2*Weighting!J10+TUM_default_S1_Mat!K2*Weighting!J11+TUM_default_S1_Mat!L2*Weighting!J12+TUM_default_S1_Mat!M2*Weighting!J13+TUM_default_S1_Mat!N2*Weighting!J14+TUM_default_S1_Mat!O2*Weighting!J15+TUM_default_S1_Mat!P2*Weighting!J16+TUM_default_S1_Mat!Q2*Weighting!J17</f>
        <v>0.6229312825411063</v>
      </c>
      <c r="K2" s="6">
        <f>+TUM_default_S1_Mat!B2*Weighting!K2+TUM_default_S1_Mat!C2*Weighting!K3+TUM_default_S1_Mat!D2*Weighting!K4+TUM_default_S1_Mat!E2*Weighting!K5+TUM_default_S1_Mat!F2*Weighting!K6+TUM_default_S1_Mat!G2*Weighting!K7+TUM_default_S1_Mat!H2*Weighting!K8+TUM_default_S1_Mat!I2*Weighting!K9+TUM_default_S1_Mat!J2*Weighting!K10+TUM_default_S1_Mat!K2*Weighting!K11+TUM_default_S1_Mat!L2*Weighting!K12+TUM_default_S1_Mat!M2*Weighting!K13+TUM_default_S1_Mat!N2*Weighting!K14+TUM_default_S1_Mat!O2*Weighting!K15+TUM_default_S1_Mat!P2*Weighting!K16+TUM_default_S1_Mat!Q2*Weighting!K17</f>
        <v>0.91883329426042282</v>
      </c>
      <c r="L2" s="6">
        <f>+TUM_default_S1_Mat!B2*Weighting!L2+TUM_default_S1_Mat!C2*Weighting!L3+TUM_default_S1_Mat!D2*Weighting!L4+TUM_default_S1_Mat!E2*Weighting!L5+TUM_default_S1_Mat!F2*Weighting!L6+TUM_default_S1_Mat!G2*Weighting!L7+TUM_default_S1_Mat!H2*Weighting!L8+TUM_default_S1_Mat!I2*Weighting!L9+TUM_default_S1_Mat!J2*Weighting!L10+TUM_default_S1_Mat!K2*Weighting!L11+TUM_default_S1_Mat!L2*Weighting!L12+TUM_default_S1_Mat!M2*Weighting!L13+TUM_default_S1_Mat!N2*Weighting!L14+TUM_default_S1_Mat!O2*Weighting!L15+TUM_default_S1_Mat!P2*Weighting!L16+TUM_default_S1_Mat!Q2*Weighting!L17</f>
        <v>0.63807936476697991</v>
      </c>
      <c r="M2" s="6">
        <f>+TUM_default_S1_Mat!B2*Weighting!M2+TUM_default_S1_Mat!C2*Weighting!M3+TUM_default_S1_Mat!D2*Weighting!M4+TUM_default_S1_Mat!E2*Weighting!M5+TUM_default_S1_Mat!F2*Weighting!M6+TUM_default_S1_Mat!G2*Weighting!M7+TUM_default_S1_Mat!H2*Weighting!M8+TUM_default_S1_Mat!I2*Weighting!M9+TUM_default_S1_Mat!J2*Weighting!M10+TUM_default_S1_Mat!K2*Weighting!M11+TUM_default_S1_Mat!L2*Weighting!M12+TUM_default_S1_Mat!M2*Weighting!M13+TUM_default_S1_Mat!N2*Weighting!M14+TUM_default_S1_Mat!O2*Weighting!M15+TUM_default_S1_Mat!P2*Weighting!M16+TUM_default_S1_Mat!Q2*Weighting!M17</f>
        <v>0.26576930827065653</v>
      </c>
      <c r="N2" s="6">
        <f>+TUM_default_S1_Mat!B2*Weighting!N2+TUM_default_S1_Mat!C2*Weighting!N3+TUM_default_S1_Mat!D2*Weighting!N4+TUM_default_S1_Mat!E2*Weighting!N5+TUM_default_S1_Mat!F2*Weighting!N6+TUM_default_S1_Mat!G2*Weighting!N7+TUM_default_S1_Mat!H2*Weighting!N8+TUM_default_S1_Mat!I2*Weighting!N9+TUM_default_S1_Mat!J2*Weighting!N10+TUM_default_S1_Mat!K2*Weighting!N11+TUM_default_S1_Mat!L2*Weighting!N12+TUM_default_S1_Mat!M2*Weighting!N13+TUM_default_S1_Mat!N2*Weighting!N14+TUM_default_S1_Mat!O2*Weighting!N15+TUM_default_S1_Mat!P2*Weighting!N16+TUM_default_S1_Mat!Q2*Weighting!N17</f>
        <v>3.3938816812290127</v>
      </c>
      <c r="O2" s="6">
        <f>+TUM_default_S1_Mat!B2*Weighting!O2+TUM_default_S1_Mat!C2*Weighting!O3+TUM_default_S1_Mat!D2*Weighting!O4+TUM_default_S1_Mat!E2*Weighting!O5+TUM_default_S1_Mat!F2*Weighting!O6+TUM_default_S1_Mat!G2*Weighting!O7+TUM_default_S1_Mat!H2*Weighting!O8+TUM_default_S1_Mat!I2*Weighting!O9+TUM_default_S1_Mat!J2*Weighting!O10+TUM_default_S1_Mat!K2*Weighting!O11+TUM_default_S1_Mat!L2*Weighting!O12+TUM_default_S1_Mat!M2*Weighting!O13+TUM_default_S1_Mat!N2*Weighting!O14+TUM_default_S1_Mat!O2*Weighting!O15+TUM_default_S1_Mat!P2*Weighting!O16+TUM_default_S1_Mat!Q2*Weighting!O17</f>
        <v>0.89799592747379076</v>
      </c>
      <c r="P2" s="6">
        <f>+TUM_default_S1_Mat!B2*Weighting!P2+TUM_default_S1_Mat!C2*Weighting!P3+TUM_default_S1_Mat!D2*Weighting!P4+TUM_default_S1_Mat!E2*Weighting!P5+TUM_default_S1_Mat!F2*Weighting!P6+TUM_default_S1_Mat!G2*Weighting!P7+TUM_default_S1_Mat!H2*Weighting!P8+TUM_default_S1_Mat!I2*Weighting!P9+TUM_default_S1_Mat!J2*Weighting!P10+TUM_default_S1_Mat!K2*Weighting!P11+TUM_default_S1_Mat!L2*Weighting!P12+TUM_default_S1_Mat!M2*Weighting!P13+TUM_default_S1_Mat!N2*Weighting!P14+TUM_default_S1_Mat!O2*Weighting!P15+TUM_default_S1_Mat!P2*Weighting!P16+TUM_default_S1_Mat!Q2*Weighting!P17</f>
        <v>0.50736768202956317</v>
      </c>
      <c r="Q2" s="6">
        <f>+TUM_default_S1_Mat!B2*Weighting!Q2+TUM_default_S1_Mat!C2*Weighting!Q3+TUM_default_S1_Mat!D2*Weighting!Q4+TUM_default_S1_Mat!E2*Weighting!Q5+TUM_default_S1_Mat!F2*Weighting!Q6+TUM_default_S1_Mat!G2*Weighting!Q7+TUM_default_S1_Mat!H2*Weighting!Q8+TUM_default_S1_Mat!I2*Weighting!Q9+TUM_default_S1_Mat!J2*Weighting!Q10+TUM_default_S1_Mat!K2*Weighting!Q11+TUM_default_S1_Mat!L2*Weighting!Q12+TUM_default_S1_Mat!M2*Weighting!Q13+TUM_default_S1_Mat!N2*Weighting!Q14+TUM_default_S1_Mat!O2*Weighting!Q15+TUM_default_S1_Mat!P2*Weighting!Q16+TUM_default_S1_Mat!Q2*Weighting!Q17</f>
        <v>0.41395525042220893</v>
      </c>
      <c r="R2" s="6">
        <f>+TUM_default_S1_Mat!B2*Weighting!R2+TUM_default_S1_Mat!C2*Weighting!R3+TUM_default_S1_Mat!D2*Weighting!R4+TUM_default_S1_Mat!E2*Weighting!R5+TUM_default_S1_Mat!F2*Weighting!R6+TUM_default_S1_Mat!G2*Weighting!R7+TUM_default_S1_Mat!H2*Weighting!R8+TUM_default_S1_Mat!I2*Weighting!R9+TUM_default_S1_Mat!J2*Weighting!R10+TUM_default_S1_Mat!K2*Weighting!R11+TUM_default_S1_Mat!L2*Weighting!R12+TUM_default_S1_Mat!M2*Weighting!R13+TUM_default_S1_Mat!N2*Weighting!R14+TUM_default_S1_Mat!O2*Weighting!R15+TUM_default_S1_Mat!P2*Weighting!R16+TUM_default_S1_Mat!Q2*Weighting!R17</f>
        <v>0.85521001667115704</v>
      </c>
      <c r="S2" s="6">
        <f>+TUM_default_S1_Mat!B2*Weighting!S2+TUM_default_S1_Mat!C2*Weighting!S3+TUM_default_S1_Mat!D2*Weighting!S4+TUM_default_S1_Mat!E2*Weighting!S5+TUM_default_S1_Mat!F2*Weighting!S6+TUM_default_S1_Mat!G2*Weighting!S7+TUM_default_S1_Mat!H2*Weighting!S8+TUM_default_S1_Mat!I2*Weighting!S9+TUM_default_S1_Mat!J2*Weighting!S10+TUM_default_S1_Mat!K2*Weighting!S11+TUM_default_S1_Mat!L2*Weighting!S12+TUM_default_S1_Mat!M2*Weighting!S13+TUM_default_S1_Mat!N2*Weighting!S14+TUM_default_S1_Mat!O2*Weighting!S15+TUM_default_S1_Mat!P2*Weighting!S16+TUM_default_S1_Mat!Q2*Weighting!S17</f>
        <v>0.98686147133514024</v>
      </c>
      <c r="T2" s="6">
        <f>+TUM_default_S1_Mat!B2*Weighting!T2+TUM_default_S1_Mat!C2*Weighting!T3+TUM_default_S1_Mat!D2*Weighting!T4+TUM_default_S1_Mat!E2*Weighting!T5+TUM_default_S1_Mat!F2*Weighting!T6+TUM_default_S1_Mat!G2*Weighting!T7+TUM_default_S1_Mat!H2*Weighting!T8+TUM_default_S1_Mat!I2*Weighting!T9+TUM_default_S1_Mat!J2*Weighting!T10+TUM_default_S1_Mat!K2*Weighting!T11+TUM_default_S1_Mat!L2*Weighting!T12+TUM_default_S1_Mat!M2*Weighting!T13+TUM_default_S1_Mat!N2*Weighting!T14+TUM_default_S1_Mat!O2*Weighting!T15+TUM_default_S1_Mat!P2*Weighting!T16+TUM_default_S1_Mat!Q2*Weighting!T17</f>
        <v>0.54808461843890444</v>
      </c>
      <c r="U2" s="6">
        <f>+TUM_default_S1_Mat!B2*Weighting!U2+TUM_default_S1_Mat!C2*Weighting!U3+TUM_default_S1_Mat!D2*Weighting!U4+TUM_default_S1_Mat!E2*Weighting!U5+TUM_default_S1_Mat!F2*Weighting!U6+TUM_default_S1_Mat!G2*Weighting!U7+TUM_default_S1_Mat!H2*Weighting!U8+TUM_default_S1_Mat!I2*Weighting!U9+TUM_default_S1_Mat!J2*Weighting!U10+TUM_default_S1_Mat!K2*Weighting!U11+TUM_default_S1_Mat!L2*Weighting!U12+TUM_default_S1_Mat!M2*Weighting!U13+TUM_default_S1_Mat!N2*Weighting!U14+TUM_default_S1_Mat!O2*Weighting!U15+TUM_default_S1_Mat!P2*Weighting!U16+TUM_default_S1_Mat!Q2*Weighting!U17</f>
        <v>0.13996213978363131</v>
      </c>
      <c r="V2" s="6">
        <f>+TUM_default_S1_Mat!B2*Weighting!V2+TUM_default_S1_Mat!C2*Weighting!V3+TUM_default_S1_Mat!D2*Weighting!V4+TUM_default_S1_Mat!E2*Weighting!V5+TUM_default_S1_Mat!F2*Weighting!V6+TUM_default_S1_Mat!G2*Weighting!V7+TUM_default_S1_Mat!H2*Weighting!V8+TUM_default_S1_Mat!I2*Weighting!V9+TUM_default_S1_Mat!J2*Weighting!V10+TUM_default_S1_Mat!K2*Weighting!V11+TUM_default_S1_Mat!L2*Weighting!V12+TUM_default_S1_Mat!M2*Weighting!V13+TUM_default_S1_Mat!N2*Weighting!V14+TUM_default_S1_Mat!O2*Weighting!V15+TUM_default_S1_Mat!P2*Weighting!V16+TUM_default_S1_Mat!Q2*Weighting!V17</f>
        <v>0.31226853971227692</v>
      </c>
      <c r="W2" s="6">
        <f>+TUM_default_S1_Mat!B2*Weighting!W2+TUM_default_S1_Mat!C2*Weighting!W3+TUM_default_S1_Mat!D2*Weighting!W4+TUM_default_S1_Mat!E2*Weighting!W5+TUM_default_S1_Mat!F2*Weighting!W6+TUM_default_S1_Mat!G2*Weighting!W7+TUM_default_S1_Mat!H2*Weighting!W8+TUM_default_S1_Mat!I2*Weighting!W9+TUM_default_S1_Mat!J2*Weighting!W10+TUM_default_S1_Mat!K2*Weighting!W11+TUM_default_S1_Mat!L2*Weighting!W12+TUM_default_S1_Mat!M2*Weighting!W13+TUM_default_S1_Mat!N2*Weighting!W14+TUM_default_S1_Mat!O2*Weighting!W15+TUM_default_S1_Mat!P2*Weighting!W16+TUM_default_S1_Mat!Q2*Weighting!W17</f>
        <v>0.53849631885229821</v>
      </c>
      <c r="X2" s="6">
        <f>+TUM_default_S1_Mat!B2*Weighting!X2+TUM_default_S1_Mat!C2*Weighting!X3+TUM_default_S1_Mat!D2*Weighting!X4+TUM_default_S1_Mat!E2*Weighting!X5+TUM_default_S1_Mat!F2*Weighting!X6+TUM_default_S1_Mat!G2*Weighting!X7+TUM_default_S1_Mat!H2*Weighting!X8+TUM_default_S1_Mat!I2*Weighting!X9+TUM_default_S1_Mat!J2*Weighting!X10+TUM_default_S1_Mat!K2*Weighting!X11+TUM_default_S1_Mat!L2*Weighting!X12+TUM_default_S1_Mat!M2*Weighting!X13+TUM_default_S1_Mat!N2*Weighting!X14+TUM_default_S1_Mat!O2*Weighting!X15+TUM_default_S1_Mat!P2*Weighting!X16+TUM_default_S1_Mat!Q2*Weighting!X17</f>
        <v>0.13151480152843562</v>
      </c>
      <c r="Y2" s="6">
        <f>+TUM_default_S1_Mat!B2*Weighting!Y2+TUM_default_S1_Mat!C2*Weighting!Y3+TUM_default_S1_Mat!D2*Weighting!Y4+TUM_default_S1_Mat!E2*Weighting!Y5+TUM_default_S1_Mat!F2*Weighting!Y6+TUM_default_S1_Mat!G2*Weighting!Y7+TUM_default_S1_Mat!H2*Weighting!Y8+TUM_default_S1_Mat!I2*Weighting!Y9+TUM_default_S1_Mat!J2*Weighting!Y10+TUM_default_S1_Mat!K2*Weighting!Y11+TUM_default_S1_Mat!L2*Weighting!Y12+TUM_default_S1_Mat!M2*Weighting!Y13+TUM_default_S1_Mat!N2*Weighting!Y14+TUM_default_S1_Mat!O2*Weighting!Y15+TUM_default_S1_Mat!P2*Weighting!Y16+TUM_default_S1_Mat!Q2*Weighting!Y17</f>
        <v>0.16592279794281012</v>
      </c>
      <c r="Z2" s="6">
        <f>+TUM_default_S1_Mat!B2*Weighting!Z2+TUM_default_S1_Mat!C2*Weighting!Z3+TUM_default_S1_Mat!D2*Weighting!Z4+TUM_default_S1_Mat!E2*Weighting!Z5+TUM_default_S1_Mat!F2*Weighting!Z6+TUM_default_S1_Mat!G2*Weighting!Z7+TUM_default_S1_Mat!H2*Weighting!Z8+TUM_default_S1_Mat!I2*Weighting!Z9+TUM_default_S1_Mat!J2*Weighting!Z10+TUM_default_S1_Mat!K2*Weighting!Z11+TUM_default_S1_Mat!L2*Weighting!Z12+TUM_default_S1_Mat!M2*Weighting!Z13+TUM_default_S1_Mat!N2*Weighting!Z14+TUM_default_S1_Mat!O2*Weighting!Z15+TUM_default_S1_Mat!P2*Weighting!Z16+TUM_default_S1_Mat!Q2*Weighting!Z17</f>
        <v>0.17093572468914608</v>
      </c>
      <c r="AA2" s="6">
        <f>+TUM_default_S1_Mat!B2*Weighting!AA2+TUM_default_S1_Mat!C2*Weighting!AA3+TUM_default_S1_Mat!D2*Weighting!AA4+TUM_default_S1_Mat!E2*Weighting!AA5+TUM_default_S1_Mat!F2*Weighting!AA6+TUM_default_S1_Mat!G2*Weighting!AA7+TUM_default_S1_Mat!H2*Weighting!AA8+TUM_default_S1_Mat!I2*Weighting!AA9+TUM_default_S1_Mat!J2*Weighting!AA10+TUM_default_S1_Mat!K2*Weighting!AA11+TUM_default_S1_Mat!L2*Weighting!AA12+TUM_default_S1_Mat!M2*Weighting!AA13+TUM_default_S1_Mat!N2*Weighting!AA14+TUM_default_S1_Mat!O2*Weighting!AA15+TUM_default_S1_Mat!P2*Weighting!AA16+TUM_default_S1_Mat!Q2*Weighting!AA17</f>
        <v>5.9816757386730561</v>
      </c>
    </row>
    <row r="3" spans="1:27" x14ac:dyDescent="0.35">
      <c r="A3" s="5" t="s">
        <v>2</v>
      </c>
      <c r="B3" s="6">
        <f ca="1">+TUM_default_S1_Mat!B3*Weighting!B2+TUM_default_S1_Mat!C3*Weighting!B3+TUM_default_S1_Mat!D3*Weighting!B4+TUM_default_S1_Mat!E3*Weighting!B5+TUM_default_S1_Mat!F3*Weighting!B6+TUM_default_S1_Mat!G3*Weighting!B7+TUM_default_S1_Mat!H3*Weighting!B8+TUM_default_S1_Mat!I3*Weighting!B9+TUM_default_S1_Mat!J3*Weighting!B10+TUM_default_S1_Mat!K3*Weighting!B11+TUM_default_S1_Mat!L3*Weighting!B12+TUM_default_S1_Mat!M3*Weighting!B13+TUM_default_S1_Mat!N3*Weighting!B14+TUM_default_S1_Mat!O3*Weighting!B15+TUM_default_S1_Mat!P3*Weighting!B16+TUM_default_S1_Mat!Q3*Weighting!B17</f>
        <v>0.32090457439664183</v>
      </c>
      <c r="C3" s="6">
        <f ca="1">+TUM_default_S1_Mat!B3*Weighting!C2+TUM_default_S1_Mat!C3*Weighting!C3+TUM_default_S1_Mat!D3*Weighting!C4+TUM_default_S1_Mat!E3*Weighting!C5+TUM_default_S1_Mat!F3*Weighting!C6+TUM_default_S1_Mat!G3*Weighting!C7+TUM_default_S1_Mat!H3*Weighting!C8+TUM_default_S1_Mat!I3*Weighting!C9+TUM_default_S1_Mat!J3*Weighting!C10+TUM_default_S1_Mat!K3*Weighting!C11+TUM_default_S1_Mat!L3*Weighting!C12+TUM_default_S1_Mat!M3*Weighting!C13+TUM_default_S1_Mat!N3*Weighting!C14+TUM_default_S1_Mat!O3*Weighting!C15+TUM_default_S1_Mat!P3*Weighting!C16+TUM_default_S1_Mat!Q3*Weighting!C17</f>
        <v>0.22608344775788491</v>
      </c>
      <c r="D3" s="6">
        <f ca="1">+TUM_default_S1_Mat!B3*Weighting!D2+TUM_default_S1_Mat!C3*Weighting!D3+TUM_default_S1_Mat!D3*Weighting!D4+TUM_default_S1_Mat!E3*Weighting!D5+TUM_default_S1_Mat!F3*Weighting!D6+TUM_default_S1_Mat!G3*Weighting!D7+TUM_default_S1_Mat!H3*Weighting!D8+TUM_default_S1_Mat!I3*Weighting!D9+TUM_default_S1_Mat!J3*Weighting!D10+TUM_default_S1_Mat!K3*Weighting!D11+TUM_default_S1_Mat!L3*Weighting!D12+TUM_default_S1_Mat!M3*Weighting!D13+TUM_default_S1_Mat!N3*Weighting!D14+TUM_default_S1_Mat!O3*Weighting!D15+TUM_default_S1_Mat!P3*Weighting!D16+TUM_default_S1_Mat!Q3*Weighting!D17</f>
        <v>0.31551997593008457</v>
      </c>
      <c r="E3" s="6">
        <f ca="1">+TUM_default_S1_Mat!B3*Weighting!E2+TUM_default_S1_Mat!C3*Weighting!E3+TUM_default_S1_Mat!D3*Weighting!E4+TUM_default_S1_Mat!E3*Weighting!E5+TUM_default_S1_Mat!F3*Weighting!E6+TUM_default_S1_Mat!G3*Weighting!E7+TUM_default_S1_Mat!H3*Weighting!E8+TUM_default_S1_Mat!I3*Weighting!E9+TUM_default_S1_Mat!J3*Weighting!E10+TUM_default_S1_Mat!K3*Weighting!E11+TUM_default_S1_Mat!L3*Weighting!E12+TUM_default_S1_Mat!M3*Weighting!E13+TUM_default_S1_Mat!N3*Weighting!E14+TUM_default_S1_Mat!O3*Weighting!E15+TUM_default_S1_Mat!P3*Weighting!E16+TUM_default_S1_Mat!Q3*Weighting!E17</f>
        <v>0.10968313053662943</v>
      </c>
      <c r="F3" s="6">
        <f ca="1">+TUM_default_S1_Mat!B3*Weighting!F2+TUM_default_S1_Mat!C3*Weighting!F3+TUM_default_S1_Mat!D3*Weighting!F4+TUM_default_S1_Mat!E3*Weighting!F5+TUM_default_S1_Mat!F3*Weighting!F6+TUM_default_S1_Mat!G3*Weighting!F7+TUM_default_S1_Mat!H3*Weighting!F8+TUM_default_S1_Mat!I3*Weighting!F9+TUM_default_S1_Mat!J3*Weighting!F10+TUM_default_S1_Mat!K3*Weighting!F11+TUM_default_S1_Mat!L3*Weighting!F12+TUM_default_S1_Mat!M3*Weighting!F13+TUM_default_S1_Mat!N3*Weighting!F14+TUM_default_S1_Mat!O3*Weighting!F15+TUM_default_S1_Mat!P3*Weighting!F16+TUM_default_S1_Mat!Q3*Weighting!F17</f>
        <v>0.2670143735086089</v>
      </c>
      <c r="G3" s="6">
        <f>+TUM_default_S1_Mat!B3*Weighting!G2+TUM_default_S1_Mat!C3*Weighting!G3+TUM_default_S1_Mat!D3*Weighting!G4+TUM_default_S1_Mat!E3*Weighting!G5+TUM_default_S1_Mat!F3*Weighting!G6+TUM_default_S1_Mat!G3*Weighting!G7+TUM_default_S1_Mat!H3*Weighting!G8+TUM_default_S1_Mat!I3*Weighting!G9+TUM_default_S1_Mat!J3*Weighting!G10+TUM_default_S1_Mat!K3*Weighting!G11+TUM_default_S1_Mat!L3*Weighting!G12+TUM_default_S1_Mat!M3*Weighting!G13+TUM_default_S1_Mat!N3*Weighting!G14+TUM_default_S1_Mat!O3*Weighting!G15+TUM_default_S1_Mat!P3*Weighting!G16+TUM_default_S1_Mat!Q3*Weighting!G17</f>
        <v>0.16612480606061533</v>
      </c>
      <c r="H3" s="6">
        <f>+TUM_default_S1_Mat!B3*Weighting!H2+TUM_default_S1_Mat!C3*Weighting!H3+TUM_default_S1_Mat!D3*Weighting!H4+TUM_default_S1_Mat!E3*Weighting!H5+TUM_default_S1_Mat!F3*Weighting!H6+TUM_default_S1_Mat!G3*Weighting!H7+TUM_default_S1_Mat!H3*Weighting!H8+TUM_default_S1_Mat!I3*Weighting!H9+TUM_default_S1_Mat!J3*Weighting!H10+TUM_default_S1_Mat!K3*Weighting!H11+TUM_default_S1_Mat!L3*Weighting!H12+TUM_default_S1_Mat!M3*Weighting!H13+TUM_default_S1_Mat!N3*Weighting!H14+TUM_default_S1_Mat!O3*Weighting!H15+TUM_default_S1_Mat!P3*Weighting!H16+TUM_default_S1_Mat!Q3*Weighting!H17</f>
        <v>0.16861748892324177</v>
      </c>
      <c r="I3" s="6">
        <f>+TUM_default_S1_Mat!B3*Weighting!I2+TUM_default_S1_Mat!C3*Weighting!I3+TUM_default_S1_Mat!D3*Weighting!I4+TUM_default_S1_Mat!E3*Weighting!I5+TUM_default_S1_Mat!F3*Weighting!I6+TUM_default_S1_Mat!G3*Weighting!I7+TUM_default_S1_Mat!H3*Weighting!I8+TUM_default_S1_Mat!I3*Weighting!I9+TUM_default_S1_Mat!J3*Weighting!I10+TUM_default_S1_Mat!K3*Weighting!I11+TUM_default_S1_Mat!L3*Weighting!I12+TUM_default_S1_Mat!M3*Weighting!I13+TUM_default_S1_Mat!N3*Weighting!I14+TUM_default_S1_Mat!O3*Weighting!I15+TUM_default_S1_Mat!P3*Weighting!I16+TUM_default_S1_Mat!Q3*Weighting!I17</f>
        <v>0.16472244520435159</v>
      </c>
      <c r="J3" s="6">
        <f>+TUM_default_S1_Mat!B3*Weighting!J2+TUM_default_S1_Mat!C3*Weighting!J3+TUM_default_S1_Mat!D3*Weighting!J4+TUM_default_S1_Mat!E3*Weighting!J5+TUM_default_S1_Mat!F3*Weighting!J6+TUM_default_S1_Mat!G3*Weighting!J7+TUM_default_S1_Mat!H3*Weighting!J8+TUM_default_S1_Mat!I3*Weighting!J9+TUM_default_S1_Mat!J3*Weighting!J10+TUM_default_S1_Mat!K3*Weighting!J11+TUM_default_S1_Mat!L3*Weighting!J12+TUM_default_S1_Mat!M3*Weighting!J13+TUM_default_S1_Mat!N3*Weighting!J14+TUM_default_S1_Mat!O3*Weighting!J15+TUM_default_S1_Mat!P3*Weighting!J16+TUM_default_S1_Mat!Q3*Weighting!J17</f>
        <v>0.10382188042351774</v>
      </c>
      <c r="K3" s="6">
        <f>+TUM_default_S1_Mat!B3*Weighting!K2+TUM_default_S1_Mat!C3*Weighting!K3+TUM_default_S1_Mat!D3*Weighting!K4+TUM_default_S1_Mat!E3*Weighting!K5+TUM_default_S1_Mat!F3*Weighting!K6+TUM_default_S1_Mat!G3*Weighting!K7+TUM_default_S1_Mat!H3*Weighting!K8+TUM_default_S1_Mat!I3*Weighting!K9+TUM_default_S1_Mat!J3*Weighting!K10+TUM_default_S1_Mat!K3*Weighting!K11+TUM_default_S1_Mat!L3*Weighting!K12+TUM_default_S1_Mat!M3*Weighting!K13+TUM_default_S1_Mat!N3*Weighting!K14+TUM_default_S1_Mat!O3*Weighting!K15+TUM_default_S1_Mat!P3*Weighting!K16+TUM_default_S1_Mat!Q3*Weighting!K17</f>
        <v>0.15313888237673717</v>
      </c>
      <c r="L3" s="6">
        <f>+TUM_default_S1_Mat!B3*Weighting!L2+TUM_default_S1_Mat!C3*Weighting!L3+TUM_default_S1_Mat!D3*Weighting!L4+TUM_default_S1_Mat!E3*Weighting!L5+TUM_default_S1_Mat!F3*Weighting!L6+TUM_default_S1_Mat!G3*Weighting!L7+TUM_default_S1_Mat!H3*Weighting!L8+TUM_default_S1_Mat!I3*Weighting!L9+TUM_default_S1_Mat!J3*Weighting!L10+TUM_default_S1_Mat!K3*Weighting!L11+TUM_default_S1_Mat!L3*Weighting!L12+TUM_default_S1_Mat!M3*Weighting!L13+TUM_default_S1_Mat!N3*Weighting!L14+TUM_default_S1_Mat!O3*Weighting!L15+TUM_default_S1_Mat!P3*Weighting!L16+TUM_default_S1_Mat!Q3*Weighting!L17</f>
        <v>0.10634656079449668</v>
      </c>
      <c r="M3" s="6">
        <f>+TUM_default_S1_Mat!B3*Weighting!M2+TUM_default_S1_Mat!C3*Weighting!M3+TUM_default_S1_Mat!D3*Weighting!M4+TUM_default_S1_Mat!E3*Weighting!M5+TUM_default_S1_Mat!F3*Weighting!M6+TUM_default_S1_Mat!G3*Weighting!M7+TUM_default_S1_Mat!H3*Weighting!M8+TUM_default_S1_Mat!I3*Weighting!M9+TUM_default_S1_Mat!J3*Weighting!M10+TUM_default_S1_Mat!K3*Weighting!M11+TUM_default_S1_Mat!L3*Weighting!M12+TUM_default_S1_Mat!M3*Weighting!M13+TUM_default_S1_Mat!N3*Weighting!M14+TUM_default_S1_Mat!O3*Weighting!M15+TUM_default_S1_Mat!P3*Weighting!M16+TUM_default_S1_Mat!Q3*Weighting!M17</f>
        <v>4.4294884711776096E-2</v>
      </c>
      <c r="N3" s="6">
        <f>+TUM_default_S1_Mat!B3*Weighting!N2+TUM_default_S1_Mat!C3*Weighting!N3+TUM_default_S1_Mat!D3*Weighting!N4+TUM_default_S1_Mat!E3*Weighting!N5+TUM_default_S1_Mat!F3*Weighting!N6+TUM_default_S1_Mat!G3*Weighting!N7+TUM_default_S1_Mat!H3*Weighting!N8+TUM_default_S1_Mat!I3*Weighting!N9+TUM_default_S1_Mat!J3*Weighting!N10+TUM_default_S1_Mat!K3*Weighting!N11+TUM_default_S1_Mat!L3*Weighting!N12+TUM_default_S1_Mat!M3*Weighting!N13+TUM_default_S1_Mat!N3*Weighting!N14+TUM_default_S1_Mat!O3*Weighting!N15+TUM_default_S1_Mat!P3*Weighting!N16+TUM_default_S1_Mat!Q3*Weighting!N17</f>
        <v>0.56564694687150219</v>
      </c>
      <c r="O3" s="6">
        <f>+TUM_default_S1_Mat!B3*Weighting!O2+TUM_default_S1_Mat!C3*Weighting!O3+TUM_default_S1_Mat!D3*Weighting!O4+TUM_default_S1_Mat!E3*Weighting!O5+TUM_default_S1_Mat!F3*Weighting!O6+TUM_default_S1_Mat!G3*Weighting!O7+TUM_default_S1_Mat!H3*Weighting!O8+TUM_default_S1_Mat!I3*Weighting!O9+TUM_default_S1_Mat!J3*Weighting!O10+TUM_default_S1_Mat!K3*Weighting!O11+TUM_default_S1_Mat!L3*Weighting!O12+TUM_default_S1_Mat!M3*Weighting!O13+TUM_default_S1_Mat!N3*Weighting!O14+TUM_default_S1_Mat!O3*Weighting!O15+TUM_default_S1_Mat!P3*Weighting!O16+TUM_default_S1_Mat!Q3*Weighting!O17</f>
        <v>0.14966598791229849</v>
      </c>
      <c r="P3" s="6">
        <f>+TUM_default_S1_Mat!B3*Weighting!P2+TUM_default_S1_Mat!C3*Weighting!P3+TUM_default_S1_Mat!D3*Weighting!P4+TUM_default_S1_Mat!E3*Weighting!P5+TUM_default_S1_Mat!F3*Weighting!P6+TUM_default_S1_Mat!G3*Weighting!P7+TUM_default_S1_Mat!H3*Weighting!P8+TUM_default_S1_Mat!I3*Weighting!P9+TUM_default_S1_Mat!J3*Weighting!P10+TUM_default_S1_Mat!K3*Weighting!P11+TUM_default_S1_Mat!L3*Weighting!P12+TUM_default_S1_Mat!M3*Weighting!P13+TUM_default_S1_Mat!N3*Weighting!P14+TUM_default_S1_Mat!O3*Weighting!P15+TUM_default_S1_Mat!P3*Weighting!P16+TUM_default_S1_Mat!Q3*Weighting!P17</f>
        <v>8.4561280338260547E-2</v>
      </c>
      <c r="Q3" s="6">
        <f>+TUM_default_S1_Mat!B3*Weighting!Q2+TUM_default_S1_Mat!C3*Weighting!Q3+TUM_default_S1_Mat!D3*Weighting!Q4+TUM_default_S1_Mat!E3*Weighting!Q5+TUM_default_S1_Mat!F3*Weighting!Q6+TUM_default_S1_Mat!G3*Weighting!Q7+TUM_default_S1_Mat!H3*Weighting!Q8+TUM_default_S1_Mat!I3*Weighting!Q9+TUM_default_S1_Mat!J3*Weighting!Q10+TUM_default_S1_Mat!K3*Weighting!Q11+TUM_default_S1_Mat!L3*Weighting!Q12+TUM_default_S1_Mat!M3*Weighting!Q13+TUM_default_S1_Mat!N3*Weighting!Q14+TUM_default_S1_Mat!O3*Weighting!Q15+TUM_default_S1_Mat!P3*Weighting!Q16+TUM_default_S1_Mat!Q3*Weighting!Q17</f>
        <v>6.899254173703484E-2</v>
      </c>
      <c r="R3" s="6">
        <f>+TUM_default_S1_Mat!B3*Weighting!R2+TUM_default_S1_Mat!C3*Weighting!R3+TUM_default_S1_Mat!D3*Weighting!R4+TUM_default_S1_Mat!E3*Weighting!R5+TUM_default_S1_Mat!F3*Weighting!R6+TUM_default_S1_Mat!G3*Weighting!R7+TUM_default_S1_Mat!H3*Weighting!R8+TUM_default_S1_Mat!I3*Weighting!R9+TUM_default_S1_Mat!J3*Weighting!R10+TUM_default_S1_Mat!K3*Weighting!R11+TUM_default_S1_Mat!L3*Weighting!R12+TUM_default_S1_Mat!M3*Weighting!R13+TUM_default_S1_Mat!N3*Weighting!R14+TUM_default_S1_Mat!O3*Weighting!R15+TUM_default_S1_Mat!P3*Weighting!R16+TUM_default_S1_Mat!Q3*Weighting!R17</f>
        <v>0.14253500277852621</v>
      </c>
      <c r="S3" s="6">
        <f>+TUM_default_S1_Mat!B3*Weighting!S2+TUM_default_S1_Mat!C3*Weighting!S3+TUM_default_S1_Mat!D3*Weighting!S4+TUM_default_S1_Mat!E3*Weighting!S5+TUM_default_S1_Mat!F3*Weighting!S6+TUM_default_S1_Mat!G3*Weighting!S7+TUM_default_S1_Mat!H3*Weighting!S8+TUM_default_S1_Mat!I3*Weighting!S9+TUM_default_S1_Mat!J3*Weighting!S10+TUM_default_S1_Mat!K3*Weighting!S11+TUM_default_S1_Mat!L3*Weighting!S12+TUM_default_S1_Mat!M3*Weighting!S13+TUM_default_S1_Mat!N3*Weighting!S14+TUM_default_S1_Mat!O3*Weighting!S15+TUM_default_S1_Mat!P3*Weighting!S16+TUM_default_S1_Mat!Q3*Weighting!S17</f>
        <v>0.16447691188919009</v>
      </c>
      <c r="T3" s="6">
        <f>+TUM_default_S1_Mat!B3*Weighting!T2+TUM_default_S1_Mat!C3*Weighting!T3+TUM_default_S1_Mat!D3*Weighting!T4+TUM_default_S1_Mat!E3*Weighting!T5+TUM_default_S1_Mat!F3*Weighting!T6+TUM_default_S1_Mat!G3*Weighting!T7+TUM_default_S1_Mat!H3*Weighting!T8+TUM_default_S1_Mat!I3*Weighting!T9+TUM_default_S1_Mat!J3*Weighting!T10+TUM_default_S1_Mat!K3*Weighting!T11+TUM_default_S1_Mat!L3*Weighting!T12+TUM_default_S1_Mat!M3*Weighting!T13+TUM_default_S1_Mat!N3*Weighting!T14+TUM_default_S1_Mat!O3*Weighting!T15+TUM_default_S1_Mat!P3*Weighting!T16+TUM_default_S1_Mat!Q3*Weighting!T17</f>
        <v>9.1347436406484087E-2</v>
      </c>
      <c r="U3" s="6">
        <f>+TUM_default_S1_Mat!B3*Weighting!U2+TUM_default_S1_Mat!C3*Weighting!U3+TUM_default_S1_Mat!D3*Weighting!U4+TUM_default_S1_Mat!E3*Weighting!U5+TUM_default_S1_Mat!F3*Weighting!U6+TUM_default_S1_Mat!G3*Weighting!U7+TUM_default_S1_Mat!H3*Weighting!U8+TUM_default_S1_Mat!I3*Weighting!U9+TUM_default_S1_Mat!J3*Weighting!U10+TUM_default_S1_Mat!K3*Weighting!U11+TUM_default_S1_Mat!L3*Weighting!U12+TUM_default_S1_Mat!M3*Weighting!U13+TUM_default_S1_Mat!N3*Weighting!U14+TUM_default_S1_Mat!O3*Weighting!U15+TUM_default_S1_Mat!P3*Weighting!U16+TUM_default_S1_Mat!Q3*Weighting!U17</f>
        <v>2.332702329727189E-2</v>
      </c>
      <c r="V3" s="6">
        <f>+TUM_default_S1_Mat!B3*Weighting!V2+TUM_default_S1_Mat!C3*Weighting!V3+TUM_default_S1_Mat!D3*Weighting!V4+TUM_default_S1_Mat!E3*Weighting!V5+TUM_default_S1_Mat!F3*Weighting!V6+TUM_default_S1_Mat!G3*Weighting!V7+TUM_default_S1_Mat!H3*Weighting!V8+TUM_default_S1_Mat!I3*Weighting!V9+TUM_default_S1_Mat!J3*Weighting!V10+TUM_default_S1_Mat!K3*Weighting!V11+TUM_default_S1_Mat!L3*Weighting!V12+TUM_default_S1_Mat!M3*Weighting!V13+TUM_default_S1_Mat!N3*Weighting!V14+TUM_default_S1_Mat!O3*Weighting!V15+TUM_default_S1_Mat!P3*Weighting!V16+TUM_default_S1_Mat!Q3*Weighting!V17</f>
        <v>5.2044756618712829E-2</v>
      </c>
      <c r="W3" s="6">
        <f>+TUM_default_S1_Mat!B3*Weighting!W2+TUM_default_S1_Mat!C3*Weighting!W3+TUM_default_S1_Mat!D3*Weighting!W4+TUM_default_S1_Mat!E3*Weighting!W5+TUM_default_S1_Mat!F3*Weighting!W6+TUM_default_S1_Mat!G3*Weighting!W7+TUM_default_S1_Mat!H3*Weighting!W8+TUM_default_S1_Mat!I3*Weighting!W9+TUM_default_S1_Mat!J3*Weighting!W10+TUM_default_S1_Mat!K3*Weighting!W11+TUM_default_S1_Mat!L3*Weighting!W12+TUM_default_S1_Mat!M3*Weighting!W13+TUM_default_S1_Mat!N3*Weighting!W14+TUM_default_S1_Mat!O3*Weighting!W15+TUM_default_S1_Mat!P3*Weighting!W16+TUM_default_S1_Mat!Q3*Weighting!W17</f>
        <v>8.9749386475383053E-2</v>
      </c>
      <c r="X3" s="6">
        <f>+TUM_default_S1_Mat!B3*Weighting!X2+TUM_default_S1_Mat!C3*Weighting!X3+TUM_default_S1_Mat!D3*Weighting!X4+TUM_default_S1_Mat!E3*Weighting!X5+TUM_default_S1_Mat!F3*Weighting!X6+TUM_default_S1_Mat!G3*Weighting!X7+TUM_default_S1_Mat!H3*Weighting!X8+TUM_default_S1_Mat!I3*Weighting!X9+TUM_default_S1_Mat!J3*Weighting!X10+TUM_default_S1_Mat!K3*Weighting!X11+TUM_default_S1_Mat!L3*Weighting!X12+TUM_default_S1_Mat!M3*Weighting!X13+TUM_default_S1_Mat!N3*Weighting!X14+TUM_default_S1_Mat!O3*Weighting!X15+TUM_default_S1_Mat!P3*Weighting!X16+TUM_default_S1_Mat!Q3*Weighting!X17</f>
        <v>2.1919133588072608E-2</v>
      </c>
      <c r="Y3" s="6">
        <f>+TUM_default_S1_Mat!B3*Weighting!Y2+TUM_default_S1_Mat!C3*Weighting!Y3+TUM_default_S1_Mat!D3*Weighting!Y4+TUM_default_S1_Mat!E3*Weighting!Y5+TUM_default_S1_Mat!F3*Weighting!Y6+TUM_default_S1_Mat!G3*Weighting!Y7+TUM_default_S1_Mat!H3*Weighting!Y8+TUM_default_S1_Mat!I3*Weighting!Y9+TUM_default_S1_Mat!J3*Weighting!Y10+TUM_default_S1_Mat!K3*Weighting!Y11+TUM_default_S1_Mat!L3*Weighting!Y12+TUM_default_S1_Mat!M3*Weighting!Y13+TUM_default_S1_Mat!N3*Weighting!Y14+TUM_default_S1_Mat!O3*Weighting!Y15+TUM_default_S1_Mat!P3*Weighting!Y16+TUM_default_S1_Mat!Q3*Weighting!Y17</f>
        <v>2.7653799657135023E-2</v>
      </c>
      <c r="Z3" s="6">
        <f>+TUM_default_S1_Mat!B3*Weighting!Z2+TUM_default_S1_Mat!C3*Weighting!Z3+TUM_default_S1_Mat!D3*Weighting!Z4+TUM_default_S1_Mat!E3*Weighting!Z5+TUM_default_S1_Mat!F3*Weighting!Z6+TUM_default_S1_Mat!G3*Weighting!Z7+TUM_default_S1_Mat!H3*Weighting!Z8+TUM_default_S1_Mat!I3*Weighting!Z9+TUM_default_S1_Mat!J3*Weighting!Z10+TUM_default_S1_Mat!K3*Weighting!Z11+TUM_default_S1_Mat!L3*Weighting!Z12+TUM_default_S1_Mat!M3*Weighting!Z13+TUM_default_S1_Mat!N3*Weighting!Z14+TUM_default_S1_Mat!O3*Weighting!Z15+TUM_default_S1_Mat!P3*Weighting!Z16+TUM_default_S1_Mat!Q3*Weighting!Z17</f>
        <v>2.8489287448191025E-2</v>
      </c>
      <c r="AA3" s="6">
        <f>+TUM_default_S1_Mat!B3*Weighting!AA2+TUM_default_S1_Mat!C3*Weighting!AA3+TUM_default_S1_Mat!D3*Weighting!AA4+TUM_default_S1_Mat!E3*Weighting!AA5+TUM_default_S1_Mat!F3*Weighting!AA6+TUM_default_S1_Mat!G3*Weighting!AA7+TUM_default_S1_Mat!H3*Weighting!AA8+TUM_default_S1_Mat!I3*Weighting!AA9+TUM_default_S1_Mat!J3*Weighting!AA10+TUM_default_S1_Mat!K3*Weighting!AA11+TUM_default_S1_Mat!L3*Weighting!AA12+TUM_default_S1_Mat!M3*Weighting!AA13+TUM_default_S1_Mat!N3*Weighting!AA14+TUM_default_S1_Mat!O3*Weighting!AA15+TUM_default_S1_Mat!P3*Weighting!AA16+TUM_default_S1_Mat!Q3*Weighting!AA17</f>
        <v>0.99694595644550954</v>
      </c>
    </row>
    <row r="4" spans="1:27" x14ac:dyDescent="0.35">
      <c r="A4" s="5" t="s">
        <v>3</v>
      </c>
      <c r="B4" s="6">
        <f ca="1">+TUM_default_S1_Mat!B4*Weighting!B2+TUM_default_S1_Mat!C4*Weighting!B3+TUM_default_S1_Mat!D4*Weighting!B4+TUM_default_S1_Mat!E4*Weighting!B5+TUM_default_S1_Mat!F4*Weighting!B6+TUM_default_S1_Mat!G4*Weighting!B7+TUM_default_S1_Mat!H4*Weighting!B8+TUM_default_S1_Mat!I4*Weighting!B9+TUM_default_S1_Mat!J4*Weighting!B10+TUM_default_S1_Mat!K4*Weighting!B11+TUM_default_S1_Mat!L4*Weighting!B12+TUM_default_S1_Mat!M4*Weighting!B13+TUM_default_S1_Mat!N4*Weighting!B14+TUM_default_S1_Mat!O4*Weighting!B15+TUM_default_S1_Mat!P4*Weighting!B16+TUM_default_S1_Mat!Q4*Weighting!B17</f>
        <v>0.64180914879328321</v>
      </c>
      <c r="C4" s="6">
        <f ca="1">+TUM_default_S1_Mat!B4*Weighting!C2+TUM_default_S1_Mat!C4*Weighting!C3+TUM_default_S1_Mat!D4*Weighting!C4+TUM_default_S1_Mat!E4*Weighting!C5+TUM_default_S1_Mat!F4*Weighting!C6+TUM_default_S1_Mat!G4*Weighting!C7+TUM_default_S1_Mat!H4*Weighting!C8+TUM_default_S1_Mat!I4*Weighting!C9+TUM_default_S1_Mat!J4*Weighting!C10+TUM_default_S1_Mat!K4*Weighting!C11+TUM_default_S1_Mat!L4*Weighting!C12+TUM_default_S1_Mat!M4*Weighting!C13+TUM_default_S1_Mat!N4*Weighting!C14+TUM_default_S1_Mat!O4*Weighting!C15+TUM_default_S1_Mat!P4*Weighting!C16+TUM_default_S1_Mat!Q4*Weighting!C17</f>
        <v>0.45216689551576961</v>
      </c>
      <c r="D4" s="6">
        <f ca="1">+TUM_default_S1_Mat!B4*Weighting!D2+TUM_default_S1_Mat!C4*Weighting!D3+TUM_default_S1_Mat!D4*Weighting!D4+TUM_default_S1_Mat!E4*Weighting!D5+TUM_default_S1_Mat!F4*Weighting!D6+TUM_default_S1_Mat!G4*Weighting!D7+TUM_default_S1_Mat!H4*Weighting!D8+TUM_default_S1_Mat!I4*Weighting!D9+TUM_default_S1_Mat!J4*Weighting!D10+TUM_default_S1_Mat!K4*Weighting!D11+TUM_default_S1_Mat!L4*Weighting!D12+TUM_default_S1_Mat!M4*Weighting!D13+TUM_default_S1_Mat!N4*Weighting!D14+TUM_default_S1_Mat!O4*Weighting!D15+TUM_default_S1_Mat!P4*Weighting!D16+TUM_default_S1_Mat!Q4*Weighting!D17</f>
        <v>0.63103995186016903</v>
      </c>
      <c r="E4" s="6">
        <f ca="1">+TUM_default_S1_Mat!B4*Weighting!E2+TUM_default_S1_Mat!C4*Weighting!E3+TUM_default_S1_Mat!D4*Weighting!E4+TUM_default_S1_Mat!E4*Weighting!E5+TUM_default_S1_Mat!F4*Weighting!E6+TUM_default_S1_Mat!G4*Weighting!E7+TUM_default_S1_Mat!H4*Weighting!E8+TUM_default_S1_Mat!I4*Weighting!E9+TUM_default_S1_Mat!J4*Weighting!E10+TUM_default_S1_Mat!K4*Weighting!E11+TUM_default_S1_Mat!L4*Weighting!E12+TUM_default_S1_Mat!M4*Weighting!E13+TUM_default_S1_Mat!N4*Weighting!E14+TUM_default_S1_Mat!O4*Weighting!E15+TUM_default_S1_Mat!P4*Weighting!E16+TUM_default_S1_Mat!Q4*Weighting!E17</f>
        <v>0.21936626107325877</v>
      </c>
      <c r="F4" s="6">
        <f ca="1">+TUM_default_S1_Mat!B4*Weighting!F2+TUM_default_S1_Mat!C4*Weighting!F3+TUM_default_S1_Mat!D4*Weighting!F4+TUM_default_S1_Mat!E4*Weighting!F5+TUM_default_S1_Mat!F4*Weighting!F6+TUM_default_S1_Mat!G4*Weighting!F7+TUM_default_S1_Mat!H4*Weighting!F8+TUM_default_S1_Mat!I4*Weighting!F9+TUM_default_S1_Mat!J4*Weighting!F10+TUM_default_S1_Mat!K4*Weighting!F11+TUM_default_S1_Mat!L4*Weighting!F12+TUM_default_S1_Mat!M4*Weighting!F13+TUM_default_S1_Mat!N4*Weighting!F14+TUM_default_S1_Mat!O4*Weighting!F15+TUM_default_S1_Mat!P4*Weighting!F16+TUM_default_S1_Mat!Q4*Weighting!F17</f>
        <v>0.53402874701721759</v>
      </c>
      <c r="G4" s="6">
        <f>+TUM_default_S1_Mat!B4*Weighting!G2+TUM_default_S1_Mat!C4*Weighting!G3+TUM_default_S1_Mat!D4*Weighting!G4+TUM_default_S1_Mat!E4*Weighting!G5+TUM_default_S1_Mat!F4*Weighting!G6+TUM_default_S1_Mat!G4*Weighting!G7+TUM_default_S1_Mat!H4*Weighting!G8+TUM_default_S1_Mat!I4*Weighting!G9+TUM_default_S1_Mat!J4*Weighting!G10+TUM_default_S1_Mat!K4*Weighting!G11+TUM_default_S1_Mat!L4*Weighting!G12+TUM_default_S1_Mat!M4*Weighting!G13+TUM_default_S1_Mat!N4*Weighting!G14+TUM_default_S1_Mat!O4*Weighting!G15+TUM_default_S1_Mat!P4*Weighting!G16+TUM_default_S1_Mat!Q4*Weighting!G17</f>
        <v>0.33224961212123055</v>
      </c>
      <c r="H4" s="6">
        <f>+TUM_default_S1_Mat!B4*Weighting!H2+TUM_default_S1_Mat!C4*Weighting!H3+TUM_default_S1_Mat!D4*Weighting!H4+TUM_default_S1_Mat!E4*Weighting!H5+TUM_default_S1_Mat!F4*Weighting!H6+TUM_default_S1_Mat!G4*Weighting!H7+TUM_default_S1_Mat!H4*Weighting!H8+TUM_default_S1_Mat!I4*Weighting!H9+TUM_default_S1_Mat!J4*Weighting!H10+TUM_default_S1_Mat!K4*Weighting!H11+TUM_default_S1_Mat!L4*Weighting!H12+TUM_default_S1_Mat!M4*Weighting!H13+TUM_default_S1_Mat!N4*Weighting!H14+TUM_default_S1_Mat!O4*Weighting!H15+TUM_default_S1_Mat!P4*Weighting!H16+TUM_default_S1_Mat!Q4*Weighting!H17</f>
        <v>0.33723497784648343</v>
      </c>
      <c r="I4" s="6">
        <f>+TUM_default_S1_Mat!B4*Weighting!I2+TUM_default_S1_Mat!C4*Weighting!I3+TUM_default_S1_Mat!D4*Weighting!I4+TUM_default_S1_Mat!E4*Weighting!I5+TUM_default_S1_Mat!F4*Weighting!I6+TUM_default_S1_Mat!G4*Weighting!I7+TUM_default_S1_Mat!H4*Weighting!I8+TUM_default_S1_Mat!I4*Weighting!I9+TUM_default_S1_Mat!J4*Weighting!I10+TUM_default_S1_Mat!K4*Weighting!I11+TUM_default_S1_Mat!L4*Weighting!I12+TUM_default_S1_Mat!M4*Weighting!I13+TUM_default_S1_Mat!N4*Weighting!I14+TUM_default_S1_Mat!O4*Weighting!I15+TUM_default_S1_Mat!P4*Weighting!I16+TUM_default_S1_Mat!Q4*Weighting!I17</f>
        <v>0.32944489040870306</v>
      </c>
      <c r="J4" s="6">
        <f>+TUM_default_S1_Mat!B4*Weighting!J2+TUM_default_S1_Mat!C4*Weighting!J3+TUM_default_S1_Mat!D4*Weighting!J4+TUM_default_S1_Mat!E4*Weighting!J5+TUM_default_S1_Mat!F4*Weighting!J6+TUM_default_S1_Mat!G4*Weighting!J7+TUM_default_S1_Mat!H4*Weighting!J8+TUM_default_S1_Mat!I4*Weighting!J9+TUM_default_S1_Mat!J4*Weighting!J10+TUM_default_S1_Mat!K4*Weighting!J11+TUM_default_S1_Mat!L4*Weighting!J12+TUM_default_S1_Mat!M4*Weighting!J13+TUM_default_S1_Mat!N4*Weighting!J14+TUM_default_S1_Mat!O4*Weighting!J15+TUM_default_S1_Mat!P4*Weighting!J16+TUM_default_S1_Mat!Q4*Weighting!J17</f>
        <v>0.20764376084703542</v>
      </c>
      <c r="K4" s="6">
        <f>+TUM_default_S1_Mat!B4*Weighting!K2+TUM_default_S1_Mat!C4*Weighting!K3+TUM_default_S1_Mat!D4*Weighting!K4+TUM_default_S1_Mat!E4*Weighting!K5+TUM_default_S1_Mat!F4*Weighting!K6+TUM_default_S1_Mat!G4*Weighting!K7+TUM_default_S1_Mat!H4*Weighting!K8+TUM_default_S1_Mat!I4*Weighting!K9+TUM_default_S1_Mat!J4*Weighting!K10+TUM_default_S1_Mat!K4*Weighting!K11+TUM_default_S1_Mat!L4*Weighting!K12+TUM_default_S1_Mat!M4*Weighting!K13+TUM_default_S1_Mat!N4*Weighting!K14+TUM_default_S1_Mat!O4*Weighting!K15+TUM_default_S1_Mat!P4*Weighting!K16+TUM_default_S1_Mat!Q4*Weighting!K17</f>
        <v>0.30627776475347424</v>
      </c>
      <c r="L4" s="6">
        <f>+TUM_default_S1_Mat!B4*Weighting!L2+TUM_default_S1_Mat!C4*Weighting!L3+TUM_default_S1_Mat!D4*Weighting!L4+TUM_default_S1_Mat!E4*Weighting!L5+TUM_default_S1_Mat!F4*Weighting!L6+TUM_default_S1_Mat!G4*Weighting!L7+TUM_default_S1_Mat!H4*Weighting!L8+TUM_default_S1_Mat!I4*Weighting!L9+TUM_default_S1_Mat!J4*Weighting!L10+TUM_default_S1_Mat!K4*Weighting!L11+TUM_default_S1_Mat!L4*Weighting!L12+TUM_default_S1_Mat!M4*Weighting!L13+TUM_default_S1_Mat!N4*Weighting!L14+TUM_default_S1_Mat!O4*Weighting!L15+TUM_default_S1_Mat!P4*Weighting!L16+TUM_default_S1_Mat!Q4*Weighting!L17</f>
        <v>0.21269312158899328</v>
      </c>
      <c r="M4" s="6">
        <f>+TUM_default_S1_Mat!B4*Weighting!M2+TUM_default_S1_Mat!C4*Weighting!M3+TUM_default_S1_Mat!D4*Weighting!M4+TUM_default_S1_Mat!E4*Weighting!M5+TUM_default_S1_Mat!F4*Weighting!M6+TUM_default_S1_Mat!G4*Weighting!M7+TUM_default_S1_Mat!H4*Weighting!M8+TUM_default_S1_Mat!I4*Weighting!M9+TUM_default_S1_Mat!J4*Weighting!M10+TUM_default_S1_Mat!K4*Weighting!M11+TUM_default_S1_Mat!L4*Weighting!M12+TUM_default_S1_Mat!M4*Weighting!M13+TUM_default_S1_Mat!N4*Weighting!M14+TUM_default_S1_Mat!O4*Weighting!M15+TUM_default_S1_Mat!P4*Weighting!M16+TUM_default_S1_Mat!Q4*Weighting!M17</f>
        <v>8.858976942355215E-2</v>
      </c>
      <c r="N4" s="6">
        <f>+TUM_default_S1_Mat!B4*Weighting!N2+TUM_default_S1_Mat!C4*Weighting!N3+TUM_default_S1_Mat!D4*Weighting!N4+TUM_default_S1_Mat!E4*Weighting!N5+TUM_default_S1_Mat!F4*Weighting!N6+TUM_default_S1_Mat!G4*Weighting!N7+TUM_default_S1_Mat!H4*Weighting!N8+TUM_default_S1_Mat!I4*Weighting!N9+TUM_default_S1_Mat!J4*Weighting!N10+TUM_default_S1_Mat!K4*Weighting!N11+TUM_default_S1_Mat!L4*Weighting!N12+TUM_default_S1_Mat!M4*Weighting!N13+TUM_default_S1_Mat!N4*Weighting!N14+TUM_default_S1_Mat!O4*Weighting!N15+TUM_default_S1_Mat!P4*Weighting!N16+TUM_default_S1_Mat!Q4*Weighting!N17</f>
        <v>1.1312938937430039</v>
      </c>
      <c r="O4" s="6">
        <f>+TUM_default_S1_Mat!B4*Weighting!O2+TUM_default_S1_Mat!C4*Weighting!O3+TUM_default_S1_Mat!D4*Weighting!O4+TUM_default_S1_Mat!E4*Weighting!O5+TUM_default_S1_Mat!F4*Weighting!O6+TUM_default_S1_Mat!G4*Weighting!O7+TUM_default_S1_Mat!H4*Weighting!O8+TUM_default_S1_Mat!I4*Weighting!O9+TUM_default_S1_Mat!J4*Weighting!O10+TUM_default_S1_Mat!K4*Weighting!O11+TUM_default_S1_Mat!L4*Weighting!O12+TUM_default_S1_Mat!M4*Weighting!O13+TUM_default_S1_Mat!N4*Weighting!O14+TUM_default_S1_Mat!O4*Weighting!O15+TUM_default_S1_Mat!P4*Weighting!O16+TUM_default_S1_Mat!Q4*Weighting!O17</f>
        <v>0.29933197582459681</v>
      </c>
      <c r="P4" s="6">
        <f>+TUM_default_S1_Mat!B4*Weighting!P2+TUM_default_S1_Mat!C4*Weighting!P3+TUM_default_S1_Mat!D4*Weighting!P4+TUM_default_S1_Mat!E4*Weighting!P5+TUM_default_S1_Mat!F4*Weighting!P6+TUM_default_S1_Mat!G4*Weighting!P7+TUM_default_S1_Mat!H4*Weighting!P8+TUM_default_S1_Mat!I4*Weighting!P9+TUM_default_S1_Mat!J4*Weighting!P10+TUM_default_S1_Mat!K4*Weighting!P11+TUM_default_S1_Mat!L4*Weighting!P12+TUM_default_S1_Mat!M4*Weighting!P13+TUM_default_S1_Mat!N4*Weighting!P14+TUM_default_S1_Mat!O4*Weighting!P15+TUM_default_S1_Mat!P4*Weighting!P16+TUM_default_S1_Mat!Q4*Weighting!P17</f>
        <v>0.16912256067652101</v>
      </c>
      <c r="Q4" s="6">
        <f>+TUM_default_S1_Mat!B4*Weighting!Q2+TUM_default_S1_Mat!C4*Weighting!Q3+TUM_default_S1_Mat!D4*Weighting!Q4+TUM_default_S1_Mat!E4*Weighting!Q5+TUM_default_S1_Mat!F4*Weighting!Q6+TUM_default_S1_Mat!G4*Weighting!Q7+TUM_default_S1_Mat!H4*Weighting!Q8+TUM_default_S1_Mat!I4*Weighting!Q9+TUM_default_S1_Mat!J4*Weighting!Q10+TUM_default_S1_Mat!K4*Weighting!Q11+TUM_default_S1_Mat!L4*Weighting!Q12+TUM_default_S1_Mat!M4*Weighting!Q13+TUM_default_S1_Mat!N4*Weighting!Q14+TUM_default_S1_Mat!O4*Weighting!Q15+TUM_default_S1_Mat!P4*Weighting!Q16+TUM_default_S1_Mat!Q4*Weighting!Q17</f>
        <v>0.13798508347406963</v>
      </c>
      <c r="R4" s="6">
        <f>+TUM_default_S1_Mat!B4*Weighting!R2+TUM_default_S1_Mat!C4*Weighting!R3+TUM_default_S1_Mat!D4*Weighting!R4+TUM_default_S1_Mat!E4*Weighting!R5+TUM_default_S1_Mat!F4*Weighting!R6+TUM_default_S1_Mat!G4*Weighting!R7+TUM_default_S1_Mat!H4*Weighting!R8+TUM_default_S1_Mat!I4*Weighting!R9+TUM_default_S1_Mat!J4*Weighting!R10+TUM_default_S1_Mat!K4*Weighting!R11+TUM_default_S1_Mat!L4*Weighting!R12+TUM_default_S1_Mat!M4*Weighting!R13+TUM_default_S1_Mat!N4*Weighting!R14+TUM_default_S1_Mat!O4*Weighting!R15+TUM_default_S1_Mat!P4*Weighting!R16+TUM_default_S1_Mat!Q4*Weighting!R17</f>
        <v>0.28507000555705231</v>
      </c>
      <c r="S4" s="6">
        <f>+TUM_default_S1_Mat!B4*Weighting!S2+TUM_default_S1_Mat!C4*Weighting!S3+TUM_default_S1_Mat!D4*Weighting!S4+TUM_default_S1_Mat!E4*Weighting!S5+TUM_default_S1_Mat!F4*Weighting!S6+TUM_default_S1_Mat!G4*Weighting!S7+TUM_default_S1_Mat!H4*Weighting!S8+TUM_default_S1_Mat!I4*Weighting!S9+TUM_default_S1_Mat!J4*Weighting!S10+TUM_default_S1_Mat!K4*Weighting!S11+TUM_default_S1_Mat!L4*Weighting!S12+TUM_default_S1_Mat!M4*Weighting!S13+TUM_default_S1_Mat!N4*Weighting!S14+TUM_default_S1_Mat!O4*Weighting!S15+TUM_default_S1_Mat!P4*Weighting!S16+TUM_default_S1_Mat!Q4*Weighting!S17</f>
        <v>0.32895382377838006</v>
      </c>
      <c r="T4" s="6">
        <f>+TUM_default_S1_Mat!B4*Weighting!T2+TUM_default_S1_Mat!C4*Weighting!T3+TUM_default_S1_Mat!D4*Weighting!T4+TUM_default_S1_Mat!E4*Weighting!T5+TUM_default_S1_Mat!F4*Weighting!T6+TUM_default_S1_Mat!G4*Weighting!T7+TUM_default_S1_Mat!H4*Weighting!T8+TUM_default_S1_Mat!I4*Weighting!T9+TUM_default_S1_Mat!J4*Weighting!T10+TUM_default_S1_Mat!K4*Weighting!T11+TUM_default_S1_Mat!L4*Weighting!T12+TUM_default_S1_Mat!M4*Weighting!T13+TUM_default_S1_Mat!N4*Weighting!T14+TUM_default_S1_Mat!O4*Weighting!T15+TUM_default_S1_Mat!P4*Weighting!T16+TUM_default_S1_Mat!Q4*Weighting!T17</f>
        <v>0.18269487281296809</v>
      </c>
      <c r="U4" s="6">
        <f>+TUM_default_S1_Mat!B4*Weighting!U2+TUM_default_S1_Mat!C4*Weighting!U3+TUM_default_S1_Mat!D4*Weighting!U4+TUM_default_S1_Mat!E4*Weighting!U5+TUM_default_S1_Mat!F4*Weighting!U6+TUM_default_S1_Mat!G4*Weighting!U7+TUM_default_S1_Mat!H4*Weighting!U8+TUM_default_S1_Mat!I4*Weighting!U9+TUM_default_S1_Mat!J4*Weighting!U10+TUM_default_S1_Mat!K4*Weighting!U11+TUM_default_S1_Mat!L4*Weighting!U12+TUM_default_S1_Mat!M4*Weighting!U13+TUM_default_S1_Mat!N4*Weighting!U14+TUM_default_S1_Mat!O4*Weighting!U15+TUM_default_S1_Mat!P4*Weighting!U16+TUM_default_S1_Mat!Q4*Weighting!U17</f>
        <v>4.6654046594543759E-2</v>
      </c>
      <c r="V4" s="6">
        <f>+TUM_default_S1_Mat!B4*Weighting!V2+TUM_default_S1_Mat!C4*Weighting!V3+TUM_default_S1_Mat!D4*Weighting!V4+TUM_default_S1_Mat!E4*Weighting!V5+TUM_default_S1_Mat!F4*Weighting!V6+TUM_default_S1_Mat!G4*Weighting!V7+TUM_default_S1_Mat!H4*Weighting!V8+TUM_default_S1_Mat!I4*Weighting!V9+TUM_default_S1_Mat!J4*Weighting!V10+TUM_default_S1_Mat!K4*Weighting!V11+TUM_default_S1_Mat!L4*Weighting!V12+TUM_default_S1_Mat!M4*Weighting!V13+TUM_default_S1_Mat!N4*Weighting!V14+TUM_default_S1_Mat!O4*Weighting!V15+TUM_default_S1_Mat!P4*Weighting!V16+TUM_default_S1_Mat!Q4*Weighting!V17</f>
        <v>0.10408951323742562</v>
      </c>
      <c r="W4" s="6">
        <f>+TUM_default_S1_Mat!B4*Weighting!W2+TUM_default_S1_Mat!C4*Weighting!W3+TUM_default_S1_Mat!D4*Weighting!W4+TUM_default_S1_Mat!E4*Weighting!W5+TUM_default_S1_Mat!F4*Weighting!W6+TUM_default_S1_Mat!G4*Weighting!W7+TUM_default_S1_Mat!H4*Weighting!W8+TUM_default_S1_Mat!I4*Weighting!W9+TUM_default_S1_Mat!J4*Weighting!W10+TUM_default_S1_Mat!K4*Weighting!W11+TUM_default_S1_Mat!L4*Weighting!W12+TUM_default_S1_Mat!M4*Weighting!W13+TUM_default_S1_Mat!N4*Weighting!W14+TUM_default_S1_Mat!O4*Weighting!W15+TUM_default_S1_Mat!P4*Weighting!W16+TUM_default_S1_Mat!Q4*Weighting!W17</f>
        <v>0.17949877295076602</v>
      </c>
      <c r="X4" s="6">
        <f>+TUM_default_S1_Mat!B4*Weighting!X2+TUM_default_S1_Mat!C4*Weighting!X3+TUM_default_S1_Mat!D4*Weighting!X4+TUM_default_S1_Mat!E4*Weighting!X5+TUM_default_S1_Mat!F4*Weighting!X6+TUM_default_S1_Mat!G4*Weighting!X7+TUM_default_S1_Mat!H4*Weighting!X8+TUM_default_S1_Mat!I4*Weighting!X9+TUM_default_S1_Mat!J4*Weighting!X10+TUM_default_S1_Mat!K4*Weighting!X11+TUM_default_S1_Mat!L4*Weighting!X12+TUM_default_S1_Mat!M4*Weighting!X13+TUM_default_S1_Mat!N4*Weighting!X14+TUM_default_S1_Mat!O4*Weighting!X15+TUM_default_S1_Mat!P4*Weighting!X16+TUM_default_S1_Mat!Q4*Weighting!X17</f>
        <v>4.3838267176145196E-2</v>
      </c>
      <c r="Y4" s="6">
        <f>+TUM_default_S1_Mat!B4*Weighting!Y2+TUM_default_S1_Mat!C4*Weighting!Y3+TUM_default_S1_Mat!D4*Weighting!Y4+TUM_default_S1_Mat!E4*Weighting!Y5+TUM_default_S1_Mat!F4*Weighting!Y6+TUM_default_S1_Mat!G4*Weighting!Y7+TUM_default_S1_Mat!H4*Weighting!Y8+TUM_default_S1_Mat!I4*Weighting!Y9+TUM_default_S1_Mat!J4*Weighting!Y10+TUM_default_S1_Mat!K4*Weighting!Y11+TUM_default_S1_Mat!L4*Weighting!Y12+TUM_default_S1_Mat!M4*Weighting!Y13+TUM_default_S1_Mat!N4*Weighting!Y14+TUM_default_S1_Mat!O4*Weighting!Y15+TUM_default_S1_Mat!P4*Weighting!Y16+TUM_default_S1_Mat!Q4*Weighting!Y17</f>
        <v>5.5307599314270026E-2</v>
      </c>
      <c r="Z4" s="6">
        <f>+TUM_default_S1_Mat!B4*Weighting!Z2+TUM_default_S1_Mat!C4*Weighting!Z3+TUM_default_S1_Mat!D4*Weighting!Z4+TUM_default_S1_Mat!E4*Weighting!Z5+TUM_default_S1_Mat!F4*Weighting!Z6+TUM_default_S1_Mat!G4*Weighting!Z7+TUM_default_S1_Mat!H4*Weighting!Z8+TUM_default_S1_Mat!I4*Weighting!Z9+TUM_default_S1_Mat!J4*Weighting!Z10+TUM_default_S1_Mat!K4*Weighting!Z11+TUM_default_S1_Mat!L4*Weighting!Z12+TUM_default_S1_Mat!M4*Weighting!Z13+TUM_default_S1_Mat!N4*Weighting!Z14+TUM_default_S1_Mat!O4*Weighting!Z15+TUM_default_S1_Mat!P4*Weighting!Z16+TUM_default_S1_Mat!Q4*Weighting!Z17</f>
        <v>5.6978574896382021E-2</v>
      </c>
      <c r="AA4" s="6">
        <f>+TUM_default_S1_Mat!B4*Weighting!AA2+TUM_default_S1_Mat!C4*Weighting!AA3+TUM_default_S1_Mat!D4*Weighting!AA4+TUM_default_S1_Mat!E4*Weighting!AA5+TUM_default_S1_Mat!F4*Weighting!AA6+TUM_default_S1_Mat!G4*Weighting!AA7+TUM_default_S1_Mat!H4*Weighting!AA8+TUM_default_S1_Mat!I4*Weighting!AA9+TUM_default_S1_Mat!J4*Weighting!AA10+TUM_default_S1_Mat!K4*Weighting!AA11+TUM_default_S1_Mat!L4*Weighting!AA12+TUM_default_S1_Mat!M4*Weighting!AA13+TUM_default_S1_Mat!N4*Weighting!AA14+TUM_default_S1_Mat!O4*Weighting!AA15+TUM_default_S1_Mat!P4*Weighting!AA16+TUM_default_S1_Mat!Q4*Weighting!AA17</f>
        <v>1.9938919128910182</v>
      </c>
    </row>
    <row r="5" spans="1:27" x14ac:dyDescent="0.35">
      <c r="A5" s="5" t="s">
        <v>4</v>
      </c>
      <c r="B5" s="6">
        <f ca="1">+TUM_default_S1_Mat!B5*Weighting!B2+TUM_default_S1_Mat!C5*Weighting!B3+TUM_default_S1_Mat!D5*Weighting!B4+TUM_default_S1_Mat!E5*Weighting!B5+TUM_default_S1_Mat!F5*Weighting!B6+TUM_default_S1_Mat!G5*Weighting!B7+TUM_default_S1_Mat!H5*Weighting!B8+TUM_default_S1_Mat!I5*Weighting!B9+TUM_default_S1_Mat!J5*Weighting!B10+TUM_default_S1_Mat!K5*Weighting!B11+TUM_default_S1_Mat!L5*Weighting!B12+TUM_default_S1_Mat!M5*Weighting!B13+TUM_default_S1_Mat!N5*Weighting!B14+TUM_default_S1_Mat!O5*Weighting!B15+TUM_default_S1_Mat!P5*Weighting!B16+TUM_default_S1_Mat!Q5*Weighting!B17</f>
        <v>0.96271372318992454</v>
      </c>
      <c r="C5" s="6">
        <f ca="1">+TUM_default_S1_Mat!B5*Weighting!C2+TUM_default_S1_Mat!C5*Weighting!C3+TUM_default_S1_Mat!D5*Weighting!C4+TUM_default_S1_Mat!E5*Weighting!C5+TUM_default_S1_Mat!F5*Weighting!C6+TUM_default_S1_Mat!G5*Weighting!C7+TUM_default_S1_Mat!H5*Weighting!C8+TUM_default_S1_Mat!I5*Weighting!C9+TUM_default_S1_Mat!J5*Weighting!C10+TUM_default_S1_Mat!K5*Weighting!C11+TUM_default_S1_Mat!L5*Weighting!C12+TUM_default_S1_Mat!M5*Weighting!C13+TUM_default_S1_Mat!N5*Weighting!C14+TUM_default_S1_Mat!O5*Weighting!C15+TUM_default_S1_Mat!P5*Weighting!C16+TUM_default_S1_Mat!Q5*Weighting!C17</f>
        <v>0.67825034327365452</v>
      </c>
      <c r="D5" s="6">
        <f ca="1">+TUM_default_S1_Mat!B5*Weighting!D2+TUM_default_S1_Mat!C5*Weighting!D3+TUM_default_S1_Mat!D5*Weighting!D4+TUM_default_S1_Mat!E5*Weighting!D5+TUM_default_S1_Mat!F5*Weighting!D6+TUM_default_S1_Mat!G5*Weighting!D7+TUM_default_S1_Mat!H5*Weighting!D8+TUM_default_S1_Mat!I5*Weighting!D9+TUM_default_S1_Mat!J5*Weighting!D10+TUM_default_S1_Mat!K5*Weighting!D11+TUM_default_S1_Mat!L5*Weighting!D12+TUM_default_S1_Mat!M5*Weighting!D13+TUM_default_S1_Mat!N5*Weighting!D14+TUM_default_S1_Mat!O5*Weighting!D15+TUM_default_S1_Mat!P5*Weighting!D16+TUM_default_S1_Mat!Q5*Weighting!D17</f>
        <v>0.94655992779025333</v>
      </c>
      <c r="E5" s="6">
        <f ca="1">+TUM_default_S1_Mat!B5*Weighting!E2+TUM_default_S1_Mat!C5*Weighting!E3+TUM_default_S1_Mat!D5*Weighting!E4+TUM_default_S1_Mat!E5*Weighting!E5+TUM_default_S1_Mat!F5*Weighting!E6+TUM_default_S1_Mat!G5*Weighting!E7+TUM_default_S1_Mat!H5*Weighting!E8+TUM_default_S1_Mat!I5*Weighting!E9+TUM_default_S1_Mat!J5*Weighting!E10+TUM_default_S1_Mat!K5*Weighting!E11+TUM_default_S1_Mat!L5*Weighting!E12+TUM_default_S1_Mat!M5*Weighting!E13+TUM_default_S1_Mat!N5*Weighting!E14+TUM_default_S1_Mat!O5*Weighting!E15+TUM_default_S1_Mat!P5*Weighting!E16+TUM_default_S1_Mat!Q5*Weighting!E17</f>
        <v>0.32904939160988828</v>
      </c>
      <c r="F5" s="6">
        <f ca="1">+TUM_default_S1_Mat!B5*Weighting!F2+TUM_default_S1_Mat!C5*Weighting!F3+TUM_default_S1_Mat!D5*Weighting!F4+TUM_default_S1_Mat!E5*Weighting!F5+TUM_default_S1_Mat!F5*Weighting!F6+TUM_default_S1_Mat!G5*Weighting!F7+TUM_default_S1_Mat!H5*Weighting!F8+TUM_default_S1_Mat!I5*Weighting!F9+TUM_default_S1_Mat!J5*Weighting!F10+TUM_default_S1_Mat!K5*Weighting!F11+TUM_default_S1_Mat!L5*Weighting!F12+TUM_default_S1_Mat!M5*Weighting!F13+TUM_default_S1_Mat!N5*Weighting!F14+TUM_default_S1_Mat!O5*Weighting!F15+TUM_default_S1_Mat!P5*Weighting!F16+TUM_default_S1_Mat!Q5*Weighting!F17</f>
        <v>0.80104312052582649</v>
      </c>
      <c r="G5" s="6">
        <f>+TUM_default_S1_Mat!B5*Weighting!G2+TUM_default_S1_Mat!C5*Weighting!G3+TUM_default_S1_Mat!D5*Weighting!G4+TUM_default_S1_Mat!E5*Weighting!G5+TUM_default_S1_Mat!F5*Weighting!G6+TUM_default_S1_Mat!G5*Weighting!G7+TUM_default_S1_Mat!H5*Weighting!G8+TUM_default_S1_Mat!I5*Weighting!G9+TUM_default_S1_Mat!J5*Weighting!G10+TUM_default_S1_Mat!K5*Weighting!G11+TUM_default_S1_Mat!L5*Weighting!G12+TUM_default_S1_Mat!M5*Weighting!G13+TUM_default_S1_Mat!N5*Weighting!G14+TUM_default_S1_Mat!O5*Weighting!G15+TUM_default_S1_Mat!P5*Weighting!G16+TUM_default_S1_Mat!Q5*Weighting!G17</f>
        <v>0.4983744181818458</v>
      </c>
      <c r="H5" s="6">
        <f>+TUM_default_S1_Mat!B5*Weighting!H2+TUM_default_S1_Mat!C5*Weighting!H3+TUM_default_S1_Mat!D5*Weighting!H4+TUM_default_S1_Mat!E5*Weighting!H5+TUM_default_S1_Mat!F5*Weighting!H6+TUM_default_S1_Mat!G5*Weighting!H7+TUM_default_S1_Mat!H5*Weighting!H8+TUM_default_S1_Mat!I5*Weighting!H9+TUM_default_S1_Mat!J5*Weighting!H10+TUM_default_S1_Mat!K5*Weighting!H11+TUM_default_S1_Mat!L5*Weighting!H12+TUM_default_S1_Mat!M5*Weighting!H13+TUM_default_S1_Mat!N5*Weighting!H14+TUM_default_S1_Mat!O5*Weighting!H15+TUM_default_S1_Mat!P5*Weighting!H16+TUM_default_S1_Mat!Q5*Weighting!H17</f>
        <v>0.50585246676972517</v>
      </c>
      <c r="I5" s="6">
        <f>+TUM_default_S1_Mat!B5*Weighting!I2+TUM_default_S1_Mat!C5*Weighting!I3+TUM_default_S1_Mat!D5*Weighting!I4+TUM_default_S1_Mat!E5*Weighting!I5+TUM_default_S1_Mat!F5*Weighting!I6+TUM_default_S1_Mat!G5*Weighting!I7+TUM_default_S1_Mat!H5*Weighting!I8+TUM_default_S1_Mat!I5*Weighting!I9+TUM_default_S1_Mat!J5*Weighting!I10+TUM_default_S1_Mat!K5*Weighting!I11+TUM_default_S1_Mat!L5*Weighting!I12+TUM_default_S1_Mat!M5*Weighting!I13+TUM_default_S1_Mat!N5*Weighting!I14+TUM_default_S1_Mat!O5*Weighting!I15+TUM_default_S1_Mat!P5*Weighting!I16+TUM_default_S1_Mat!Q5*Weighting!I17</f>
        <v>0.4941673356130547</v>
      </c>
      <c r="J5" s="6">
        <f>+TUM_default_S1_Mat!B5*Weighting!J2+TUM_default_S1_Mat!C5*Weighting!J3+TUM_default_S1_Mat!D5*Weighting!J4+TUM_default_S1_Mat!E5*Weighting!J5+TUM_default_S1_Mat!F5*Weighting!J6+TUM_default_S1_Mat!G5*Weighting!J7+TUM_default_S1_Mat!H5*Weighting!J8+TUM_default_S1_Mat!I5*Weighting!J9+TUM_default_S1_Mat!J5*Weighting!J10+TUM_default_S1_Mat!K5*Weighting!J11+TUM_default_S1_Mat!L5*Weighting!J12+TUM_default_S1_Mat!M5*Weighting!J13+TUM_default_S1_Mat!N5*Weighting!J14+TUM_default_S1_Mat!O5*Weighting!J15+TUM_default_S1_Mat!P5*Weighting!J16+TUM_default_S1_Mat!Q5*Weighting!J17</f>
        <v>0.31146564127055315</v>
      </c>
      <c r="K5" s="6">
        <f>+TUM_default_S1_Mat!B5*Weighting!K2+TUM_default_S1_Mat!C5*Weighting!K3+TUM_default_S1_Mat!D5*Weighting!K4+TUM_default_S1_Mat!E5*Weighting!K5+TUM_default_S1_Mat!F5*Weighting!K6+TUM_default_S1_Mat!G5*Weighting!K7+TUM_default_S1_Mat!H5*Weighting!K8+TUM_default_S1_Mat!I5*Weighting!K9+TUM_default_S1_Mat!J5*Weighting!K10+TUM_default_S1_Mat!K5*Weighting!K11+TUM_default_S1_Mat!L5*Weighting!K12+TUM_default_S1_Mat!M5*Weighting!K13+TUM_default_S1_Mat!N5*Weighting!K14+TUM_default_S1_Mat!O5*Weighting!K15+TUM_default_S1_Mat!P5*Weighting!K16+TUM_default_S1_Mat!Q5*Weighting!K17</f>
        <v>0.45941664713021135</v>
      </c>
      <c r="L5" s="6">
        <f>+TUM_default_S1_Mat!B5*Weighting!L2+TUM_default_S1_Mat!C5*Weighting!L3+TUM_default_S1_Mat!D5*Weighting!L4+TUM_default_S1_Mat!E5*Weighting!L5+TUM_default_S1_Mat!F5*Weighting!L6+TUM_default_S1_Mat!G5*Weighting!L7+TUM_default_S1_Mat!H5*Weighting!L8+TUM_default_S1_Mat!I5*Weighting!L9+TUM_default_S1_Mat!J5*Weighting!L10+TUM_default_S1_Mat!K5*Weighting!L11+TUM_default_S1_Mat!L5*Weighting!L12+TUM_default_S1_Mat!M5*Weighting!L13+TUM_default_S1_Mat!N5*Weighting!L14+TUM_default_S1_Mat!O5*Weighting!L15+TUM_default_S1_Mat!P5*Weighting!L16+TUM_default_S1_Mat!Q5*Weighting!L17</f>
        <v>0.31903968238348995</v>
      </c>
      <c r="M5" s="6">
        <f>+TUM_default_S1_Mat!B5*Weighting!M2+TUM_default_S1_Mat!C5*Weighting!M3+TUM_default_S1_Mat!D5*Weighting!M4+TUM_default_S1_Mat!E5*Weighting!M5+TUM_default_S1_Mat!F5*Weighting!M6+TUM_default_S1_Mat!G5*Weighting!M7+TUM_default_S1_Mat!H5*Weighting!M8+TUM_default_S1_Mat!I5*Weighting!M9+TUM_default_S1_Mat!J5*Weighting!M10+TUM_default_S1_Mat!K5*Weighting!M11+TUM_default_S1_Mat!L5*Weighting!M12+TUM_default_S1_Mat!M5*Weighting!M13+TUM_default_S1_Mat!N5*Weighting!M14+TUM_default_S1_Mat!O5*Weighting!M15+TUM_default_S1_Mat!P5*Weighting!M16+TUM_default_S1_Mat!Q5*Weighting!M17</f>
        <v>0.13288465413532824</v>
      </c>
      <c r="N5" s="6">
        <f>+TUM_default_S1_Mat!B5*Weighting!N2+TUM_default_S1_Mat!C5*Weighting!N3+TUM_default_S1_Mat!D5*Weighting!N4+TUM_default_S1_Mat!E5*Weighting!N5+TUM_default_S1_Mat!F5*Weighting!N6+TUM_default_S1_Mat!G5*Weighting!N7+TUM_default_S1_Mat!H5*Weighting!N8+TUM_default_S1_Mat!I5*Weighting!N9+TUM_default_S1_Mat!J5*Weighting!N10+TUM_default_S1_Mat!K5*Weighting!N11+TUM_default_S1_Mat!L5*Weighting!N12+TUM_default_S1_Mat!M5*Weighting!N13+TUM_default_S1_Mat!N5*Weighting!N14+TUM_default_S1_Mat!O5*Weighting!N15+TUM_default_S1_Mat!P5*Weighting!N16+TUM_default_S1_Mat!Q5*Weighting!N17</f>
        <v>1.6969408406145061</v>
      </c>
      <c r="O5" s="6">
        <f>+TUM_default_S1_Mat!B5*Weighting!O2+TUM_default_S1_Mat!C5*Weighting!O3+TUM_default_S1_Mat!D5*Weighting!O4+TUM_default_S1_Mat!E5*Weighting!O5+TUM_default_S1_Mat!F5*Weighting!O6+TUM_default_S1_Mat!G5*Weighting!O7+TUM_default_S1_Mat!H5*Weighting!O8+TUM_default_S1_Mat!I5*Weighting!O9+TUM_default_S1_Mat!J5*Weighting!O10+TUM_default_S1_Mat!K5*Weighting!O11+TUM_default_S1_Mat!L5*Weighting!O12+TUM_default_S1_Mat!M5*Weighting!O13+TUM_default_S1_Mat!N5*Weighting!O14+TUM_default_S1_Mat!O5*Weighting!O15+TUM_default_S1_Mat!P5*Weighting!O16+TUM_default_S1_Mat!Q5*Weighting!O17</f>
        <v>0.44899796373689532</v>
      </c>
      <c r="P5" s="6">
        <f>+TUM_default_S1_Mat!B5*Weighting!P2+TUM_default_S1_Mat!C5*Weighting!P3+TUM_default_S1_Mat!D5*Weighting!P4+TUM_default_S1_Mat!E5*Weighting!P5+TUM_default_S1_Mat!F5*Weighting!P6+TUM_default_S1_Mat!G5*Weighting!P7+TUM_default_S1_Mat!H5*Weighting!P8+TUM_default_S1_Mat!I5*Weighting!P9+TUM_default_S1_Mat!J5*Weighting!P10+TUM_default_S1_Mat!K5*Weighting!P11+TUM_default_S1_Mat!L5*Weighting!P12+TUM_default_S1_Mat!M5*Weighting!P13+TUM_default_S1_Mat!N5*Weighting!P14+TUM_default_S1_Mat!O5*Weighting!P15+TUM_default_S1_Mat!P5*Weighting!P16+TUM_default_S1_Mat!Q5*Weighting!P17</f>
        <v>0.25368384101478153</v>
      </c>
      <c r="Q5" s="6">
        <f>+TUM_default_S1_Mat!B5*Weighting!Q2+TUM_default_S1_Mat!C5*Weighting!Q3+TUM_default_S1_Mat!D5*Weighting!Q4+TUM_default_S1_Mat!E5*Weighting!Q5+TUM_default_S1_Mat!F5*Weighting!Q6+TUM_default_S1_Mat!G5*Weighting!Q7+TUM_default_S1_Mat!H5*Weighting!Q8+TUM_default_S1_Mat!I5*Weighting!Q9+TUM_default_S1_Mat!J5*Weighting!Q10+TUM_default_S1_Mat!K5*Weighting!Q11+TUM_default_S1_Mat!L5*Weighting!Q12+TUM_default_S1_Mat!M5*Weighting!Q13+TUM_default_S1_Mat!N5*Weighting!Q14+TUM_default_S1_Mat!O5*Weighting!Q15+TUM_default_S1_Mat!P5*Weighting!Q16+TUM_default_S1_Mat!Q5*Weighting!Q17</f>
        <v>0.20697762521110447</v>
      </c>
      <c r="R5" s="6">
        <f>+TUM_default_S1_Mat!B5*Weighting!R2+TUM_default_S1_Mat!C5*Weighting!R3+TUM_default_S1_Mat!D5*Weighting!R4+TUM_default_S1_Mat!E5*Weighting!R5+TUM_default_S1_Mat!F5*Weighting!R6+TUM_default_S1_Mat!G5*Weighting!R7+TUM_default_S1_Mat!H5*Weighting!R8+TUM_default_S1_Mat!I5*Weighting!R9+TUM_default_S1_Mat!J5*Weighting!R10+TUM_default_S1_Mat!K5*Weighting!R11+TUM_default_S1_Mat!L5*Weighting!R12+TUM_default_S1_Mat!M5*Weighting!R13+TUM_default_S1_Mat!N5*Weighting!R14+TUM_default_S1_Mat!O5*Weighting!R15+TUM_default_S1_Mat!P5*Weighting!R16+TUM_default_S1_Mat!Q5*Weighting!R17</f>
        <v>0.42760500833557852</v>
      </c>
      <c r="S5" s="6">
        <f>+TUM_default_S1_Mat!B5*Weighting!S2+TUM_default_S1_Mat!C5*Weighting!S3+TUM_default_S1_Mat!D5*Weighting!S4+TUM_default_S1_Mat!E5*Weighting!S5+TUM_default_S1_Mat!F5*Weighting!S6+TUM_default_S1_Mat!G5*Weighting!S7+TUM_default_S1_Mat!H5*Weighting!S8+TUM_default_S1_Mat!I5*Weighting!S9+TUM_default_S1_Mat!J5*Weighting!S10+TUM_default_S1_Mat!K5*Weighting!S11+TUM_default_S1_Mat!L5*Weighting!S12+TUM_default_S1_Mat!M5*Weighting!S13+TUM_default_S1_Mat!N5*Weighting!S14+TUM_default_S1_Mat!O5*Weighting!S15+TUM_default_S1_Mat!P5*Weighting!S16+TUM_default_S1_Mat!Q5*Weighting!S17</f>
        <v>0.49343073566757012</v>
      </c>
      <c r="T5" s="6">
        <f>+TUM_default_S1_Mat!B5*Weighting!T2+TUM_default_S1_Mat!C5*Weighting!T3+TUM_default_S1_Mat!D5*Weighting!T4+TUM_default_S1_Mat!E5*Weighting!T5+TUM_default_S1_Mat!F5*Weighting!T6+TUM_default_S1_Mat!G5*Weighting!T7+TUM_default_S1_Mat!H5*Weighting!T8+TUM_default_S1_Mat!I5*Weighting!T9+TUM_default_S1_Mat!J5*Weighting!T10+TUM_default_S1_Mat!K5*Weighting!T11+TUM_default_S1_Mat!L5*Weighting!T12+TUM_default_S1_Mat!M5*Weighting!T13+TUM_default_S1_Mat!N5*Weighting!T14+TUM_default_S1_Mat!O5*Weighting!T15+TUM_default_S1_Mat!P5*Weighting!T16+TUM_default_S1_Mat!Q5*Weighting!T17</f>
        <v>0.27404230921945222</v>
      </c>
      <c r="U5" s="6">
        <f>+TUM_default_S1_Mat!B5*Weighting!U2+TUM_default_S1_Mat!C5*Weighting!U3+TUM_default_S1_Mat!D5*Weighting!U4+TUM_default_S1_Mat!E5*Weighting!U5+TUM_default_S1_Mat!F5*Weighting!U6+TUM_default_S1_Mat!G5*Weighting!U7+TUM_default_S1_Mat!H5*Weighting!U8+TUM_default_S1_Mat!I5*Weighting!U9+TUM_default_S1_Mat!J5*Weighting!U10+TUM_default_S1_Mat!K5*Weighting!U11+TUM_default_S1_Mat!L5*Weighting!U12+TUM_default_S1_Mat!M5*Weighting!U13+TUM_default_S1_Mat!N5*Weighting!U14+TUM_default_S1_Mat!O5*Weighting!U15+TUM_default_S1_Mat!P5*Weighting!U16+TUM_default_S1_Mat!Q5*Weighting!U17</f>
        <v>6.9981069891815656E-2</v>
      </c>
      <c r="V5" s="6">
        <f>+TUM_default_S1_Mat!B5*Weighting!V2+TUM_default_S1_Mat!C5*Weighting!V3+TUM_default_S1_Mat!D5*Weighting!V4+TUM_default_S1_Mat!E5*Weighting!V5+TUM_default_S1_Mat!F5*Weighting!V6+TUM_default_S1_Mat!G5*Weighting!V7+TUM_default_S1_Mat!H5*Weighting!V8+TUM_default_S1_Mat!I5*Weighting!V9+TUM_default_S1_Mat!J5*Weighting!V10+TUM_default_S1_Mat!K5*Weighting!V11+TUM_default_S1_Mat!L5*Weighting!V12+TUM_default_S1_Mat!M5*Weighting!V13+TUM_default_S1_Mat!N5*Weighting!V14+TUM_default_S1_Mat!O5*Weighting!V15+TUM_default_S1_Mat!P5*Weighting!V16+TUM_default_S1_Mat!Q5*Weighting!V17</f>
        <v>0.15613426985613846</v>
      </c>
      <c r="W5" s="6">
        <f>+TUM_default_S1_Mat!B5*Weighting!W2+TUM_default_S1_Mat!C5*Weighting!W3+TUM_default_S1_Mat!D5*Weighting!W4+TUM_default_S1_Mat!E5*Weighting!W5+TUM_default_S1_Mat!F5*Weighting!W6+TUM_default_S1_Mat!G5*Weighting!W7+TUM_default_S1_Mat!H5*Weighting!W8+TUM_default_S1_Mat!I5*Weighting!W9+TUM_default_S1_Mat!J5*Weighting!W10+TUM_default_S1_Mat!K5*Weighting!W11+TUM_default_S1_Mat!L5*Weighting!W12+TUM_default_S1_Mat!M5*Weighting!W13+TUM_default_S1_Mat!N5*Weighting!W14+TUM_default_S1_Mat!O5*Weighting!W15+TUM_default_S1_Mat!P5*Weighting!W16+TUM_default_S1_Mat!Q5*Weighting!W17</f>
        <v>0.2692481594261491</v>
      </c>
      <c r="X5" s="6">
        <f>+TUM_default_S1_Mat!B5*Weighting!X2+TUM_default_S1_Mat!C5*Weighting!X3+TUM_default_S1_Mat!D5*Weighting!X4+TUM_default_S1_Mat!E5*Weighting!X5+TUM_default_S1_Mat!F5*Weighting!X6+TUM_default_S1_Mat!G5*Weighting!X7+TUM_default_S1_Mat!H5*Weighting!X8+TUM_default_S1_Mat!I5*Weighting!X9+TUM_default_S1_Mat!J5*Weighting!X10+TUM_default_S1_Mat!K5*Weighting!X11+TUM_default_S1_Mat!L5*Weighting!X12+TUM_default_S1_Mat!M5*Weighting!X13+TUM_default_S1_Mat!N5*Weighting!X14+TUM_default_S1_Mat!O5*Weighting!X15+TUM_default_S1_Mat!P5*Weighting!X16+TUM_default_S1_Mat!Q5*Weighting!X17</f>
        <v>6.5757400764217808E-2</v>
      </c>
      <c r="Y5" s="6">
        <f>+TUM_default_S1_Mat!B5*Weighting!Y2+TUM_default_S1_Mat!C5*Weighting!Y3+TUM_default_S1_Mat!D5*Weighting!Y4+TUM_default_S1_Mat!E5*Weighting!Y5+TUM_default_S1_Mat!F5*Weighting!Y6+TUM_default_S1_Mat!G5*Weighting!Y7+TUM_default_S1_Mat!H5*Weighting!Y8+TUM_default_S1_Mat!I5*Weighting!Y9+TUM_default_S1_Mat!J5*Weighting!Y10+TUM_default_S1_Mat!K5*Weighting!Y11+TUM_default_S1_Mat!L5*Weighting!Y12+TUM_default_S1_Mat!M5*Weighting!Y13+TUM_default_S1_Mat!N5*Weighting!Y14+TUM_default_S1_Mat!O5*Weighting!Y15+TUM_default_S1_Mat!P5*Weighting!Y16+TUM_default_S1_Mat!Q5*Weighting!Y17</f>
        <v>8.2961398971405045E-2</v>
      </c>
      <c r="Z5" s="6">
        <f>+TUM_default_S1_Mat!B5*Weighting!Z2+TUM_default_S1_Mat!C5*Weighting!Z3+TUM_default_S1_Mat!D5*Weighting!Z4+TUM_default_S1_Mat!E5*Weighting!Z5+TUM_default_S1_Mat!F5*Weighting!Z6+TUM_default_S1_Mat!G5*Weighting!Z7+TUM_default_S1_Mat!H5*Weighting!Z8+TUM_default_S1_Mat!I5*Weighting!Z9+TUM_default_S1_Mat!J5*Weighting!Z10+TUM_default_S1_Mat!K5*Weighting!Z11+TUM_default_S1_Mat!L5*Weighting!Z12+TUM_default_S1_Mat!M5*Weighting!Z13+TUM_default_S1_Mat!N5*Weighting!Z14+TUM_default_S1_Mat!O5*Weighting!Z15+TUM_default_S1_Mat!P5*Weighting!Z16+TUM_default_S1_Mat!Q5*Weighting!Z17</f>
        <v>8.5467862344573042E-2</v>
      </c>
      <c r="AA5" s="6">
        <f>+TUM_default_S1_Mat!B5*Weighting!AA2+TUM_default_S1_Mat!C5*Weighting!AA3+TUM_default_S1_Mat!D5*Weighting!AA4+TUM_default_S1_Mat!E5*Weighting!AA5+TUM_default_S1_Mat!F5*Weighting!AA6+TUM_default_S1_Mat!G5*Weighting!AA7+TUM_default_S1_Mat!H5*Weighting!AA8+TUM_default_S1_Mat!I5*Weighting!AA9+TUM_default_S1_Mat!J5*Weighting!AA10+TUM_default_S1_Mat!K5*Weighting!AA11+TUM_default_S1_Mat!L5*Weighting!AA12+TUM_default_S1_Mat!M5*Weighting!AA13+TUM_default_S1_Mat!N5*Weighting!AA14+TUM_default_S1_Mat!O5*Weighting!AA15+TUM_default_S1_Mat!P5*Weighting!AA16+TUM_default_S1_Mat!Q5*Weighting!AA17</f>
        <v>2.9908378693365276</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Treatm!B2*Weighting!B2+TUM_default_S2_Treatm!C2*Weighting!B3+TUM_default_S2_Treatm!D2*Weighting!B4+TUM_default_S2_Treatm!E2*Weighting!B5+TUM_default_S2_Treatm!F2*Weighting!B6+TUM_default_S2_Treatm!G2*Weighting!B7+TUM_default_S2_Treatm!H2*Weighting!B8+TUM_default_S2_Treatm!I2*Weighting!B9+TUM_default_S2_Treatm!J2*Weighting!B10+TUM_default_S2_Treatm!K2*Weighting!B11+TUM_default_S2_Treatm!L2*Weighting!B12+TUM_default_S2_Treatm!M2*Weighting!B13+TUM_default_S2_Treatm!N2*Weighting!B14+TUM_default_S2_Treatm!O2*Weighting!B15+TUM_default_S2_Treatm!P2*Weighting!B16+TUM_default_S2_Treatm!Q2*Weighting!B17</f>
        <v>0.66498808044941404</v>
      </c>
      <c r="C2" s="6">
        <f ca="1">+TUM_default_S2_Treatm!B2*Weighting!C2+TUM_default_S2_Treatm!C2*Weighting!C3+TUM_default_S2_Treatm!D2*Weighting!C4+TUM_default_S2_Treatm!E2*Weighting!C5+TUM_default_S2_Treatm!F2*Weighting!C6+TUM_default_S2_Treatm!G2*Weighting!C7+TUM_default_S2_Treatm!H2*Weighting!C8+TUM_default_S2_Treatm!I2*Weighting!C9+TUM_default_S2_Treatm!J2*Weighting!C10+TUM_default_S2_Treatm!K2*Weighting!C11+TUM_default_S2_Treatm!L2*Weighting!C12+TUM_default_S2_Treatm!M2*Weighting!C13+TUM_default_S2_Treatm!N2*Weighting!C14+TUM_default_S2_Treatm!O2*Weighting!C15+TUM_default_S2_Treatm!P2*Weighting!C16+TUM_default_S2_Treatm!Q2*Weighting!C17</f>
        <v>0.5506214391112958</v>
      </c>
      <c r="D2" s="6">
        <f ca="1">+TUM_default_S2_Treatm!B2*Weighting!D2+TUM_default_S2_Treatm!C2*Weighting!D3+TUM_default_S2_Treatm!D2*Weighting!D4+TUM_default_S2_Treatm!E2*Weighting!D5+TUM_default_S2_Treatm!F2*Weighting!D6+TUM_default_S2_Treatm!G2*Weighting!D7+TUM_default_S2_Treatm!H2*Weighting!D8+TUM_default_S2_Treatm!I2*Weighting!D9+TUM_default_S2_Treatm!J2*Weighting!D10+TUM_default_S2_Treatm!K2*Weighting!D11+TUM_default_S2_Treatm!L2*Weighting!D12+TUM_default_S2_Treatm!M2*Weighting!D13+TUM_default_S2_Treatm!N2*Weighting!D14+TUM_default_S2_Treatm!O2*Weighting!D15+TUM_default_S2_Treatm!P2*Weighting!D16+TUM_default_S2_Treatm!Q2*Weighting!D17</f>
        <v>0.66726535537243703</v>
      </c>
      <c r="E2" s="6">
        <f ca="1">+TUM_default_S2_Treatm!B2*Weighting!E2+TUM_default_S2_Treatm!C2*Weighting!E3+TUM_default_S2_Treatm!D2*Weighting!E4+TUM_default_S2_Treatm!E2*Weighting!E5+TUM_default_S2_Treatm!F2*Weighting!E6+TUM_default_S2_Treatm!G2*Weighting!E7+TUM_default_S2_Treatm!H2*Weighting!E8+TUM_default_S2_Treatm!I2*Weighting!E9+TUM_default_S2_Treatm!J2*Weighting!E10+TUM_default_S2_Treatm!K2*Weighting!E11+TUM_default_S2_Treatm!L2*Weighting!E12+TUM_default_S2_Treatm!M2*Weighting!E13+TUM_default_S2_Treatm!N2*Weighting!E14+TUM_default_S2_Treatm!O2*Weighting!E15+TUM_default_S2_Treatm!P2*Weighting!E16+TUM_default_S2_Treatm!Q2*Weighting!E17</f>
        <v>0.42811423055542419</v>
      </c>
      <c r="F2" s="6">
        <f ca="1">+TUM_default_S2_Treatm!B2*Weighting!F2+TUM_default_S2_Treatm!C2*Weighting!F3+TUM_default_S2_Treatm!D2*Weighting!F4+TUM_default_S2_Treatm!E2*Weighting!F5+TUM_default_S2_Treatm!F2*Weighting!F6+TUM_default_S2_Treatm!G2*Weighting!F7+TUM_default_S2_Treatm!H2*Weighting!F8+TUM_default_S2_Treatm!I2*Weighting!F9+TUM_default_S2_Treatm!J2*Weighting!F10+TUM_default_S2_Treatm!K2*Weighting!F11+TUM_default_S2_Treatm!L2*Weighting!F12+TUM_default_S2_Treatm!M2*Weighting!F13+TUM_default_S2_Treatm!N2*Weighting!F14+TUM_default_S2_Treatm!O2*Weighting!F15+TUM_default_S2_Treatm!P2*Weighting!F16+TUM_default_S2_Treatm!Q2*Weighting!F17</f>
        <v>0.60624961651394627</v>
      </c>
      <c r="G2" s="6">
        <f>+TUM_default_S2_Treatm!B2*Weighting!G2+TUM_default_S2_Treatm!C2*Weighting!G3+TUM_default_S2_Treatm!D2*Weighting!G4+TUM_default_S2_Treatm!E2*Weighting!G5+TUM_default_S2_Treatm!F2*Weighting!G6+TUM_default_S2_Treatm!G2*Weighting!G7+TUM_default_S2_Treatm!H2*Weighting!G8+TUM_default_S2_Treatm!I2*Weighting!G9+TUM_default_S2_Treatm!J2*Weighting!G10+TUM_default_S2_Treatm!K2*Weighting!G11+TUM_default_S2_Treatm!L2*Weighting!G12+TUM_default_S2_Treatm!M2*Weighting!G13+TUM_default_S2_Treatm!N2*Weighting!G14+TUM_default_S2_Treatm!O2*Weighting!G15+TUM_default_S2_Treatm!P2*Weighting!G16+TUM_default_S2_Treatm!Q2*Weighting!G17</f>
        <v>0.25928858608219046</v>
      </c>
      <c r="H2" s="6">
        <f>+TUM_default_S2_Treatm!B2*Weighting!H2+TUM_default_S2_Treatm!C2*Weighting!H3+TUM_default_S2_Treatm!D2*Weighting!H4+TUM_default_S2_Treatm!E2*Weighting!H5+TUM_default_S2_Treatm!F2*Weighting!H6+TUM_default_S2_Treatm!G2*Weighting!H7+TUM_default_S2_Treatm!H2*Weighting!H8+TUM_default_S2_Treatm!I2*Weighting!H9+TUM_default_S2_Treatm!J2*Weighting!H10+TUM_default_S2_Treatm!K2*Weighting!H11+TUM_default_S2_Treatm!L2*Weighting!H12+TUM_default_S2_Treatm!M2*Weighting!H13+TUM_default_S2_Treatm!N2*Weighting!H14+TUM_default_S2_Treatm!O2*Weighting!H15+TUM_default_S2_Treatm!P2*Weighting!H16+TUM_default_S2_Treatm!Q2*Weighting!H17</f>
        <v>0.29237130474050688</v>
      </c>
      <c r="I2" s="6">
        <f>+TUM_default_S2_Treatm!B2*Weighting!I2+TUM_default_S2_Treatm!C2*Weighting!I3+TUM_default_S2_Treatm!D2*Weighting!I4+TUM_default_S2_Treatm!E2*Weighting!I5+TUM_default_S2_Treatm!F2*Weighting!I6+TUM_default_S2_Treatm!G2*Weighting!I7+TUM_default_S2_Treatm!H2*Weighting!I8+TUM_default_S2_Treatm!I2*Weighting!I9+TUM_default_S2_Treatm!J2*Weighting!I10+TUM_default_S2_Treatm!K2*Weighting!I11+TUM_default_S2_Treatm!L2*Weighting!I12+TUM_default_S2_Treatm!M2*Weighting!I13+TUM_default_S2_Treatm!N2*Weighting!I14+TUM_default_S2_Treatm!O2*Weighting!I15+TUM_default_S2_Treatm!P2*Weighting!I16+TUM_default_S2_Treatm!Q2*Weighting!I17</f>
        <v>0.26506704263667802</v>
      </c>
      <c r="J2" s="6">
        <f>+TUM_default_S2_Treatm!B2*Weighting!J2+TUM_default_S2_Treatm!C2*Weighting!J3+TUM_default_S2_Treatm!D2*Weighting!J4+TUM_default_S2_Treatm!E2*Weighting!J5+TUM_default_S2_Treatm!F2*Weighting!J6+TUM_default_S2_Treatm!G2*Weighting!J7+TUM_default_S2_Treatm!H2*Weighting!J8+TUM_default_S2_Treatm!I2*Weighting!J9+TUM_default_S2_Treatm!J2*Weighting!J10+TUM_default_S2_Treatm!K2*Weighting!J11+TUM_default_S2_Treatm!L2*Weighting!J12+TUM_default_S2_Treatm!M2*Weighting!J13+TUM_default_S2_Treatm!N2*Weighting!J14+TUM_default_S2_Treatm!O2*Weighting!J15+TUM_default_S2_Treatm!P2*Weighting!J16+TUM_default_S2_Treatm!Q2*Weighting!J17</f>
        <v>0.29843852987063563</v>
      </c>
      <c r="K2" s="6">
        <f>+TUM_default_S2_Treatm!B2*Weighting!K2+TUM_default_S2_Treatm!C2*Weighting!K3+TUM_default_S2_Treatm!D2*Weighting!K4+TUM_default_S2_Treatm!E2*Weighting!K5+TUM_default_S2_Treatm!F2*Weighting!K6+TUM_default_S2_Treatm!G2*Weighting!K7+TUM_default_S2_Treatm!H2*Weighting!K8+TUM_default_S2_Treatm!I2*Weighting!K9+TUM_default_S2_Treatm!J2*Weighting!K10+TUM_default_S2_Treatm!K2*Weighting!K11+TUM_default_S2_Treatm!L2*Weighting!K12+TUM_default_S2_Treatm!M2*Weighting!K13+TUM_default_S2_Treatm!N2*Weighting!K14+TUM_default_S2_Treatm!O2*Weighting!K15+TUM_default_S2_Treatm!P2*Weighting!K16+TUM_default_S2_Treatm!Q2*Weighting!K17</f>
        <v>0.26207197418423206</v>
      </c>
      <c r="L2" s="6">
        <f>+TUM_default_S2_Treatm!B2*Weighting!L2+TUM_default_S2_Treatm!C2*Weighting!L3+TUM_default_S2_Treatm!D2*Weighting!L4+TUM_default_S2_Treatm!E2*Weighting!L5+TUM_default_S2_Treatm!F2*Weighting!L6+TUM_default_S2_Treatm!G2*Weighting!L7+TUM_default_S2_Treatm!H2*Weighting!L8+TUM_default_S2_Treatm!I2*Weighting!L9+TUM_default_S2_Treatm!J2*Weighting!L10+TUM_default_S2_Treatm!K2*Weighting!L11+TUM_default_S2_Treatm!L2*Weighting!L12+TUM_default_S2_Treatm!M2*Weighting!L13+TUM_default_S2_Treatm!N2*Weighting!L14+TUM_default_S2_Treatm!O2*Weighting!L15+TUM_default_S2_Treatm!P2*Weighting!L16+TUM_default_S2_Treatm!Q2*Weighting!L17</f>
        <v>0.63185434071233337</v>
      </c>
      <c r="M2" s="6">
        <f>+TUM_default_S2_Treatm!B2*Weighting!M2+TUM_default_S2_Treatm!C2*Weighting!M3+TUM_default_S2_Treatm!D2*Weighting!M4+TUM_default_S2_Treatm!E2*Weighting!M5+TUM_default_S2_Treatm!F2*Weighting!M6+TUM_default_S2_Treatm!G2*Weighting!M7+TUM_default_S2_Treatm!H2*Weighting!M8+TUM_default_S2_Treatm!I2*Weighting!M9+TUM_default_S2_Treatm!J2*Weighting!M10+TUM_default_S2_Treatm!K2*Weighting!M11+TUM_default_S2_Treatm!L2*Weighting!M12+TUM_default_S2_Treatm!M2*Weighting!M13+TUM_default_S2_Treatm!N2*Weighting!M14+TUM_default_S2_Treatm!O2*Weighting!M15+TUM_default_S2_Treatm!P2*Weighting!M16+TUM_default_S2_Treatm!Q2*Weighting!M17</f>
        <v>1.7536006628266716E-2</v>
      </c>
      <c r="N2" s="6">
        <f>+TUM_default_S2_Treatm!B2*Weighting!N2+TUM_default_S2_Treatm!C2*Weighting!N3+TUM_default_S2_Treatm!D2*Weighting!N4+TUM_default_S2_Treatm!E2*Weighting!N5+TUM_default_S2_Treatm!F2*Weighting!N6+TUM_default_S2_Treatm!G2*Weighting!N7+TUM_default_S2_Treatm!H2*Weighting!N8+TUM_default_S2_Treatm!I2*Weighting!N9+TUM_default_S2_Treatm!J2*Weighting!N10+TUM_default_S2_Treatm!K2*Weighting!N11+TUM_default_S2_Treatm!L2*Weighting!N12+TUM_default_S2_Treatm!M2*Weighting!N13+TUM_default_S2_Treatm!N2*Weighting!N14+TUM_default_S2_Treatm!O2*Weighting!N15+TUM_default_S2_Treatm!P2*Weighting!N16+TUM_default_S2_Treatm!Q2*Weighting!N17</f>
        <v>1.315377152511735</v>
      </c>
      <c r="O2" s="6">
        <f>+TUM_default_S2_Treatm!B2*Weighting!O2+TUM_default_S2_Treatm!C2*Weighting!O3+TUM_default_S2_Treatm!D2*Weighting!O4+TUM_default_S2_Treatm!E2*Weighting!O5+TUM_default_S2_Treatm!F2*Weighting!O6+TUM_default_S2_Treatm!G2*Weighting!O7+TUM_default_S2_Treatm!H2*Weighting!O8+TUM_default_S2_Treatm!I2*Weighting!O9+TUM_default_S2_Treatm!J2*Weighting!O10+TUM_default_S2_Treatm!K2*Weighting!O11+TUM_default_S2_Treatm!L2*Weighting!O12+TUM_default_S2_Treatm!M2*Weighting!O13+TUM_default_S2_Treatm!N2*Weighting!O14+TUM_default_S2_Treatm!O2*Weighting!O15+TUM_default_S2_Treatm!P2*Weighting!O16+TUM_default_S2_Treatm!Q2*Weighting!O17</f>
        <v>0.31742847459955376</v>
      </c>
      <c r="P2" s="6">
        <f>+TUM_default_S2_Treatm!B2*Weighting!P2+TUM_default_S2_Treatm!C2*Weighting!P3+TUM_default_S2_Treatm!D2*Weighting!P4+TUM_default_S2_Treatm!E2*Weighting!P5+TUM_default_S2_Treatm!F2*Weighting!P6+TUM_default_S2_Treatm!G2*Weighting!P7+TUM_default_S2_Treatm!H2*Weighting!P8+TUM_default_S2_Treatm!I2*Weighting!P9+TUM_default_S2_Treatm!J2*Weighting!P10+TUM_default_S2_Treatm!K2*Weighting!P11+TUM_default_S2_Treatm!L2*Weighting!P12+TUM_default_S2_Treatm!M2*Weighting!P13+TUM_default_S2_Treatm!N2*Weighting!P14+TUM_default_S2_Treatm!O2*Weighting!P15+TUM_default_S2_Treatm!P2*Weighting!P16+TUM_default_S2_Treatm!Q2*Weighting!P17</f>
        <v>0.24873815868832655</v>
      </c>
      <c r="Q2" s="6">
        <f>+TUM_default_S2_Treatm!B2*Weighting!Q2+TUM_default_S2_Treatm!C2*Weighting!Q3+TUM_default_S2_Treatm!D2*Weighting!Q4+TUM_default_S2_Treatm!E2*Weighting!Q5+TUM_default_S2_Treatm!F2*Weighting!Q6+TUM_default_S2_Treatm!G2*Weighting!Q7+TUM_default_S2_Treatm!H2*Weighting!Q8+TUM_default_S2_Treatm!I2*Weighting!Q9+TUM_default_S2_Treatm!J2*Weighting!Q10+TUM_default_S2_Treatm!K2*Weighting!Q11+TUM_default_S2_Treatm!L2*Weighting!Q12+TUM_default_S2_Treatm!M2*Weighting!Q13+TUM_default_S2_Treatm!N2*Weighting!Q14+TUM_default_S2_Treatm!O2*Weighting!Q15+TUM_default_S2_Treatm!P2*Weighting!Q16+TUM_default_S2_Treatm!Q2*Weighting!Q17</f>
        <v>2.7363395958616532E-2</v>
      </c>
      <c r="R2" s="6">
        <f>+TUM_default_S2_Treatm!B2*Weighting!R2+TUM_default_S2_Treatm!C2*Weighting!R3+TUM_default_S2_Treatm!D2*Weighting!R4+TUM_default_S2_Treatm!E2*Weighting!R5+TUM_default_S2_Treatm!F2*Weighting!R6+TUM_default_S2_Treatm!G2*Weighting!R7+TUM_default_S2_Treatm!H2*Weighting!R8+TUM_default_S2_Treatm!I2*Weighting!R9+TUM_default_S2_Treatm!J2*Weighting!R10+TUM_default_S2_Treatm!K2*Weighting!R11+TUM_default_S2_Treatm!L2*Weighting!R12+TUM_default_S2_Treatm!M2*Weighting!R13+TUM_default_S2_Treatm!N2*Weighting!R14+TUM_default_S2_Treatm!O2*Weighting!R15+TUM_default_S2_Treatm!P2*Weighting!R16+TUM_default_S2_Treatm!Q2*Weighting!R17</f>
        <v>0.21456678840960131</v>
      </c>
      <c r="S2" s="6">
        <f>+TUM_default_S2_Treatm!B2*Weighting!S2+TUM_default_S2_Treatm!C2*Weighting!S3+TUM_default_S2_Treatm!D2*Weighting!S4+TUM_default_S2_Treatm!E2*Weighting!S5+TUM_default_S2_Treatm!F2*Weighting!S6+TUM_default_S2_Treatm!G2*Weighting!S7+TUM_default_S2_Treatm!H2*Weighting!S8+TUM_default_S2_Treatm!I2*Weighting!S9+TUM_default_S2_Treatm!J2*Weighting!S10+TUM_default_S2_Treatm!K2*Weighting!S11+TUM_default_S2_Treatm!L2*Weighting!S12+TUM_default_S2_Treatm!M2*Weighting!S13+TUM_default_S2_Treatm!N2*Weighting!S14+TUM_default_S2_Treatm!O2*Weighting!S15+TUM_default_S2_Treatm!P2*Weighting!S16+TUM_default_S2_Treatm!Q2*Weighting!S17</f>
        <v>0.15453211898481325</v>
      </c>
      <c r="T2" s="6">
        <f>+TUM_default_S2_Treatm!B2*Weighting!T2+TUM_default_S2_Treatm!C2*Weighting!T3+TUM_default_S2_Treatm!D2*Weighting!T4+TUM_default_S2_Treatm!E2*Weighting!T5+TUM_default_S2_Treatm!F2*Weighting!T6+TUM_default_S2_Treatm!G2*Weighting!T7+TUM_default_S2_Treatm!H2*Weighting!T8+TUM_default_S2_Treatm!I2*Weighting!T9+TUM_default_S2_Treatm!J2*Weighting!T10+TUM_default_S2_Treatm!K2*Weighting!T11+TUM_default_S2_Treatm!L2*Weighting!T12+TUM_default_S2_Treatm!M2*Weighting!T13+TUM_default_S2_Treatm!N2*Weighting!T14+TUM_default_S2_Treatm!O2*Weighting!T15+TUM_default_S2_Treatm!P2*Weighting!T16+TUM_default_S2_Treatm!Q2*Weighting!T17</f>
        <v>0.15683882597059429</v>
      </c>
      <c r="U2" s="6">
        <f>+TUM_default_S2_Treatm!B2*Weighting!U2+TUM_default_S2_Treatm!C2*Weighting!U3+TUM_default_S2_Treatm!D2*Weighting!U4+TUM_default_S2_Treatm!E2*Weighting!U5+TUM_default_S2_Treatm!F2*Weighting!U6+TUM_default_S2_Treatm!G2*Weighting!U7+TUM_default_S2_Treatm!H2*Weighting!U8+TUM_default_S2_Treatm!I2*Weighting!U9+TUM_default_S2_Treatm!J2*Weighting!U10+TUM_default_S2_Treatm!K2*Weighting!U11+TUM_default_S2_Treatm!L2*Weighting!U12+TUM_default_S2_Treatm!M2*Weighting!U13+TUM_default_S2_Treatm!N2*Weighting!U14+TUM_default_S2_Treatm!O2*Weighting!U15+TUM_default_S2_Treatm!P2*Weighting!U16+TUM_default_S2_Treatm!Q2*Weighting!U17</f>
        <v>4.7351575354710823E-2</v>
      </c>
      <c r="V2" s="6">
        <f>+TUM_default_S2_Treatm!B2*Weighting!V2+TUM_default_S2_Treatm!C2*Weighting!V3+TUM_default_S2_Treatm!D2*Weighting!V4+TUM_default_S2_Treatm!E2*Weighting!V5+TUM_default_S2_Treatm!F2*Weighting!V6+TUM_default_S2_Treatm!G2*Weighting!V7+TUM_default_S2_Treatm!H2*Weighting!V8+TUM_default_S2_Treatm!I2*Weighting!V9+TUM_default_S2_Treatm!J2*Weighting!V10+TUM_default_S2_Treatm!K2*Weighting!V11+TUM_default_S2_Treatm!L2*Weighting!V12+TUM_default_S2_Treatm!M2*Weighting!V13+TUM_default_S2_Treatm!N2*Weighting!V14+TUM_default_S2_Treatm!O2*Weighting!V15+TUM_default_S2_Treatm!P2*Weighting!V16+TUM_default_S2_Treatm!Q2*Weighting!V17</f>
        <v>0.10471683312175681</v>
      </c>
      <c r="W2" s="6">
        <f>+TUM_default_S2_Treatm!B2*Weighting!W2+TUM_default_S2_Treatm!C2*Weighting!W3+TUM_default_S2_Treatm!D2*Weighting!W4+TUM_default_S2_Treatm!E2*Weighting!W5+TUM_default_S2_Treatm!F2*Weighting!W6+TUM_default_S2_Treatm!G2*Weighting!W7+TUM_default_S2_Treatm!H2*Weighting!W8+TUM_default_S2_Treatm!I2*Weighting!W9+TUM_default_S2_Treatm!J2*Weighting!W10+TUM_default_S2_Treatm!K2*Weighting!W11+TUM_default_S2_Treatm!L2*Weighting!W12+TUM_default_S2_Treatm!M2*Weighting!W13+TUM_default_S2_Treatm!N2*Weighting!W14+TUM_default_S2_Treatm!O2*Weighting!W15+TUM_default_S2_Treatm!P2*Weighting!W16+TUM_default_S2_Treatm!Q2*Weighting!W17</f>
        <v>0.23000204406653277</v>
      </c>
      <c r="X2" s="6">
        <f>+TUM_default_S2_Treatm!B2*Weighting!X2+TUM_default_S2_Treatm!C2*Weighting!X3+TUM_default_S2_Treatm!D2*Weighting!X4+TUM_default_S2_Treatm!E2*Weighting!X5+TUM_default_S2_Treatm!F2*Weighting!X6+TUM_default_S2_Treatm!G2*Weighting!X7+TUM_default_S2_Treatm!H2*Weighting!X8+TUM_default_S2_Treatm!I2*Weighting!X9+TUM_default_S2_Treatm!J2*Weighting!X10+TUM_default_S2_Treatm!K2*Weighting!X11+TUM_default_S2_Treatm!L2*Weighting!X12+TUM_default_S2_Treatm!M2*Weighting!X13+TUM_default_S2_Treatm!N2*Weighting!X14+TUM_default_S2_Treatm!O2*Weighting!X15+TUM_default_S2_Treatm!P2*Weighting!X16+TUM_default_S2_Treatm!Q2*Weighting!X17</f>
        <v>6.2060578043550703E-2</v>
      </c>
      <c r="Y2" s="6">
        <f>+TUM_default_S2_Treatm!B2*Weighting!Y2+TUM_default_S2_Treatm!C2*Weighting!Y3+TUM_default_S2_Treatm!D2*Weighting!Y4+TUM_default_S2_Treatm!E2*Weighting!Y5+TUM_default_S2_Treatm!F2*Weighting!Y6+TUM_default_S2_Treatm!G2*Weighting!Y7+TUM_default_S2_Treatm!H2*Weighting!Y8+TUM_default_S2_Treatm!I2*Weighting!Y9+TUM_default_S2_Treatm!J2*Weighting!Y10+TUM_default_S2_Treatm!K2*Weighting!Y11+TUM_default_S2_Treatm!L2*Weighting!Y12+TUM_default_S2_Treatm!M2*Weighting!Y13+TUM_default_S2_Treatm!N2*Weighting!Y14+TUM_default_S2_Treatm!O2*Weighting!Y15+TUM_default_S2_Treatm!P2*Weighting!Y16+TUM_default_S2_Treatm!Q2*Weighting!Y17</f>
        <v>1.8263442680531285E-2</v>
      </c>
      <c r="Z2" s="6">
        <f>+TUM_default_S2_Treatm!B2*Weighting!Z2+TUM_default_S2_Treatm!C2*Weighting!Z3+TUM_default_S2_Treatm!D2*Weighting!Z4+TUM_default_S2_Treatm!E2*Weighting!Z5+TUM_default_S2_Treatm!F2*Weighting!Z6+TUM_default_S2_Treatm!G2*Weighting!Z7+TUM_default_S2_Treatm!H2*Weighting!Z8+TUM_default_S2_Treatm!I2*Weighting!Z9+TUM_default_S2_Treatm!J2*Weighting!Z10+TUM_default_S2_Treatm!K2*Weighting!Z11+TUM_default_S2_Treatm!L2*Weighting!Z12+TUM_default_S2_Treatm!M2*Weighting!Z13+TUM_default_S2_Treatm!N2*Weighting!Z14+TUM_default_S2_Treatm!O2*Weighting!Z15+TUM_default_S2_Treatm!P2*Weighting!Z16+TUM_default_S2_Treatm!Q2*Weighting!Z17</f>
        <v>6.4232038311710093E-2</v>
      </c>
      <c r="AA2" s="6">
        <f>+TUM_default_S2_Treatm!B2*Weighting!AA2+TUM_default_S2_Treatm!C2*Weighting!AA3+TUM_default_S2_Treatm!D2*Weighting!AA4+TUM_default_S2_Treatm!E2*Weighting!AA5+TUM_default_S2_Treatm!F2*Weighting!AA6+TUM_default_S2_Treatm!G2*Weighting!AA7+TUM_default_S2_Treatm!H2*Weighting!AA8+TUM_default_S2_Treatm!I2*Weighting!AA9+TUM_default_S2_Treatm!J2*Weighting!AA10+TUM_default_S2_Treatm!K2*Weighting!AA11+TUM_default_S2_Treatm!L2*Weighting!AA12+TUM_default_S2_Treatm!M2*Weighting!AA13+TUM_default_S2_Treatm!N2*Weighting!AA14+TUM_default_S2_Treatm!O2*Weighting!AA15+TUM_default_S2_Treatm!P2*Weighting!AA16+TUM_default_S2_Treatm!Q2*Weighting!AA17</f>
        <v>0.53775560327241423</v>
      </c>
    </row>
    <row r="3" spans="1:27" x14ac:dyDescent="0.35">
      <c r="A3" s="5" t="s">
        <v>2</v>
      </c>
      <c r="B3" s="6">
        <f ca="1">+TUM_default_S2_Treatm!B3*Weighting!B2+TUM_default_S2_Treatm!C3*Weighting!B3+TUM_default_S2_Treatm!D3*Weighting!B4+TUM_default_S2_Treatm!E3*Weighting!B5+TUM_default_S2_Treatm!F3*Weighting!B6+TUM_default_S2_Treatm!G3*Weighting!B7+TUM_default_S2_Treatm!H3*Weighting!B8+TUM_default_S2_Treatm!I3*Weighting!B9+TUM_default_S2_Treatm!J3*Weighting!B10+TUM_default_S2_Treatm!K3*Weighting!B11+TUM_default_S2_Treatm!L3*Weighting!B12+TUM_default_S2_Treatm!M3*Weighting!B13+TUM_default_S2_Treatm!N3*Weighting!B14+TUM_default_S2_Treatm!O3*Weighting!B15+TUM_default_S2_Treatm!P3*Weighting!B16+TUM_default_S2_Treatm!Q3*Weighting!B17</f>
        <v>0.1766102386302198</v>
      </c>
      <c r="C3" s="6">
        <f ca="1">+TUM_default_S2_Treatm!B3*Weighting!C2+TUM_default_S2_Treatm!C3*Weighting!C3+TUM_default_S2_Treatm!D3*Weighting!C4+TUM_default_S2_Treatm!E3*Weighting!C5+TUM_default_S2_Treatm!F3*Weighting!C6+TUM_default_S2_Treatm!G3*Weighting!C7+TUM_default_S2_Treatm!H3*Weighting!C8+TUM_default_S2_Treatm!I3*Weighting!C9+TUM_default_S2_Treatm!J3*Weighting!C10+TUM_default_S2_Treatm!K3*Weighting!C11+TUM_default_S2_Treatm!L3*Weighting!C12+TUM_default_S2_Treatm!M3*Weighting!C13+TUM_default_S2_Treatm!N3*Weighting!C14+TUM_default_S2_Treatm!O3*Weighting!C15+TUM_default_S2_Treatm!P3*Weighting!C16+TUM_default_S2_Treatm!Q3*Weighting!C17</f>
        <v>0.23524897718697332</v>
      </c>
      <c r="D3" s="6">
        <f ca="1">+TUM_default_S2_Treatm!B3*Weighting!D2+TUM_default_S2_Treatm!C3*Weighting!D3+TUM_default_S2_Treatm!D3*Weighting!D4+TUM_default_S2_Treatm!E3*Weighting!D5+TUM_default_S2_Treatm!F3*Weighting!D6+TUM_default_S2_Treatm!G3*Weighting!D7+TUM_default_S2_Treatm!H3*Weighting!D8+TUM_default_S2_Treatm!I3*Weighting!D9+TUM_default_S2_Treatm!J3*Weighting!D10+TUM_default_S2_Treatm!K3*Weighting!D11+TUM_default_S2_Treatm!L3*Weighting!D12+TUM_default_S2_Treatm!M3*Weighting!D13+TUM_default_S2_Treatm!N3*Weighting!D14+TUM_default_S2_Treatm!O3*Weighting!D15+TUM_default_S2_Treatm!P3*Weighting!D16+TUM_default_S2_Treatm!Q3*Weighting!D17</f>
        <v>0.17893317985147372</v>
      </c>
      <c r="E3" s="6">
        <f ca="1">+TUM_default_S2_Treatm!B3*Weighting!E2+TUM_default_S2_Treatm!C3*Weighting!E3+TUM_default_S2_Treatm!D3*Weighting!E4+TUM_default_S2_Treatm!E3*Weighting!E5+TUM_default_S2_Treatm!F3*Weighting!E6+TUM_default_S2_Treatm!G3*Weighting!E7+TUM_default_S2_Treatm!H3*Weighting!E8+TUM_default_S2_Treatm!I3*Weighting!E9+TUM_default_S2_Treatm!J3*Weighting!E10+TUM_default_S2_Treatm!K3*Weighting!E11+TUM_default_S2_Treatm!L3*Weighting!E12+TUM_default_S2_Treatm!M3*Weighting!E13+TUM_default_S2_Treatm!N3*Weighting!E14+TUM_default_S2_Treatm!O3*Weighting!E15+TUM_default_S2_Treatm!P3*Weighting!E16+TUM_default_S2_Treatm!Q3*Weighting!E17</f>
        <v>0.20586992933793663</v>
      </c>
      <c r="F3" s="6">
        <f ca="1">+TUM_default_S2_Treatm!B3*Weighting!F2+TUM_default_S2_Treatm!C3*Weighting!F3+TUM_default_S2_Treatm!D3*Weighting!F4+TUM_default_S2_Treatm!E3*Weighting!F5+TUM_default_S2_Treatm!F3*Weighting!F6+TUM_default_S2_Treatm!G3*Weighting!F7+TUM_default_S2_Treatm!H3*Weighting!F8+TUM_default_S2_Treatm!I3*Weighting!F9+TUM_default_S2_Treatm!J3*Weighting!F10+TUM_default_S2_Treatm!K3*Weighting!F11+TUM_default_S2_Treatm!L3*Weighting!F12+TUM_default_S2_Treatm!M3*Weighting!F13+TUM_default_S2_Treatm!N3*Weighting!F14+TUM_default_S2_Treatm!O3*Weighting!F15+TUM_default_S2_Treatm!P3*Weighting!F16+TUM_default_S2_Treatm!Q3*Weighting!F17</f>
        <v>0.19383438838583483</v>
      </c>
      <c r="G3" s="6">
        <f>+TUM_default_S2_Treatm!B3*Weighting!G2+TUM_default_S2_Treatm!C3*Weighting!G3+TUM_default_S2_Treatm!D3*Weighting!G4+TUM_default_S2_Treatm!E3*Weighting!G5+TUM_default_S2_Treatm!F3*Weighting!G6+TUM_default_S2_Treatm!G3*Weighting!G7+TUM_default_S2_Treatm!H3*Weighting!G8+TUM_default_S2_Treatm!I3*Weighting!G9+TUM_default_S2_Treatm!J3*Weighting!G10+TUM_default_S2_Treatm!K3*Weighting!G11+TUM_default_S2_Treatm!L3*Weighting!G12+TUM_default_S2_Treatm!M3*Weighting!G13+TUM_default_S2_Treatm!N3*Weighting!G14+TUM_default_S2_Treatm!O3*Weighting!G15+TUM_default_S2_Treatm!P3*Weighting!G16+TUM_default_S2_Treatm!Q3*Weighting!G17</f>
        <v>5.4397659087602655E-2</v>
      </c>
      <c r="H3" s="6">
        <f>+TUM_default_S2_Treatm!B3*Weighting!H2+TUM_default_S2_Treatm!C3*Weighting!H3+TUM_default_S2_Treatm!D3*Weighting!H4+TUM_default_S2_Treatm!E3*Weighting!H5+TUM_default_S2_Treatm!F3*Weighting!H6+TUM_default_S2_Treatm!G3*Weighting!H7+TUM_default_S2_Treatm!H3*Weighting!H8+TUM_default_S2_Treatm!I3*Weighting!H9+TUM_default_S2_Treatm!J3*Weighting!H10+TUM_default_S2_Treatm!K3*Weighting!H11+TUM_default_S2_Treatm!L3*Weighting!H12+TUM_default_S2_Treatm!M3*Weighting!H13+TUM_default_S2_Treatm!N3*Weighting!H14+TUM_default_S2_Treatm!O3*Weighting!H15+TUM_default_S2_Treatm!P3*Weighting!H16+TUM_default_S2_Treatm!Q3*Weighting!H17</f>
        <v>0.10291282057334462</v>
      </c>
      <c r="I3" s="6">
        <f>+TUM_default_S2_Treatm!B3*Weighting!I2+TUM_default_S2_Treatm!C3*Weighting!I3+TUM_default_S2_Treatm!D3*Weighting!I4+TUM_default_S2_Treatm!E3*Weighting!I5+TUM_default_S2_Treatm!F3*Weighting!I6+TUM_default_S2_Treatm!G3*Weighting!I7+TUM_default_S2_Treatm!H3*Weighting!I8+TUM_default_S2_Treatm!I3*Weighting!I9+TUM_default_S2_Treatm!J3*Weighting!I10+TUM_default_S2_Treatm!K3*Weighting!I11+TUM_default_S2_Treatm!L3*Weighting!I12+TUM_default_S2_Treatm!M3*Weighting!I13+TUM_default_S2_Treatm!N3*Weighting!I14+TUM_default_S2_Treatm!O3*Weighting!I15+TUM_default_S2_Treatm!P3*Weighting!I16+TUM_default_S2_Treatm!Q3*Weighting!I17</f>
        <v>5.5985836838141428E-2</v>
      </c>
      <c r="J3" s="6">
        <f>+TUM_default_S2_Treatm!B3*Weighting!J2+TUM_default_S2_Treatm!C3*Weighting!J3+TUM_default_S2_Treatm!D3*Weighting!J4+TUM_default_S2_Treatm!E3*Weighting!J5+TUM_default_S2_Treatm!F3*Weighting!J6+TUM_default_S2_Treatm!G3*Weighting!J7+TUM_default_S2_Treatm!H3*Weighting!J8+TUM_default_S2_Treatm!I3*Weighting!J9+TUM_default_S2_Treatm!J3*Weighting!J10+TUM_default_S2_Treatm!K3*Weighting!J11+TUM_default_S2_Treatm!L3*Weighting!J12+TUM_default_S2_Treatm!M3*Weighting!J13+TUM_default_S2_Treatm!N3*Weighting!J14+TUM_default_S2_Treatm!O3*Weighting!J15+TUM_default_S2_Treatm!P3*Weighting!J16+TUM_default_S2_Treatm!Q3*Weighting!J17</f>
        <v>0.10088866058444376</v>
      </c>
      <c r="K3" s="6">
        <f>+TUM_default_S2_Treatm!B3*Weighting!K2+TUM_default_S2_Treatm!C3*Weighting!K3+TUM_default_S2_Treatm!D3*Weighting!K4+TUM_default_S2_Treatm!E3*Weighting!K5+TUM_default_S2_Treatm!F3*Weighting!K6+TUM_default_S2_Treatm!G3*Weighting!K7+TUM_default_S2_Treatm!H3*Weighting!K8+TUM_default_S2_Treatm!I3*Weighting!K9+TUM_default_S2_Treatm!J3*Weighting!K10+TUM_default_S2_Treatm!K3*Weighting!K11+TUM_default_S2_Treatm!L3*Weighting!K12+TUM_default_S2_Treatm!M3*Weighting!K13+TUM_default_S2_Treatm!N3*Weighting!K14+TUM_default_S2_Treatm!O3*Weighting!K15+TUM_default_S2_Treatm!P3*Weighting!K16+TUM_default_S2_Treatm!Q3*Weighting!K17</f>
        <v>6.8273272858180453E-2</v>
      </c>
      <c r="L3" s="6">
        <f>+TUM_default_S2_Treatm!B3*Weighting!L2+TUM_default_S2_Treatm!C3*Weighting!L3+TUM_default_S2_Treatm!D3*Weighting!L4+TUM_default_S2_Treatm!E3*Weighting!L5+TUM_default_S2_Treatm!F3*Weighting!L6+TUM_default_S2_Treatm!G3*Weighting!L7+TUM_default_S2_Treatm!H3*Weighting!L8+TUM_default_S2_Treatm!I3*Weighting!L9+TUM_default_S2_Treatm!J3*Weighting!L10+TUM_default_S2_Treatm!K3*Weighting!L11+TUM_default_S2_Treatm!L3*Weighting!L12+TUM_default_S2_Treatm!M3*Weighting!L13+TUM_default_S2_Treatm!N3*Weighting!L14+TUM_default_S2_Treatm!O3*Weighting!L15+TUM_default_S2_Treatm!P3*Weighting!L16+TUM_default_S2_Treatm!Q3*Weighting!L17</f>
        <v>0.40432062939613372</v>
      </c>
      <c r="M3" s="6">
        <f>+TUM_default_S2_Treatm!B3*Weighting!M2+TUM_default_S2_Treatm!C3*Weighting!M3+TUM_default_S2_Treatm!D3*Weighting!M4+TUM_default_S2_Treatm!E3*Weighting!M5+TUM_default_S2_Treatm!F3*Weighting!M6+TUM_default_S2_Treatm!G3*Weighting!M7+TUM_default_S2_Treatm!H3*Weighting!M8+TUM_default_S2_Treatm!I3*Weighting!M9+TUM_default_S2_Treatm!J3*Weighting!M10+TUM_default_S2_Treatm!K3*Weighting!M11+TUM_default_S2_Treatm!L3*Weighting!M12+TUM_default_S2_Treatm!M3*Weighting!M13+TUM_default_S2_Treatm!N3*Weighting!M14+TUM_default_S2_Treatm!O3*Weighting!M15+TUM_default_S2_Treatm!P3*Weighting!M16+TUM_default_S2_Treatm!Q3*Weighting!M17</f>
        <v>1.0562322292557028E-3</v>
      </c>
      <c r="N3" s="6">
        <f>+TUM_default_S2_Treatm!B3*Weighting!N2+TUM_default_S2_Treatm!C3*Weighting!N3+TUM_default_S2_Treatm!D3*Weighting!N4+TUM_default_S2_Treatm!E3*Weighting!N5+TUM_default_S2_Treatm!F3*Weighting!N6+TUM_default_S2_Treatm!G3*Weighting!N7+TUM_default_S2_Treatm!H3*Weighting!N8+TUM_default_S2_Treatm!I3*Weighting!N9+TUM_default_S2_Treatm!J3*Weighting!N10+TUM_default_S2_Treatm!K3*Weighting!N11+TUM_default_S2_Treatm!L3*Weighting!N12+TUM_default_S2_Treatm!M3*Weighting!N13+TUM_default_S2_Treatm!N3*Weighting!N14+TUM_default_S2_Treatm!O3*Weighting!N15+TUM_default_S2_Treatm!P3*Weighting!N16+TUM_default_S2_Treatm!Q3*Weighting!N17</f>
        <v>0.31123650928229896</v>
      </c>
      <c r="O3" s="6">
        <f>+TUM_default_S2_Treatm!B3*Weighting!O2+TUM_default_S2_Treatm!C3*Weighting!O3+TUM_default_S2_Treatm!D3*Weighting!O4+TUM_default_S2_Treatm!E3*Weighting!O5+TUM_default_S2_Treatm!F3*Weighting!O6+TUM_default_S2_Treatm!G3*Weighting!O7+TUM_default_S2_Treatm!H3*Weighting!O8+TUM_default_S2_Treatm!I3*Weighting!O9+TUM_default_S2_Treatm!J3*Weighting!O10+TUM_default_S2_Treatm!K3*Weighting!O11+TUM_default_S2_Treatm!L3*Weighting!O12+TUM_default_S2_Treatm!M3*Weighting!O13+TUM_default_S2_Treatm!N3*Weighting!O14+TUM_default_S2_Treatm!O3*Weighting!O15+TUM_default_S2_Treatm!P3*Weighting!O16+TUM_default_S2_Treatm!Q3*Weighting!O17</f>
        <v>2.1183908420332381E-2</v>
      </c>
      <c r="P3" s="6">
        <f>+TUM_default_S2_Treatm!B3*Weighting!P2+TUM_default_S2_Treatm!C3*Weighting!P3+TUM_default_S2_Treatm!D3*Weighting!P4+TUM_default_S2_Treatm!E3*Weighting!P5+TUM_default_S2_Treatm!F3*Weighting!P6+TUM_default_S2_Treatm!G3*Weighting!P7+TUM_default_S2_Treatm!H3*Weighting!P8+TUM_default_S2_Treatm!I3*Weighting!P9+TUM_default_S2_Treatm!J3*Weighting!P10+TUM_default_S2_Treatm!K3*Weighting!P11+TUM_default_S2_Treatm!L3*Weighting!P12+TUM_default_S2_Treatm!M3*Weighting!P13+TUM_default_S2_Treatm!N3*Weighting!P14+TUM_default_S2_Treatm!O3*Weighting!P15+TUM_default_S2_Treatm!P3*Weighting!P16+TUM_default_S2_Treatm!Q3*Weighting!P17</f>
        <v>4.2292550534132247E-3</v>
      </c>
      <c r="Q3" s="6">
        <f>+TUM_default_S2_Treatm!B3*Weighting!Q2+TUM_default_S2_Treatm!C3*Weighting!Q3+TUM_default_S2_Treatm!D3*Weighting!Q4+TUM_default_S2_Treatm!E3*Weighting!Q5+TUM_default_S2_Treatm!F3*Weighting!Q6+TUM_default_S2_Treatm!G3*Weighting!Q7+TUM_default_S2_Treatm!H3*Weighting!Q8+TUM_default_S2_Treatm!I3*Weighting!Q9+TUM_default_S2_Treatm!J3*Weighting!Q10+TUM_default_S2_Treatm!K3*Weighting!Q11+TUM_default_S2_Treatm!L3*Weighting!Q12+TUM_default_S2_Treatm!M3*Weighting!Q13+TUM_default_S2_Treatm!N3*Weighting!Q14+TUM_default_S2_Treatm!O3*Weighting!Q15+TUM_default_S2_Treatm!P3*Weighting!Q16+TUM_default_S2_Treatm!Q3*Weighting!Q17</f>
        <v>4.3943590986178418E-4</v>
      </c>
      <c r="R3" s="6">
        <f>+TUM_default_S2_Treatm!B3*Weighting!R2+TUM_default_S2_Treatm!C3*Weighting!R3+TUM_default_S2_Treatm!D3*Weighting!R4+TUM_default_S2_Treatm!E3*Weighting!R5+TUM_default_S2_Treatm!F3*Weighting!R6+TUM_default_S2_Treatm!G3*Weighting!R7+TUM_default_S2_Treatm!H3*Weighting!R8+TUM_default_S2_Treatm!I3*Weighting!R9+TUM_default_S2_Treatm!J3*Weighting!R10+TUM_default_S2_Treatm!K3*Weighting!R11+TUM_default_S2_Treatm!L3*Weighting!R12+TUM_default_S2_Treatm!M3*Weighting!R13+TUM_default_S2_Treatm!N3*Weighting!R14+TUM_default_S2_Treatm!O3*Weighting!R15+TUM_default_S2_Treatm!P3*Weighting!R16+TUM_default_S2_Treatm!Q3*Weighting!R17</f>
        <v>-1.0324444683435983E-2</v>
      </c>
      <c r="S3" s="6">
        <f>+TUM_default_S2_Treatm!B3*Weighting!S2+TUM_default_S2_Treatm!C3*Weighting!S3+TUM_default_S2_Treatm!D3*Weighting!S4+TUM_default_S2_Treatm!E3*Weighting!S5+TUM_default_S2_Treatm!F3*Weighting!S6+TUM_default_S2_Treatm!G3*Weighting!S7+TUM_default_S2_Treatm!H3*Weighting!S8+TUM_default_S2_Treatm!I3*Weighting!S9+TUM_default_S2_Treatm!J3*Weighting!S10+TUM_default_S2_Treatm!K3*Weighting!S11+TUM_default_S2_Treatm!L3*Weighting!S12+TUM_default_S2_Treatm!M3*Weighting!S13+TUM_default_S2_Treatm!N3*Weighting!S14+TUM_default_S2_Treatm!O3*Weighting!S15+TUM_default_S2_Treatm!P3*Weighting!S16+TUM_default_S2_Treatm!Q3*Weighting!S17</f>
        <v>-1.3394792093367261E-3</v>
      </c>
      <c r="T3" s="6">
        <f>+TUM_default_S2_Treatm!B3*Weighting!T2+TUM_default_S2_Treatm!C3*Weighting!T3+TUM_default_S2_Treatm!D3*Weighting!T4+TUM_default_S2_Treatm!E3*Weighting!T5+TUM_default_S2_Treatm!F3*Weighting!T6+TUM_default_S2_Treatm!G3*Weighting!T7+TUM_default_S2_Treatm!H3*Weighting!T8+TUM_default_S2_Treatm!I3*Weighting!T9+TUM_default_S2_Treatm!J3*Weighting!T10+TUM_default_S2_Treatm!K3*Weighting!T11+TUM_default_S2_Treatm!L3*Weighting!T12+TUM_default_S2_Treatm!M3*Weighting!T13+TUM_default_S2_Treatm!N3*Weighting!T14+TUM_default_S2_Treatm!O3*Weighting!T15+TUM_default_S2_Treatm!P3*Weighting!T16+TUM_default_S2_Treatm!Q3*Weighting!T17</f>
        <v>-1.0260465758204836E-2</v>
      </c>
      <c r="U3" s="6">
        <f>+TUM_default_S2_Treatm!B3*Weighting!U2+TUM_default_S2_Treatm!C3*Weighting!U3+TUM_default_S2_Treatm!D3*Weighting!U4+TUM_default_S2_Treatm!E3*Weighting!U5+TUM_default_S2_Treatm!F3*Weighting!U6+TUM_default_S2_Treatm!G3*Weighting!U7+TUM_default_S2_Treatm!H3*Weighting!U8+TUM_default_S2_Treatm!I3*Weighting!U9+TUM_default_S2_Treatm!J3*Weighting!U10+TUM_default_S2_Treatm!K3*Weighting!U11+TUM_default_S2_Treatm!L3*Weighting!U12+TUM_default_S2_Treatm!M3*Weighting!U13+TUM_default_S2_Treatm!N3*Weighting!U14+TUM_default_S2_Treatm!O3*Weighting!U15+TUM_default_S2_Treatm!P3*Weighting!U16+TUM_default_S2_Treatm!Q3*Weighting!U17</f>
        <v>2.6581051665129793E-2</v>
      </c>
      <c r="V3" s="6">
        <f>+TUM_default_S2_Treatm!B3*Weighting!V2+TUM_default_S2_Treatm!C3*Weighting!V3+TUM_default_S2_Treatm!D3*Weighting!V4+TUM_default_S2_Treatm!E3*Weighting!V5+TUM_default_S2_Treatm!F3*Weighting!V6+TUM_default_S2_Treatm!G3*Weighting!V7+TUM_default_S2_Treatm!H3*Weighting!V8+TUM_default_S2_Treatm!I3*Weighting!V9+TUM_default_S2_Treatm!J3*Weighting!V10+TUM_default_S2_Treatm!K3*Weighting!V11+TUM_default_S2_Treatm!L3*Weighting!V12+TUM_default_S2_Treatm!M3*Weighting!V13+TUM_default_S2_Treatm!N3*Weighting!V14+TUM_default_S2_Treatm!O3*Weighting!V15+TUM_default_S2_Treatm!P3*Weighting!V16+TUM_default_S2_Treatm!Q3*Weighting!V17</f>
        <v>-6.0044432905968642E-3</v>
      </c>
      <c r="W3" s="6">
        <f>+TUM_default_S2_Treatm!B3*Weighting!W2+TUM_default_S2_Treatm!C3*Weighting!W3+TUM_default_S2_Treatm!D3*Weighting!W4+TUM_default_S2_Treatm!E3*Weighting!W5+TUM_default_S2_Treatm!F3*Weighting!W6+TUM_default_S2_Treatm!G3*Weighting!W7+TUM_default_S2_Treatm!H3*Weighting!W8+TUM_default_S2_Treatm!I3*Weighting!W9+TUM_default_S2_Treatm!J3*Weighting!W10+TUM_default_S2_Treatm!K3*Weighting!W11+TUM_default_S2_Treatm!L3*Weighting!W12+TUM_default_S2_Treatm!M3*Weighting!W13+TUM_default_S2_Treatm!N3*Weighting!W14+TUM_default_S2_Treatm!O3*Weighting!W15+TUM_default_S2_Treatm!P3*Weighting!W16+TUM_default_S2_Treatm!Q3*Weighting!W17</f>
        <v>4.1421783258639207E-3</v>
      </c>
      <c r="X3" s="6">
        <f>+TUM_default_S2_Treatm!B3*Weighting!X2+TUM_default_S2_Treatm!C3*Weighting!X3+TUM_default_S2_Treatm!D3*Weighting!X4+TUM_default_S2_Treatm!E3*Weighting!X5+TUM_default_S2_Treatm!F3*Weighting!X6+TUM_default_S2_Treatm!G3*Weighting!X7+TUM_default_S2_Treatm!H3*Weighting!X8+TUM_default_S2_Treatm!I3*Weighting!X9+TUM_default_S2_Treatm!J3*Weighting!X10+TUM_default_S2_Treatm!K3*Weighting!X11+TUM_default_S2_Treatm!L3*Weighting!X12+TUM_default_S2_Treatm!M3*Weighting!X13+TUM_default_S2_Treatm!N3*Weighting!X14+TUM_default_S2_Treatm!O3*Weighting!X15+TUM_default_S2_Treatm!P3*Weighting!X16+TUM_default_S2_Treatm!Q3*Weighting!X17</f>
        <v>-1.8463689506523651E-4</v>
      </c>
      <c r="Y3" s="6">
        <f>+TUM_default_S2_Treatm!B3*Weighting!Y2+TUM_default_S2_Treatm!C3*Weighting!Y3+TUM_default_S2_Treatm!D3*Weighting!Y4+TUM_default_S2_Treatm!E3*Weighting!Y5+TUM_default_S2_Treatm!F3*Weighting!Y6+TUM_default_S2_Treatm!G3*Weighting!Y7+TUM_default_S2_Treatm!H3*Weighting!Y8+TUM_default_S2_Treatm!I3*Weighting!Y9+TUM_default_S2_Treatm!J3*Weighting!Y10+TUM_default_S2_Treatm!K3*Weighting!Y11+TUM_default_S2_Treatm!L3*Weighting!Y12+TUM_default_S2_Treatm!M3*Weighting!Y13+TUM_default_S2_Treatm!N3*Weighting!Y14+TUM_default_S2_Treatm!O3*Weighting!Y15+TUM_default_S2_Treatm!P3*Weighting!Y16+TUM_default_S2_Treatm!Q3*Weighting!Y17</f>
        <v>6.0149494641027323E-3</v>
      </c>
      <c r="Z3" s="6">
        <f>+TUM_default_S2_Treatm!B3*Weighting!Z2+TUM_default_S2_Treatm!C3*Weighting!Z3+TUM_default_S2_Treatm!D3*Weighting!Z4+TUM_default_S2_Treatm!E3*Weighting!Z5+TUM_default_S2_Treatm!F3*Weighting!Z6+TUM_default_S2_Treatm!G3*Weighting!Z7+TUM_default_S2_Treatm!H3*Weighting!Z8+TUM_default_S2_Treatm!I3*Weighting!Z9+TUM_default_S2_Treatm!J3*Weighting!Z10+TUM_default_S2_Treatm!K3*Weighting!Z11+TUM_default_S2_Treatm!L3*Weighting!Z12+TUM_default_S2_Treatm!M3*Weighting!Z13+TUM_default_S2_Treatm!N3*Weighting!Z14+TUM_default_S2_Treatm!O3*Weighting!Z15+TUM_default_S2_Treatm!P3*Weighting!Z16+TUM_default_S2_Treatm!Q3*Weighting!Z17</f>
        <v>1.2179818625757642E-2</v>
      </c>
      <c r="AA3" s="6">
        <f>+TUM_default_S2_Treatm!B3*Weighting!AA2+TUM_default_S2_Treatm!C3*Weighting!AA3+TUM_default_S2_Treatm!D3*Weighting!AA4+TUM_default_S2_Treatm!E3*Weighting!AA5+TUM_default_S2_Treatm!F3*Weighting!AA6+TUM_default_S2_Treatm!G3*Weighting!AA7+TUM_default_S2_Treatm!H3*Weighting!AA8+TUM_default_S2_Treatm!I3*Weighting!AA9+TUM_default_S2_Treatm!J3*Weighting!AA10+TUM_default_S2_Treatm!K3*Weighting!AA11+TUM_default_S2_Treatm!L3*Weighting!AA12+TUM_default_S2_Treatm!M3*Weighting!AA13+TUM_default_S2_Treatm!N3*Weighting!AA14+TUM_default_S2_Treatm!O3*Weighting!AA15+TUM_default_S2_Treatm!P3*Weighting!AA16+TUM_default_S2_Treatm!Q3*Weighting!AA17</f>
        <v>0.10709204686613227</v>
      </c>
    </row>
    <row r="4" spans="1:27" x14ac:dyDescent="0.35">
      <c r="A4" s="5" t="s">
        <v>3</v>
      </c>
      <c r="B4" s="6">
        <f ca="1">+TUM_default_S2_Treatm!B4*Weighting!B2+TUM_default_S2_Treatm!C4*Weighting!B3+TUM_default_S2_Treatm!D4*Weighting!B4+TUM_default_S2_Treatm!E4*Weighting!B5+TUM_default_S2_Treatm!F4*Weighting!B6+TUM_default_S2_Treatm!G4*Weighting!B7+TUM_default_S2_Treatm!H4*Weighting!B8+TUM_default_S2_Treatm!I4*Weighting!B9+TUM_default_S2_Treatm!J4*Weighting!B10+TUM_default_S2_Treatm!K4*Weighting!B11+TUM_default_S2_Treatm!L4*Weighting!B12+TUM_default_S2_Treatm!M4*Weighting!B13+TUM_default_S2_Treatm!N4*Weighting!B14+TUM_default_S2_Treatm!O4*Weighting!B15+TUM_default_S2_Treatm!P4*Weighting!B16+TUM_default_S2_Treatm!Q4*Weighting!B17</f>
        <v>0.17895398156496575</v>
      </c>
      <c r="C4" s="6">
        <f ca="1">+TUM_default_S2_Treatm!B4*Weighting!C2+TUM_default_S2_Treatm!C4*Weighting!C3+TUM_default_S2_Treatm!D4*Weighting!C4+TUM_default_S2_Treatm!E4*Weighting!C5+TUM_default_S2_Treatm!F4*Weighting!C6+TUM_default_S2_Treatm!G4*Weighting!C7+TUM_default_S2_Treatm!H4*Weighting!C8+TUM_default_S2_Treatm!I4*Weighting!C9+TUM_default_S2_Treatm!J4*Weighting!C10+TUM_default_S2_Treatm!K4*Weighting!C11+TUM_default_S2_Treatm!L4*Weighting!C12+TUM_default_S2_Treatm!M4*Weighting!C13+TUM_default_S2_Treatm!N4*Weighting!C14+TUM_default_S2_Treatm!O4*Weighting!C15+TUM_default_S2_Treatm!P4*Weighting!C16+TUM_default_S2_Treatm!Q4*Weighting!C17</f>
        <v>0.12449885218406462</v>
      </c>
      <c r="D4" s="6">
        <f ca="1">+TUM_default_S2_Treatm!B4*Weighting!D2+TUM_default_S2_Treatm!C4*Weighting!D3+TUM_default_S2_Treatm!D4*Weighting!D4+TUM_default_S2_Treatm!E4*Weighting!D5+TUM_default_S2_Treatm!F4*Weighting!D6+TUM_default_S2_Treatm!G4*Weighting!D7+TUM_default_S2_Treatm!H4*Weighting!D8+TUM_default_S2_Treatm!I4*Weighting!D9+TUM_default_S2_Treatm!J4*Weighting!D10+TUM_default_S2_Treatm!K4*Weighting!D11+TUM_default_S2_Treatm!L4*Weighting!D12+TUM_default_S2_Treatm!M4*Weighting!D13+TUM_default_S2_Treatm!N4*Weighting!D14+TUM_default_S2_Treatm!O4*Weighting!D15+TUM_default_S2_Treatm!P4*Weighting!D16+TUM_default_S2_Treatm!Q4*Weighting!D17</f>
        <v>0.17840847010422314</v>
      </c>
      <c r="E4" s="6">
        <f ca="1">+TUM_default_S2_Treatm!B4*Weighting!E2+TUM_default_S2_Treatm!C4*Weighting!E3+TUM_default_S2_Treatm!D4*Weighting!E4+TUM_default_S2_Treatm!E4*Weighting!E5+TUM_default_S2_Treatm!F4*Weighting!E6+TUM_default_S2_Treatm!G4*Weighting!E7+TUM_default_S2_Treatm!H4*Weighting!E8+TUM_default_S2_Treatm!I4*Weighting!E9+TUM_default_S2_Treatm!J4*Weighting!E10+TUM_default_S2_Treatm!K4*Weighting!E11+TUM_default_S2_Treatm!L4*Weighting!E12+TUM_default_S2_Treatm!M4*Weighting!E13+TUM_default_S2_Treatm!N4*Weighting!E14+TUM_default_S2_Treatm!O4*Weighting!E15+TUM_default_S2_Treatm!P4*Weighting!E16+TUM_default_S2_Treatm!Q4*Weighting!E17</f>
        <v>9.5163440303165148E-2</v>
      </c>
      <c r="F4" s="6">
        <f ca="1">+TUM_default_S2_Treatm!B4*Weighting!F2+TUM_default_S2_Treatm!C4*Weighting!F3+TUM_default_S2_Treatm!D4*Weighting!F4+TUM_default_S2_Treatm!E4*Weighting!F5+TUM_default_S2_Treatm!F4*Weighting!F6+TUM_default_S2_Treatm!G4*Weighting!F7+TUM_default_S2_Treatm!H4*Weighting!F8+TUM_default_S2_Treatm!I4*Weighting!F9+TUM_default_S2_Treatm!J4*Weighting!F10+TUM_default_S2_Treatm!K4*Weighting!F11+TUM_default_S2_Treatm!L4*Weighting!F12+TUM_default_S2_Treatm!M4*Weighting!F13+TUM_default_S2_Treatm!N4*Weighting!F14+TUM_default_S2_Treatm!O4*Weighting!F15+TUM_default_S2_Treatm!P4*Weighting!F16+TUM_default_S2_Treatm!Q4*Weighting!F17</f>
        <v>0.15411058401996613</v>
      </c>
      <c r="G4" s="6">
        <f>+TUM_default_S2_Treatm!B4*Weighting!G2+TUM_default_S2_Treatm!C4*Weighting!G3+TUM_default_S2_Treatm!D4*Weighting!G4+TUM_default_S2_Treatm!E4*Weighting!G5+TUM_default_S2_Treatm!F4*Weighting!G6+TUM_default_S2_Treatm!G4*Weighting!G7+TUM_default_S2_Treatm!H4*Weighting!G8+TUM_default_S2_Treatm!I4*Weighting!G9+TUM_default_S2_Treatm!J4*Weighting!G10+TUM_default_S2_Treatm!K4*Weighting!G11+TUM_default_S2_Treatm!L4*Weighting!G12+TUM_default_S2_Treatm!M4*Weighting!G13+TUM_default_S2_Treatm!N4*Weighting!G14+TUM_default_S2_Treatm!O4*Weighting!G15+TUM_default_S2_Treatm!P4*Weighting!G16+TUM_default_S2_Treatm!Q4*Weighting!G17</f>
        <v>8.1007715919913972E-2</v>
      </c>
      <c r="H4" s="6">
        <f>+TUM_default_S2_Treatm!B4*Weighting!H2+TUM_default_S2_Treatm!C4*Weighting!H3+TUM_default_S2_Treatm!D4*Weighting!H4+TUM_default_S2_Treatm!E4*Weighting!H5+TUM_default_S2_Treatm!F4*Weighting!H6+TUM_default_S2_Treatm!G4*Weighting!H7+TUM_default_S2_Treatm!H4*Weighting!H8+TUM_default_S2_Treatm!I4*Weighting!H9+TUM_default_S2_Treatm!J4*Weighting!H10+TUM_default_S2_Treatm!K4*Weighting!H11+TUM_default_S2_Treatm!L4*Weighting!H12+TUM_default_S2_Treatm!M4*Weighting!H13+TUM_default_S2_Treatm!N4*Weighting!H14+TUM_default_S2_Treatm!O4*Weighting!H15+TUM_default_S2_Treatm!P4*Weighting!H16+TUM_default_S2_Treatm!Q4*Weighting!H17</f>
        <v>7.7660132217500261E-2</v>
      </c>
      <c r="I4" s="6">
        <f>+TUM_default_S2_Treatm!B4*Weighting!I2+TUM_default_S2_Treatm!C4*Weighting!I3+TUM_default_S2_Treatm!D4*Weighting!I4+TUM_default_S2_Treatm!E4*Weighting!I5+TUM_default_S2_Treatm!F4*Weighting!I6+TUM_default_S2_Treatm!G4*Weighting!I7+TUM_default_S2_Treatm!H4*Weighting!I8+TUM_default_S2_Treatm!I4*Weighting!I9+TUM_default_S2_Treatm!J4*Weighting!I10+TUM_default_S2_Treatm!K4*Weighting!I11+TUM_default_S2_Treatm!L4*Weighting!I12+TUM_default_S2_Treatm!M4*Weighting!I13+TUM_default_S2_Treatm!N4*Weighting!I14+TUM_default_S2_Treatm!O4*Weighting!I15+TUM_default_S2_Treatm!P4*Weighting!I16+TUM_default_S2_Treatm!Q4*Weighting!I17</f>
        <v>8.2265552680679144E-2</v>
      </c>
      <c r="J4" s="6">
        <f>+TUM_default_S2_Treatm!B4*Weighting!J2+TUM_default_S2_Treatm!C4*Weighting!J3+TUM_default_S2_Treatm!D4*Weighting!J4+TUM_default_S2_Treatm!E4*Weighting!J5+TUM_default_S2_Treatm!F4*Weighting!J6+TUM_default_S2_Treatm!G4*Weighting!J7+TUM_default_S2_Treatm!H4*Weighting!J8+TUM_default_S2_Treatm!I4*Weighting!J9+TUM_default_S2_Treatm!J4*Weighting!J10+TUM_default_S2_Treatm!K4*Weighting!J11+TUM_default_S2_Treatm!L4*Weighting!J12+TUM_default_S2_Treatm!M4*Weighting!J13+TUM_default_S2_Treatm!N4*Weighting!J14+TUM_default_S2_Treatm!O4*Weighting!J15+TUM_default_S2_Treatm!P4*Weighting!J16+TUM_default_S2_Treatm!Q4*Weighting!J17</f>
        <v>8.4398164056536759E-2</v>
      </c>
      <c r="K4" s="6">
        <f>+TUM_default_S2_Treatm!B4*Weighting!K2+TUM_default_S2_Treatm!C4*Weighting!K3+TUM_default_S2_Treatm!D4*Weighting!K4+TUM_default_S2_Treatm!E4*Weighting!K5+TUM_default_S2_Treatm!F4*Weighting!K6+TUM_default_S2_Treatm!G4*Weighting!K7+TUM_default_S2_Treatm!H4*Weighting!K8+TUM_default_S2_Treatm!I4*Weighting!K9+TUM_default_S2_Treatm!J4*Weighting!K10+TUM_default_S2_Treatm!K4*Weighting!K11+TUM_default_S2_Treatm!L4*Weighting!K12+TUM_default_S2_Treatm!M4*Weighting!K13+TUM_default_S2_Treatm!N4*Weighting!K14+TUM_default_S2_Treatm!O4*Weighting!K15+TUM_default_S2_Treatm!P4*Weighting!K16+TUM_default_S2_Treatm!Q4*Weighting!K17</f>
        <v>7.7098920818431171E-2</v>
      </c>
      <c r="L4" s="6">
        <f>+TUM_default_S2_Treatm!B4*Weighting!L2+TUM_default_S2_Treatm!C4*Weighting!L3+TUM_default_S2_Treatm!D4*Weighting!L4+TUM_default_S2_Treatm!E4*Weighting!L5+TUM_default_S2_Treatm!F4*Weighting!L6+TUM_default_S2_Treatm!G4*Weighting!L7+TUM_default_S2_Treatm!H4*Weighting!L8+TUM_default_S2_Treatm!I4*Weighting!L9+TUM_default_S2_Treatm!J4*Weighting!L10+TUM_default_S2_Treatm!K4*Weighting!L11+TUM_default_S2_Treatm!L4*Weighting!L12+TUM_default_S2_Treatm!M4*Weighting!L13+TUM_default_S2_Treatm!N4*Weighting!L14+TUM_default_S2_Treatm!O4*Weighting!L15+TUM_default_S2_Treatm!P4*Weighting!L16+TUM_default_S2_Treatm!Q4*Weighting!L17</f>
        <v>9.4864584767562238E-2</v>
      </c>
      <c r="M4" s="6">
        <f>+TUM_default_S2_Treatm!B4*Weighting!M2+TUM_default_S2_Treatm!C4*Weighting!M3+TUM_default_S2_Treatm!D4*Weighting!M4+TUM_default_S2_Treatm!E4*Weighting!M5+TUM_default_S2_Treatm!F4*Weighting!M6+TUM_default_S2_Treatm!G4*Weighting!M7+TUM_default_S2_Treatm!H4*Weighting!M8+TUM_default_S2_Treatm!I4*Weighting!M9+TUM_default_S2_Treatm!J4*Weighting!M10+TUM_default_S2_Treatm!K4*Weighting!M11+TUM_default_S2_Treatm!L4*Weighting!M12+TUM_default_S2_Treatm!M4*Weighting!M13+TUM_default_S2_Treatm!N4*Weighting!M14+TUM_default_S2_Treatm!O4*Weighting!M15+TUM_default_S2_Treatm!P4*Weighting!M16+TUM_default_S2_Treatm!Q4*Weighting!M17</f>
        <v>7.2671650459960558E-3</v>
      </c>
      <c r="N4" s="6">
        <f>+TUM_default_S2_Treatm!B4*Weighting!N2+TUM_default_S2_Treatm!C4*Weighting!N3+TUM_default_S2_Treatm!D4*Weighting!N4+TUM_default_S2_Treatm!E4*Weighting!N5+TUM_default_S2_Treatm!F4*Weighting!N6+TUM_default_S2_Treatm!G4*Weighting!N7+TUM_default_S2_Treatm!H4*Weighting!N8+TUM_default_S2_Treatm!I4*Weighting!N9+TUM_default_S2_Treatm!J4*Weighting!N10+TUM_default_S2_Treatm!K4*Weighting!N11+TUM_default_S2_Treatm!L4*Weighting!N12+TUM_default_S2_Treatm!M4*Weighting!N13+TUM_default_S2_Treatm!N4*Weighting!N14+TUM_default_S2_Treatm!O4*Weighting!N15+TUM_default_S2_Treatm!P4*Weighting!N16+TUM_default_S2_Treatm!Q4*Weighting!N17</f>
        <v>0.33848490667074443</v>
      </c>
      <c r="O4" s="6">
        <f>+TUM_default_S2_Treatm!B4*Weighting!O2+TUM_default_S2_Treatm!C4*Weighting!O3+TUM_default_S2_Treatm!D4*Weighting!O4+TUM_default_S2_Treatm!E4*Weighting!O5+TUM_default_S2_Treatm!F4*Weighting!O6+TUM_default_S2_Treatm!G4*Weighting!O7+TUM_default_S2_Treatm!H4*Weighting!O8+TUM_default_S2_Treatm!I4*Weighting!O9+TUM_default_S2_Treatm!J4*Weighting!O10+TUM_default_S2_Treatm!K4*Weighting!O11+TUM_default_S2_Treatm!L4*Weighting!O12+TUM_default_S2_Treatm!M4*Weighting!O13+TUM_default_S2_Treatm!N4*Weighting!O14+TUM_default_S2_Treatm!O4*Weighting!O15+TUM_default_S2_Treatm!P4*Weighting!O16+TUM_default_S2_Treatm!Q4*Weighting!O17</f>
        <v>0.14378499289782681</v>
      </c>
      <c r="P4" s="6">
        <f>+TUM_default_S2_Treatm!B4*Weighting!P2+TUM_default_S2_Treatm!C4*Weighting!P3+TUM_default_S2_Treatm!D4*Weighting!P4+TUM_default_S2_Treatm!E4*Weighting!P5+TUM_default_S2_Treatm!F4*Weighting!P6+TUM_default_S2_Treatm!G4*Weighting!P7+TUM_default_S2_Treatm!H4*Weighting!P8+TUM_default_S2_Treatm!I4*Weighting!P9+TUM_default_S2_Treatm!J4*Weighting!P10+TUM_default_S2_Treatm!K4*Weighting!P11+TUM_default_S2_Treatm!L4*Weighting!P12+TUM_default_S2_Treatm!M4*Weighting!P13+TUM_default_S2_Treatm!N4*Weighting!P14+TUM_default_S2_Treatm!O4*Weighting!P15+TUM_default_S2_Treatm!P4*Weighting!P16+TUM_default_S2_Treatm!Q4*Weighting!P17</f>
        <v>9.8043522842413661E-2</v>
      </c>
      <c r="Q4" s="6">
        <f>+TUM_default_S2_Treatm!B4*Weighting!Q2+TUM_default_S2_Treatm!C4*Weighting!Q3+TUM_default_S2_Treatm!D4*Weighting!Q4+TUM_default_S2_Treatm!E4*Weighting!Q5+TUM_default_S2_Treatm!F4*Weighting!Q6+TUM_default_S2_Treatm!G4*Weighting!Q7+TUM_default_S2_Treatm!H4*Weighting!Q8+TUM_default_S2_Treatm!I4*Weighting!Q9+TUM_default_S2_Treatm!J4*Weighting!Q10+TUM_default_S2_Treatm!K4*Weighting!Q11+TUM_default_S2_Treatm!L4*Weighting!Q12+TUM_default_S2_Treatm!M4*Weighting!Q13+TUM_default_S2_Treatm!N4*Weighting!Q14+TUM_default_S2_Treatm!O4*Weighting!Q15+TUM_default_S2_Treatm!P4*Weighting!Q16+TUM_default_S2_Treatm!Q4*Weighting!Q17</f>
        <v>1.176808877696274E-2</v>
      </c>
      <c r="R4" s="6">
        <f>+TUM_default_S2_Treatm!B4*Weighting!R2+TUM_default_S2_Treatm!C4*Weighting!R3+TUM_default_S2_Treatm!D4*Weighting!R4+TUM_default_S2_Treatm!E4*Weighting!R5+TUM_default_S2_Treatm!F4*Weighting!R6+TUM_default_S2_Treatm!G4*Weighting!R7+TUM_default_S2_Treatm!H4*Weighting!R8+TUM_default_S2_Treatm!I4*Weighting!R9+TUM_default_S2_Treatm!J4*Weighting!R10+TUM_default_S2_Treatm!K4*Weighting!R11+TUM_default_S2_Treatm!L4*Weighting!R12+TUM_default_S2_Treatm!M4*Weighting!R13+TUM_default_S2_Treatm!N4*Weighting!R14+TUM_default_S2_Treatm!O4*Weighting!R15+TUM_default_S2_Treatm!P4*Weighting!R16+TUM_default_S2_Treatm!Q4*Weighting!R17</f>
        <v>8.7020975269616191E-2</v>
      </c>
      <c r="S4" s="6">
        <f>+TUM_default_S2_Treatm!B4*Weighting!S2+TUM_default_S2_Treatm!C4*Weighting!S3+TUM_default_S2_Treatm!D4*Weighting!S4+TUM_default_S2_Treatm!E4*Weighting!S5+TUM_default_S2_Treatm!F4*Weighting!S6+TUM_default_S2_Treatm!G4*Weighting!S7+TUM_default_S2_Treatm!H4*Weighting!S8+TUM_default_S2_Treatm!I4*Weighting!S9+TUM_default_S2_Treatm!J4*Weighting!S10+TUM_default_S2_Treatm!K4*Weighting!S11+TUM_default_S2_Treatm!L4*Weighting!S12+TUM_default_S2_Treatm!M4*Weighting!S13+TUM_default_S2_Treatm!N4*Weighting!S14+TUM_default_S2_Treatm!O4*Weighting!S15+TUM_default_S2_Treatm!P4*Weighting!S16+TUM_default_S2_Treatm!Q4*Weighting!S17</f>
        <v>6.0214561788539227E-2</v>
      </c>
      <c r="T4" s="6">
        <f>+TUM_default_S2_Treatm!B4*Weighting!T2+TUM_default_S2_Treatm!C4*Weighting!T3+TUM_default_S2_Treatm!D4*Weighting!T4+TUM_default_S2_Treatm!E4*Weighting!T5+TUM_default_S2_Treatm!F4*Weighting!T6+TUM_default_S2_Treatm!G4*Weighting!T7+TUM_default_S2_Treatm!H4*Weighting!T8+TUM_default_S2_Treatm!I4*Weighting!T9+TUM_default_S2_Treatm!J4*Weighting!T10+TUM_default_S2_Treatm!K4*Weighting!T11+TUM_default_S2_Treatm!L4*Weighting!T12+TUM_default_S2_Treatm!M4*Weighting!T13+TUM_default_S2_Treatm!N4*Weighting!T14+TUM_default_S2_Treatm!O4*Weighting!T15+TUM_default_S2_Treatm!P4*Weighting!T16+TUM_default_S2_Treatm!Q4*Weighting!T17</f>
        <v>6.2740216909288202E-2</v>
      </c>
      <c r="U4" s="6">
        <f>+TUM_default_S2_Treatm!B4*Weighting!U2+TUM_default_S2_Treatm!C4*Weighting!U3+TUM_default_S2_Treatm!D4*Weighting!U4+TUM_default_S2_Treatm!E4*Weighting!U5+TUM_default_S2_Treatm!F4*Weighting!U6+TUM_default_S2_Treatm!G4*Weighting!U7+TUM_default_S2_Treatm!H4*Weighting!U8+TUM_default_S2_Treatm!I4*Weighting!U9+TUM_default_S2_Treatm!J4*Weighting!U10+TUM_default_S2_Treatm!K4*Weighting!U11+TUM_default_S2_Treatm!L4*Weighting!U12+TUM_default_S2_Treatm!M4*Weighting!U13+TUM_default_S2_Treatm!N4*Weighting!U14+TUM_default_S2_Treatm!O4*Weighting!U15+TUM_default_S2_Treatm!P4*Weighting!U16+TUM_default_S2_Treatm!Q4*Weighting!U17</f>
        <v>7.1686566679976527E-3</v>
      </c>
      <c r="V4" s="6">
        <f>+TUM_default_S2_Treatm!B4*Weighting!V2+TUM_default_S2_Treatm!C4*Weighting!V3+TUM_default_S2_Treatm!D4*Weighting!V4+TUM_default_S2_Treatm!E4*Weighting!V5+TUM_default_S2_Treatm!F4*Weighting!V6+TUM_default_S2_Treatm!G4*Weighting!V7+TUM_default_S2_Treatm!H4*Weighting!V8+TUM_default_S2_Treatm!I4*Weighting!V9+TUM_default_S2_Treatm!J4*Weighting!V10+TUM_default_S2_Treatm!K4*Weighting!V11+TUM_default_S2_Treatm!L4*Weighting!V12+TUM_default_S2_Treatm!M4*Weighting!V13+TUM_default_S2_Treatm!N4*Weighting!V14+TUM_default_S2_Treatm!O4*Weighting!V15+TUM_default_S2_Treatm!P4*Weighting!V16+TUM_default_S2_Treatm!Q4*Weighting!V17</f>
        <v>4.2151185253097335E-2</v>
      </c>
      <c r="W4" s="6">
        <f>+TUM_default_S2_Treatm!B4*Weighting!W2+TUM_default_S2_Treatm!C4*Weighting!W3+TUM_default_S2_Treatm!D4*Weighting!W4+TUM_default_S2_Treatm!E4*Weighting!W5+TUM_default_S2_Treatm!F4*Weighting!W6+TUM_default_S2_Treatm!G4*Weighting!W7+TUM_default_S2_Treatm!H4*Weighting!W8+TUM_default_S2_Treatm!I4*Weighting!W9+TUM_default_S2_Treatm!J4*Weighting!W10+TUM_default_S2_Treatm!K4*Weighting!W11+TUM_default_S2_Treatm!L4*Weighting!W12+TUM_default_S2_Treatm!M4*Weighting!W13+TUM_default_S2_Treatm!N4*Weighting!W14+TUM_default_S2_Treatm!O4*Weighting!W15+TUM_default_S2_Treatm!P4*Weighting!W16+TUM_default_S2_Treatm!Q4*Weighting!W17</f>
        <v>0.11267226595935129</v>
      </c>
      <c r="X4" s="6">
        <f>+TUM_default_S2_Treatm!B4*Weighting!X2+TUM_default_S2_Treatm!C4*Weighting!X3+TUM_default_S2_Treatm!D4*Weighting!X4+TUM_default_S2_Treatm!E4*Weighting!X5+TUM_default_S2_Treatm!F4*Weighting!X6+TUM_default_S2_Treatm!G4*Weighting!X7+TUM_default_S2_Treatm!H4*Weighting!X8+TUM_default_S2_Treatm!I4*Weighting!X9+TUM_default_S2_Treatm!J4*Weighting!X10+TUM_default_S2_Treatm!K4*Weighting!X11+TUM_default_S2_Treatm!L4*Weighting!X12+TUM_default_S2_Treatm!M4*Weighting!X13+TUM_default_S2_Treatm!N4*Weighting!X14+TUM_default_S2_Treatm!O4*Weighting!X15+TUM_default_S2_Treatm!P4*Weighting!X16+TUM_default_S2_Treatm!Q4*Weighting!X17</f>
        <v>2.5522644038491794E-2</v>
      </c>
      <c r="Y4" s="6">
        <f>+TUM_default_S2_Treatm!B4*Weighting!Y2+TUM_default_S2_Treatm!C4*Weighting!Y3+TUM_default_S2_Treatm!D4*Weighting!Y4+TUM_default_S2_Treatm!E4*Weighting!Y5+TUM_default_S2_Treatm!F4*Weighting!Y6+TUM_default_S2_Treatm!G4*Weighting!Y7+TUM_default_S2_Treatm!H4*Weighting!Y8+TUM_default_S2_Treatm!I4*Weighting!Y9+TUM_default_S2_Treatm!J4*Weighting!Y10+TUM_default_S2_Treatm!K4*Weighting!Y11+TUM_default_S2_Treatm!L4*Weighting!Y12+TUM_default_S2_Treatm!M4*Weighting!Y13+TUM_default_S2_Treatm!N4*Weighting!Y14+TUM_default_S2_Treatm!O4*Weighting!Y15+TUM_default_S2_Treatm!P4*Weighting!Y16+TUM_default_S2_Treatm!Q4*Weighting!Y17</f>
        <v>4.7456512280027287E-3</v>
      </c>
      <c r="Z4" s="6">
        <f>+TUM_default_S2_Treatm!B4*Weighting!Z2+TUM_default_S2_Treatm!C4*Weighting!Z3+TUM_default_S2_Treatm!D4*Weighting!Z4+TUM_default_S2_Treatm!E4*Weighting!Z5+TUM_default_S2_Treatm!F4*Weighting!Z6+TUM_default_S2_Treatm!G4*Weighting!Z7+TUM_default_S2_Treatm!H4*Weighting!Z8+TUM_default_S2_Treatm!I4*Weighting!Z9+TUM_default_S2_Treatm!J4*Weighting!Z10+TUM_default_S2_Treatm!K4*Weighting!Z11+TUM_default_S2_Treatm!L4*Weighting!Z12+TUM_default_S2_Treatm!M4*Weighting!Z13+TUM_default_S2_Treatm!N4*Weighting!Z14+TUM_default_S2_Treatm!O4*Weighting!Z15+TUM_default_S2_Treatm!P4*Weighting!Z16+TUM_default_S2_Treatm!Q4*Weighting!Z17</f>
        <v>1.6684823199080524E-2</v>
      </c>
      <c r="AA4" s="6">
        <f>+TUM_default_S2_Treatm!B4*Weighting!AA2+TUM_default_S2_Treatm!C4*Weighting!AA3+TUM_default_S2_Treatm!D4*Weighting!AA4+TUM_default_S2_Treatm!E4*Weighting!AA5+TUM_default_S2_Treatm!F4*Weighting!AA6+TUM_default_S2_Treatm!G4*Weighting!AA7+TUM_default_S2_Treatm!H4*Weighting!AA8+TUM_default_S2_Treatm!I4*Weighting!AA9+TUM_default_S2_Treatm!J4*Weighting!AA10+TUM_default_S2_Treatm!K4*Weighting!AA11+TUM_default_S2_Treatm!L4*Weighting!AA12+TUM_default_S2_Treatm!M4*Weighting!AA13+TUM_default_S2_Treatm!N4*Weighting!AA14+TUM_default_S2_Treatm!O4*Weighting!AA15+TUM_default_S2_Treatm!P4*Weighting!AA16+TUM_default_S2_Treatm!Q4*Weighting!AA17</f>
        <v>0.18298921340365265</v>
      </c>
    </row>
    <row r="5" spans="1:27" x14ac:dyDescent="0.35">
      <c r="A5" s="5" t="s">
        <v>4</v>
      </c>
      <c r="B5" s="6">
        <f ca="1">+TUM_default_S2_Treatm!B5*Weighting!B2+TUM_default_S2_Treatm!C5*Weighting!B3+TUM_default_S2_Treatm!D5*Weighting!B4+TUM_default_S2_Treatm!E5*Weighting!B5+TUM_default_S2_Treatm!F5*Weighting!B6+TUM_default_S2_Treatm!G5*Weighting!B7+TUM_default_S2_Treatm!H5*Weighting!B8+TUM_default_S2_Treatm!I5*Weighting!B9+TUM_default_S2_Treatm!J5*Weighting!B10+TUM_default_S2_Treatm!K5*Weighting!B11+TUM_default_S2_Treatm!L5*Weighting!B12+TUM_default_S2_Treatm!M5*Weighting!B13+TUM_default_S2_Treatm!N5*Weighting!B14+TUM_default_S2_Treatm!O5*Weighting!B15+TUM_default_S2_Treatm!P5*Weighting!B16+TUM_default_S2_Treatm!Q5*Weighting!B17</f>
        <v>0.30942386025422852</v>
      </c>
      <c r="C5" s="6">
        <f ca="1">+TUM_default_S2_Treatm!B5*Weighting!C2+TUM_default_S2_Treatm!C5*Weighting!C3+TUM_default_S2_Treatm!D5*Weighting!C4+TUM_default_S2_Treatm!E5*Weighting!C5+TUM_default_S2_Treatm!F5*Weighting!C6+TUM_default_S2_Treatm!G5*Weighting!C7+TUM_default_S2_Treatm!H5*Weighting!C8+TUM_default_S2_Treatm!I5*Weighting!C9+TUM_default_S2_Treatm!J5*Weighting!C10+TUM_default_S2_Treatm!K5*Weighting!C11+TUM_default_S2_Treatm!L5*Weighting!C12+TUM_default_S2_Treatm!M5*Weighting!C13+TUM_default_S2_Treatm!N5*Weighting!C14+TUM_default_S2_Treatm!O5*Weighting!C15+TUM_default_S2_Treatm!P5*Weighting!C16+TUM_default_S2_Treatm!Q5*Weighting!C17</f>
        <v>0.1908736097402578</v>
      </c>
      <c r="D5" s="6">
        <f ca="1">+TUM_default_S2_Treatm!B5*Weighting!D2+TUM_default_S2_Treatm!C5*Weighting!D3+TUM_default_S2_Treatm!D5*Weighting!D4+TUM_default_S2_Treatm!E5*Weighting!D5+TUM_default_S2_Treatm!F5*Weighting!D6+TUM_default_S2_Treatm!G5*Weighting!D7+TUM_default_S2_Treatm!H5*Weighting!D8+TUM_default_S2_Treatm!I5*Weighting!D9+TUM_default_S2_Treatm!J5*Weighting!D10+TUM_default_S2_Treatm!K5*Weighting!D11+TUM_default_S2_Treatm!L5*Weighting!D12+TUM_default_S2_Treatm!M5*Weighting!D13+TUM_default_S2_Treatm!N5*Weighting!D14+TUM_default_S2_Treatm!O5*Weighting!D15+TUM_default_S2_Treatm!P5*Weighting!D16+TUM_default_S2_Treatm!Q5*Weighting!D17</f>
        <v>0.30992370541673997</v>
      </c>
      <c r="E5" s="6">
        <f ca="1">+TUM_default_S2_Treatm!B5*Weighting!E2+TUM_default_S2_Treatm!C5*Weighting!E3+TUM_default_S2_Treatm!D5*Weighting!E4+TUM_default_S2_Treatm!E5*Weighting!E5+TUM_default_S2_Treatm!F5*Weighting!E6+TUM_default_S2_Treatm!G5*Weighting!E7+TUM_default_S2_Treatm!H5*Weighting!E8+TUM_default_S2_Treatm!I5*Weighting!E9+TUM_default_S2_Treatm!J5*Weighting!E10+TUM_default_S2_Treatm!K5*Weighting!E11+TUM_default_S2_Treatm!L5*Weighting!E12+TUM_default_S2_Treatm!M5*Weighting!E13+TUM_default_S2_Treatm!N5*Weighting!E14+TUM_default_S2_Treatm!O5*Weighting!E15+TUM_default_S2_Treatm!P5*Weighting!E16+TUM_default_S2_Treatm!Q5*Weighting!E17</f>
        <v>0.12708086091432244</v>
      </c>
      <c r="F5" s="6">
        <f ca="1">+TUM_default_S2_Treatm!B5*Weighting!F2+TUM_default_S2_Treatm!C5*Weighting!F3+TUM_default_S2_Treatm!D5*Weighting!F4+TUM_default_S2_Treatm!E5*Weighting!F5+TUM_default_S2_Treatm!F5*Weighting!F6+TUM_default_S2_Treatm!G5*Weighting!F7+TUM_default_S2_Treatm!H5*Weighting!F8+TUM_default_S2_Treatm!I5*Weighting!F9+TUM_default_S2_Treatm!J5*Weighting!F10+TUM_default_S2_Treatm!K5*Weighting!F11+TUM_default_S2_Treatm!L5*Weighting!F12+TUM_default_S2_Treatm!M5*Weighting!F13+TUM_default_S2_Treatm!N5*Weighting!F14+TUM_default_S2_Treatm!O5*Weighting!F15+TUM_default_S2_Treatm!P5*Weighting!F16+TUM_default_S2_Treatm!Q5*Weighting!F17</f>
        <v>0.25830464410814519</v>
      </c>
      <c r="G5" s="6">
        <f>+TUM_default_S2_Treatm!B5*Weighting!G2+TUM_default_S2_Treatm!C5*Weighting!G3+TUM_default_S2_Treatm!D5*Weighting!G4+TUM_default_S2_Treatm!E5*Weighting!G5+TUM_default_S2_Treatm!F5*Weighting!G6+TUM_default_S2_Treatm!G5*Weighting!G7+TUM_default_S2_Treatm!H5*Weighting!G8+TUM_default_S2_Treatm!I5*Weighting!G9+TUM_default_S2_Treatm!J5*Weighting!G10+TUM_default_S2_Treatm!K5*Weighting!G11+TUM_default_S2_Treatm!L5*Weighting!G12+TUM_default_S2_Treatm!M5*Weighting!G13+TUM_default_S2_Treatm!N5*Weighting!G14+TUM_default_S2_Treatm!O5*Weighting!G15+TUM_default_S2_Treatm!P5*Weighting!G16+TUM_default_S2_Treatm!Q5*Weighting!G17</f>
        <v>0.12388321107467382</v>
      </c>
      <c r="H5" s="6">
        <f>+TUM_default_S2_Treatm!B5*Weighting!H2+TUM_default_S2_Treatm!C5*Weighting!H3+TUM_default_S2_Treatm!D5*Weighting!H4+TUM_default_S2_Treatm!E5*Weighting!H5+TUM_default_S2_Treatm!F5*Weighting!H6+TUM_default_S2_Treatm!G5*Weighting!H7+TUM_default_S2_Treatm!H5*Weighting!H8+TUM_default_S2_Treatm!I5*Weighting!H9+TUM_default_S2_Treatm!J5*Weighting!H10+TUM_default_S2_Treatm!K5*Weighting!H11+TUM_default_S2_Treatm!L5*Weighting!H12+TUM_default_S2_Treatm!M5*Weighting!H13+TUM_default_S2_Treatm!N5*Weighting!H14+TUM_default_S2_Treatm!O5*Weighting!H15+TUM_default_S2_Treatm!P5*Weighting!H16+TUM_default_S2_Treatm!Q5*Weighting!H17</f>
        <v>0.11179835194966199</v>
      </c>
      <c r="I5" s="6">
        <f>+TUM_default_S2_Treatm!B5*Weighting!I2+TUM_default_S2_Treatm!C5*Weighting!I3+TUM_default_S2_Treatm!D5*Weighting!I4+TUM_default_S2_Treatm!E5*Weighting!I5+TUM_default_S2_Treatm!F5*Weighting!I6+TUM_default_S2_Treatm!G5*Weighting!I7+TUM_default_S2_Treatm!H5*Weighting!I8+TUM_default_S2_Treatm!I5*Weighting!I9+TUM_default_S2_Treatm!J5*Weighting!I10+TUM_default_S2_Treatm!K5*Weighting!I11+TUM_default_S2_Treatm!L5*Weighting!I12+TUM_default_S2_Treatm!M5*Weighting!I13+TUM_default_S2_Treatm!N5*Weighting!I14+TUM_default_S2_Treatm!O5*Weighting!I15+TUM_default_S2_Treatm!P5*Weighting!I16+TUM_default_S2_Treatm!Q5*Weighting!I17</f>
        <v>0.12681565311785747</v>
      </c>
      <c r="J5" s="6">
        <f>+TUM_default_S2_Treatm!B5*Weighting!J2+TUM_default_S2_Treatm!C5*Weighting!J3+TUM_default_S2_Treatm!D5*Weighting!J4+TUM_default_S2_Treatm!E5*Weighting!J5+TUM_default_S2_Treatm!F5*Weighting!J6+TUM_default_S2_Treatm!G5*Weighting!J7+TUM_default_S2_Treatm!H5*Weighting!J8+TUM_default_S2_Treatm!I5*Weighting!J9+TUM_default_S2_Treatm!J5*Weighting!J10+TUM_default_S2_Treatm!K5*Weighting!J11+TUM_default_S2_Treatm!L5*Weighting!J12+TUM_default_S2_Treatm!M5*Weighting!J13+TUM_default_S2_Treatm!N5*Weighting!J14+TUM_default_S2_Treatm!O5*Weighting!J15+TUM_default_S2_Treatm!P5*Weighting!J16+TUM_default_S2_Treatm!Q5*Weighting!J17</f>
        <v>0.11315170522965508</v>
      </c>
      <c r="K5" s="6">
        <f>+TUM_default_S2_Treatm!B5*Weighting!K2+TUM_default_S2_Treatm!C5*Weighting!K3+TUM_default_S2_Treatm!D5*Weighting!K4+TUM_default_S2_Treatm!E5*Weighting!K5+TUM_default_S2_Treatm!F5*Weighting!K6+TUM_default_S2_Treatm!G5*Weighting!K7+TUM_default_S2_Treatm!H5*Weighting!K8+TUM_default_S2_Treatm!I5*Weighting!K9+TUM_default_S2_Treatm!J5*Weighting!K10+TUM_default_S2_Treatm!K5*Weighting!K11+TUM_default_S2_Treatm!L5*Weighting!K12+TUM_default_S2_Treatm!M5*Weighting!K13+TUM_default_S2_Treatm!N5*Weighting!K14+TUM_default_S2_Treatm!O5*Weighting!K15+TUM_default_S2_Treatm!P5*Weighting!K16+TUM_default_S2_Treatm!Q5*Weighting!K17</f>
        <v>0.11669978050762043</v>
      </c>
      <c r="L5" s="6">
        <f>+TUM_default_S2_Treatm!B5*Weighting!L2+TUM_default_S2_Treatm!C5*Weighting!L3+TUM_default_S2_Treatm!D5*Weighting!L4+TUM_default_S2_Treatm!E5*Weighting!L5+TUM_default_S2_Treatm!F5*Weighting!L6+TUM_default_S2_Treatm!G5*Weighting!L7+TUM_default_S2_Treatm!H5*Weighting!L8+TUM_default_S2_Treatm!I5*Weighting!L9+TUM_default_S2_Treatm!J5*Weighting!L10+TUM_default_S2_Treatm!K5*Weighting!L11+TUM_default_S2_Treatm!L5*Weighting!L12+TUM_default_S2_Treatm!M5*Weighting!L13+TUM_default_S2_Treatm!N5*Weighting!L14+TUM_default_S2_Treatm!O5*Weighting!L15+TUM_default_S2_Treatm!P5*Weighting!L16+TUM_default_S2_Treatm!Q5*Weighting!L17</f>
        <v>0.13266912654863736</v>
      </c>
      <c r="M5" s="6">
        <f>+TUM_default_S2_Treatm!B5*Weighting!M2+TUM_default_S2_Treatm!C5*Weighting!M3+TUM_default_S2_Treatm!D5*Weighting!M4+TUM_default_S2_Treatm!E5*Weighting!M5+TUM_default_S2_Treatm!F5*Weighting!M6+TUM_default_S2_Treatm!G5*Weighting!M7+TUM_default_S2_Treatm!H5*Weighting!M8+TUM_default_S2_Treatm!I5*Weighting!M9+TUM_default_S2_Treatm!J5*Weighting!M10+TUM_default_S2_Treatm!K5*Weighting!M11+TUM_default_S2_Treatm!L5*Weighting!M12+TUM_default_S2_Treatm!M5*Weighting!M13+TUM_default_S2_Treatm!N5*Weighting!M14+TUM_default_S2_Treatm!O5*Weighting!M15+TUM_default_S2_Treatm!P5*Weighting!M16+TUM_default_S2_Treatm!Q5*Weighting!M17</f>
        <v>9.2126093530149576E-3</v>
      </c>
      <c r="N5" s="6">
        <f>+TUM_default_S2_Treatm!B5*Weighting!N2+TUM_default_S2_Treatm!C5*Weighting!N3+TUM_default_S2_Treatm!D5*Weighting!N4+TUM_default_S2_Treatm!E5*Weighting!N5+TUM_default_S2_Treatm!F5*Weighting!N6+TUM_default_S2_Treatm!G5*Weighting!N7+TUM_default_S2_Treatm!H5*Weighting!N8+TUM_default_S2_Treatm!I5*Weighting!N9+TUM_default_S2_Treatm!J5*Weighting!N10+TUM_default_S2_Treatm!K5*Weighting!N11+TUM_default_S2_Treatm!L5*Weighting!N12+TUM_default_S2_Treatm!M5*Weighting!N13+TUM_default_S2_Treatm!N5*Weighting!N14+TUM_default_S2_Treatm!O5*Weighting!N15+TUM_default_S2_Treatm!P5*Weighting!N16+TUM_default_S2_Treatm!Q5*Weighting!N17</f>
        <v>0.66565573655869159</v>
      </c>
      <c r="O5" s="6">
        <f>+TUM_default_S2_Treatm!B5*Weighting!O2+TUM_default_S2_Treatm!C5*Weighting!O3+TUM_default_S2_Treatm!D5*Weighting!O4+TUM_default_S2_Treatm!E5*Weighting!O5+TUM_default_S2_Treatm!F5*Weighting!O6+TUM_default_S2_Treatm!G5*Weighting!O7+TUM_default_S2_Treatm!H5*Weighting!O8+TUM_default_S2_Treatm!I5*Weighting!O9+TUM_default_S2_Treatm!J5*Weighting!O10+TUM_default_S2_Treatm!K5*Weighting!O11+TUM_default_S2_Treatm!L5*Weighting!O12+TUM_default_S2_Treatm!M5*Weighting!O13+TUM_default_S2_Treatm!N5*Weighting!O14+TUM_default_S2_Treatm!O5*Weighting!O15+TUM_default_S2_Treatm!P5*Weighting!O16+TUM_default_S2_Treatm!Q5*Weighting!O17</f>
        <v>0.15245957328139453</v>
      </c>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g!P9+TUM_default_S2_Treatm!J5*Weighting!P10+TUM_default_S2_Treatm!K5*Weighting!P11+TUM_default_S2_Treatm!L5*Weighting!P12+TUM_default_S2_Treatm!M5*Weighting!P13+TUM_default_S2_Treatm!N5*Weighting!P14+TUM_default_S2_Treatm!O5*Weighting!P15+TUM_default_S2_Treatm!P5*Weighting!P16+TUM_default_S2_Treatm!Q5*Weighting!P17</f>
        <v>0.14646538079249963</v>
      </c>
      <c r="Q5" s="6">
        <f>+TUM_default_S2_Treatm!B5*Weighting!Q2+TUM_default_S2_Treatm!C5*Weighting!Q3+TUM_default_S2_Treatm!D5*Weighting!Q4+TUM_default_S2_Treatm!E5*Weighting!Q5+TUM_default_S2_Treatm!F5*Weighting!Q6+TUM_default_S2_Treatm!G5*Weighting!Q7+TUM_default_S2_Treatm!H5*Weighting!Q8+TUM_default_S2_Treatm!I5*Weighting!Q9+TUM_default_S2_Treatm!J5*Weighting!Q10+TUM_default_S2_Treatm!K5*Weighting!Q11+TUM_default_S2_Treatm!L5*Weighting!Q12+TUM_default_S2_Treatm!M5*Weighting!Q13+TUM_default_S2_Treatm!N5*Weighting!Q14+TUM_default_S2_Treatm!O5*Weighting!Q15+TUM_default_S2_Treatm!P5*Weighting!Q16+TUM_default_S2_Treatm!Q5*Weighting!Q17</f>
        <v>1.5155871271792E-2</v>
      </c>
      <c r="R5" s="6">
        <f>+TUM_default_S2_Treatm!B5*Weighting!R2+TUM_default_S2_Treatm!C5*Weighting!R3+TUM_default_S2_Treatm!D5*Weighting!R4+TUM_default_S2_Treatm!E5*Weighting!R5+TUM_default_S2_Treatm!F5*Weighting!R6+TUM_default_S2_Treatm!G5*Weighting!R7+TUM_default_S2_Treatm!H5*Weighting!R8+TUM_default_S2_Treatm!I5*Weighting!R9+TUM_default_S2_Treatm!J5*Weighting!R10+TUM_default_S2_Treatm!K5*Weighting!R11+TUM_default_S2_Treatm!L5*Weighting!R12+TUM_default_S2_Treatm!M5*Weighting!R13+TUM_default_S2_Treatm!N5*Weighting!R14+TUM_default_S2_Treatm!O5*Weighting!R15+TUM_default_S2_Treatm!P5*Weighting!R16+TUM_default_S2_Treatm!Q5*Weighting!R17</f>
        <v>0.13787025782342108</v>
      </c>
      <c r="S5" s="6">
        <f>+TUM_default_S2_Treatm!B5*Weighting!S2+TUM_default_S2_Treatm!C5*Weighting!S3+TUM_default_S2_Treatm!D5*Weighting!S4+TUM_default_S2_Treatm!E5*Weighting!S5+TUM_default_S2_Treatm!F5*Weighting!S6+TUM_default_S2_Treatm!G5*Weighting!S7+TUM_default_S2_Treatm!H5*Weighting!S8+TUM_default_S2_Treatm!I5*Weighting!S9+TUM_default_S2_Treatm!J5*Weighting!S10+TUM_default_S2_Treatm!K5*Weighting!S11+TUM_default_S2_Treatm!L5*Weighting!S12+TUM_default_S2_Treatm!M5*Weighting!S13+TUM_default_S2_Treatm!N5*Weighting!S14+TUM_default_S2_Treatm!O5*Weighting!S15+TUM_default_S2_Treatm!P5*Weighting!S16+TUM_default_S2_Treatm!Q5*Weighting!S17</f>
        <v>9.565703640561074E-2</v>
      </c>
      <c r="T5" s="6">
        <f>+TUM_default_S2_Treatm!B5*Weighting!T2+TUM_default_S2_Treatm!C5*Weighting!T3+TUM_default_S2_Treatm!D5*Weighting!T4+TUM_default_S2_Treatm!E5*Weighting!T5+TUM_default_S2_Treatm!F5*Weighting!T6+TUM_default_S2_Treatm!G5*Weighting!T7+TUM_default_S2_Treatm!H5*Weighting!T8+TUM_default_S2_Treatm!I5*Weighting!T9+TUM_default_S2_Treatm!J5*Weighting!T10+TUM_default_S2_Treatm!K5*Weighting!T11+TUM_default_S2_Treatm!L5*Weighting!T12+TUM_default_S2_Treatm!M5*Weighting!T13+TUM_default_S2_Treatm!N5*Weighting!T14+TUM_default_S2_Treatm!O5*Weighting!T15+TUM_default_S2_Treatm!P5*Weighting!T16+TUM_default_S2_Treatm!Q5*Weighting!T17</f>
        <v>0.10435907481951091</v>
      </c>
      <c r="U5" s="6">
        <f>+TUM_default_S2_Treatm!B5*Weighting!U2+TUM_default_S2_Treatm!C5*Weighting!U3+TUM_default_S2_Treatm!D5*Weighting!U4+TUM_default_S2_Treatm!E5*Weighting!U5+TUM_default_S2_Treatm!F5*Weighting!U6+TUM_default_S2_Treatm!G5*Weighting!U7+TUM_default_S2_Treatm!H5*Weighting!U8+TUM_default_S2_Treatm!I5*Weighting!U9+TUM_default_S2_Treatm!J5*Weighting!U10+TUM_default_S2_Treatm!K5*Weighting!U11+TUM_default_S2_Treatm!L5*Weighting!U12+TUM_default_S2_Treatm!M5*Weighting!U13+TUM_default_S2_Treatm!N5*Weighting!U14+TUM_default_S2_Treatm!O5*Weighting!U15+TUM_default_S2_Treatm!P5*Weighting!U16+TUM_default_S2_Treatm!Q5*Weighting!U17</f>
        <v>1.3601867021583386E-2</v>
      </c>
      <c r="V5" s="6">
        <f>+TUM_default_S2_Treatm!B5*Weighting!V2+TUM_default_S2_Treatm!C5*Weighting!V3+TUM_default_S2_Treatm!D5*Weighting!V4+TUM_default_S2_Treatm!E5*Weighting!V5+TUM_default_S2_Treatm!F5*Weighting!V6+TUM_default_S2_Treatm!G5*Weighting!V7+TUM_default_S2_Treatm!H5*Weighting!V8+TUM_default_S2_Treatm!I5*Weighting!V9+TUM_default_S2_Treatm!J5*Weighting!V10+TUM_default_S2_Treatm!K5*Weighting!V11+TUM_default_S2_Treatm!L5*Weighting!V12+TUM_default_S2_Treatm!M5*Weighting!V13+TUM_default_S2_Treatm!N5*Weighting!V14+TUM_default_S2_Treatm!O5*Weighting!V15+TUM_default_S2_Treatm!P5*Weighting!V16+TUM_default_S2_Treatm!Q5*Weighting!V17</f>
        <v>6.857009115925633E-2</v>
      </c>
      <c r="W5" s="6">
        <f>+TUM_default_S2_Treatm!B5*Weighting!W2+TUM_default_S2_Treatm!C5*Weighting!W3+TUM_default_S2_Treatm!D5*Weighting!W4+TUM_default_S2_Treatm!E5*Weighting!W5+TUM_default_S2_Treatm!F5*Weighting!W6+TUM_default_S2_Treatm!G5*Weighting!W7+TUM_default_S2_Treatm!H5*Weighting!W8+TUM_default_S2_Treatm!I5*Weighting!W9+TUM_default_S2_Treatm!J5*Weighting!W10+TUM_default_S2_Treatm!K5*Weighting!W11+TUM_default_S2_Treatm!L5*Weighting!W12+TUM_default_S2_Treatm!M5*Weighting!W13+TUM_default_S2_Treatm!N5*Weighting!W14+TUM_default_S2_Treatm!O5*Weighting!W15+TUM_default_S2_Treatm!P5*Weighting!W16+TUM_default_S2_Treatm!Q5*Weighting!W17</f>
        <v>0.11318759978131758</v>
      </c>
      <c r="X5" s="6">
        <f>+TUM_default_S2_Treatm!B5*Weighting!X2+TUM_default_S2_Treatm!C5*Weighting!X3+TUM_default_S2_Treatm!D5*Weighting!X4+TUM_default_S2_Treatm!E5*Weighting!X5+TUM_default_S2_Treatm!F5*Weighting!X6+TUM_default_S2_Treatm!G5*Weighting!X7+TUM_default_S2_Treatm!H5*Weighting!X8+TUM_default_S2_Treatm!I5*Weighting!X9+TUM_default_S2_Treatm!J5*Weighting!X10+TUM_default_S2_Treatm!K5*Weighting!X11+TUM_default_S2_Treatm!L5*Weighting!X12+TUM_default_S2_Treatm!M5*Weighting!X13+TUM_default_S2_Treatm!N5*Weighting!X14+TUM_default_S2_Treatm!O5*Weighting!X15+TUM_default_S2_Treatm!P5*Weighting!X16+TUM_default_S2_Treatm!Q5*Weighting!X17</f>
        <v>3.6722570900124152E-2</v>
      </c>
      <c r="Y5" s="6">
        <f>+TUM_default_S2_Treatm!B5*Weighting!Y2+TUM_default_S2_Treatm!C5*Weighting!Y3+TUM_default_S2_Treatm!D5*Weighting!Y4+TUM_default_S2_Treatm!E5*Weighting!Y5+TUM_default_S2_Treatm!F5*Weighting!Y6+TUM_default_S2_Treatm!G5*Weighting!Y7+TUM_default_S2_Treatm!H5*Weighting!Y8+TUM_default_S2_Treatm!I5*Weighting!Y9+TUM_default_S2_Treatm!J5*Weighting!Y10+TUM_default_S2_Treatm!K5*Weighting!Y11+TUM_default_S2_Treatm!L5*Weighting!Y12+TUM_default_S2_Treatm!M5*Weighting!Y13+TUM_default_S2_Treatm!N5*Weighting!Y14+TUM_default_S2_Treatm!O5*Weighting!Y15+TUM_default_S2_Treatm!P5*Weighting!Y16+TUM_default_S2_Treatm!Q5*Weighting!Y17</f>
        <v>7.5028419884258261E-3</v>
      </c>
      <c r="Z5" s="6">
        <f>+TUM_default_S2_Treatm!B5*Weighting!Z2+TUM_default_S2_Treatm!C5*Weighting!Z3+TUM_default_S2_Treatm!D5*Weighting!Z4+TUM_default_S2_Treatm!E5*Weighting!Z5+TUM_default_S2_Treatm!F5*Weighting!Z6+TUM_default_S2_Treatm!G5*Weighting!Z7+TUM_default_S2_Treatm!H5*Weighting!Z8+TUM_default_S2_Treatm!I5*Weighting!Z9+TUM_default_S2_Treatm!J5*Weighting!Z10+TUM_default_S2_Treatm!K5*Weighting!Z11+TUM_default_S2_Treatm!L5*Weighting!Z12+TUM_default_S2_Treatm!M5*Weighting!Z13+TUM_default_S2_Treatm!N5*Weighting!Z14+TUM_default_S2_Treatm!O5*Weighting!Z15+TUM_default_S2_Treatm!P5*Weighting!Z16+TUM_default_S2_Treatm!Q5*Weighting!Z17</f>
        <v>3.5367396486871927E-2</v>
      </c>
      <c r="AA5" s="6">
        <f>+TUM_default_S2_Treatm!B5*Weighting!AA2+TUM_default_S2_Treatm!C5*Weighting!AA3+TUM_default_S2_Treatm!D5*Weighting!AA4+TUM_default_S2_Treatm!E5*Weighting!AA5+TUM_default_S2_Treatm!F5*Weighting!AA6+TUM_default_S2_Treatm!G5*Weighting!AA7+TUM_default_S2_Treatm!H5*Weighting!AA8+TUM_default_S2_Treatm!I5*Weighting!AA9+TUM_default_S2_Treatm!J5*Weighting!AA10+TUM_default_S2_Treatm!K5*Weighting!AA11+TUM_default_S2_Treatm!L5*Weighting!AA12+TUM_default_S2_Treatm!M5*Weighting!AA13+TUM_default_S2_Treatm!N5*Weighting!AA14+TUM_default_S2_Treatm!O5*Weighting!AA15+TUM_default_S2_Treatm!P5*Weighting!AA16+TUM_default_S2_Treatm!Q5*Weighting!AA17</f>
        <v>0.24767434300262925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Util!B2*Weighting!B2+TUM_default_S2_Util!C2*Weighting!B3+TUM_default_S2_Util!D2*Weighting!B4+TUM_default_S2_Util!E2*Weighting!B5+TUM_default_S2_Util!F2*Weighting!B6+TUM_default_S2_Util!G2*Weighting!B7+TUM_default_S2_Util!H2*Weighting!B8+TUM_default_S2_Util!I2*Weighting!B9+TUM_default_S2_Util!J2*Weighting!B10+TUM_default_S2_Util!K2*Weighting!B11+TUM_default_S2_Util!L2*Weighting!B12+TUM_default_S2_Util!M2*Weighting!B13+TUM_default_S2_Util!N2*Weighting!B14+TUM_default_S2_Util!O2*Weighting!B15+TUM_default_S2_Util!P2*Weighting!B16+TUM_default_S2_Util!Q2*Weighting!B17</f>
        <v>-0.16195003552095114</v>
      </c>
      <c r="C2" s="6">
        <f ca="1">+TUM_default_S2_Util!B2*Weighting!C2+TUM_default_S2_Util!C2*Weighting!C3+TUM_default_S2_Util!D2*Weighting!C4+TUM_default_S2_Util!E2*Weighting!C5+TUM_default_S2_Util!F2*Weighting!C6+TUM_default_S2_Util!G2*Weighting!C7+TUM_default_S2_Util!H2*Weighting!C8+TUM_default_S2_Util!I2*Weighting!C9+TUM_default_S2_Util!J2*Weighting!C10+TUM_default_S2_Util!K2*Weighting!C11+TUM_default_S2_Util!L2*Weighting!C12+TUM_default_S2_Util!M2*Weighting!C13+TUM_default_S2_Util!N2*Weighting!C14+TUM_default_S2_Util!O2*Weighting!C15+TUM_default_S2_Util!P2*Weighting!C16+TUM_default_S2_Util!Q2*Weighting!C17</f>
        <v>-0.13900881680306881</v>
      </c>
      <c r="D2" s="6">
        <f ca="1">+TUM_default_S2_Util!B2*Weighting!D2+TUM_default_S2_Util!C2*Weighting!D3+TUM_default_S2_Util!D2*Weighting!D4+TUM_default_S2_Util!E2*Weighting!D5+TUM_default_S2_Util!F2*Weighting!D6+TUM_default_S2_Util!G2*Weighting!D7+TUM_default_S2_Util!H2*Weighting!D8+TUM_default_S2_Util!I2*Weighting!D9+TUM_default_S2_Util!J2*Weighting!D10+TUM_default_S2_Util!K2*Weighting!D11+TUM_default_S2_Util!L2*Weighting!D12+TUM_default_S2_Util!M2*Weighting!D13+TUM_default_S2_Util!N2*Weighting!D14+TUM_default_S2_Util!O2*Weighting!D15+TUM_default_S2_Util!P2*Weighting!D16+TUM_default_S2_Util!Q2*Weighting!D17</f>
        <v>-0.16119005695954208</v>
      </c>
      <c r="E2" s="6">
        <f ca="1">+TUM_default_S2_Util!B2*Weighting!E2+TUM_default_S2_Util!C2*Weighting!E3+TUM_default_S2_Util!D2*Weighting!E4+TUM_default_S2_Util!E2*Weighting!E5+TUM_default_S2_Util!F2*Weighting!E6+TUM_default_S2_Util!G2*Weighting!E7+TUM_default_S2_Util!H2*Weighting!E8+TUM_default_S2_Util!I2*Weighting!E9+TUM_default_S2_Util!J2*Weighting!E10+TUM_default_S2_Util!K2*Weighting!E11+TUM_default_S2_Util!L2*Weighting!E12+TUM_default_S2_Util!M2*Weighting!E13+TUM_default_S2_Util!N2*Weighting!E14+TUM_default_S2_Util!O2*Weighting!E15+TUM_default_S2_Util!P2*Weighting!E16+TUM_default_S2_Util!Q2*Weighting!E17</f>
        <v>-9.3672603669908719E-2</v>
      </c>
      <c r="F2" s="6">
        <f ca="1">+TUM_default_S2_Util!B2*Weighting!F2+TUM_default_S2_Util!C2*Weighting!F3+TUM_default_S2_Util!D2*Weighting!F4+TUM_default_S2_Util!E2*Weighting!F5+TUM_default_S2_Util!F2*Weighting!F6+TUM_default_S2_Util!G2*Weighting!F7+TUM_default_S2_Util!H2*Weighting!F8+TUM_default_S2_Util!I2*Weighting!F9+TUM_default_S2_Util!J2*Weighting!F10+TUM_default_S2_Util!K2*Weighting!F11+TUM_default_S2_Util!L2*Weighting!F12+TUM_default_S2_Util!M2*Weighting!F13+TUM_default_S2_Util!N2*Weighting!F14+TUM_default_S2_Util!O2*Weighting!F15+TUM_default_S2_Util!P2*Weighting!F16+TUM_default_S2_Util!Q2*Weighting!F17</f>
        <v>-0.14596547001333485</v>
      </c>
      <c r="G2" s="6">
        <f>+TUM_default_S2_Util!B2*Weighting!G2+TUM_default_S2_Util!C2*Weighting!G3+TUM_default_S2_Util!D2*Weighting!G4+TUM_default_S2_Util!E2*Weighting!G5+TUM_default_S2_Util!F2*Weighting!G6+TUM_default_S2_Util!G2*Weighting!G7+TUM_default_S2_Util!H2*Weighting!G8+TUM_default_S2_Util!I2*Weighting!G9+TUM_default_S2_Util!J2*Weighting!G10+TUM_default_S2_Util!K2*Weighting!G11+TUM_default_S2_Util!L2*Weighting!G12+TUM_default_S2_Util!M2*Weighting!G13+TUM_default_S2_Util!N2*Weighting!G14+TUM_default_S2_Util!O2*Weighting!G15+TUM_default_S2_Util!P2*Weighting!G16+TUM_default_S2_Util!Q2*Weighting!G17</f>
        <v>-6.8794376620130687E-2</v>
      </c>
      <c r="H2" s="6">
        <f>+TUM_default_S2_Util!B2*Weighting!H2+TUM_default_S2_Util!C2*Weighting!H3+TUM_default_S2_Util!D2*Weighting!H4+TUM_default_S2_Util!E2*Weighting!H5+TUM_default_S2_Util!F2*Weighting!H6+TUM_default_S2_Util!G2*Weighting!H7+TUM_default_S2_Util!H2*Weighting!H8+TUM_default_S2_Util!I2*Weighting!H9+TUM_default_S2_Util!J2*Weighting!H10+TUM_default_S2_Util!K2*Weighting!H11+TUM_default_S2_Util!L2*Weighting!H12+TUM_default_S2_Util!M2*Weighting!H13+TUM_default_S2_Util!N2*Weighting!H14+TUM_default_S2_Util!O2*Weighting!H15+TUM_default_S2_Util!P2*Weighting!H16+TUM_default_S2_Util!Q2*Weighting!H17</f>
        <v>-8.0353430195521533E-2</v>
      </c>
      <c r="I2" s="6">
        <f>+TUM_default_S2_Util!B2*Weighting!I2+TUM_default_S2_Util!C2*Weighting!I3+TUM_default_S2_Util!D2*Weighting!I4+TUM_default_S2_Util!E2*Weighting!I5+TUM_default_S2_Util!F2*Weighting!I6+TUM_default_S2_Util!G2*Weighting!I7+TUM_default_S2_Util!H2*Weighting!I8+TUM_default_S2_Util!I2*Weighting!I9+TUM_default_S2_Util!J2*Weighting!I10+TUM_default_S2_Util!K2*Weighting!I11+TUM_default_S2_Util!L2*Weighting!I12+TUM_default_S2_Util!M2*Weighting!I13+TUM_default_S2_Util!N2*Weighting!I14+TUM_default_S2_Util!O2*Weighting!I15+TUM_default_S2_Util!P2*Weighting!I16+TUM_default_S2_Util!Q2*Weighting!I17</f>
        <v>-6.9115480443085991E-2</v>
      </c>
      <c r="J2" s="6">
        <f>+TUM_default_S2_Util!B2*Weighting!J2+TUM_default_S2_Util!C2*Weighting!J3+TUM_default_S2_Util!D2*Weighting!J4+TUM_default_S2_Util!E2*Weighting!J5+TUM_default_S2_Util!F2*Weighting!J6+TUM_default_S2_Util!G2*Weighting!J7+TUM_default_S2_Util!H2*Weighting!J8+TUM_default_S2_Util!I2*Weighting!J9+TUM_default_S2_Util!J2*Weighting!J10+TUM_default_S2_Util!K2*Weighting!J11+TUM_default_S2_Util!L2*Weighting!J12+TUM_default_S2_Util!M2*Weighting!J13+TUM_default_S2_Util!N2*Weighting!J14+TUM_default_S2_Util!O2*Weighting!J15+TUM_default_S2_Util!P2*Weighting!J16+TUM_default_S2_Util!Q2*Weighting!J17</f>
        <v>-6.2964075258702512E-2</v>
      </c>
      <c r="K2" s="6">
        <f>+TUM_default_S2_Util!B2*Weighting!K2+TUM_default_S2_Util!C2*Weighting!K3+TUM_default_S2_Util!D2*Weighting!K4+TUM_default_S2_Util!E2*Weighting!K5+TUM_default_S2_Util!F2*Weighting!K6+TUM_default_S2_Util!G2*Weighting!K7+TUM_default_S2_Util!H2*Weighting!K8+TUM_default_S2_Util!I2*Weighting!K9+TUM_default_S2_Util!J2*Weighting!K10+TUM_default_S2_Util!K2*Weighting!K11+TUM_default_S2_Util!L2*Weighting!K12+TUM_default_S2_Util!M2*Weighting!K13+TUM_default_S2_Util!N2*Weighting!K14+TUM_default_S2_Util!O2*Weighting!K15+TUM_default_S2_Util!P2*Weighting!K16+TUM_default_S2_Util!Q2*Weighting!K17</f>
        <v>-6.7106687312579294E-2</v>
      </c>
      <c r="L2" s="6">
        <f>+TUM_default_S2_Util!B2*Weighting!L2+TUM_default_S2_Util!C2*Weighting!L3+TUM_default_S2_Util!D2*Weighting!L4+TUM_default_S2_Util!E2*Weighting!L5+TUM_default_S2_Util!F2*Weighting!L6+TUM_default_S2_Util!G2*Weighting!L7+TUM_default_S2_Util!H2*Weighting!L8+TUM_default_S2_Util!I2*Weighting!L9+TUM_default_S2_Util!J2*Weighting!L10+TUM_default_S2_Util!K2*Weighting!L11+TUM_default_S2_Util!L2*Weighting!L12+TUM_default_S2_Util!M2*Weighting!L13+TUM_default_S2_Util!N2*Weighting!L14+TUM_default_S2_Util!O2*Weighting!L15+TUM_default_S2_Util!P2*Weighting!L16+TUM_default_S2_Util!Q2*Weighting!L17</f>
        <v>-0.1493227939668581</v>
      </c>
      <c r="M2" s="6">
        <f>+TUM_default_S2_Util!B2*Weighting!M2+TUM_default_S2_Util!C2*Weighting!M3+TUM_default_S2_Util!D2*Weighting!M4+TUM_default_S2_Util!E2*Weighting!M5+TUM_default_S2_Util!F2*Weighting!M6+TUM_default_S2_Util!G2*Weighting!M7+TUM_default_S2_Util!H2*Weighting!M8+TUM_default_S2_Util!I2*Weighting!M9+TUM_default_S2_Util!J2*Weighting!M10+TUM_default_S2_Util!K2*Weighting!M11+TUM_default_S2_Util!L2*Weighting!M12+TUM_default_S2_Util!M2*Weighting!M13+TUM_default_S2_Util!N2*Weighting!M14+TUM_default_S2_Util!O2*Weighting!M15+TUM_default_S2_Util!P2*Weighting!M16+TUM_default_S2_Util!Q2*Weighting!M17</f>
        <v>-5.5013436922691705E-3</v>
      </c>
      <c r="N2" s="6">
        <f>+TUM_default_S2_Util!B2*Weighting!N2+TUM_default_S2_Util!C2*Weighting!N3+TUM_default_S2_Util!D2*Weighting!N4+TUM_default_S2_Util!E2*Weighting!N5+TUM_default_S2_Util!F2*Weighting!N6+TUM_default_S2_Util!G2*Weighting!N7+TUM_default_S2_Util!H2*Weighting!N8+TUM_default_S2_Util!I2*Weighting!N9+TUM_default_S2_Util!J2*Weighting!N10+TUM_default_S2_Util!K2*Weighting!N11+TUM_default_S2_Util!L2*Weighting!N12+TUM_default_S2_Util!M2*Weighting!N13+TUM_default_S2_Util!N2*Weighting!N14+TUM_default_S2_Util!O2*Weighting!N15+TUM_default_S2_Util!P2*Weighting!N16+TUM_default_S2_Util!Q2*Weighting!N17</f>
        <v>-0.3030524908791119</v>
      </c>
      <c r="O2" s="6">
        <f>+TUM_default_S2_Util!B2*Weighting!O2+TUM_default_S2_Util!C2*Weighting!O3+TUM_default_S2_Util!D2*Weighting!O4+TUM_default_S2_Util!E2*Weighting!O5+TUM_default_S2_Util!F2*Weighting!O6+TUM_default_S2_Util!G2*Weighting!O7+TUM_default_S2_Util!H2*Weighting!O8+TUM_default_S2_Util!I2*Weighting!O9+TUM_default_S2_Util!J2*Weighting!O10+TUM_default_S2_Util!K2*Weighting!O11+TUM_default_S2_Util!L2*Weighting!O12+TUM_default_S2_Util!M2*Weighting!O13+TUM_default_S2_Util!N2*Weighting!O14+TUM_default_S2_Util!O2*Weighting!O15+TUM_default_S2_Util!P2*Weighting!O16+TUM_default_S2_Util!Q2*Weighting!O17</f>
        <v>-6.1010471204252313E-2</v>
      </c>
      <c r="P2" s="6">
        <f>+TUM_default_S2_Util!B2*Weighting!P2+TUM_default_S2_Util!C2*Weighting!P3+TUM_default_S2_Util!D2*Weighting!P4+TUM_default_S2_Util!E2*Weighting!P5+TUM_default_S2_Util!F2*Weighting!P6+TUM_default_S2_Util!G2*Weighting!P7+TUM_default_S2_Util!H2*Weighting!P8+TUM_default_S2_Util!I2*Weighting!P9+TUM_default_S2_Util!J2*Weighting!P10+TUM_default_S2_Util!K2*Weighting!P11+TUM_default_S2_Util!L2*Weighting!P12+TUM_default_S2_Util!M2*Weighting!P13+TUM_default_S2_Util!N2*Weighting!P14+TUM_default_S2_Util!O2*Weighting!P15+TUM_default_S2_Util!P2*Weighting!P16+TUM_default_S2_Util!Q2*Weighting!P17</f>
        <v>-1.8031201449541488E-2</v>
      </c>
      <c r="Q2" s="6">
        <f>+TUM_default_S2_Util!B2*Weighting!Q2+TUM_default_S2_Util!C2*Weighting!Q3+TUM_default_S2_Util!D2*Weighting!Q4+TUM_default_S2_Util!E2*Weighting!Q5+TUM_default_S2_Util!F2*Weighting!Q6+TUM_default_S2_Util!G2*Weighting!Q7+TUM_default_S2_Util!H2*Weighting!Q8+TUM_default_S2_Util!I2*Weighting!Q9+TUM_default_S2_Util!J2*Weighting!Q10+TUM_default_S2_Util!K2*Weighting!Q11+TUM_default_S2_Util!L2*Weighting!Q12+TUM_default_S2_Util!M2*Weighting!Q13+TUM_default_S2_Util!N2*Weighting!Q14+TUM_default_S2_Util!O2*Weighting!Q15+TUM_default_S2_Util!P2*Weighting!Q16+TUM_default_S2_Util!Q2*Weighting!Q17</f>
        <v>-3.067308868842664E-3</v>
      </c>
      <c r="R2" s="6">
        <f>+TUM_default_S2_Util!B2*Weighting!R2+TUM_default_S2_Util!C2*Weighting!R3+TUM_default_S2_Util!D2*Weighting!R4+TUM_default_S2_Util!E2*Weighting!R5+TUM_default_S2_Util!F2*Weighting!R6+TUM_default_S2_Util!G2*Weighting!R7+TUM_default_S2_Util!H2*Weighting!R8+TUM_default_S2_Util!I2*Weighting!R9+TUM_default_S2_Util!J2*Weighting!R10+TUM_default_S2_Util!K2*Weighting!R11+TUM_default_S2_Util!L2*Weighting!R12+TUM_default_S2_Util!M2*Weighting!R13+TUM_default_S2_Util!N2*Weighting!R14+TUM_default_S2_Util!O2*Weighting!R15+TUM_default_S2_Util!P2*Weighting!R16+TUM_default_S2_Util!Q2*Weighting!R17</f>
        <v>-5.3250648255816817E-2</v>
      </c>
      <c r="S2" s="6">
        <f>+TUM_default_S2_Util!B2*Weighting!S2+TUM_default_S2_Util!C2*Weighting!S3+TUM_default_S2_Util!D2*Weighting!S4+TUM_default_S2_Util!E2*Weighting!S5+TUM_default_S2_Util!F2*Weighting!S6+TUM_default_S2_Util!G2*Weighting!S7+TUM_default_S2_Util!H2*Weighting!S8+TUM_default_S2_Util!I2*Weighting!S9+TUM_default_S2_Util!J2*Weighting!S10+TUM_default_S2_Util!K2*Weighting!S11+TUM_default_S2_Util!L2*Weighting!S12+TUM_default_S2_Util!M2*Weighting!S13+TUM_default_S2_Util!N2*Weighting!S14+TUM_default_S2_Util!O2*Weighting!S15+TUM_default_S2_Util!P2*Weighting!S16+TUM_default_S2_Util!Q2*Weighting!S17</f>
        <v>-3.8599616977498932E-2</v>
      </c>
      <c r="T2" s="6">
        <f>+TUM_default_S2_Util!B2*Weighting!T2+TUM_default_S2_Util!C2*Weighting!T3+TUM_default_S2_Util!D2*Weighting!T4+TUM_default_S2_Util!E2*Weighting!T5+TUM_default_S2_Util!F2*Weighting!T6+TUM_default_S2_Util!G2*Weighting!T7+TUM_default_S2_Util!H2*Weighting!T8+TUM_default_S2_Util!I2*Weighting!T9+TUM_default_S2_Util!J2*Weighting!T10+TUM_default_S2_Util!K2*Weighting!T11+TUM_default_S2_Util!L2*Weighting!T12+TUM_default_S2_Util!M2*Weighting!T13+TUM_default_S2_Util!N2*Weighting!T14+TUM_default_S2_Util!O2*Weighting!T15+TUM_default_S2_Util!P2*Weighting!T16+TUM_default_S2_Util!Q2*Weighting!T17</f>
        <v>-4.4789911947601055E-2</v>
      </c>
      <c r="U2" s="6">
        <f>+TUM_default_S2_Util!B2*Weighting!U2+TUM_default_S2_Util!C2*Weighting!U3+TUM_default_S2_Util!D2*Weighting!U4+TUM_default_S2_Util!E2*Weighting!U5+TUM_default_S2_Util!F2*Weighting!U6+TUM_default_S2_Util!G2*Weighting!U7+TUM_default_S2_Util!H2*Weighting!U8+TUM_default_S2_Util!I2*Weighting!U9+TUM_default_S2_Util!J2*Weighting!U10+TUM_default_S2_Util!K2*Weighting!U11+TUM_default_S2_Util!L2*Weighting!U12+TUM_default_S2_Util!M2*Weighting!U13+TUM_default_S2_Util!N2*Weighting!U14+TUM_default_S2_Util!O2*Weighting!U15+TUM_default_S2_Util!P2*Weighting!U16+TUM_default_S2_Util!Q2*Weighting!U17</f>
        <v>-1.8116908825793119E-2</v>
      </c>
      <c r="V2" s="6">
        <f>+TUM_default_S2_Util!B2*Weighting!V2+TUM_default_S2_Util!C2*Weighting!V3+TUM_default_S2_Util!D2*Weighting!V4+TUM_default_S2_Util!E2*Weighting!V5+TUM_default_S2_Util!F2*Weighting!V6+TUM_default_S2_Util!G2*Weighting!V7+TUM_default_S2_Util!H2*Weighting!V8+TUM_default_S2_Util!I2*Weighting!V9+TUM_default_S2_Util!J2*Weighting!V10+TUM_default_S2_Util!K2*Weighting!V11+TUM_default_S2_Util!L2*Weighting!V12+TUM_default_S2_Util!M2*Weighting!V13+TUM_default_S2_Util!N2*Weighting!V14+TUM_default_S2_Util!O2*Weighting!V15+TUM_default_S2_Util!P2*Weighting!V16+TUM_default_S2_Util!Q2*Weighting!V17</f>
        <v>-2.4693829287181439E-2</v>
      </c>
      <c r="W2" s="6">
        <f>+TUM_default_S2_Util!B2*Weighting!W2+TUM_default_S2_Util!C2*Weighting!W3+TUM_default_S2_Util!D2*Weighting!W4+TUM_default_S2_Util!E2*Weighting!W5+TUM_default_S2_Util!F2*Weighting!W6+TUM_default_S2_Util!G2*Weighting!W7+TUM_default_S2_Util!H2*Weighting!W8+TUM_default_S2_Util!I2*Weighting!W9+TUM_default_S2_Util!J2*Weighting!W10+TUM_default_S2_Util!K2*Weighting!W11+TUM_default_S2_Util!L2*Weighting!W12+TUM_default_S2_Util!M2*Weighting!W13+TUM_default_S2_Util!N2*Weighting!W14+TUM_default_S2_Util!O2*Weighting!W15+TUM_default_S2_Util!P2*Weighting!W16+TUM_default_S2_Util!Q2*Weighting!W17</f>
        <v>-1.8095471672184317E-2</v>
      </c>
      <c r="X2" s="6">
        <f>+TUM_default_S2_Util!B2*Weighting!X2+TUM_default_S2_Util!C2*Weighting!X3+TUM_default_S2_Util!D2*Weighting!X4+TUM_default_S2_Util!E2*Weighting!X5+TUM_default_S2_Util!F2*Weighting!X6+TUM_default_S2_Util!G2*Weighting!X7+TUM_default_S2_Util!H2*Weighting!X8+TUM_default_S2_Util!I2*Weighting!X9+TUM_default_S2_Util!J2*Weighting!X10+TUM_default_S2_Util!K2*Weighting!X11+TUM_default_S2_Util!L2*Weighting!X12+TUM_default_S2_Util!M2*Weighting!X13+TUM_default_S2_Util!N2*Weighting!X14+TUM_default_S2_Util!O2*Weighting!X15+TUM_default_S2_Util!P2*Weighting!X16+TUM_default_S2_Util!Q2*Weighting!X17</f>
        <v>-2.4666930499971989E-3</v>
      </c>
      <c r="Y2" s="6">
        <f>+TUM_default_S2_Util!B2*Weighting!Y2+TUM_default_S2_Util!C2*Weighting!Y3+TUM_default_S2_Util!D2*Weighting!Y4+TUM_default_S2_Util!E2*Weighting!Y5+TUM_default_S2_Util!F2*Weighting!Y6+TUM_default_S2_Util!G2*Weighting!Y7+TUM_default_S2_Util!H2*Weighting!Y8+TUM_default_S2_Util!I2*Weighting!Y9+TUM_default_S2_Util!J2*Weighting!Y10+TUM_default_S2_Util!K2*Weighting!Y11+TUM_default_S2_Util!L2*Weighting!Y12+TUM_default_S2_Util!M2*Weighting!Y13+TUM_default_S2_Util!N2*Weighting!Y14+TUM_default_S2_Util!O2*Weighting!Y15+TUM_default_S2_Util!P2*Weighting!Y16+TUM_default_S2_Util!Q2*Weighting!Y17</f>
        <v>-1.8858576759734159E-2</v>
      </c>
      <c r="Z2" s="6">
        <f>+TUM_default_S2_Util!B2*Weighting!Z2+TUM_default_S2_Util!C2*Weighting!Z3+TUM_default_S2_Util!D2*Weighting!Z4+TUM_default_S2_Util!E2*Weighting!Z5+TUM_default_S2_Util!F2*Weighting!Z6+TUM_default_S2_Util!G2*Weighting!Z7+TUM_default_S2_Util!H2*Weighting!Z8+TUM_default_S2_Util!I2*Weighting!Z9+TUM_default_S2_Util!J2*Weighting!Z10+TUM_default_S2_Util!K2*Weighting!Z11+TUM_default_S2_Util!L2*Weighting!Z12+TUM_default_S2_Util!M2*Weighting!Z13+TUM_default_S2_Util!N2*Weighting!Z14+TUM_default_S2_Util!O2*Weighting!Z15+TUM_default_S2_Util!P2*Weighting!Z16+TUM_default_S2_Util!Q2*Weighting!Z17</f>
        <v>-2.0466586100613901E-2</v>
      </c>
      <c r="AA2" s="6">
        <f>+TUM_default_S2_Util!B2*Weighting!AA2+TUM_default_S2_Util!C2*Weighting!AA3+TUM_default_S2_Util!D2*Weighting!AA4+TUM_default_S2_Util!E2*Weighting!AA5+TUM_default_S2_Util!F2*Weighting!AA6+TUM_default_S2_Util!G2*Weighting!AA7+TUM_default_S2_Util!H2*Weighting!AA8+TUM_default_S2_Util!I2*Weighting!AA9+TUM_default_S2_Util!J2*Weighting!AA10+TUM_default_S2_Util!K2*Weighting!AA11+TUM_default_S2_Util!L2*Weighting!AA12+TUM_default_S2_Util!M2*Weighting!AA13+TUM_default_S2_Util!N2*Weighting!AA14+TUM_default_S2_Util!O2*Weighting!AA15+TUM_default_S2_Util!P2*Weighting!AA16+TUM_default_S2_Util!Q2*Weighting!AA17</f>
        <v>-0.32138617298479455</v>
      </c>
    </row>
    <row r="3" spans="1:27" x14ac:dyDescent="0.35">
      <c r="A3" s="5" t="s">
        <v>2</v>
      </c>
      <c r="B3" s="6">
        <f ca="1">+TUM_default_S2_Util!B3*Weighting!B2+TUM_default_S2_Util!C3*Weighting!B3+TUM_default_S2_Util!D3*Weighting!B4+TUM_default_S2_Util!E3*Weighting!B5+TUM_default_S2_Util!F3*Weighting!B6+TUM_default_S2_Util!G3*Weighting!B7+TUM_default_S2_Util!H3*Weighting!B8+TUM_default_S2_Util!I3*Weighting!B9+TUM_default_S2_Util!J3*Weighting!B10+TUM_default_S2_Util!K3*Weighting!B11+TUM_default_S2_Util!L3*Weighting!B12+TUM_default_S2_Util!M3*Weighting!B13+TUM_default_S2_Util!N3*Weighting!B14+TUM_default_S2_Util!O3*Weighting!B15+TUM_default_S2_Util!P3*Weighting!B16+TUM_default_S2_Util!Q3*Weighting!B17</f>
        <v>-0.16195003552095114</v>
      </c>
      <c r="C3" s="6">
        <f ca="1">+TUM_default_S2_Util!B3*Weighting!C2+TUM_default_S2_Util!C3*Weighting!C3+TUM_default_S2_Util!D3*Weighting!C4+TUM_default_S2_Util!E3*Weighting!C5+TUM_default_S2_Util!F3*Weighting!C6+TUM_default_S2_Util!G3*Weighting!C7+TUM_default_S2_Util!H3*Weighting!C8+TUM_default_S2_Util!I3*Weighting!C9+TUM_default_S2_Util!J3*Weighting!C10+TUM_default_S2_Util!K3*Weighting!C11+TUM_default_S2_Util!L3*Weighting!C12+TUM_default_S2_Util!M3*Weighting!C13+TUM_default_S2_Util!N3*Weighting!C14+TUM_default_S2_Util!O3*Weighting!C15+TUM_default_S2_Util!P3*Weighting!C16+TUM_default_S2_Util!Q3*Weighting!C17</f>
        <v>-0.13900881680306881</v>
      </c>
      <c r="D3" s="6">
        <f ca="1">+TUM_default_S2_Util!B3*Weighting!D2+TUM_default_S2_Util!C3*Weighting!D3+TUM_default_S2_Util!D3*Weighting!D4+TUM_default_S2_Util!E3*Weighting!D5+TUM_default_S2_Util!F3*Weighting!D6+TUM_default_S2_Util!G3*Weighting!D7+TUM_default_S2_Util!H3*Weighting!D8+TUM_default_S2_Util!I3*Weighting!D9+TUM_default_S2_Util!J3*Weighting!D10+TUM_default_S2_Util!K3*Weighting!D11+TUM_default_S2_Util!L3*Weighting!D12+TUM_default_S2_Util!M3*Weighting!D13+TUM_default_S2_Util!N3*Weighting!D14+TUM_default_S2_Util!O3*Weighting!D15+TUM_default_S2_Util!P3*Weighting!D16+TUM_default_S2_Util!Q3*Weighting!D17</f>
        <v>-0.16119005695954208</v>
      </c>
      <c r="E3" s="6">
        <f ca="1">+TUM_default_S2_Util!B3*Weighting!E2+TUM_default_S2_Util!C3*Weighting!E3+TUM_default_S2_Util!D3*Weighting!E4+TUM_default_S2_Util!E3*Weighting!E5+TUM_default_S2_Util!F3*Weighting!E6+TUM_default_S2_Util!G3*Weighting!E7+TUM_default_S2_Util!H3*Weighting!E8+TUM_default_S2_Util!I3*Weighting!E9+TUM_default_S2_Util!J3*Weighting!E10+TUM_default_S2_Util!K3*Weighting!E11+TUM_default_S2_Util!L3*Weighting!E12+TUM_default_S2_Util!M3*Weighting!E13+TUM_default_S2_Util!N3*Weighting!E14+TUM_default_S2_Util!O3*Weighting!E15+TUM_default_S2_Util!P3*Weighting!E16+TUM_default_S2_Util!Q3*Weighting!E17</f>
        <v>-9.3672603669908719E-2</v>
      </c>
      <c r="F3" s="6">
        <f ca="1">+TUM_default_S2_Util!B3*Weighting!F2+TUM_default_S2_Util!C3*Weighting!F3+TUM_default_S2_Util!D3*Weighting!F4+TUM_default_S2_Util!E3*Weighting!F5+TUM_default_S2_Util!F3*Weighting!F6+TUM_default_S2_Util!G3*Weighting!F7+TUM_default_S2_Util!H3*Weighting!F8+TUM_default_S2_Util!I3*Weighting!F9+TUM_default_S2_Util!J3*Weighting!F10+TUM_default_S2_Util!K3*Weighting!F11+TUM_default_S2_Util!L3*Weighting!F12+TUM_default_S2_Util!M3*Weighting!F13+TUM_default_S2_Util!N3*Weighting!F14+TUM_default_S2_Util!O3*Weighting!F15+TUM_default_S2_Util!P3*Weighting!F16+TUM_default_S2_Util!Q3*Weighting!F17</f>
        <v>-0.14596547001333485</v>
      </c>
      <c r="G3" s="6">
        <f>+TUM_default_S2_Util!B3*Weighting!G2+TUM_default_S2_Util!C3*Weighting!G3+TUM_default_S2_Util!D3*Weighting!G4+TUM_default_S2_Util!E3*Weighting!G5+TUM_default_S2_Util!F3*Weighting!G6+TUM_default_S2_Util!G3*Weighting!G7+TUM_default_S2_Util!H3*Weighting!G8+TUM_default_S2_Util!I3*Weighting!G9+TUM_default_S2_Util!J3*Weighting!G10+TUM_default_S2_Util!K3*Weighting!G11+TUM_default_S2_Util!L3*Weighting!G12+TUM_default_S2_Util!M3*Weighting!G13+TUM_default_S2_Util!N3*Weighting!G14+TUM_default_S2_Util!O3*Weighting!G15+TUM_default_S2_Util!P3*Weighting!G16+TUM_default_S2_Util!Q3*Weighting!G17</f>
        <v>-6.8794376620130687E-2</v>
      </c>
      <c r="H3" s="6">
        <f>+TUM_default_S2_Util!B3*Weighting!H2+TUM_default_S2_Util!C3*Weighting!H3+TUM_default_S2_Util!D3*Weighting!H4+TUM_default_S2_Util!E3*Weighting!H5+TUM_default_S2_Util!F3*Weighting!H6+TUM_default_S2_Util!G3*Weighting!H7+TUM_default_S2_Util!H3*Weighting!H8+TUM_default_S2_Util!I3*Weighting!H9+TUM_default_S2_Util!J3*Weighting!H10+TUM_default_S2_Util!K3*Weighting!H11+TUM_default_S2_Util!L3*Weighting!H12+TUM_default_S2_Util!M3*Weighting!H13+TUM_default_S2_Util!N3*Weighting!H14+TUM_default_S2_Util!O3*Weighting!H15+TUM_default_S2_Util!P3*Weighting!H16+TUM_default_S2_Util!Q3*Weighting!H17</f>
        <v>-8.0353430195521533E-2</v>
      </c>
      <c r="I3" s="6">
        <f>+TUM_default_S2_Util!B3*Weighting!I2+TUM_default_S2_Util!C3*Weighting!I3+TUM_default_S2_Util!D3*Weighting!I4+TUM_default_S2_Util!E3*Weighting!I5+TUM_default_S2_Util!F3*Weighting!I6+TUM_default_S2_Util!G3*Weighting!I7+TUM_default_S2_Util!H3*Weighting!I8+TUM_default_S2_Util!I3*Weighting!I9+TUM_default_S2_Util!J3*Weighting!I10+TUM_default_S2_Util!K3*Weighting!I11+TUM_default_S2_Util!L3*Weighting!I12+TUM_default_S2_Util!M3*Weighting!I13+TUM_default_S2_Util!N3*Weighting!I14+TUM_default_S2_Util!O3*Weighting!I15+TUM_default_S2_Util!P3*Weighting!I16+TUM_default_S2_Util!Q3*Weighting!I17</f>
        <v>-6.9115480443085991E-2</v>
      </c>
      <c r="J3" s="6">
        <f>+TUM_default_S2_Util!B3*Weighting!J2+TUM_default_S2_Util!C3*Weighting!J3+TUM_default_S2_Util!D3*Weighting!J4+TUM_default_S2_Util!E3*Weighting!J5+TUM_default_S2_Util!F3*Weighting!J6+TUM_default_S2_Util!G3*Weighting!J7+TUM_default_S2_Util!H3*Weighting!J8+TUM_default_S2_Util!I3*Weighting!J9+TUM_default_S2_Util!J3*Weighting!J10+TUM_default_S2_Util!K3*Weighting!J11+TUM_default_S2_Util!L3*Weighting!J12+TUM_default_S2_Util!M3*Weighting!J13+TUM_default_S2_Util!N3*Weighting!J14+TUM_default_S2_Util!O3*Weighting!J15+TUM_default_S2_Util!P3*Weighting!J16+TUM_default_S2_Util!Q3*Weighting!J17</f>
        <v>-6.2964075258702512E-2</v>
      </c>
      <c r="K3" s="6">
        <f>+TUM_default_S2_Util!B3*Weighting!K2+TUM_default_S2_Util!C3*Weighting!K3+TUM_default_S2_Util!D3*Weighting!K4+TUM_default_S2_Util!E3*Weighting!K5+TUM_default_S2_Util!F3*Weighting!K6+TUM_default_S2_Util!G3*Weighting!K7+TUM_default_S2_Util!H3*Weighting!K8+TUM_default_S2_Util!I3*Weighting!K9+TUM_default_S2_Util!J3*Weighting!K10+TUM_default_S2_Util!K3*Weighting!K11+TUM_default_S2_Util!L3*Weighting!K12+TUM_default_S2_Util!M3*Weighting!K13+TUM_default_S2_Util!N3*Weighting!K14+TUM_default_S2_Util!O3*Weighting!K15+TUM_default_S2_Util!P3*Weighting!K16+TUM_default_S2_Util!Q3*Weighting!K17</f>
        <v>-6.7106687312579294E-2</v>
      </c>
      <c r="L3" s="6">
        <f>+TUM_default_S2_Util!B3*Weighting!L2+TUM_default_S2_Util!C3*Weighting!L3+TUM_default_S2_Util!D3*Weighting!L4+TUM_default_S2_Util!E3*Weighting!L5+TUM_default_S2_Util!F3*Weighting!L6+TUM_default_S2_Util!G3*Weighting!L7+TUM_default_S2_Util!H3*Weighting!L8+TUM_default_S2_Util!I3*Weighting!L9+TUM_default_S2_Util!J3*Weighting!L10+TUM_default_S2_Util!K3*Weighting!L11+TUM_default_S2_Util!L3*Weighting!L12+TUM_default_S2_Util!M3*Weighting!L13+TUM_default_S2_Util!N3*Weighting!L14+TUM_default_S2_Util!O3*Weighting!L15+TUM_default_S2_Util!P3*Weighting!L16+TUM_default_S2_Util!Q3*Weighting!L17</f>
        <v>-0.1493227939668581</v>
      </c>
      <c r="M3" s="6">
        <f>+TUM_default_S2_Util!B3*Weighting!M2+TUM_default_S2_Util!C3*Weighting!M3+TUM_default_S2_Util!D3*Weighting!M4+TUM_default_S2_Util!E3*Weighting!M5+TUM_default_S2_Util!F3*Weighting!M6+TUM_default_S2_Util!G3*Weighting!M7+TUM_default_S2_Util!H3*Weighting!M8+TUM_default_S2_Util!I3*Weighting!M9+TUM_default_S2_Util!J3*Weighting!M10+TUM_default_S2_Util!K3*Weighting!M11+TUM_default_S2_Util!L3*Weighting!M12+TUM_default_S2_Util!M3*Weighting!M13+TUM_default_S2_Util!N3*Weighting!M14+TUM_default_S2_Util!O3*Weighting!M15+TUM_default_S2_Util!P3*Weighting!M16+TUM_default_S2_Util!Q3*Weighting!M17</f>
        <v>-5.5013436922691705E-3</v>
      </c>
      <c r="N3" s="6">
        <f>+TUM_default_S2_Util!B3*Weighting!N2+TUM_default_S2_Util!C3*Weighting!N3+TUM_default_S2_Util!D3*Weighting!N4+TUM_default_S2_Util!E3*Weighting!N5+TUM_default_S2_Util!F3*Weighting!N6+TUM_default_S2_Util!G3*Weighting!N7+TUM_default_S2_Util!H3*Weighting!N8+TUM_default_S2_Util!I3*Weighting!N9+TUM_default_S2_Util!J3*Weighting!N10+TUM_default_S2_Util!K3*Weighting!N11+TUM_default_S2_Util!L3*Weighting!N12+TUM_default_S2_Util!M3*Weighting!N13+TUM_default_S2_Util!N3*Weighting!N14+TUM_default_S2_Util!O3*Weighting!N15+TUM_default_S2_Util!P3*Weighting!N16+TUM_default_S2_Util!Q3*Weighting!N17</f>
        <v>-0.3030524908791119</v>
      </c>
      <c r="O3" s="6">
        <f>+TUM_default_S2_Util!B3*Weighting!O2+TUM_default_S2_Util!C3*Weighting!O3+TUM_default_S2_Util!D3*Weighting!O4+TUM_default_S2_Util!E3*Weighting!O5+TUM_default_S2_Util!F3*Weighting!O6+TUM_default_S2_Util!G3*Weighting!O7+TUM_default_S2_Util!H3*Weighting!O8+TUM_default_S2_Util!I3*Weighting!O9+TUM_default_S2_Util!J3*Weighting!O10+TUM_default_S2_Util!K3*Weighting!O11+TUM_default_S2_Util!L3*Weighting!O12+TUM_default_S2_Util!M3*Weighting!O13+TUM_default_S2_Util!N3*Weighting!O14+TUM_default_S2_Util!O3*Weighting!O15+TUM_default_S2_Util!P3*Weighting!O16+TUM_default_S2_Util!Q3*Weighting!O17</f>
        <v>-6.1010471204252313E-2</v>
      </c>
      <c r="P3" s="6">
        <f>+TUM_default_S2_Util!B3*Weighting!P2+TUM_default_S2_Util!C3*Weighting!P3+TUM_default_S2_Util!D3*Weighting!P4+TUM_default_S2_Util!E3*Weighting!P5+TUM_default_S2_Util!F3*Weighting!P6+TUM_default_S2_Util!G3*Weighting!P7+TUM_default_S2_Util!H3*Weighting!P8+TUM_default_S2_Util!I3*Weighting!P9+TUM_default_S2_Util!J3*Weighting!P10+TUM_default_S2_Util!K3*Weighting!P11+TUM_default_S2_Util!L3*Weighting!P12+TUM_default_S2_Util!M3*Weighting!P13+TUM_default_S2_Util!N3*Weighting!P14+TUM_default_S2_Util!O3*Weighting!P15+TUM_default_S2_Util!P3*Weighting!P16+TUM_default_S2_Util!Q3*Weighting!P17</f>
        <v>-1.8031201449541488E-2</v>
      </c>
      <c r="Q3" s="6">
        <f>+TUM_default_S2_Util!B3*Weighting!Q2+TUM_default_S2_Util!C3*Weighting!Q3+TUM_default_S2_Util!D3*Weighting!Q4+TUM_default_S2_Util!E3*Weighting!Q5+TUM_default_S2_Util!F3*Weighting!Q6+TUM_default_S2_Util!G3*Weighting!Q7+TUM_default_S2_Util!H3*Weighting!Q8+TUM_default_S2_Util!I3*Weighting!Q9+TUM_default_S2_Util!J3*Weighting!Q10+TUM_default_S2_Util!K3*Weighting!Q11+TUM_default_S2_Util!L3*Weighting!Q12+TUM_default_S2_Util!M3*Weighting!Q13+TUM_default_S2_Util!N3*Weighting!Q14+TUM_default_S2_Util!O3*Weighting!Q15+TUM_default_S2_Util!P3*Weighting!Q16+TUM_default_S2_Util!Q3*Weighting!Q17</f>
        <v>-3.067308868842664E-3</v>
      </c>
      <c r="R3" s="6">
        <f>+TUM_default_S2_Util!B3*Weighting!R2+TUM_default_S2_Util!C3*Weighting!R3+TUM_default_S2_Util!D3*Weighting!R4+TUM_default_S2_Util!E3*Weighting!R5+TUM_default_S2_Util!F3*Weighting!R6+TUM_default_S2_Util!G3*Weighting!R7+TUM_default_S2_Util!H3*Weighting!R8+TUM_default_S2_Util!I3*Weighting!R9+TUM_default_S2_Util!J3*Weighting!R10+TUM_default_S2_Util!K3*Weighting!R11+TUM_default_S2_Util!L3*Weighting!R12+TUM_default_S2_Util!M3*Weighting!R13+TUM_default_S2_Util!N3*Weighting!R14+TUM_default_S2_Util!O3*Weighting!R15+TUM_default_S2_Util!P3*Weighting!R16+TUM_default_S2_Util!Q3*Weighting!R17</f>
        <v>-5.3250648255816817E-2</v>
      </c>
      <c r="S3" s="6">
        <f>+TUM_default_S2_Util!B3*Weighting!S2+TUM_default_S2_Util!C3*Weighting!S3+TUM_default_S2_Util!D3*Weighting!S4+TUM_default_S2_Util!E3*Weighting!S5+TUM_default_S2_Util!F3*Weighting!S6+TUM_default_S2_Util!G3*Weighting!S7+TUM_default_S2_Util!H3*Weighting!S8+TUM_default_S2_Util!I3*Weighting!S9+TUM_default_S2_Util!J3*Weighting!S10+TUM_default_S2_Util!K3*Weighting!S11+TUM_default_S2_Util!L3*Weighting!S12+TUM_default_S2_Util!M3*Weighting!S13+TUM_default_S2_Util!N3*Weighting!S14+TUM_default_S2_Util!O3*Weighting!S15+TUM_default_S2_Util!P3*Weighting!S16+TUM_default_S2_Util!Q3*Weighting!S17</f>
        <v>-3.8599616977498932E-2</v>
      </c>
      <c r="T3" s="6">
        <f>+TUM_default_S2_Util!B3*Weighting!T2+TUM_default_S2_Util!C3*Weighting!T3+TUM_default_S2_Util!D3*Weighting!T4+TUM_default_S2_Util!E3*Weighting!T5+TUM_default_S2_Util!F3*Weighting!T6+TUM_default_S2_Util!G3*Weighting!T7+TUM_default_S2_Util!H3*Weighting!T8+TUM_default_S2_Util!I3*Weighting!T9+TUM_default_S2_Util!J3*Weighting!T10+TUM_default_S2_Util!K3*Weighting!T11+TUM_default_S2_Util!L3*Weighting!T12+TUM_default_S2_Util!M3*Weighting!T13+TUM_default_S2_Util!N3*Weighting!T14+TUM_default_S2_Util!O3*Weighting!T15+TUM_default_S2_Util!P3*Weighting!T16+TUM_default_S2_Util!Q3*Weighting!T17</f>
        <v>-4.4789911947601055E-2</v>
      </c>
      <c r="U3" s="6">
        <f>+TUM_default_S2_Util!B3*Weighting!U2+TUM_default_S2_Util!C3*Weighting!U3+TUM_default_S2_Util!D3*Weighting!U4+TUM_default_S2_Util!E3*Weighting!U5+TUM_default_S2_Util!F3*Weighting!U6+TUM_default_S2_Util!G3*Weighting!U7+TUM_default_S2_Util!H3*Weighting!U8+TUM_default_S2_Util!I3*Weighting!U9+TUM_default_S2_Util!J3*Weighting!U10+TUM_default_S2_Util!K3*Weighting!U11+TUM_default_S2_Util!L3*Weighting!U12+TUM_default_S2_Util!M3*Weighting!U13+TUM_default_S2_Util!N3*Weighting!U14+TUM_default_S2_Util!O3*Weighting!U15+TUM_default_S2_Util!P3*Weighting!U16+TUM_default_S2_Util!Q3*Weighting!U17</f>
        <v>-1.8116908825793119E-2</v>
      </c>
      <c r="V3" s="6">
        <f>+TUM_default_S2_Util!B3*Weighting!V2+TUM_default_S2_Util!C3*Weighting!V3+TUM_default_S2_Util!D3*Weighting!V4+TUM_default_S2_Util!E3*Weighting!V5+TUM_default_S2_Util!F3*Weighting!V6+TUM_default_S2_Util!G3*Weighting!V7+TUM_default_S2_Util!H3*Weighting!V8+TUM_default_S2_Util!I3*Weighting!V9+TUM_default_S2_Util!J3*Weighting!V10+TUM_default_S2_Util!K3*Weighting!V11+TUM_default_S2_Util!L3*Weighting!V12+TUM_default_S2_Util!M3*Weighting!V13+TUM_default_S2_Util!N3*Weighting!V14+TUM_default_S2_Util!O3*Weighting!V15+TUM_default_S2_Util!P3*Weighting!V16+TUM_default_S2_Util!Q3*Weighting!V17</f>
        <v>-2.4693829287181439E-2</v>
      </c>
      <c r="W3" s="6">
        <f>+TUM_default_S2_Util!B3*Weighting!W2+TUM_default_S2_Util!C3*Weighting!W3+TUM_default_S2_Util!D3*Weighting!W4+TUM_default_S2_Util!E3*Weighting!W5+TUM_default_S2_Util!F3*Weighting!W6+TUM_default_S2_Util!G3*Weighting!W7+TUM_default_S2_Util!H3*Weighting!W8+TUM_default_S2_Util!I3*Weighting!W9+TUM_default_S2_Util!J3*Weighting!W10+TUM_default_S2_Util!K3*Weighting!W11+TUM_default_S2_Util!L3*Weighting!W12+TUM_default_S2_Util!M3*Weighting!W13+TUM_default_S2_Util!N3*Weighting!W14+TUM_default_S2_Util!O3*Weighting!W15+TUM_default_S2_Util!P3*Weighting!W16+TUM_default_S2_Util!Q3*Weighting!W17</f>
        <v>-1.8095471672184317E-2</v>
      </c>
      <c r="X3" s="6">
        <f>+TUM_default_S2_Util!B3*Weighting!X2+TUM_default_S2_Util!C3*Weighting!X3+TUM_default_S2_Util!D3*Weighting!X4+TUM_default_S2_Util!E3*Weighting!X5+TUM_default_S2_Util!F3*Weighting!X6+TUM_default_S2_Util!G3*Weighting!X7+TUM_default_S2_Util!H3*Weighting!X8+TUM_default_S2_Util!I3*Weighting!X9+TUM_default_S2_Util!J3*Weighting!X10+TUM_default_S2_Util!K3*Weighting!X11+TUM_default_S2_Util!L3*Weighting!X12+TUM_default_S2_Util!M3*Weighting!X13+TUM_default_S2_Util!N3*Weighting!X14+TUM_default_S2_Util!O3*Weighting!X15+TUM_default_S2_Util!P3*Weighting!X16+TUM_default_S2_Util!Q3*Weighting!X17</f>
        <v>-2.4666930499971989E-3</v>
      </c>
      <c r="Y3" s="6">
        <f>+TUM_default_S2_Util!B3*Weighting!Y2+TUM_default_S2_Util!C3*Weighting!Y3+TUM_default_S2_Util!D3*Weighting!Y4+TUM_default_S2_Util!E3*Weighting!Y5+TUM_default_S2_Util!F3*Weighting!Y6+TUM_default_S2_Util!G3*Weighting!Y7+TUM_default_S2_Util!H3*Weighting!Y8+TUM_default_S2_Util!I3*Weighting!Y9+TUM_default_S2_Util!J3*Weighting!Y10+TUM_default_S2_Util!K3*Weighting!Y11+TUM_default_S2_Util!L3*Weighting!Y12+TUM_default_S2_Util!M3*Weighting!Y13+TUM_default_S2_Util!N3*Weighting!Y14+TUM_default_S2_Util!O3*Weighting!Y15+TUM_default_S2_Util!P3*Weighting!Y16+TUM_default_S2_Util!Q3*Weighting!Y17</f>
        <v>-1.8858576759734159E-2</v>
      </c>
      <c r="Z3" s="6">
        <f>+TUM_default_S2_Util!B3*Weighting!Z2+TUM_default_S2_Util!C3*Weighting!Z3+TUM_default_S2_Util!D3*Weighting!Z4+TUM_default_S2_Util!E3*Weighting!Z5+TUM_default_S2_Util!F3*Weighting!Z6+TUM_default_S2_Util!G3*Weighting!Z7+TUM_default_S2_Util!H3*Weighting!Z8+TUM_default_S2_Util!I3*Weighting!Z9+TUM_default_S2_Util!J3*Weighting!Z10+TUM_default_S2_Util!K3*Weighting!Z11+TUM_default_S2_Util!L3*Weighting!Z12+TUM_default_S2_Util!M3*Weighting!Z13+TUM_default_S2_Util!N3*Weighting!Z14+TUM_default_S2_Util!O3*Weighting!Z15+TUM_default_S2_Util!P3*Weighting!Z16+TUM_default_S2_Util!Q3*Weighting!Z17</f>
        <v>-2.0466586100613901E-2</v>
      </c>
      <c r="AA3" s="6">
        <f>+TUM_default_S2_Util!B3*Weighting!AA2+TUM_default_S2_Util!C3*Weighting!AA3+TUM_default_S2_Util!D3*Weighting!AA4+TUM_default_S2_Util!E3*Weighting!AA5+TUM_default_S2_Util!F3*Weighting!AA6+TUM_default_S2_Util!G3*Weighting!AA7+TUM_default_S2_Util!H3*Weighting!AA8+TUM_default_S2_Util!I3*Weighting!AA9+TUM_default_S2_Util!J3*Weighting!AA10+TUM_default_S2_Util!K3*Weighting!AA11+TUM_default_S2_Util!L3*Weighting!AA12+TUM_default_S2_Util!M3*Weighting!AA13+TUM_default_S2_Util!N3*Weighting!AA14+TUM_default_S2_Util!O3*Weighting!AA15+TUM_default_S2_Util!P3*Weighting!AA16+TUM_default_S2_Util!Q3*Weighting!AA17</f>
        <v>-0.32138617298479455</v>
      </c>
    </row>
    <row r="4" spans="1:27" x14ac:dyDescent="0.35">
      <c r="A4" s="5" t="s">
        <v>3</v>
      </c>
      <c r="B4" s="6">
        <f ca="1">+TUM_default_S2_Util!B4*Weighting!B2+TUM_default_S2_Util!C4*Weighting!B3+TUM_default_S2_Util!D4*Weighting!B4+TUM_default_S2_Util!E4*Weighting!B5+TUM_default_S2_Util!F4*Weighting!B6+TUM_default_S2_Util!G4*Weighting!B7+TUM_default_S2_Util!H4*Weighting!B8+TUM_default_S2_Util!I4*Weighting!B9+TUM_default_S2_Util!J4*Weighting!B10+TUM_default_S2_Util!K4*Weighting!B11+TUM_default_S2_Util!L4*Weighting!B12+TUM_default_S2_Util!M4*Weighting!B13+TUM_default_S2_Util!N4*Weighting!B14+TUM_default_S2_Util!O4*Weighting!B15+TUM_default_S2_Util!P4*Weighting!B16+TUM_default_S2_Util!Q4*Weighting!B17</f>
        <v>0</v>
      </c>
      <c r="C4" s="6">
        <f ca="1">+TUM_default_S2_Util!B4*Weighting!C2+TUM_default_S2_Util!C4*Weighting!C3+TUM_default_S2_Util!D4*Weighting!C4+TUM_default_S2_Util!E4*Weighting!C5+TUM_default_S2_Util!F4*Weighting!C6+TUM_default_S2_Util!G4*Weighting!C7+TUM_default_S2_Util!H4*Weighting!C8+TUM_default_S2_Util!I4*Weighting!C9+TUM_default_S2_Util!J4*Weighting!C10+TUM_default_S2_Util!K4*Weighting!C11+TUM_default_S2_Util!L4*Weighting!C12+TUM_default_S2_Util!M4*Weighting!C13+TUM_default_S2_Util!N4*Weighting!C14+TUM_default_S2_Util!O4*Weighting!C15+TUM_default_S2_Util!P4*Weighting!C16+TUM_default_S2_Util!Q4*Weighting!C17</f>
        <v>0</v>
      </c>
      <c r="D4" s="6">
        <f ca="1">+TUM_default_S2_Util!B4*Weighting!D2+TUM_default_S2_Util!C4*Weighting!D3+TUM_default_S2_Util!D4*Weighting!D4+TUM_default_S2_Util!E4*Weighting!D5+TUM_default_S2_Util!F4*Weighting!D6+TUM_default_S2_Util!G4*Weighting!D7+TUM_default_S2_Util!H4*Weighting!D8+TUM_default_S2_Util!I4*Weighting!D9+TUM_default_S2_Util!J4*Weighting!D10+TUM_default_S2_Util!K4*Weighting!D11+TUM_default_S2_Util!L4*Weighting!D12+TUM_default_S2_Util!M4*Weighting!D13+TUM_default_S2_Util!N4*Weighting!D14+TUM_default_S2_Util!O4*Weighting!D15+TUM_default_S2_Util!P4*Weighting!D16+TUM_default_S2_Util!Q4*Weighting!D17</f>
        <v>0</v>
      </c>
      <c r="E4" s="6">
        <f ca="1">+TUM_default_S2_Util!B4*Weighting!E2+TUM_default_S2_Util!C4*Weighting!E3+TUM_default_S2_Util!D4*Weighting!E4+TUM_default_S2_Util!E4*Weighting!E5+TUM_default_S2_Util!F4*Weighting!E6+TUM_default_S2_Util!G4*Weighting!E7+TUM_default_S2_Util!H4*Weighting!E8+TUM_default_S2_Util!I4*Weighting!E9+TUM_default_S2_Util!J4*Weighting!E10+TUM_default_S2_Util!K4*Weighting!E11+TUM_default_S2_Util!L4*Weighting!E12+TUM_default_S2_Util!M4*Weighting!E13+TUM_default_S2_Util!N4*Weighting!E14+TUM_default_S2_Util!O4*Weighting!E15+TUM_default_S2_Util!P4*Weighting!E16+TUM_default_S2_Util!Q4*Weighting!E17</f>
        <v>0</v>
      </c>
      <c r="F4" s="6">
        <f ca="1">+TUM_default_S2_Util!B4*Weighting!F2+TUM_default_S2_Util!C4*Weighting!F3+TUM_default_S2_Util!D4*Weighting!F4+TUM_default_S2_Util!E4*Weighting!F5+TUM_default_S2_Util!F4*Weighting!F6+TUM_default_S2_Util!G4*Weighting!F7+TUM_default_S2_Util!H4*Weighting!F8+TUM_default_S2_Util!I4*Weighting!F9+TUM_default_S2_Util!J4*Weighting!F10+TUM_default_S2_Util!K4*Weighting!F11+TUM_default_S2_Util!L4*Weighting!F12+TUM_default_S2_Util!M4*Weighting!F13+TUM_default_S2_Util!N4*Weighting!F14+TUM_default_S2_Util!O4*Weighting!F15+TUM_default_S2_Util!P4*Weighting!F16+TUM_default_S2_Util!Q4*Weighting!F17</f>
        <v>0</v>
      </c>
      <c r="G4" s="6">
        <f>+TUM_default_S2_Util!B4*Weighting!G2+TUM_default_S2_Util!C4*Weighting!G3+TUM_default_S2_Util!D4*Weighting!G4+TUM_default_S2_Util!E4*Weighting!G5+TUM_default_S2_Util!F4*Weighting!G6+TUM_default_S2_Util!G4*Weighting!G7+TUM_default_S2_Util!H4*Weighting!G8+TUM_default_S2_Util!I4*Weighting!G9+TUM_default_S2_Util!J4*Weighting!G10+TUM_default_S2_Util!K4*Weighting!G11+TUM_default_S2_Util!L4*Weighting!G12+TUM_default_S2_Util!M4*Weighting!G13+TUM_default_S2_Util!N4*Weighting!G14+TUM_default_S2_Util!O4*Weighting!G15+TUM_default_S2_Util!P4*Weighting!G16+TUM_default_S2_Util!Q4*Weighting!G17</f>
        <v>0</v>
      </c>
      <c r="H4" s="6">
        <f>+TUM_default_S2_Util!B4*Weighting!H2+TUM_default_S2_Util!C4*Weighting!H3+TUM_default_S2_Util!D4*Weighting!H4+TUM_default_S2_Util!E4*Weighting!H5+TUM_default_S2_Util!F4*Weighting!H6+TUM_default_S2_Util!G4*Weighting!H7+TUM_default_S2_Util!H4*Weighting!H8+TUM_default_S2_Util!I4*Weighting!H9+TUM_default_S2_Util!J4*Weighting!H10+TUM_default_S2_Util!K4*Weighting!H11+TUM_default_S2_Util!L4*Weighting!H12+TUM_default_S2_Util!M4*Weighting!H13+TUM_default_S2_Util!N4*Weighting!H14+TUM_default_S2_Util!O4*Weighting!H15+TUM_default_S2_Util!P4*Weighting!H16+TUM_default_S2_Util!Q4*Weighting!H17</f>
        <v>0</v>
      </c>
      <c r="I4" s="6">
        <f>+TUM_default_S2_Util!B4*Weighting!I2+TUM_default_S2_Util!C4*Weighting!I3+TUM_default_S2_Util!D4*Weighting!I4+TUM_default_S2_Util!E4*Weighting!I5+TUM_default_S2_Util!F4*Weighting!I6+TUM_default_S2_Util!G4*Weighting!I7+TUM_default_S2_Util!H4*Weighting!I8+TUM_default_S2_Util!I4*Weighting!I9+TUM_default_S2_Util!J4*Weighting!I10+TUM_default_S2_Util!K4*Weighting!I11+TUM_default_S2_Util!L4*Weighting!I12+TUM_default_S2_Util!M4*Weighting!I13+TUM_default_S2_Util!N4*Weighting!I14+TUM_default_S2_Util!O4*Weighting!I15+TUM_default_S2_Util!P4*Weighting!I16+TUM_default_S2_Util!Q4*Weighting!I17</f>
        <v>0</v>
      </c>
      <c r="J4" s="6">
        <f>+TUM_default_S2_Util!B4*Weighting!J2+TUM_default_S2_Util!C4*Weighting!J3+TUM_default_S2_Util!D4*Weighting!J4+TUM_default_S2_Util!E4*Weighting!J5+TUM_default_S2_Util!F4*Weighting!J6+TUM_default_S2_Util!G4*Weighting!J7+TUM_default_S2_Util!H4*Weighting!J8+TUM_default_S2_Util!I4*Weighting!J9+TUM_default_S2_Util!J4*Weighting!J10+TUM_default_S2_Util!K4*Weighting!J11+TUM_default_S2_Util!L4*Weighting!J12+TUM_default_S2_Util!M4*Weighting!J13+TUM_default_S2_Util!N4*Weighting!J14+TUM_default_S2_Util!O4*Weighting!J15+TUM_default_S2_Util!P4*Weighting!J16+TUM_default_S2_Util!Q4*Weighting!J17</f>
        <v>0</v>
      </c>
      <c r="K4" s="6">
        <f>+TUM_default_S2_Util!B4*Weighting!K2+TUM_default_S2_Util!C4*Weighting!K3+TUM_default_S2_Util!D4*Weighting!K4+TUM_default_S2_Util!E4*Weighting!K5+TUM_default_S2_Util!F4*Weighting!K6+TUM_default_S2_Util!G4*Weighting!K7+TUM_default_S2_Util!H4*Weighting!K8+TUM_default_S2_Util!I4*Weighting!K9+TUM_default_S2_Util!J4*Weighting!K10+TUM_default_S2_Util!K4*Weighting!K11+TUM_default_S2_Util!L4*Weighting!K12+TUM_default_S2_Util!M4*Weighting!K13+TUM_default_S2_Util!N4*Weighting!K14+TUM_default_S2_Util!O4*Weighting!K15+TUM_default_S2_Util!P4*Weighting!K16+TUM_default_S2_Util!Q4*Weighting!K17</f>
        <v>0</v>
      </c>
      <c r="L4" s="6">
        <f>+TUM_default_S2_Util!B4*Weighting!L2+TUM_default_S2_Util!C4*Weighting!L3+TUM_default_S2_Util!D4*Weighting!L4+TUM_default_S2_Util!E4*Weighting!L5+TUM_default_S2_Util!F4*Weighting!L6+TUM_default_S2_Util!G4*Weighting!L7+TUM_default_S2_Util!H4*Weighting!L8+TUM_default_S2_Util!I4*Weighting!L9+TUM_default_S2_Util!J4*Weighting!L10+TUM_default_S2_Util!K4*Weighting!L11+TUM_default_S2_Util!L4*Weighting!L12+TUM_default_S2_Util!M4*Weighting!L13+TUM_default_S2_Util!N4*Weighting!L14+TUM_default_S2_Util!O4*Weighting!L15+TUM_default_S2_Util!P4*Weighting!L16+TUM_default_S2_Util!Q4*Weighting!L17</f>
        <v>0</v>
      </c>
      <c r="M4" s="6">
        <f>+TUM_default_S2_Util!B4*Weighting!M2+TUM_default_S2_Util!C4*Weighting!M3+TUM_default_S2_Util!D4*Weighting!M4+TUM_default_S2_Util!E4*Weighting!M5+TUM_default_S2_Util!F4*Weighting!M6+TUM_default_S2_Util!G4*Weighting!M7+TUM_default_S2_Util!H4*Weighting!M8+TUM_default_S2_Util!I4*Weighting!M9+TUM_default_S2_Util!J4*Weighting!M10+TUM_default_S2_Util!K4*Weighting!M11+TUM_default_S2_Util!L4*Weighting!M12+TUM_default_S2_Util!M4*Weighting!M13+TUM_default_S2_Util!N4*Weighting!M14+TUM_default_S2_Util!O4*Weighting!M15+TUM_default_S2_Util!P4*Weighting!M16+TUM_default_S2_Util!Q4*Weighting!M17</f>
        <v>0</v>
      </c>
      <c r="N4" s="6">
        <f>+TUM_default_S2_Util!B4*Weighting!N2+TUM_default_S2_Util!C4*Weighting!N3+TUM_default_S2_Util!D4*Weighting!N4+TUM_default_S2_Util!E4*Weighting!N5+TUM_default_S2_Util!F4*Weighting!N6+TUM_default_S2_Util!G4*Weighting!N7+TUM_default_S2_Util!H4*Weighting!N8+TUM_default_S2_Util!I4*Weighting!N9+TUM_default_S2_Util!J4*Weighting!N10+TUM_default_S2_Util!K4*Weighting!N11+TUM_default_S2_Util!L4*Weighting!N12+TUM_default_S2_Util!M4*Weighting!N13+TUM_default_S2_Util!N4*Weighting!N14+TUM_default_S2_Util!O4*Weighting!N15+TUM_default_S2_Util!P4*Weighting!N16+TUM_default_S2_Util!Q4*Weighting!N17</f>
        <v>0</v>
      </c>
      <c r="O4" s="6">
        <f>+TUM_default_S2_Util!B4*Weighting!O2+TUM_default_S2_Util!C4*Weighting!O3+TUM_default_S2_Util!D4*Weighting!O4+TUM_default_S2_Util!E4*Weighting!O5+TUM_default_S2_Util!F4*Weighting!O6+TUM_default_S2_Util!G4*Weighting!O7+TUM_default_S2_Util!H4*Weighting!O8+TUM_default_S2_Util!I4*Weighting!O9+TUM_default_S2_Util!J4*Weighting!O10+TUM_default_S2_Util!K4*Weighting!O11+TUM_default_S2_Util!L4*Weighting!O12+TUM_default_S2_Util!M4*Weighting!O13+TUM_default_S2_Util!N4*Weighting!O14+TUM_default_S2_Util!O4*Weighting!O15+TUM_default_S2_Util!P4*Weighting!O16+TUM_default_S2_Util!Q4*Weighting!O17</f>
        <v>0</v>
      </c>
      <c r="P4" s="6">
        <f>+TUM_default_S2_Util!B4*Weighting!P2+TUM_default_S2_Util!C4*Weighting!P3+TUM_default_S2_Util!D4*Weighting!P4+TUM_default_S2_Util!E4*Weighting!P5+TUM_default_S2_Util!F4*Weighting!P6+TUM_default_S2_Util!G4*Weighting!P7+TUM_default_S2_Util!H4*Weighting!P8+TUM_default_S2_Util!I4*Weighting!P9+TUM_default_S2_Util!J4*Weighting!P10+TUM_default_S2_Util!K4*Weighting!P11+TUM_default_S2_Util!L4*Weighting!P12+TUM_default_S2_Util!M4*Weighting!P13+TUM_default_S2_Util!N4*Weighting!P14+TUM_default_S2_Util!O4*Weighting!P15+TUM_default_S2_Util!P4*Weighting!P16+TUM_default_S2_Util!Q4*Weighting!P17</f>
        <v>0</v>
      </c>
      <c r="Q4" s="6">
        <f>+TUM_default_S2_Util!B4*Weighting!Q2+TUM_default_S2_Util!C4*Weighting!Q3+TUM_default_S2_Util!D4*Weighting!Q4+TUM_default_S2_Util!E4*Weighting!Q5+TUM_default_S2_Util!F4*Weighting!Q6+TUM_default_S2_Util!G4*Weighting!Q7+TUM_default_S2_Util!H4*Weighting!Q8+TUM_default_S2_Util!I4*Weighting!Q9+TUM_default_S2_Util!J4*Weighting!Q10+TUM_default_S2_Util!K4*Weighting!Q11+TUM_default_S2_Util!L4*Weighting!Q12+TUM_default_S2_Util!M4*Weighting!Q13+TUM_default_S2_Util!N4*Weighting!Q14+TUM_default_S2_Util!O4*Weighting!Q15+TUM_default_S2_Util!P4*Weighting!Q16+TUM_default_S2_Util!Q4*Weighting!Q17</f>
        <v>0</v>
      </c>
      <c r="R4" s="6">
        <f>+TUM_default_S2_Util!B4*Weighting!R2+TUM_default_S2_Util!C4*Weighting!R3+TUM_default_S2_Util!D4*Weighting!R4+TUM_default_S2_Util!E4*Weighting!R5+TUM_default_S2_Util!F4*Weighting!R6+TUM_default_S2_Util!G4*Weighting!R7+TUM_default_S2_Util!H4*Weighting!R8+TUM_default_S2_Util!I4*Weighting!R9+TUM_default_S2_Util!J4*Weighting!R10+TUM_default_S2_Util!K4*Weighting!R11+TUM_default_S2_Util!L4*Weighting!R12+TUM_default_S2_Util!M4*Weighting!R13+TUM_default_S2_Util!N4*Weighting!R14+TUM_default_S2_Util!O4*Weighting!R15+TUM_default_S2_Util!P4*Weighting!R16+TUM_default_S2_Util!Q4*Weighting!R17</f>
        <v>0</v>
      </c>
      <c r="S4" s="6">
        <f>+TUM_default_S2_Util!B4*Weighting!S2+TUM_default_S2_Util!C4*Weighting!S3+TUM_default_S2_Util!D4*Weighting!S4+TUM_default_S2_Util!E4*Weighting!S5+TUM_default_S2_Util!F4*Weighting!S6+TUM_default_S2_Util!G4*Weighting!S7+TUM_default_S2_Util!H4*Weighting!S8+TUM_default_S2_Util!I4*Weighting!S9+TUM_default_S2_Util!J4*Weighting!S10+TUM_default_S2_Util!K4*Weighting!S11+TUM_default_S2_Util!L4*Weighting!S12+TUM_default_S2_Util!M4*Weighting!S13+TUM_default_S2_Util!N4*Weighting!S14+TUM_default_S2_Util!O4*Weighting!S15+TUM_default_S2_Util!P4*Weighting!S16+TUM_default_S2_Util!Q4*Weighting!S17</f>
        <v>0</v>
      </c>
      <c r="T4" s="6">
        <f>+TUM_default_S2_Util!B4*Weighting!T2+TUM_default_S2_Util!C4*Weighting!T3+TUM_default_S2_Util!D4*Weighting!T4+TUM_default_S2_Util!E4*Weighting!T5+TUM_default_S2_Util!F4*Weighting!T6+TUM_default_S2_Util!G4*Weighting!T7+TUM_default_S2_Util!H4*Weighting!T8+TUM_default_S2_Util!I4*Weighting!T9+TUM_default_S2_Util!J4*Weighting!T10+TUM_default_S2_Util!K4*Weighting!T11+TUM_default_S2_Util!L4*Weighting!T12+TUM_default_S2_Util!M4*Weighting!T13+TUM_default_S2_Util!N4*Weighting!T14+TUM_default_S2_Util!O4*Weighting!T15+TUM_default_S2_Util!P4*Weighting!T16+TUM_default_S2_Util!Q4*Weighting!T17</f>
        <v>0</v>
      </c>
      <c r="U4" s="6">
        <f>+TUM_default_S2_Util!B4*Weighting!U2+TUM_default_S2_Util!C4*Weighting!U3+TUM_default_S2_Util!D4*Weighting!U4+TUM_default_S2_Util!E4*Weighting!U5+TUM_default_S2_Util!F4*Weighting!U6+TUM_default_S2_Util!G4*Weighting!U7+TUM_default_S2_Util!H4*Weighting!U8+TUM_default_S2_Util!I4*Weighting!U9+TUM_default_S2_Util!J4*Weighting!U10+TUM_default_S2_Util!K4*Weighting!U11+TUM_default_S2_Util!L4*Weighting!U12+TUM_default_S2_Util!M4*Weighting!U13+TUM_default_S2_Util!N4*Weighting!U14+TUM_default_S2_Util!O4*Weighting!U15+TUM_default_S2_Util!P4*Weighting!U16+TUM_default_S2_Util!Q4*Weighting!U17</f>
        <v>0</v>
      </c>
      <c r="V4" s="6">
        <f>+TUM_default_S2_Util!B4*Weighting!V2+TUM_default_S2_Util!C4*Weighting!V3+TUM_default_S2_Util!D4*Weighting!V4+TUM_default_S2_Util!E4*Weighting!V5+TUM_default_S2_Util!F4*Weighting!V6+TUM_default_S2_Util!G4*Weighting!V7+TUM_default_S2_Util!H4*Weighting!V8+TUM_default_S2_Util!I4*Weighting!V9+TUM_default_S2_Util!J4*Weighting!V10+TUM_default_S2_Util!K4*Weighting!V11+TUM_default_S2_Util!L4*Weighting!V12+TUM_default_S2_Util!M4*Weighting!V13+TUM_default_S2_Util!N4*Weighting!V14+TUM_default_S2_Util!O4*Weighting!V15+TUM_default_S2_Util!P4*Weighting!V16+TUM_default_S2_Util!Q4*Weighting!V17</f>
        <v>0</v>
      </c>
      <c r="W4" s="6">
        <f>+TUM_default_S2_Util!B4*Weighting!W2+TUM_default_S2_Util!C4*Weighting!W3+TUM_default_S2_Util!D4*Weighting!W4+TUM_default_S2_Util!E4*Weighting!W5+TUM_default_S2_Util!F4*Weighting!W6+TUM_default_S2_Util!G4*Weighting!W7+TUM_default_S2_Util!H4*Weighting!W8+TUM_default_S2_Util!I4*Weighting!W9+TUM_default_S2_Util!J4*Weighting!W10+TUM_default_S2_Util!K4*Weighting!W11+TUM_default_S2_Util!L4*Weighting!W12+TUM_default_S2_Util!M4*Weighting!W13+TUM_default_S2_Util!N4*Weighting!W14+TUM_default_S2_Util!O4*Weighting!W15+TUM_default_S2_Util!P4*Weighting!W16+TUM_default_S2_Util!Q4*Weighting!W17</f>
        <v>0</v>
      </c>
      <c r="X4" s="6">
        <f>+TUM_default_S2_Util!B4*Weighting!X2+TUM_default_S2_Util!C4*Weighting!X3+TUM_default_S2_Util!D4*Weighting!X4+TUM_default_S2_Util!E4*Weighting!X5+TUM_default_S2_Util!F4*Weighting!X6+TUM_default_S2_Util!G4*Weighting!X7+TUM_default_S2_Util!H4*Weighting!X8+TUM_default_S2_Util!I4*Weighting!X9+TUM_default_S2_Util!J4*Weighting!X10+TUM_default_S2_Util!K4*Weighting!X11+TUM_default_S2_Util!L4*Weighting!X12+TUM_default_S2_Util!M4*Weighting!X13+TUM_default_S2_Util!N4*Weighting!X14+TUM_default_S2_Util!O4*Weighting!X15+TUM_default_S2_Util!P4*Weighting!X16+TUM_default_S2_Util!Q4*Weighting!X17</f>
        <v>0</v>
      </c>
      <c r="Y4" s="6">
        <f>+TUM_default_S2_Util!B4*Weighting!Y2+TUM_default_S2_Util!C4*Weighting!Y3+TUM_default_S2_Util!D4*Weighting!Y4+TUM_default_S2_Util!E4*Weighting!Y5+TUM_default_S2_Util!F4*Weighting!Y6+TUM_default_S2_Util!G4*Weighting!Y7+TUM_default_S2_Util!H4*Weighting!Y8+TUM_default_S2_Util!I4*Weighting!Y9+TUM_default_S2_Util!J4*Weighting!Y10+TUM_default_S2_Util!K4*Weighting!Y11+TUM_default_S2_Util!L4*Weighting!Y12+TUM_default_S2_Util!M4*Weighting!Y13+TUM_default_S2_Util!N4*Weighting!Y14+TUM_default_S2_Util!O4*Weighting!Y15+TUM_default_S2_Util!P4*Weighting!Y16+TUM_default_S2_Util!Q4*Weighting!Y17</f>
        <v>0</v>
      </c>
      <c r="Z4" s="6">
        <f>+TUM_default_S2_Util!B4*Weighting!Z2+TUM_default_S2_Util!C4*Weighting!Z3+TUM_default_S2_Util!D4*Weighting!Z4+TUM_default_S2_Util!E4*Weighting!Z5+TUM_default_S2_Util!F4*Weighting!Z6+TUM_default_S2_Util!G4*Weighting!Z7+TUM_default_S2_Util!H4*Weighting!Z8+TUM_default_S2_Util!I4*Weighting!Z9+TUM_default_S2_Util!J4*Weighting!Z10+TUM_default_S2_Util!K4*Weighting!Z11+TUM_default_S2_Util!L4*Weighting!Z12+TUM_default_S2_Util!M4*Weighting!Z13+TUM_default_S2_Util!N4*Weighting!Z14+TUM_default_S2_Util!O4*Weighting!Z15+TUM_default_S2_Util!P4*Weighting!Z16+TUM_default_S2_Util!Q4*Weighting!Z17</f>
        <v>0</v>
      </c>
      <c r="AA4" s="6">
        <f>+TUM_default_S2_Util!B4*Weighting!AA2+TUM_default_S2_Util!C4*Weighting!AA3+TUM_default_S2_Util!D4*Weighting!AA4+TUM_default_S2_Util!E4*Weighting!AA5+TUM_default_S2_Util!F4*Weighting!AA6+TUM_default_S2_Util!G4*Weighting!AA7+TUM_default_S2_Util!H4*Weighting!AA8+TUM_default_S2_Util!I4*Weighting!AA9+TUM_default_S2_Util!J4*Weighting!AA10+TUM_default_S2_Util!K4*Weighting!AA11+TUM_default_S2_Util!L4*Weighting!AA12+TUM_default_S2_Util!M4*Weighting!AA13+TUM_default_S2_Util!N4*Weighting!AA14+TUM_default_S2_Util!O4*Weighting!AA15+TUM_default_S2_Util!P4*Weighting!AA16+TUM_default_S2_Util!Q4*Weighting!AA17</f>
        <v>0</v>
      </c>
    </row>
    <row r="5" spans="1:27" x14ac:dyDescent="0.35">
      <c r="A5" s="5" t="s">
        <v>4</v>
      </c>
      <c r="B5" s="6">
        <f ca="1">+TUM_default_S2_Util!B5*Weighting!B2+TUM_default_S2_Util!C5*Weighting!B3+TUM_default_S2_Util!D5*Weighting!B4+TUM_default_S2_Util!E5*Weighting!B5+TUM_default_S2_Util!F5*Weighting!B6+TUM_default_S2_Util!G5*Weighting!B7+TUM_default_S2_Util!H5*Weighting!B8+TUM_default_S2_Util!I5*Weighting!B9+TUM_default_S2_Util!J5*Weighting!B10+TUM_default_S2_Util!K5*Weighting!B11+TUM_default_S2_Util!L5*Weighting!B12+TUM_default_S2_Util!M5*Weighting!B13+TUM_default_S2_Util!N5*Weighting!B14+TUM_default_S2_Util!O5*Weighting!B15+TUM_default_S2_Util!P5*Weighting!B16+TUM_default_S2_Util!Q5*Weighting!B17</f>
        <v>0</v>
      </c>
      <c r="C5" s="6">
        <f ca="1">+TUM_default_S2_Util!B5*Weighting!C2+TUM_default_S2_Util!C5*Weighting!C3+TUM_default_S2_Util!D5*Weighting!C4+TUM_default_S2_Util!E5*Weighting!C5+TUM_default_S2_Util!F5*Weighting!C6+TUM_default_S2_Util!G5*Weighting!C7+TUM_default_S2_Util!H5*Weighting!C8+TUM_default_S2_Util!I5*Weighting!C9+TUM_default_S2_Util!J5*Weighting!C10+TUM_default_S2_Util!K5*Weighting!C11+TUM_default_S2_Util!L5*Weighting!C12+TUM_default_S2_Util!M5*Weighting!C13+TUM_default_S2_Util!N5*Weighting!C14+TUM_default_S2_Util!O5*Weighting!C15+TUM_default_S2_Util!P5*Weighting!C16+TUM_default_S2_Util!Q5*Weighting!C17</f>
        <v>0</v>
      </c>
      <c r="D5" s="6">
        <f ca="1">+TUM_default_S2_Util!B5*Weighting!D2+TUM_default_S2_Util!C5*Weighting!D3+TUM_default_S2_Util!D5*Weighting!D4+TUM_default_S2_Util!E5*Weighting!D5+TUM_default_S2_Util!F5*Weighting!D6+TUM_default_S2_Util!G5*Weighting!D7+TUM_default_S2_Util!H5*Weighting!D8+TUM_default_S2_Util!I5*Weighting!D9+TUM_default_S2_Util!J5*Weighting!D10+TUM_default_S2_Util!K5*Weighting!D11+TUM_default_S2_Util!L5*Weighting!D12+TUM_default_S2_Util!M5*Weighting!D13+TUM_default_S2_Util!N5*Weighting!D14+TUM_default_S2_Util!O5*Weighting!D15+TUM_default_S2_Util!P5*Weighting!D16+TUM_default_S2_Util!Q5*Weighting!D17</f>
        <v>0</v>
      </c>
      <c r="E5" s="6">
        <f ca="1">+TUM_default_S2_Util!B5*Weighting!E2+TUM_default_S2_Util!C5*Weighting!E3+TUM_default_S2_Util!D5*Weighting!E4+TUM_default_S2_Util!E5*Weighting!E5+TUM_default_S2_Util!F5*Weighting!E6+TUM_default_S2_Util!G5*Weighting!E7+TUM_default_S2_Util!H5*Weighting!E8+TUM_default_S2_Util!I5*Weighting!E9+TUM_default_S2_Util!J5*Weighting!E10+TUM_default_S2_Util!K5*Weighting!E11+TUM_default_S2_Util!L5*Weighting!E12+TUM_default_S2_Util!M5*Weighting!E13+TUM_default_S2_Util!N5*Weighting!E14+TUM_default_S2_Util!O5*Weighting!E15+TUM_default_S2_Util!P5*Weighting!E16+TUM_default_S2_Util!Q5*Weighting!E17</f>
        <v>0</v>
      </c>
      <c r="F5" s="6">
        <f ca="1">+TUM_default_S2_Util!B5*Weighting!F2+TUM_default_S2_Util!C5*Weighting!F3+TUM_default_S2_Util!D5*Weighting!F4+TUM_default_S2_Util!E5*Weighting!F5+TUM_default_S2_Util!F5*Weighting!F6+TUM_default_S2_Util!G5*Weighting!F7+TUM_default_S2_Util!H5*Weighting!F8+TUM_default_S2_Util!I5*Weighting!F9+TUM_default_S2_Util!J5*Weighting!F10+TUM_default_S2_Util!K5*Weighting!F11+TUM_default_S2_Util!L5*Weighting!F12+TUM_default_S2_Util!M5*Weighting!F13+TUM_default_S2_Util!N5*Weighting!F14+TUM_default_S2_Util!O5*Weighting!F15+TUM_default_S2_Util!P5*Weighting!F16+TUM_default_S2_Util!Q5*Weighting!F17</f>
        <v>0</v>
      </c>
      <c r="G5" s="6">
        <f>+TUM_default_S2_Util!B5*Weighting!G2+TUM_default_S2_Util!C5*Weighting!G3+TUM_default_S2_Util!D5*Weighting!G4+TUM_default_S2_Util!E5*Weighting!G5+TUM_default_S2_Util!F5*Weighting!G6+TUM_default_S2_Util!G5*Weighting!G7+TUM_default_S2_Util!H5*Weighting!G8+TUM_default_S2_Util!I5*Weighting!G9+TUM_default_S2_Util!J5*Weighting!G10+TUM_default_S2_Util!K5*Weighting!G11+TUM_default_S2_Util!L5*Weighting!G12+TUM_default_S2_Util!M5*Weighting!G13+TUM_default_S2_Util!N5*Weighting!G14+TUM_default_S2_Util!O5*Weighting!G15+TUM_default_S2_Util!P5*Weighting!G16+TUM_default_S2_Util!Q5*Weighting!G17</f>
        <v>0</v>
      </c>
      <c r="H5" s="6">
        <f>+TUM_default_S2_Util!B5*Weighting!H2+TUM_default_S2_Util!C5*Weighting!H3+TUM_default_S2_Util!D5*Weighting!H4+TUM_default_S2_Util!E5*Weighting!H5+TUM_default_S2_Util!F5*Weighting!H6+TUM_default_S2_Util!G5*Weighting!H7+TUM_default_S2_Util!H5*Weighting!H8+TUM_default_S2_Util!I5*Weighting!H9+TUM_default_S2_Util!J5*Weighting!H10+TUM_default_S2_Util!K5*Weighting!H11+TUM_default_S2_Util!L5*Weighting!H12+TUM_default_S2_Util!M5*Weighting!H13+TUM_default_S2_Util!N5*Weighting!H14+TUM_default_S2_Util!O5*Weighting!H15+TUM_default_S2_Util!P5*Weighting!H16+TUM_default_S2_Util!Q5*Weighting!H17</f>
        <v>0</v>
      </c>
      <c r="I5" s="6">
        <f>+TUM_default_S2_Util!B5*Weighting!I2+TUM_default_S2_Util!C5*Weighting!I3+TUM_default_S2_Util!D5*Weighting!I4+TUM_default_S2_Util!E5*Weighting!I5+TUM_default_S2_Util!F5*Weighting!I6+TUM_default_S2_Util!G5*Weighting!I7+TUM_default_S2_Util!H5*Weighting!I8+TUM_default_S2_Util!I5*Weighting!I9+TUM_default_S2_Util!J5*Weighting!I10+TUM_default_S2_Util!K5*Weighting!I11+TUM_default_S2_Util!L5*Weighting!I12+TUM_default_S2_Util!M5*Weighting!I13+TUM_default_S2_Util!N5*Weighting!I14+TUM_default_S2_Util!O5*Weighting!I15+TUM_default_S2_Util!P5*Weighting!I16+TUM_default_S2_Util!Q5*Weighting!I17</f>
        <v>0</v>
      </c>
      <c r="J5" s="6">
        <f>+TUM_default_S2_Util!B5*Weighting!J2+TUM_default_S2_Util!C5*Weighting!J3+TUM_default_S2_Util!D5*Weighting!J4+TUM_default_S2_Util!E5*Weighting!J5+TUM_default_S2_Util!F5*Weighting!J6+TUM_default_S2_Util!G5*Weighting!J7+TUM_default_S2_Util!H5*Weighting!J8+TUM_default_S2_Util!I5*Weighting!J9+TUM_default_S2_Util!J5*Weighting!J10+TUM_default_S2_Util!K5*Weighting!J11+TUM_default_S2_Util!L5*Weighting!J12+TUM_default_S2_Util!M5*Weighting!J13+TUM_default_S2_Util!N5*Weighting!J14+TUM_default_S2_Util!O5*Weighting!J15+TUM_default_S2_Util!P5*Weighting!J16+TUM_default_S2_Util!Q5*Weighting!J17</f>
        <v>0</v>
      </c>
      <c r="K5" s="6">
        <f>+TUM_default_S2_Util!B5*Weighting!K2+TUM_default_S2_Util!C5*Weighting!K3+TUM_default_S2_Util!D5*Weighting!K4+TUM_default_S2_Util!E5*Weighting!K5+TUM_default_S2_Util!F5*Weighting!K6+TUM_default_S2_Util!G5*Weighting!K7+TUM_default_S2_Util!H5*Weighting!K8+TUM_default_S2_Util!I5*Weighting!K9+TUM_default_S2_Util!J5*Weighting!K10+TUM_default_S2_Util!K5*Weighting!K11+TUM_default_S2_Util!L5*Weighting!K12+TUM_default_S2_Util!M5*Weighting!K13+TUM_default_S2_Util!N5*Weighting!K14+TUM_default_S2_Util!O5*Weighting!K15+TUM_default_S2_Util!P5*Weighting!K16+TUM_default_S2_Util!Q5*Weighting!K17</f>
        <v>0</v>
      </c>
      <c r="L5" s="6">
        <f>+TUM_default_S2_Util!B5*Weighting!L2+TUM_default_S2_Util!C5*Weighting!L3+TUM_default_S2_Util!D5*Weighting!L4+TUM_default_S2_Util!E5*Weighting!L5+TUM_default_S2_Util!F5*Weighting!L6+TUM_default_S2_Util!G5*Weighting!L7+TUM_default_S2_Util!H5*Weighting!L8+TUM_default_S2_Util!I5*Weighting!L9+TUM_default_S2_Util!J5*Weighting!L10+TUM_default_S2_Util!K5*Weighting!L11+TUM_default_S2_Util!L5*Weighting!L12+TUM_default_S2_Util!M5*Weighting!L13+TUM_default_S2_Util!N5*Weighting!L14+TUM_default_S2_Util!O5*Weighting!L15+TUM_default_S2_Util!P5*Weighting!L16+TUM_default_S2_Util!Q5*Weighting!L17</f>
        <v>0</v>
      </c>
      <c r="M5" s="6">
        <f>+TUM_default_S2_Util!B5*Weighting!M2+TUM_default_S2_Util!C5*Weighting!M3+TUM_default_S2_Util!D5*Weighting!M4+TUM_default_S2_Util!E5*Weighting!M5+TUM_default_S2_Util!F5*Weighting!M6+TUM_default_S2_Util!G5*Weighting!M7+TUM_default_S2_Util!H5*Weighting!M8+TUM_default_S2_Util!I5*Weighting!M9+TUM_default_S2_Util!J5*Weighting!M10+TUM_default_S2_Util!K5*Weighting!M11+TUM_default_S2_Util!L5*Weighting!M12+TUM_default_S2_Util!M5*Weighting!M13+TUM_default_S2_Util!N5*Weighting!M14+TUM_default_S2_Util!O5*Weighting!M15+TUM_default_S2_Util!P5*Weighting!M16+TUM_default_S2_Util!Q5*Weighting!M17</f>
        <v>0</v>
      </c>
      <c r="N5" s="6">
        <f>+TUM_default_S2_Util!B5*Weighting!N2+TUM_default_S2_Util!C5*Weighting!N3+TUM_default_S2_Util!D5*Weighting!N4+TUM_default_S2_Util!E5*Weighting!N5+TUM_default_S2_Util!F5*Weighting!N6+TUM_default_S2_Util!G5*Weighting!N7+TUM_default_S2_Util!H5*Weighting!N8+TUM_default_S2_Util!I5*Weighting!N9+TUM_default_S2_Util!J5*Weighting!N10+TUM_default_S2_Util!K5*Weighting!N11+TUM_default_S2_Util!L5*Weighting!N12+TUM_default_S2_Util!M5*Weighting!N13+TUM_default_S2_Util!N5*Weighting!N14+TUM_default_S2_Util!O5*Weighting!N15+TUM_default_S2_Util!P5*Weighting!N16+TUM_default_S2_Util!Q5*Weighting!N17</f>
        <v>0</v>
      </c>
      <c r="O5" s="6">
        <f>+TUM_default_S2_Util!B5*Weighting!O2+TUM_default_S2_Util!C5*Weighting!O3+TUM_default_S2_Util!D5*Weighting!O4+TUM_default_S2_Util!E5*Weighting!O5+TUM_default_S2_Util!F5*Weighting!O6+TUM_default_S2_Util!G5*Weighting!O7+TUM_default_S2_Util!H5*Weighting!O8+TUM_default_S2_Util!I5*Weighting!O9+TUM_default_S2_Util!J5*Weighting!O10+TUM_default_S2_Util!K5*Weighting!O11+TUM_default_S2_Util!L5*Weighting!O12+TUM_default_S2_Util!M5*Weighting!O13+TUM_default_S2_Util!N5*Weighting!O14+TUM_default_S2_Util!O5*Weighting!O15+TUM_default_S2_Util!P5*Weighting!O16+TUM_default_S2_Util!Q5*Weighting!O17</f>
        <v>0</v>
      </c>
      <c r="P5" s="6">
        <f>+TUM_default_S2_Util!B5*Weighting!P2+TUM_default_S2_Util!C5*Weighting!P3+TUM_default_S2_Util!D5*Weighting!P4+TUM_default_S2_Util!E5*Weighting!P5+TUM_default_S2_Util!F5*Weighting!P6+TUM_default_S2_Util!G5*Weighting!P7+TUM_default_S2_Util!H5*Weighting!P8+TUM_default_S2_Util!I5*Weighting!P9+TUM_default_S2_Util!J5*Weighting!P10+TUM_default_S2_Util!K5*Weighting!P11+TUM_default_S2_Util!L5*Weighting!P12+TUM_default_S2_Util!M5*Weighting!P13+TUM_default_S2_Util!N5*Weighting!P14+TUM_default_S2_Util!O5*Weighting!P15+TUM_default_S2_Util!P5*Weighting!P16+TUM_default_S2_Util!Q5*Weighting!P17</f>
        <v>0</v>
      </c>
      <c r="Q5" s="6">
        <f>+TUM_default_S2_Util!B5*Weighting!Q2+TUM_default_S2_Util!C5*Weighting!Q3+TUM_default_S2_Util!D5*Weighting!Q4+TUM_default_S2_Util!E5*Weighting!Q5+TUM_default_S2_Util!F5*Weighting!Q6+TUM_default_S2_Util!G5*Weighting!Q7+TUM_default_S2_Util!H5*Weighting!Q8+TUM_default_S2_Util!I5*Weighting!Q9+TUM_default_S2_Util!J5*Weighting!Q10+TUM_default_S2_Util!K5*Weighting!Q11+TUM_default_S2_Util!L5*Weighting!Q12+TUM_default_S2_Util!M5*Weighting!Q13+TUM_default_S2_Util!N5*Weighting!Q14+TUM_default_S2_Util!O5*Weighting!Q15+TUM_default_S2_Util!P5*Weighting!Q16+TUM_default_S2_Util!Q5*Weighting!Q17</f>
        <v>0</v>
      </c>
      <c r="R5" s="6">
        <f>+TUM_default_S2_Util!B5*Weighting!R2+TUM_default_S2_Util!C5*Weighting!R3+TUM_default_S2_Util!D5*Weighting!R4+TUM_default_S2_Util!E5*Weighting!R5+TUM_default_S2_Util!F5*Weighting!R6+TUM_default_S2_Util!G5*Weighting!R7+TUM_default_S2_Util!H5*Weighting!R8+TUM_default_S2_Util!I5*Weighting!R9+TUM_default_S2_Util!J5*Weighting!R10+TUM_default_S2_Util!K5*Weighting!R11+TUM_default_S2_Util!L5*Weighting!R12+TUM_default_S2_Util!M5*Weighting!R13+TUM_default_S2_Util!N5*Weighting!R14+TUM_default_S2_Util!O5*Weighting!R15+TUM_default_S2_Util!P5*Weighting!R16+TUM_default_S2_Util!Q5*Weighting!R17</f>
        <v>0</v>
      </c>
      <c r="S5" s="6">
        <f>+TUM_default_S2_Util!B5*Weighting!S2+TUM_default_S2_Util!C5*Weighting!S3+TUM_default_S2_Util!D5*Weighting!S4+TUM_default_S2_Util!E5*Weighting!S5+TUM_default_S2_Util!F5*Weighting!S6+TUM_default_S2_Util!G5*Weighting!S7+TUM_default_S2_Util!H5*Weighting!S8+TUM_default_S2_Util!I5*Weighting!S9+TUM_default_S2_Util!J5*Weighting!S10+TUM_default_S2_Util!K5*Weighting!S11+TUM_default_S2_Util!L5*Weighting!S12+TUM_default_S2_Util!M5*Weighting!S13+TUM_default_S2_Util!N5*Weighting!S14+TUM_default_S2_Util!O5*Weighting!S15+TUM_default_S2_Util!P5*Weighting!S16+TUM_default_S2_Util!Q5*Weighting!S17</f>
        <v>0</v>
      </c>
      <c r="T5" s="6">
        <f>+TUM_default_S2_Util!B5*Weighting!T2+TUM_default_S2_Util!C5*Weighting!T3+TUM_default_S2_Util!D5*Weighting!T4+TUM_default_S2_Util!E5*Weighting!T5+TUM_default_S2_Util!F5*Weighting!T6+TUM_default_S2_Util!G5*Weighting!T7+TUM_default_S2_Util!H5*Weighting!T8+TUM_default_S2_Util!I5*Weighting!T9+TUM_default_S2_Util!J5*Weighting!T10+TUM_default_S2_Util!K5*Weighting!T11+TUM_default_S2_Util!L5*Weighting!T12+TUM_default_S2_Util!M5*Weighting!T13+TUM_default_S2_Util!N5*Weighting!T14+TUM_default_S2_Util!O5*Weighting!T15+TUM_default_S2_Util!P5*Weighting!T16+TUM_default_S2_Util!Q5*Weighting!T17</f>
        <v>0</v>
      </c>
      <c r="U5" s="6">
        <f>+TUM_default_S2_Util!B5*Weighting!U2+TUM_default_S2_Util!C5*Weighting!U3+TUM_default_S2_Util!D5*Weighting!U4+TUM_default_S2_Util!E5*Weighting!U5+TUM_default_S2_Util!F5*Weighting!U6+TUM_default_S2_Util!G5*Weighting!U7+TUM_default_S2_Util!H5*Weighting!U8+TUM_default_S2_Util!I5*Weighting!U9+TUM_default_S2_Util!J5*Weighting!U10+TUM_default_S2_Util!K5*Weighting!U11+TUM_default_S2_Util!L5*Weighting!U12+TUM_default_S2_Util!M5*Weighting!U13+TUM_default_S2_Util!N5*Weighting!U14+TUM_default_S2_Util!O5*Weighting!U15+TUM_default_S2_Util!P5*Weighting!U16+TUM_default_S2_Util!Q5*Weighting!U17</f>
        <v>0</v>
      </c>
      <c r="V5" s="6">
        <f>+TUM_default_S2_Util!B5*Weighting!V2+TUM_default_S2_Util!C5*Weighting!V3+TUM_default_S2_Util!D5*Weighting!V4+TUM_default_S2_Util!E5*Weighting!V5+TUM_default_S2_Util!F5*Weighting!V6+TUM_default_S2_Util!G5*Weighting!V7+TUM_default_S2_Util!H5*Weighting!V8+TUM_default_S2_Util!I5*Weighting!V9+TUM_default_S2_Util!J5*Weighting!V10+TUM_default_S2_Util!K5*Weighting!V11+TUM_default_S2_Util!L5*Weighting!V12+TUM_default_S2_Util!M5*Weighting!V13+TUM_default_S2_Util!N5*Weighting!V14+TUM_default_S2_Util!O5*Weighting!V15+TUM_default_S2_Util!P5*Weighting!V16+TUM_default_S2_Util!Q5*Weighting!V17</f>
        <v>0</v>
      </c>
      <c r="W5" s="6">
        <f>+TUM_default_S2_Util!B5*Weighting!W2+TUM_default_S2_Util!C5*Weighting!W3+TUM_default_S2_Util!D5*Weighting!W4+TUM_default_S2_Util!E5*Weighting!W5+TUM_default_S2_Util!F5*Weighting!W6+TUM_default_S2_Util!G5*Weighting!W7+TUM_default_S2_Util!H5*Weighting!W8+TUM_default_S2_Util!I5*Weighting!W9+TUM_default_S2_Util!J5*Weighting!W10+TUM_default_S2_Util!K5*Weighting!W11+TUM_default_S2_Util!L5*Weighting!W12+TUM_default_S2_Util!M5*Weighting!W13+TUM_default_S2_Util!N5*Weighting!W14+TUM_default_S2_Util!O5*Weighting!W15+TUM_default_S2_Util!P5*Weighting!W16+TUM_default_S2_Util!Q5*Weighting!W17</f>
        <v>0</v>
      </c>
      <c r="X5" s="6">
        <f>+TUM_default_S2_Util!B5*Weighting!X2+TUM_default_S2_Util!C5*Weighting!X3+TUM_default_S2_Util!D5*Weighting!X4+TUM_default_S2_Util!E5*Weighting!X5+TUM_default_S2_Util!F5*Weighting!X6+TUM_default_S2_Util!G5*Weighting!X7+TUM_default_S2_Util!H5*Weighting!X8+TUM_default_S2_Util!I5*Weighting!X9+TUM_default_S2_Util!J5*Weighting!X10+TUM_default_S2_Util!K5*Weighting!X11+TUM_default_S2_Util!L5*Weighting!X12+TUM_default_S2_Util!M5*Weighting!X13+TUM_default_S2_Util!N5*Weighting!X14+TUM_default_S2_Util!O5*Weighting!X15+TUM_default_S2_Util!P5*Weighting!X16+TUM_default_S2_Util!Q5*Weighting!X17</f>
        <v>0</v>
      </c>
      <c r="Y5" s="6">
        <f>+TUM_default_S2_Util!B5*Weighting!Y2+TUM_default_S2_Util!C5*Weighting!Y3+TUM_default_S2_Util!D5*Weighting!Y4+TUM_default_S2_Util!E5*Weighting!Y5+TUM_default_S2_Util!F5*Weighting!Y6+TUM_default_S2_Util!G5*Weighting!Y7+TUM_default_S2_Util!H5*Weighting!Y8+TUM_default_S2_Util!I5*Weighting!Y9+TUM_default_S2_Util!J5*Weighting!Y10+TUM_default_S2_Util!K5*Weighting!Y11+TUM_default_S2_Util!L5*Weighting!Y12+TUM_default_S2_Util!M5*Weighting!Y13+TUM_default_S2_Util!N5*Weighting!Y14+TUM_default_S2_Util!O5*Weighting!Y15+TUM_default_S2_Util!P5*Weighting!Y16+TUM_default_S2_Util!Q5*Weighting!Y17</f>
        <v>0</v>
      </c>
      <c r="Z5" s="6">
        <f>+TUM_default_S2_Util!B5*Weighting!Z2+TUM_default_S2_Util!C5*Weighting!Z3+TUM_default_S2_Util!D5*Weighting!Z4+TUM_default_S2_Util!E5*Weighting!Z5+TUM_default_S2_Util!F5*Weighting!Z6+TUM_default_S2_Util!G5*Weighting!Z7+TUM_default_S2_Util!H5*Weighting!Z8+TUM_default_S2_Util!I5*Weighting!Z9+TUM_default_S2_Util!J5*Weighting!Z10+TUM_default_S2_Util!K5*Weighting!Z11+TUM_default_S2_Util!L5*Weighting!Z12+TUM_default_S2_Util!M5*Weighting!Z13+TUM_default_S2_Util!N5*Weighting!Z14+TUM_default_S2_Util!O5*Weighting!Z15+TUM_default_S2_Util!P5*Weighting!Z16+TUM_default_S2_Util!Q5*Weighting!Z17</f>
        <v>0</v>
      </c>
      <c r="AA5" s="6">
        <f>+TUM_default_S2_Util!B5*Weighting!AA2+TUM_default_S2_Util!C5*Weighting!AA3+TUM_default_S2_Util!D5*Weighting!AA4+TUM_default_S2_Util!E5*Weighting!AA5+TUM_default_S2_Util!F5*Weighting!AA6+TUM_default_S2_Util!G5*Weighting!AA7+TUM_default_S2_Util!H5*Weighting!AA8+TUM_default_S2_Util!I5*Weighting!AA9+TUM_default_S2_Util!J5*Weighting!AA10+TUM_default_S2_Util!K5*Weighting!AA11+TUM_default_S2_Util!L5*Weighting!AA12+TUM_default_S2_Util!M5*Weighting!AA13+TUM_default_S2_Util!N5*Weighting!AA14+TUM_default_S2_Util!O5*Weighting!AA15+TUM_default_S2_Util!P5*Weighting!AA16+TUM_default_S2_Util!Q5*Weighting!AA17</f>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Mat!B2*Weighting!B2+TUM_default_S2_Mat!C2*Weighting!B3+TUM_default_S2_Mat!D2*Weighting!B4+TUM_default_S2_Mat!E2*Weighting!B5+TUM_default_S2_Mat!F2*Weighting!B6+TUM_default_S2_Mat!G2*Weighting!B7+TUM_default_S2_Mat!H2*Weighting!B8+TUM_default_S2_Mat!I2*Weighting!B9+TUM_default_S2_Mat!J2*Weighting!B10+TUM_default_S2_Mat!K2*Weighting!B11+TUM_default_S2_Mat!L2*Weighting!B12+TUM_default_S2_Mat!M2*Weighting!B13+TUM_default_S2_Mat!N2*Weighting!B14+TUM_default_S2_Mat!O2*Weighting!B15+TUM_default_S2_Mat!P2*Weighting!B16+TUM_default_S2_Mat!Q2*Weighting!B17</f>
        <v>1.9254274463798495</v>
      </c>
      <c r="C2" s="6">
        <f ca="1">+TUM_default_S2_Mat!B2*Weighting!C2+TUM_default_S2_Mat!C2*Weighting!C3+TUM_default_S2_Mat!D2*Weighting!C4+TUM_default_S2_Mat!E2*Weighting!C5+TUM_default_S2_Mat!F2*Weighting!C6+TUM_default_S2_Mat!G2*Weighting!C7+TUM_default_S2_Mat!H2*Weighting!C8+TUM_default_S2_Mat!I2*Weighting!C9+TUM_default_S2_Mat!J2*Weighting!C10+TUM_default_S2_Mat!K2*Weighting!C11+TUM_default_S2_Mat!L2*Weighting!C12+TUM_default_S2_Mat!M2*Weighting!C13+TUM_default_S2_Mat!N2*Weighting!C14+TUM_default_S2_Mat!O2*Weighting!C15+TUM_default_S2_Mat!P2*Weighting!C16+TUM_default_S2_Mat!Q2*Weighting!C17</f>
        <v>1.356500686547309</v>
      </c>
      <c r="D2" s="6">
        <f ca="1">+TUM_default_S2_Mat!B2*Weighting!D2+TUM_default_S2_Mat!C2*Weighting!D3+TUM_default_S2_Mat!D2*Weighting!D4+TUM_default_S2_Mat!E2*Weighting!D5+TUM_default_S2_Mat!F2*Weighting!D6+TUM_default_S2_Mat!G2*Weighting!D7+TUM_default_S2_Mat!H2*Weighting!D8+TUM_default_S2_Mat!I2*Weighting!D9+TUM_default_S2_Mat!J2*Weighting!D10+TUM_default_S2_Mat!K2*Weighting!D11+TUM_default_S2_Mat!L2*Weighting!D12+TUM_default_S2_Mat!M2*Weighting!D13+TUM_default_S2_Mat!N2*Weighting!D14+TUM_default_S2_Mat!O2*Weighting!D15+TUM_default_S2_Mat!P2*Weighting!D16+TUM_default_S2_Mat!Q2*Weighting!D17</f>
        <v>1.8931198555805069</v>
      </c>
      <c r="E2" s="6">
        <f ca="1">+TUM_default_S2_Mat!B2*Weighting!E2+TUM_default_S2_Mat!C2*Weighting!E3+TUM_default_S2_Mat!D2*Weighting!E4+TUM_default_S2_Mat!E2*Weighting!E5+TUM_default_S2_Mat!F2*Weighting!E6+TUM_default_S2_Mat!G2*Weighting!E7+TUM_default_S2_Mat!H2*Weighting!E8+TUM_default_S2_Mat!I2*Weighting!E9+TUM_default_S2_Mat!J2*Weighting!E10+TUM_default_S2_Mat!K2*Weighting!E11+TUM_default_S2_Mat!L2*Weighting!E12+TUM_default_S2_Mat!M2*Weighting!E13+TUM_default_S2_Mat!N2*Weighting!E14+TUM_default_S2_Mat!O2*Weighting!E15+TUM_default_S2_Mat!P2*Weighting!E16+TUM_default_S2_Mat!Q2*Weighting!E17</f>
        <v>0.65809878321977655</v>
      </c>
      <c r="F2" s="6">
        <f ca="1">+TUM_default_S2_Mat!B2*Weighting!F2+TUM_default_S2_Mat!C2*Weighting!F3+TUM_default_S2_Mat!D2*Weighting!F4+TUM_default_S2_Mat!E2*Weighting!F5+TUM_default_S2_Mat!F2*Weighting!F6+TUM_default_S2_Mat!G2*Weighting!F7+TUM_default_S2_Mat!H2*Weighting!F8+TUM_default_S2_Mat!I2*Weighting!F9+TUM_default_S2_Mat!J2*Weighting!F10+TUM_default_S2_Mat!K2*Weighting!F11+TUM_default_S2_Mat!L2*Weighting!F12+TUM_default_S2_Mat!M2*Weighting!F13+TUM_default_S2_Mat!N2*Weighting!F14+TUM_default_S2_Mat!O2*Weighting!F15+TUM_default_S2_Mat!P2*Weighting!F16+TUM_default_S2_Mat!Q2*Weighting!F17</f>
        <v>1.602086241051653</v>
      </c>
      <c r="G2" s="6">
        <f>+TUM_default_S2_Mat!B2*Weighting!G2+TUM_default_S2_Mat!C2*Weighting!G3+TUM_default_S2_Mat!D2*Weighting!G4+TUM_default_S2_Mat!E2*Weighting!G5+TUM_default_S2_Mat!F2*Weighting!G6+TUM_default_S2_Mat!G2*Weighting!G7+TUM_default_S2_Mat!H2*Weighting!G8+TUM_default_S2_Mat!I2*Weighting!G9+TUM_default_S2_Mat!J2*Weighting!G10+TUM_default_S2_Mat!K2*Weighting!G11+TUM_default_S2_Mat!L2*Weighting!G12+TUM_default_S2_Mat!M2*Weighting!G13+TUM_default_S2_Mat!N2*Weighting!G14+TUM_default_S2_Mat!O2*Weighting!G15+TUM_default_S2_Mat!P2*Weighting!G16+TUM_default_S2_Mat!Q2*Weighting!G17</f>
        <v>0.99674883636369171</v>
      </c>
      <c r="H2" s="6">
        <f>+TUM_default_S2_Mat!B2*Weighting!H2+TUM_default_S2_Mat!C2*Weighting!H3+TUM_default_S2_Mat!D2*Weighting!H4+TUM_default_S2_Mat!E2*Weighting!H5+TUM_default_S2_Mat!F2*Weighting!H6+TUM_default_S2_Mat!G2*Weighting!H7+TUM_default_S2_Mat!H2*Weighting!H8+TUM_default_S2_Mat!I2*Weighting!H9+TUM_default_S2_Mat!J2*Weighting!H10+TUM_default_S2_Mat!K2*Weighting!H11+TUM_default_S2_Mat!L2*Weighting!H12+TUM_default_S2_Mat!M2*Weighting!H13+TUM_default_S2_Mat!N2*Weighting!H14+TUM_default_S2_Mat!O2*Weighting!H15+TUM_default_S2_Mat!P2*Weighting!H16+TUM_default_S2_Mat!Q2*Weighting!H17</f>
        <v>1.0117049335394503</v>
      </c>
      <c r="I2" s="6">
        <f>+TUM_default_S2_Mat!B2*Weighting!I2+TUM_default_S2_Mat!C2*Weighting!I3+TUM_default_S2_Mat!D2*Weighting!I4+TUM_default_S2_Mat!E2*Weighting!I5+TUM_default_S2_Mat!F2*Weighting!I6+TUM_default_S2_Mat!G2*Weighting!I7+TUM_default_S2_Mat!H2*Weighting!I8+TUM_default_S2_Mat!I2*Weighting!I9+TUM_default_S2_Mat!J2*Weighting!I10+TUM_default_S2_Mat!K2*Weighting!I11+TUM_default_S2_Mat!L2*Weighting!I12+TUM_default_S2_Mat!M2*Weighting!I13+TUM_default_S2_Mat!N2*Weighting!I14+TUM_default_S2_Mat!O2*Weighting!I15+TUM_default_S2_Mat!P2*Weighting!I16+TUM_default_S2_Mat!Q2*Weighting!I17</f>
        <v>0.98833467122610941</v>
      </c>
      <c r="J2" s="6">
        <f>+TUM_default_S2_Mat!B2*Weighting!J2+TUM_default_S2_Mat!C2*Weighting!J3+TUM_default_S2_Mat!D2*Weighting!J4+TUM_default_S2_Mat!E2*Weighting!J5+TUM_default_S2_Mat!F2*Weighting!J6+TUM_default_S2_Mat!G2*Weighting!J7+TUM_default_S2_Mat!H2*Weighting!J8+TUM_default_S2_Mat!I2*Weighting!J9+TUM_default_S2_Mat!J2*Weighting!J10+TUM_default_S2_Mat!K2*Weighting!J11+TUM_default_S2_Mat!L2*Weighting!J12+TUM_default_S2_Mat!M2*Weighting!J13+TUM_default_S2_Mat!N2*Weighting!J14+TUM_default_S2_Mat!O2*Weighting!J15+TUM_default_S2_Mat!P2*Weighting!J16+TUM_default_S2_Mat!Q2*Weighting!J17</f>
        <v>0.6229312825411063</v>
      </c>
      <c r="K2" s="6">
        <f>+TUM_default_S2_Mat!B2*Weighting!K2+TUM_default_S2_Mat!C2*Weighting!K3+TUM_default_S2_Mat!D2*Weighting!K4+TUM_default_S2_Mat!E2*Weighting!K5+TUM_default_S2_Mat!F2*Weighting!K6+TUM_default_S2_Mat!G2*Weighting!K7+TUM_default_S2_Mat!H2*Weighting!K8+TUM_default_S2_Mat!I2*Weighting!K9+TUM_default_S2_Mat!J2*Weighting!K10+TUM_default_S2_Mat!K2*Weighting!K11+TUM_default_S2_Mat!L2*Weighting!K12+TUM_default_S2_Mat!M2*Weighting!K13+TUM_default_S2_Mat!N2*Weighting!K14+TUM_default_S2_Mat!O2*Weighting!K15+TUM_default_S2_Mat!P2*Weighting!K16+TUM_default_S2_Mat!Q2*Weighting!K17</f>
        <v>0.91883329426042282</v>
      </c>
      <c r="L2" s="6">
        <f>+TUM_default_S2_Mat!B2*Weighting!L2+TUM_default_S2_Mat!C2*Weighting!L3+TUM_default_S2_Mat!D2*Weighting!L4+TUM_default_S2_Mat!E2*Weighting!L5+TUM_default_S2_Mat!F2*Weighting!L6+TUM_default_S2_Mat!G2*Weighting!L7+TUM_default_S2_Mat!H2*Weighting!L8+TUM_default_S2_Mat!I2*Weighting!L9+TUM_default_S2_Mat!J2*Weighting!L10+TUM_default_S2_Mat!K2*Weighting!L11+TUM_default_S2_Mat!L2*Weighting!L12+TUM_default_S2_Mat!M2*Weighting!L13+TUM_default_S2_Mat!N2*Weighting!L14+TUM_default_S2_Mat!O2*Weighting!L15+TUM_default_S2_Mat!P2*Weighting!L16+TUM_default_S2_Mat!Q2*Weighting!L17</f>
        <v>0.63807936476697991</v>
      </c>
      <c r="M2" s="6">
        <f>+TUM_default_S2_Mat!B2*Weighting!M2+TUM_default_S2_Mat!C2*Weighting!M3+TUM_default_S2_Mat!D2*Weighting!M4+TUM_default_S2_Mat!E2*Weighting!M5+TUM_default_S2_Mat!F2*Weighting!M6+TUM_default_S2_Mat!G2*Weighting!M7+TUM_default_S2_Mat!H2*Weighting!M8+TUM_default_S2_Mat!I2*Weighting!M9+TUM_default_S2_Mat!J2*Weighting!M10+TUM_default_S2_Mat!K2*Weighting!M11+TUM_default_S2_Mat!L2*Weighting!M12+TUM_default_S2_Mat!M2*Weighting!M13+TUM_default_S2_Mat!N2*Weighting!M14+TUM_default_S2_Mat!O2*Weighting!M15+TUM_default_S2_Mat!P2*Weighting!M16+TUM_default_S2_Mat!Q2*Weighting!M17</f>
        <v>0.26576930827065653</v>
      </c>
      <c r="N2" s="6">
        <f>+TUM_default_S2_Mat!B2*Weighting!N2+TUM_default_S2_Mat!C2*Weighting!N3+TUM_default_S2_Mat!D2*Weighting!N4+TUM_default_S2_Mat!E2*Weighting!N5+TUM_default_S2_Mat!F2*Weighting!N6+TUM_default_S2_Mat!G2*Weighting!N7+TUM_default_S2_Mat!H2*Weighting!N8+TUM_default_S2_Mat!I2*Weighting!N9+TUM_default_S2_Mat!J2*Weighting!N10+TUM_default_S2_Mat!K2*Weighting!N11+TUM_default_S2_Mat!L2*Weighting!N12+TUM_default_S2_Mat!M2*Weighting!N13+TUM_default_S2_Mat!N2*Weighting!N14+TUM_default_S2_Mat!O2*Weighting!N15+TUM_default_S2_Mat!P2*Weighting!N16+TUM_default_S2_Mat!Q2*Weighting!N17</f>
        <v>3.3938816812290127</v>
      </c>
      <c r="O2" s="6">
        <f>+TUM_default_S2_Mat!B2*Weighting!O2+TUM_default_S2_Mat!C2*Weighting!O3+TUM_default_S2_Mat!D2*Weighting!O4+TUM_default_S2_Mat!E2*Weighting!O5+TUM_default_S2_Mat!F2*Weighting!O6+TUM_default_S2_Mat!G2*Weighting!O7+TUM_default_S2_Mat!H2*Weighting!O8+TUM_default_S2_Mat!I2*Weighting!O9+TUM_default_S2_Mat!J2*Weighting!O10+TUM_default_S2_Mat!K2*Weighting!O11+TUM_default_S2_Mat!L2*Weighting!O12+TUM_default_S2_Mat!M2*Weighting!O13+TUM_default_S2_Mat!N2*Weighting!O14+TUM_default_S2_Mat!O2*Weighting!O15+TUM_default_S2_Mat!P2*Weighting!O16+TUM_default_S2_Mat!Q2*Weighting!O17</f>
        <v>0.89799592747379076</v>
      </c>
      <c r="P2" s="6">
        <f>+TUM_default_S2_Mat!B2*Weighting!P2+TUM_default_S2_Mat!C2*Weighting!P3+TUM_default_S2_Mat!D2*Weighting!P4+TUM_default_S2_Mat!E2*Weighting!P5+TUM_default_S2_Mat!F2*Weighting!P6+TUM_default_S2_Mat!G2*Weighting!P7+TUM_default_S2_Mat!H2*Weighting!P8+TUM_default_S2_Mat!I2*Weighting!P9+TUM_default_S2_Mat!J2*Weighting!P10+TUM_default_S2_Mat!K2*Weighting!P11+TUM_default_S2_Mat!L2*Weighting!P12+TUM_default_S2_Mat!M2*Weighting!P13+TUM_default_S2_Mat!N2*Weighting!P14+TUM_default_S2_Mat!O2*Weighting!P15+TUM_default_S2_Mat!P2*Weighting!P16+TUM_default_S2_Mat!Q2*Weighting!P17</f>
        <v>0.50736768202956317</v>
      </c>
      <c r="Q2" s="6">
        <f>+TUM_default_S2_Mat!B2*Weighting!Q2+TUM_default_S2_Mat!C2*Weighting!Q3+TUM_default_S2_Mat!D2*Weighting!Q4+TUM_default_S2_Mat!E2*Weighting!Q5+TUM_default_S2_Mat!F2*Weighting!Q6+TUM_default_S2_Mat!G2*Weighting!Q7+TUM_default_S2_Mat!H2*Weighting!Q8+TUM_default_S2_Mat!I2*Weighting!Q9+TUM_default_S2_Mat!J2*Weighting!Q10+TUM_default_S2_Mat!K2*Weighting!Q11+TUM_default_S2_Mat!L2*Weighting!Q12+TUM_default_S2_Mat!M2*Weighting!Q13+TUM_default_S2_Mat!N2*Weighting!Q14+TUM_default_S2_Mat!O2*Weighting!Q15+TUM_default_S2_Mat!P2*Weighting!Q16+TUM_default_S2_Mat!Q2*Weighting!Q17</f>
        <v>0.41395525042220893</v>
      </c>
      <c r="R2" s="6">
        <f>+TUM_default_S2_Mat!B2*Weighting!R2+TUM_default_S2_Mat!C2*Weighting!R3+TUM_default_S2_Mat!D2*Weighting!R4+TUM_default_S2_Mat!E2*Weighting!R5+TUM_default_S2_Mat!F2*Weighting!R6+TUM_default_S2_Mat!G2*Weighting!R7+TUM_default_S2_Mat!H2*Weighting!R8+TUM_default_S2_Mat!I2*Weighting!R9+TUM_default_S2_Mat!J2*Weighting!R10+TUM_default_S2_Mat!K2*Weighting!R11+TUM_default_S2_Mat!L2*Weighting!R12+TUM_default_S2_Mat!M2*Weighting!R13+TUM_default_S2_Mat!N2*Weighting!R14+TUM_default_S2_Mat!O2*Weighting!R15+TUM_default_S2_Mat!P2*Weighting!R16+TUM_default_S2_Mat!Q2*Weighting!R17</f>
        <v>0.85521001667115704</v>
      </c>
      <c r="S2" s="6">
        <f>+TUM_default_S2_Mat!B2*Weighting!S2+TUM_default_S2_Mat!C2*Weighting!S3+TUM_default_S2_Mat!D2*Weighting!S4+TUM_default_S2_Mat!E2*Weighting!S5+TUM_default_S2_Mat!F2*Weighting!S6+TUM_default_S2_Mat!G2*Weighting!S7+TUM_default_S2_Mat!H2*Weighting!S8+TUM_default_S2_Mat!I2*Weighting!S9+TUM_default_S2_Mat!J2*Weighting!S10+TUM_default_S2_Mat!K2*Weighting!S11+TUM_default_S2_Mat!L2*Weighting!S12+TUM_default_S2_Mat!M2*Weighting!S13+TUM_default_S2_Mat!N2*Weighting!S14+TUM_default_S2_Mat!O2*Weighting!S15+TUM_default_S2_Mat!P2*Weighting!S16+TUM_default_S2_Mat!Q2*Weighting!S17</f>
        <v>0.98686147133514024</v>
      </c>
      <c r="T2" s="6">
        <f>+TUM_default_S2_Mat!B2*Weighting!T2+TUM_default_S2_Mat!C2*Weighting!T3+TUM_default_S2_Mat!D2*Weighting!T4+TUM_default_S2_Mat!E2*Weighting!T5+TUM_default_S2_Mat!F2*Weighting!T6+TUM_default_S2_Mat!G2*Weighting!T7+TUM_default_S2_Mat!H2*Weighting!T8+TUM_default_S2_Mat!I2*Weighting!T9+TUM_default_S2_Mat!J2*Weighting!T10+TUM_default_S2_Mat!K2*Weighting!T11+TUM_default_S2_Mat!L2*Weighting!T12+TUM_default_S2_Mat!M2*Weighting!T13+TUM_default_S2_Mat!N2*Weighting!T14+TUM_default_S2_Mat!O2*Weighting!T15+TUM_default_S2_Mat!P2*Weighting!T16+TUM_default_S2_Mat!Q2*Weighting!T17</f>
        <v>0.54808461843890444</v>
      </c>
      <c r="U2" s="6">
        <f>+TUM_default_S2_Mat!B2*Weighting!U2+TUM_default_S2_Mat!C2*Weighting!U3+TUM_default_S2_Mat!D2*Weighting!U4+TUM_default_S2_Mat!E2*Weighting!U5+TUM_default_S2_Mat!F2*Weighting!U6+TUM_default_S2_Mat!G2*Weighting!U7+TUM_default_S2_Mat!H2*Weighting!U8+TUM_default_S2_Mat!I2*Weighting!U9+TUM_default_S2_Mat!J2*Weighting!U10+TUM_default_S2_Mat!K2*Weighting!U11+TUM_default_S2_Mat!L2*Weighting!U12+TUM_default_S2_Mat!M2*Weighting!U13+TUM_default_S2_Mat!N2*Weighting!U14+TUM_default_S2_Mat!O2*Weighting!U15+TUM_default_S2_Mat!P2*Weighting!U16+TUM_default_S2_Mat!Q2*Weighting!U17</f>
        <v>0.13996213978363131</v>
      </c>
      <c r="V2" s="6">
        <f>+TUM_default_S2_Mat!B2*Weighting!V2+TUM_default_S2_Mat!C2*Weighting!V3+TUM_default_S2_Mat!D2*Weighting!V4+TUM_default_S2_Mat!E2*Weighting!V5+TUM_default_S2_Mat!F2*Weighting!V6+TUM_default_S2_Mat!G2*Weighting!V7+TUM_default_S2_Mat!H2*Weighting!V8+TUM_default_S2_Mat!I2*Weighting!V9+TUM_default_S2_Mat!J2*Weighting!V10+TUM_default_S2_Mat!K2*Weighting!V11+TUM_default_S2_Mat!L2*Weighting!V12+TUM_default_S2_Mat!M2*Weighting!V13+TUM_default_S2_Mat!N2*Weighting!V14+TUM_default_S2_Mat!O2*Weighting!V15+TUM_default_S2_Mat!P2*Weighting!V16+TUM_default_S2_Mat!Q2*Weighting!V17</f>
        <v>0.31226853971227692</v>
      </c>
      <c r="W2" s="6">
        <f>+TUM_default_S2_Mat!B2*Weighting!W2+TUM_default_S2_Mat!C2*Weighting!W3+TUM_default_S2_Mat!D2*Weighting!W4+TUM_default_S2_Mat!E2*Weighting!W5+TUM_default_S2_Mat!F2*Weighting!W6+TUM_default_S2_Mat!G2*Weighting!W7+TUM_default_S2_Mat!H2*Weighting!W8+TUM_default_S2_Mat!I2*Weighting!W9+TUM_default_S2_Mat!J2*Weighting!W10+TUM_default_S2_Mat!K2*Weighting!W11+TUM_default_S2_Mat!L2*Weighting!W12+TUM_default_S2_Mat!M2*Weighting!W13+TUM_default_S2_Mat!N2*Weighting!W14+TUM_default_S2_Mat!O2*Weighting!W15+TUM_default_S2_Mat!P2*Weighting!W16+TUM_default_S2_Mat!Q2*Weighting!W17</f>
        <v>0.53849631885229821</v>
      </c>
      <c r="X2" s="6">
        <f>+TUM_default_S2_Mat!B2*Weighting!X2+TUM_default_S2_Mat!C2*Weighting!X3+TUM_default_S2_Mat!D2*Weighting!X4+TUM_default_S2_Mat!E2*Weighting!X5+TUM_default_S2_Mat!F2*Weighting!X6+TUM_default_S2_Mat!G2*Weighting!X7+TUM_default_S2_Mat!H2*Weighting!X8+TUM_default_S2_Mat!I2*Weighting!X9+TUM_default_S2_Mat!J2*Weighting!X10+TUM_default_S2_Mat!K2*Weighting!X11+TUM_default_S2_Mat!L2*Weighting!X12+TUM_default_S2_Mat!M2*Weighting!X13+TUM_default_S2_Mat!N2*Weighting!X14+TUM_default_S2_Mat!O2*Weighting!X15+TUM_default_S2_Mat!P2*Weighting!X16+TUM_default_S2_Mat!Q2*Weighting!X17</f>
        <v>0.13151480152843562</v>
      </c>
      <c r="Y2" s="6">
        <f>+TUM_default_S2_Mat!B2*Weighting!Y2+TUM_default_S2_Mat!C2*Weighting!Y3+TUM_default_S2_Mat!D2*Weighting!Y4+TUM_default_S2_Mat!E2*Weighting!Y5+TUM_default_S2_Mat!F2*Weighting!Y6+TUM_default_S2_Mat!G2*Weighting!Y7+TUM_default_S2_Mat!H2*Weighting!Y8+TUM_default_S2_Mat!I2*Weighting!Y9+TUM_default_S2_Mat!J2*Weighting!Y10+TUM_default_S2_Mat!K2*Weighting!Y11+TUM_default_S2_Mat!L2*Weighting!Y12+TUM_default_S2_Mat!M2*Weighting!Y13+TUM_default_S2_Mat!N2*Weighting!Y14+TUM_default_S2_Mat!O2*Weighting!Y15+TUM_default_S2_Mat!P2*Weighting!Y16+TUM_default_S2_Mat!Q2*Weighting!Y17</f>
        <v>0.16592279794281012</v>
      </c>
      <c r="Z2" s="6">
        <f>+TUM_default_S2_Mat!B2*Weighting!Z2+TUM_default_S2_Mat!C2*Weighting!Z3+TUM_default_S2_Mat!D2*Weighting!Z4+TUM_default_S2_Mat!E2*Weighting!Z5+TUM_default_S2_Mat!F2*Weighting!Z6+TUM_default_S2_Mat!G2*Weighting!Z7+TUM_default_S2_Mat!H2*Weighting!Z8+TUM_default_S2_Mat!I2*Weighting!Z9+TUM_default_S2_Mat!J2*Weighting!Z10+TUM_default_S2_Mat!K2*Weighting!Z11+TUM_default_S2_Mat!L2*Weighting!Z12+TUM_default_S2_Mat!M2*Weighting!Z13+TUM_default_S2_Mat!N2*Weighting!Z14+TUM_default_S2_Mat!O2*Weighting!Z15+TUM_default_S2_Mat!P2*Weighting!Z16+TUM_default_S2_Mat!Q2*Weighting!Z17</f>
        <v>0.17093572468914608</v>
      </c>
      <c r="AA2" s="6">
        <f>+TUM_default_S2_Mat!B2*Weighting!AA2+TUM_default_S2_Mat!C2*Weighting!AA3+TUM_default_S2_Mat!D2*Weighting!AA4+TUM_default_S2_Mat!E2*Weighting!AA5+TUM_default_S2_Mat!F2*Weighting!AA6+TUM_default_S2_Mat!G2*Weighting!AA7+TUM_default_S2_Mat!H2*Weighting!AA8+TUM_default_S2_Mat!I2*Weighting!AA9+TUM_default_S2_Mat!J2*Weighting!AA10+TUM_default_S2_Mat!K2*Weighting!AA11+TUM_default_S2_Mat!L2*Weighting!AA12+TUM_default_S2_Mat!M2*Weighting!AA13+TUM_default_S2_Mat!N2*Weighting!AA14+TUM_default_S2_Mat!O2*Weighting!AA15+TUM_default_S2_Mat!P2*Weighting!AA16+TUM_default_S2_Mat!Q2*Weighting!AA17</f>
        <v>5.9816757386730561</v>
      </c>
    </row>
    <row r="3" spans="1:27" x14ac:dyDescent="0.35">
      <c r="A3" s="5" t="s">
        <v>2</v>
      </c>
      <c r="B3" s="6">
        <f ca="1">+TUM_default_S2_Mat!B3*Weighting!B2+TUM_default_S2_Mat!C3*Weighting!B3+TUM_default_S2_Mat!D3*Weighting!B4+TUM_default_S2_Mat!E3*Weighting!B5+TUM_default_S2_Mat!F3*Weighting!B6+TUM_default_S2_Mat!G3*Weighting!B7+TUM_default_S2_Mat!H3*Weighting!B8+TUM_default_S2_Mat!I3*Weighting!B9+TUM_default_S2_Mat!J3*Weighting!B10+TUM_default_S2_Mat!K3*Weighting!B11+TUM_default_S2_Mat!L3*Weighting!B12+TUM_default_S2_Mat!M3*Weighting!B13+TUM_default_S2_Mat!N3*Weighting!B14+TUM_default_S2_Mat!O3*Weighting!B15+TUM_default_S2_Mat!P3*Weighting!B16+TUM_default_S2_Mat!Q3*Weighting!B17</f>
        <v>0.32090457439664183</v>
      </c>
      <c r="C3" s="6">
        <f ca="1">+TUM_default_S2_Mat!B3*Weighting!C2+TUM_default_S2_Mat!C3*Weighting!C3+TUM_default_S2_Mat!D3*Weighting!C4+TUM_default_S2_Mat!E3*Weighting!C5+TUM_default_S2_Mat!F3*Weighting!C6+TUM_default_S2_Mat!G3*Weighting!C7+TUM_default_S2_Mat!H3*Weighting!C8+TUM_default_S2_Mat!I3*Weighting!C9+TUM_default_S2_Mat!J3*Weighting!C10+TUM_default_S2_Mat!K3*Weighting!C11+TUM_default_S2_Mat!L3*Weighting!C12+TUM_default_S2_Mat!M3*Weighting!C13+TUM_default_S2_Mat!N3*Weighting!C14+TUM_default_S2_Mat!O3*Weighting!C15+TUM_default_S2_Mat!P3*Weighting!C16+TUM_default_S2_Mat!Q3*Weighting!C17</f>
        <v>0.22608344775788491</v>
      </c>
      <c r="D3" s="6">
        <f ca="1">+TUM_default_S2_Mat!B3*Weighting!D2+TUM_default_S2_Mat!C3*Weighting!D3+TUM_default_S2_Mat!D3*Weighting!D4+TUM_default_S2_Mat!E3*Weighting!D5+TUM_default_S2_Mat!F3*Weighting!D6+TUM_default_S2_Mat!G3*Weighting!D7+TUM_default_S2_Mat!H3*Weighting!D8+TUM_default_S2_Mat!I3*Weighting!D9+TUM_default_S2_Mat!J3*Weighting!D10+TUM_default_S2_Mat!K3*Weighting!D11+TUM_default_S2_Mat!L3*Weighting!D12+TUM_default_S2_Mat!M3*Weighting!D13+TUM_default_S2_Mat!N3*Weighting!D14+TUM_default_S2_Mat!O3*Weighting!D15+TUM_default_S2_Mat!P3*Weighting!D16+TUM_default_S2_Mat!Q3*Weighting!D17</f>
        <v>0.31551997593008457</v>
      </c>
      <c r="E3" s="6">
        <f ca="1">+TUM_default_S2_Mat!B3*Weighting!E2+TUM_default_S2_Mat!C3*Weighting!E3+TUM_default_S2_Mat!D3*Weighting!E4+TUM_default_S2_Mat!E3*Weighting!E5+TUM_default_S2_Mat!F3*Weighting!E6+TUM_default_S2_Mat!G3*Weighting!E7+TUM_default_S2_Mat!H3*Weighting!E8+TUM_default_S2_Mat!I3*Weighting!E9+TUM_default_S2_Mat!J3*Weighting!E10+TUM_default_S2_Mat!K3*Weighting!E11+TUM_default_S2_Mat!L3*Weighting!E12+TUM_default_S2_Mat!M3*Weighting!E13+TUM_default_S2_Mat!N3*Weighting!E14+TUM_default_S2_Mat!O3*Weighting!E15+TUM_default_S2_Mat!P3*Weighting!E16+TUM_default_S2_Mat!Q3*Weighting!E17</f>
        <v>0.10968313053662943</v>
      </c>
      <c r="F3" s="6">
        <f ca="1">+TUM_default_S2_Mat!B3*Weighting!F2+TUM_default_S2_Mat!C3*Weighting!F3+TUM_default_S2_Mat!D3*Weighting!F4+TUM_default_S2_Mat!E3*Weighting!F5+TUM_default_S2_Mat!F3*Weighting!F6+TUM_default_S2_Mat!G3*Weighting!F7+TUM_default_S2_Mat!H3*Weighting!F8+TUM_default_S2_Mat!I3*Weighting!F9+TUM_default_S2_Mat!J3*Weighting!F10+TUM_default_S2_Mat!K3*Weighting!F11+TUM_default_S2_Mat!L3*Weighting!F12+TUM_default_S2_Mat!M3*Weighting!F13+TUM_default_S2_Mat!N3*Weighting!F14+TUM_default_S2_Mat!O3*Weighting!F15+TUM_default_S2_Mat!P3*Weighting!F16+TUM_default_S2_Mat!Q3*Weighting!F17</f>
        <v>0.2670143735086089</v>
      </c>
      <c r="G3" s="6">
        <f>+TUM_default_S2_Mat!B3*Weighting!G2+TUM_default_S2_Mat!C3*Weighting!G3+TUM_default_S2_Mat!D3*Weighting!G4+TUM_default_S2_Mat!E3*Weighting!G5+TUM_default_S2_Mat!F3*Weighting!G6+TUM_default_S2_Mat!G3*Weighting!G7+TUM_default_S2_Mat!H3*Weighting!G8+TUM_default_S2_Mat!I3*Weighting!G9+TUM_default_S2_Mat!J3*Weighting!G10+TUM_default_S2_Mat!K3*Weighting!G11+TUM_default_S2_Mat!L3*Weighting!G12+TUM_default_S2_Mat!M3*Weighting!G13+TUM_default_S2_Mat!N3*Weighting!G14+TUM_default_S2_Mat!O3*Weighting!G15+TUM_default_S2_Mat!P3*Weighting!G16+TUM_default_S2_Mat!Q3*Weighting!G17</f>
        <v>0.16612480606061533</v>
      </c>
      <c r="H3" s="6">
        <f>+TUM_default_S2_Mat!B3*Weighting!H2+TUM_default_S2_Mat!C3*Weighting!H3+TUM_default_S2_Mat!D3*Weighting!H4+TUM_default_S2_Mat!E3*Weighting!H5+TUM_default_S2_Mat!F3*Weighting!H6+TUM_default_S2_Mat!G3*Weighting!H7+TUM_default_S2_Mat!H3*Weighting!H8+TUM_default_S2_Mat!I3*Weighting!H9+TUM_default_S2_Mat!J3*Weighting!H10+TUM_default_S2_Mat!K3*Weighting!H11+TUM_default_S2_Mat!L3*Weighting!H12+TUM_default_S2_Mat!M3*Weighting!H13+TUM_default_S2_Mat!N3*Weighting!H14+TUM_default_S2_Mat!O3*Weighting!H15+TUM_default_S2_Mat!P3*Weighting!H16+TUM_default_S2_Mat!Q3*Weighting!H17</f>
        <v>0.16861748892324177</v>
      </c>
      <c r="I3" s="6">
        <f>+TUM_default_S2_Mat!B3*Weighting!I2+TUM_default_S2_Mat!C3*Weighting!I3+TUM_default_S2_Mat!D3*Weighting!I4+TUM_default_S2_Mat!E3*Weighting!I5+TUM_default_S2_Mat!F3*Weighting!I6+TUM_default_S2_Mat!G3*Weighting!I7+TUM_default_S2_Mat!H3*Weighting!I8+TUM_default_S2_Mat!I3*Weighting!I9+TUM_default_S2_Mat!J3*Weighting!I10+TUM_default_S2_Mat!K3*Weighting!I11+TUM_default_S2_Mat!L3*Weighting!I12+TUM_default_S2_Mat!M3*Weighting!I13+TUM_default_S2_Mat!N3*Weighting!I14+TUM_default_S2_Mat!O3*Weighting!I15+TUM_default_S2_Mat!P3*Weighting!I16+TUM_default_S2_Mat!Q3*Weighting!I17</f>
        <v>0.16472244520435159</v>
      </c>
      <c r="J3" s="6">
        <f>+TUM_default_S2_Mat!B3*Weighting!J2+TUM_default_S2_Mat!C3*Weighting!J3+TUM_default_S2_Mat!D3*Weighting!J4+TUM_default_S2_Mat!E3*Weighting!J5+TUM_default_S2_Mat!F3*Weighting!J6+TUM_default_S2_Mat!G3*Weighting!J7+TUM_default_S2_Mat!H3*Weighting!J8+TUM_default_S2_Mat!I3*Weighting!J9+TUM_default_S2_Mat!J3*Weighting!J10+TUM_default_S2_Mat!K3*Weighting!J11+TUM_default_S2_Mat!L3*Weighting!J12+TUM_default_S2_Mat!M3*Weighting!J13+TUM_default_S2_Mat!N3*Weighting!J14+TUM_default_S2_Mat!O3*Weighting!J15+TUM_default_S2_Mat!P3*Weighting!J16+TUM_default_S2_Mat!Q3*Weighting!J17</f>
        <v>0.10382188042351774</v>
      </c>
      <c r="K3" s="6">
        <f>+TUM_default_S2_Mat!B3*Weighting!K2+TUM_default_S2_Mat!C3*Weighting!K3+TUM_default_S2_Mat!D3*Weighting!K4+TUM_default_S2_Mat!E3*Weighting!K5+TUM_default_S2_Mat!F3*Weighting!K6+TUM_default_S2_Mat!G3*Weighting!K7+TUM_default_S2_Mat!H3*Weighting!K8+TUM_default_S2_Mat!I3*Weighting!K9+TUM_default_S2_Mat!J3*Weighting!K10+TUM_default_S2_Mat!K3*Weighting!K11+TUM_default_S2_Mat!L3*Weighting!K12+TUM_default_S2_Mat!M3*Weighting!K13+TUM_default_S2_Mat!N3*Weighting!K14+TUM_default_S2_Mat!O3*Weighting!K15+TUM_default_S2_Mat!P3*Weighting!K16+TUM_default_S2_Mat!Q3*Weighting!K17</f>
        <v>0.15313888237673717</v>
      </c>
      <c r="L3" s="6">
        <f>+TUM_default_S2_Mat!B3*Weighting!L2+TUM_default_S2_Mat!C3*Weighting!L3+TUM_default_S2_Mat!D3*Weighting!L4+TUM_default_S2_Mat!E3*Weighting!L5+TUM_default_S2_Mat!F3*Weighting!L6+TUM_default_S2_Mat!G3*Weighting!L7+TUM_default_S2_Mat!H3*Weighting!L8+TUM_default_S2_Mat!I3*Weighting!L9+TUM_default_S2_Mat!J3*Weighting!L10+TUM_default_S2_Mat!K3*Weighting!L11+TUM_default_S2_Mat!L3*Weighting!L12+TUM_default_S2_Mat!M3*Weighting!L13+TUM_default_S2_Mat!N3*Weighting!L14+TUM_default_S2_Mat!O3*Weighting!L15+TUM_default_S2_Mat!P3*Weighting!L16+TUM_default_S2_Mat!Q3*Weighting!L17</f>
        <v>0.10634656079449668</v>
      </c>
      <c r="M3" s="6">
        <f>+TUM_default_S2_Mat!B3*Weighting!M2+TUM_default_S2_Mat!C3*Weighting!M3+TUM_default_S2_Mat!D3*Weighting!M4+TUM_default_S2_Mat!E3*Weighting!M5+TUM_default_S2_Mat!F3*Weighting!M6+TUM_default_S2_Mat!G3*Weighting!M7+TUM_default_S2_Mat!H3*Weighting!M8+TUM_default_S2_Mat!I3*Weighting!M9+TUM_default_S2_Mat!J3*Weighting!M10+TUM_default_S2_Mat!K3*Weighting!M11+TUM_default_S2_Mat!L3*Weighting!M12+TUM_default_S2_Mat!M3*Weighting!M13+TUM_default_S2_Mat!N3*Weighting!M14+TUM_default_S2_Mat!O3*Weighting!M15+TUM_default_S2_Mat!P3*Weighting!M16+TUM_default_S2_Mat!Q3*Weighting!M17</f>
        <v>4.4294884711776096E-2</v>
      </c>
      <c r="N3" s="6">
        <f>+TUM_default_S2_Mat!B3*Weighting!N2+TUM_default_S2_Mat!C3*Weighting!N3+TUM_default_S2_Mat!D3*Weighting!N4+TUM_default_S2_Mat!E3*Weighting!N5+TUM_default_S2_Mat!F3*Weighting!N6+TUM_default_S2_Mat!G3*Weighting!N7+TUM_default_S2_Mat!H3*Weighting!N8+TUM_default_S2_Mat!I3*Weighting!N9+TUM_default_S2_Mat!J3*Weighting!N10+TUM_default_S2_Mat!K3*Weighting!N11+TUM_default_S2_Mat!L3*Weighting!N12+TUM_default_S2_Mat!M3*Weighting!N13+TUM_default_S2_Mat!N3*Weighting!N14+TUM_default_S2_Mat!O3*Weighting!N15+TUM_default_S2_Mat!P3*Weighting!N16+TUM_default_S2_Mat!Q3*Weighting!N17</f>
        <v>0.56564694687150219</v>
      </c>
      <c r="O3" s="6">
        <f>+TUM_default_S2_Mat!B3*Weighting!O2+TUM_default_S2_Mat!C3*Weighting!O3+TUM_default_S2_Mat!D3*Weighting!O4+TUM_default_S2_Mat!E3*Weighting!O5+TUM_default_S2_Mat!F3*Weighting!O6+TUM_default_S2_Mat!G3*Weighting!O7+TUM_default_S2_Mat!H3*Weighting!O8+TUM_default_S2_Mat!I3*Weighting!O9+TUM_default_S2_Mat!J3*Weighting!O10+TUM_default_S2_Mat!K3*Weighting!O11+TUM_default_S2_Mat!L3*Weighting!O12+TUM_default_S2_Mat!M3*Weighting!O13+TUM_default_S2_Mat!N3*Weighting!O14+TUM_default_S2_Mat!O3*Weighting!O15+TUM_default_S2_Mat!P3*Weighting!O16+TUM_default_S2_Mat!Q3*Weighting!O17</f>
        <v>0.14966598791229849</v>
      </c>
      <c r="P3" s="6">
        <f>+TUM_default_S2_Mat!B3*Weighting!P2+TUM_default_S2_Mat!C3*Weighting!P3+TUM_default_S2_Mat!D3*Weighting!P4+TUM_default_S2_Mat!E3*Weighting!P5+TUM_default_S2_Mat!F3*Weighting!P6+TUM_default_S2_Mat!G3*Weighting!P7+TUM_default_S2_Mat!H3*Weighting!P8+TUM_default_S2_Mat!I3*Weighting!P9+TUM_default_S2_Mat!J3*Weighting!P10+TUM_default_S2_Mat!K3*Weighting!P11+TUM_default_S2_Mat!L3*Weighting!P12+TUM_default_S2_Mat!M3*Weighting!P13+TUM_default_S2_Mat!N3*Weighting!P14+TUM_default_S2_Mat!O3*Weighting!P15+TUM_default_S2_Mat!P3*Weighting!P16+TUM_default_S2_Mat!Q3*Weighting!P17</f>
        <v>8.4561280338260547E-2</v>
      </c>
      <c r="Q3" s="6">
        <f>+TUM_default_S2_Mat!B3*Weighting!Q2+TUM_default_S2_Mat!C3*Weighting!Q3+TUM_default_S2_Mat!D3*Weighting!Q4+TUM_default_S2_Mat!E3*Weighting!Q5+TUM_default_S2_Mat!F3*Weighting!Q6+TUM_default_S2_Mat!G3*Weighting!Q7+TUM_default_S2_Mat!H3*Weighting!Q8+TUM_default_S2_Mat!I3*Weighting!Q9+TUM_default_S2_Mat!J3*Weighting!Q10+TUM_default_S2_Mat!K3*Weighting!Q11+TUM_default_S2_Mat!L3*Weighting!Q12+TUM_default_S2_Mat!M3*Weighting!Q13+TUM_default_S2_Mat!N3*Weighting!Q14+TUM_default_S2_Mat!O3*Weighting!Q15+TUM_default_S2_Mat!P3*Weighting!Q16+TUM_default_S2_Mat!Q3*Weighting!Q17</f>
        <v>6.899254173703484E-2</v>
      </c>
      <c r="R3" s="6">
        <f>+TUM_default_S2_Mat!B3*Weighting!R2+TUM_default_S2_Mat!C3*Weighting!R3+TUM_default_S2_Mat!D3*Weighting!R4+TUM_default_S2_Mat!E3*Weighting!R5+TUM_default_S2_Mat!F3*Weighting!R6+TUM_default_S2_Mat!G3*Weighting!R7+TUM_default_S2_Mat!H3*Weighting!R8+TUM_default_S2_Mat!I3*Weighting!R9+TUM_default_S2_Mat!J3*Weighting!R10+TUM_default_S2_Mat!K3*Weighting!R11+TUM_default_S2_Mat!L3*Weighting!R12+TUM_default_S2_Mat!M3*Weighting!R13+TUM_default_S2_Mat!N3*Weighting!R14+TUM_default_S2_Mat!O3*Weighting!R15+TUM_default_S2_Mat!P3*Weighting!R16+TUM_default_S2_Mat!Q3*Weighting!R17</f>
        <v>0.14253500277852621</v>
      </c>
      <c r="S3" s="6">
        <f>+TUM_default_S2_Mat!B3*Weighting!S2+TUM_default_S2_Mat!C3*Weighting!S3+TUM_default_S2_Mat!D3*Weighting!S4+TUM_default_S2_Mat!E3*Weighting!S5+TUM_default_S2_Mat!F3*Weighting!S6+TUM_default_S2_Mat!G3*Weighting!S7+TUM_default_S2_Mat!H3*Weighting!S8+TUM_default_S2_Mat!I3*Weighting!S9+TUM_default_S2_Mat!J3*Weighting!S10+TUM_default_S2_Mat!K3*Weighting!S11+TUM_default_S2_Mat!L3*Weighting!S12+TUM_default_S2_Mat!M3*Weighting!S13+TUM_default_S2_Mat!N3*Weighting!S14+TUM_default_S2_Mat!O3*Weighting!S15+TUM_default_S2_Mat!P3*Weighting!S16+TUM_default_S2_Mat!Q3*Weighting!S17</f>
        <v>0.16447691188919009</v>
      </c>
      <c r="T3" s="6">
        <f>+TUM_default_S2_Mat!B3*Weighting!T2+TUM_default_S2_Mat!C3*Weighting!T3+TUM_default_S2_Mat!D3*Weighting!T4+TUM_default_S2_Mat!E3*Weighting!T5+TUM_default_S2_Mat!F3*Weighting!T6+TUM_default_S2_Mat!G3*Weighting!T7+TUM_default_S2_Mat!H3*Weighting!T8+TUM_default_S2_Mat!I3*Weighting!T9+TUM_default_S2_Mat!J3*Weighting!T10+TUM_default_S2_Mat!K3*Weighting!T11+TUM_default_S2_Mat!L3*Weighting!T12+TUM_default_S2_Mat!M3*Weighting!T13+TUM_default_S2_Mat!N3*Weighting!T14+TUM_default_S2_Mat!O3*Weighting!T15+TUM_default_S2_Mat!P3*Weighting!T16+TUM_default_S2_Mat!Q3*Weighting!T17</f>
        <v>9.1347436406484087E-2</v>
      </c>
      <c r="U3" s="6">
        <f>+TUM_default_S2_Mat!B3*Weighting!U2+TUM_default_S2_Mat!C3*Weighting!U3+TUM_default_S2_Mat!D3*Weighting!U4+TUM_default_S2_Mat!E3*Weighting!U5+TUM_default_S2_Mat!F3*Weighting!U6+TUM_default_S2_Mat!G3*Weighting!U7+TUM_default_S2_Mat!H3*Weighting!U8+TUM_default_S2_Mat!I3*Weighting!U9+TUM_default_S2_Mat!J3*Weighting!U10+TUM_default_S2_Mat!K3*Weighting!U11+TUM_default_S2_Mat!L3*Weighting!U12+TUM_default_S2_Mat!M3*Weighting!U13+TUM_default_S2_Mat!N3*Weighting!U14+TUM_default_S2_Mat!O3*Weighting!U15+TUM_default_S2_Mat!P3*Weighting!U16+TUM_default_S2_Mat!Q3*Weighting!U17</f>
        <v>2.332702329727189E-2</v>
      </c>
      <c r="V3" s="6">
        <f>+TUM_default_S2_Mat!B3*Weighting!V2+TUM_default_S2_Mat!C3*Weighting!V3+TUM_default_S2_Mat!D3*Weighting!V4+TUM_default_S2_Mat!E3*Weighting!V5+TUM_default_S2_Mat!F3*Weighting!V6+TUM_default_S2_Mat!G3*Weighting!V7+TUM_default_S2_Mat!H3*Weighting!V8+TUM_default_S2_Mat!I3*Weighting!V9+TUM_default_S2_Mat!J3*Weighting!V10+TUM_default_S2_Mat!K3*Weighting!V11+TUM_default_S2_Mat!L3*Weighting!V12+TUM_default_S2_Mat!M3*Weighting!V13+TUM_default_S2_Mat!N3*Weighting!V14+TUM_default_S2_Mat!O3*Weighting!V15+TUM_default_S2_Mat!P3*Weighting!V16+TUM_default_S2_Mat!Q3*Weighting!V17</f>
        <v>5.2044756618712829E-2</v>
      </c>
      <c r="W3" s="6">
        <f>+TUM_default_S2_Mat!B3*Weighting!W2+TUM_default_S2_Mat!C3*Weighting!W3+TUM_default_S2_Mat!D3*Weighting!W4+TUM_default_S2_Mat!E3*Weighting!W5+TUM_default_S2_Mat!F3*Weighting!W6+TUM_default_S2_Mat!G3*Weighting!W7+TUM_default_S2_Mat!H3*Weighting!W8+TUM_default_S2_Mat!I3*Weighting!W9+TUM_default_S2_Mat!J3*Weighting!W10+TUM_default_S2_Mat!K3*Weighting!W11+TUM_default_S2_Mat!L3*Weighting!W12+TUM_default_S2_Mat!M3*Weighting!W13+TUM_default_S2_Mat!N3*Weighting!W14+TUM_default_S2_Mat!O3*Weighting!W15+TUM_default_S2_Mat!P3*Weighting!W16+TUM_default_S2_Mat!Q3*Weighting!W17</f>
        <v>8.9749386475383053E-2</v>
      </c>
      <c r="X3" s="6">
        <f>+TUM_default_S2_Mat!B3*Weighting!X2+TUM_default_S2_Mat!C3*Weighting!X3+TUM_default_S2_Mat!D3*Weighting!X4+TUM_default_S2_Mat!E3*Weighting!X5+TUM_default_S2_Mat!F3*Weighting!X6+TUM_default_S2_Mat!G3*Weighting!X7+TUM_default_S2_Mat!H3*Weighting!X8+TUM_default_S2_Mat!I3*Weighting!X9+TUM_default_S2_Mat!J3*Weighting!X10+TUM_default_S2_Mat!K3*Weighting!X11+TUM_default_S2_Mat!L3*Weighting!X12+TUM_default_S2_Mat!M3*Weighting!X13+TUM_default_S2_Mat!N3*Weighting!X14+TUM_default_S2_Mat!O3*Weighting!X15+TUM_default_S2_Mat!P3*Weighting!X16+TUM_default_S2_Mat!Q3*Weighting!X17</f>
        <v>2.1919133588072608E-2</v>
      </c>
      <c r="Y3" s="6">
        <f>+TUM_default_S2_Mat!B3*Weighting!Y2+TUM_default_S2_Mat!C3*Weighting!Y3+TUM_default_S2_Mat!D3*Weighting!Y4+TUM_default_S2_Mat!E3*Weighting!Y5+TUM_default_S2_Mat!F3*Weighting!Y6+TUM_default_S2_Mat!G3*Weighting!Y7+TUM_default_S2_Mat!H3*Weighting!Y8+TUM_default_S2_Mat!I3*Weighting!Y9+TUM_default_S2_Mat!J3*Weighting!Y10+TUM_default_S2_Mat!K3*Weighting!Y11+TUM_default_S2_Mat!L3*Weighting!Y12+TUM_default_S2_Mat!M3*Weighting!Y13+TUM_default_S2_Mat!N3*Weighting!Y14+TUM_default_S2_Mat!O3*Weighting!Y15+TUM_default_S2_Mat!P3*Weighting!Y16+TUM_default_S2_Mat!Q3*Weighting!Y17</f>
        <v>2.7653799657135023E-2</v>
      </c>
      <c r="Z3" s="6">
        <f>+TUM_default_S2_Mat!B3*Weighting!Z2+TUM_default_S2_Mat!C3*Weighting!Z3+TUM_default_S2_Mat!D3*Weighting!Z4+TUM_default_S2_Mat!E3*Weighting!Z5+TUM_default_S2_Mat!F3*Weighting!Z6+TUM_default_S2_Mat!G3*Weighting!Z7+TUM_default_S2_Mat!H3*Weighting!Z8+TUM_default_S2_Mat!I3*Weighting!Z9+TUM_default_S2_Mat!J3*Weighting!Z10+TUM_default_S2_Mat!K3*Weighting!Z11+TUM_default_S2_Mat!L3*Weighting!Z12+TUM_default_S2_Mat!M3*Weighting!Z13+TUM_default_S2_Mat!N3*Weighting!Z14+TUM_default_S2_Mat!O3*Weighting!Z15+TUM_default_S2_Mat!P3*Weighting!Z16+TUM_default_S2_Mat!Q3*Weighting!Z17</f>
        <v>2.8489287448191025E-2</v>
      </c>
      <c r="AA3" s="6">
        <f>+TUM_default_S2_Mat!B3*Weighting!AA2+TUM_default_S2_Mat!C3*Weighting!AA3+TUM_default_S2_Mat!D3*Weighting!AA4+TUM_default_S2_Mat!E3*Weighting!AA5+TUM_default_S2_Mat!F3*Weighting!AA6+TUM_default_S2_Mat!G3*Weighting!AA7+TUM_default_S2_Mat!H3*Weighting!AA8+TUM_default_S2_Mat!I3*Weighting!AA9+TUM_default_S2_Mat!J3*Weighting!AA10+TUM_default_S2_Mat!K3*Weighting!AA11+TUM_default_S2_Mat!L3*Weighting!AA12+TUM_default_S2_Mat!M3*Weighting!AA13+TUM_default_S2_Mat!N3*Weighting!AA14+TUM_default_S2_Mat!O3*Weighting!AA15+TUM_default_S2_Mat!P3*Weighting!AA16+TUM_default_S2_Mat!Q3*Weighting!AA17</f>
        <v>0.99694595644550954</v>
      </c>
    </row>
    <row r="4" spans="1:27" x14ac:dyDescent="0.35">
      <c r="A4" s="5" t="s">
        <v>3</v>
      </c>
      <c r="B4" s="6">
        <f ca="1">+TUM_default_S2_Mat!B4*Weighting!B2+TUM_default_S2_Mat!C4*Weighting!B3+TUM_default_S2_Mat!D4*Weighting!B4+TUM_default_S2_Mat!E4*Weighting!B5+TUM_default_S2_Mat!F4*Weighting!B6+TUM_default_S2_Mat!G4*Weighting!B7+TUM_default_S2_Mat!H4*Weighting!B8+TUM_default_S2_Mat!I4*Weighting!B9+TUM_default_S2_Mat!J4*Weighting!B10+TUM_default_S2_Mat!K4*Weighting!B11+TUM_default_S2_Mat!L4*Weighting!B12+TUM_default_S2_Mat!M4*Weighting!B13+TUM_default_S2_Mat!N4*Weighting!B14+TUM_default_S2_Mat!O4*Weighting!B15+TUM_default_S2_Mat!P4*Weighting!B16+TUM_default_S2_Mat!Q4*Weighting!B17</f>
        <v>0.64180914879328321</v>
      </c>
      <c r="C4" s="6">
        <f ca="1">+TUM_default_S2_Mat!B4*Weighting!C2+TUM_default_S2_Mat!C4*Weighting!C3+TUM_default_S2_Mat!D4*Weighting!C4+TUM_default_S2_Mat!E4*Weighting!C5+TUM_default_S2_Mat!F4*Weighting!C6+TUM_default_S2_Mat!G4*Weighting!C7+TUM_default_S2_Mat!H4*Weighting!C8+TUM_default_S2_Mat!I4*Weighting!C9+TUM_default_S2_Mat!J4*Weighting!C10+TUM_default_S2_Mat!K4*Weighting!C11+TUM_default_S2_Mat!L4*Weighting!C12+TUM_default_S2_Mat!M4*Weighting!C13+TUM_default_S2_Mat!N4*Weighting!C14+TUM_default_S2_Mat!O4*Weighting!C15+TUM_default_S2_Mat!P4*Weighting!C16+TUM_default_S2_Mat!Q4*Weighting!C17</f>
        <v>0.45216689551576961</v>
      </c>
      <c r="D4" s="6">
        <f ca="1">+TUM_default_S2_Mat!B4*Weighting!D2+TUM_default_S2_Mat!C4*Weighting!D3+TUM_default_S2_Mat!D4*Weighting!D4+TUM_default_S2_Mat!E4*Weighting!D5+TUM_default_S2_Mat!F4*Weighting!D6+TUM_default_S2_Mat!G4*Weighting!D7+TUM_default_S2_Mat!H4*Weighting!D8+TUM_default_S2_Mat!I4*Weighting!D9+TUM_default_S2_Mat!J4*Weighting!D10+TUM_default_S2_Mat!K4*Weighting!D11+TUM_default_S2_Mat!L4*Weighting!D12+TUM_default_S2_Mat!M4*Weighting!D13+TUM_default_S2_Mat!N4*Weighting!D14+TUM_default_S2_Mat!O4*Weighting!D15+TUM_default_S2_Mat!P4*Weighting!D16+TUM_default_S2_Mat!Q4*Weighting!D17</f>
        <v>0.63103995186016903</v>
      </c>
      <c r="E4" s="6">
        <f ca="1">+TUM_default_S2_Mat!B4*Weighting!E2+TUM_default_S2_Mat!C4*Weighting!E3+TUM_default_S2_Mat!D4*Weighting!E4+TUM_default_S2_Mat!E4*Weighting!E5+TUM_default_S2_Mat!F4*Weighting!E6+TUM_default_S2_Mat!G4*Weighting!E7+TUM_default_S2_Mat!H4*Weighting!E8+TUM_default_S2_Mat!I4*Weighting!E9+TUM_default_S2_Mat!J4*Weighting!E10+TUM_default_S2_Mat!K4*Weighting!E11+TUM_default_S2_Mat!L4*Weighting!E12+TUM_default_S2_Mat!M4*Weighting!E13+TUM_default_S2_Mat!N4*Weighting!E14+TUM_default_S2_Mat!O4*Weighting!E15+TUM_default_S2_Mat!P4*Weighting!E16+TUM_default_S2_Mat!Q4*Weighting!E17</f>
        <v>0.21936626107325877</v>
      </c>
      <c r="F4" s="6">
        <f ca="1">+TUM_default_S2_Mat!B4*Weighting!F2+TUM_default_S2_Mat!C4*Weighting!F3+TUM_default_S2_Mat!D4*Weighting!F4+TUM_default_S2_Mat!E4*Weighting!F5+TUM_default_S2_Mat!F4*Weighting!F6+TUM_default_S2_Mat!G4*Weighting!F7+TUM_default_S2_Mat!H4*Weighting!F8+TUM_default_S2_Mat!I4*Weighting!F9+TUM_default_S2_Mat!J4*Weighting!F10+TUM_default_S2_Mat!K4*Weighting!F11+TUM_default_S2_Mat!L4*Weighting!F12+TUM_default_S2_Mat!M4*Weighting!F13+TUM_default_S2_Mat!N4*Weighting!F14+TUM_default_S2_Mat!O4*Weighting!F15+TUM_default_S2_Mat!P4*Weighting!F16+TUM_default_S2_Mat!Q4*Weighting!F17</f>
        <v>0.53402874701721759</v>
      </c>
      <c r="G4" s="6">
        <f>+TUM_default_S2_Mat!B4*Weighting!G2+TUM_default_S2_Mat!C4*Weighting!G3+TUM_default_S2_Mat!D4*Weighting!G4+TUM_default_S2_Mat!E4*Weighting!G5+TUM_default_S2_Mat!F4*Weighting!G6+TUM_default_S2_Mat!G4*Weighting!G7+TUM_default_S2_Mat!H4*Weighting!G8+TUM_default_S2_Mat!I4*Weighting!G9+TUM_default_S2_Mat!J4*Weighting!G10+TUM_default_S2_Mat!K4*Weighting!G11+TUM_default_S2_Mat!L4*Weighting!G12+TUM_default_S2_Mat!M4*Weighting!G13+TUM_default_S2_Mat!N4*Weighting!G14+TUM_default_S2_Mat!O4*Weighting!G15+TUM_default_S2_Mat!P4*Weighting!G16+TUM_default_S2_Mat!Q4*Weighting!G17</f>
        <v>0.33224961212123055</v>
      </c>
      <c r="H4" s="6">
        <f>+TUM_default_S2_Mat!B4*Weighting!H2+TUM_default_S2_Mat!C4*Weighting!H3+TUM_default_S2_Mat!D4*Weighting!H4+TUM_default_S2_Mat!E4*Weighting!H5+TUM_default_S2_Mat!F4*Weighting!H6+TUM_default_S2_Mat!G4*Weighting!H7+TUM_default_S2_Mat!H4*Weighting!H8+TUM_default_S2_Mat!I4*Weighting!H9+TUM_default_S2_Mat!J4*Weighting!H10+TUM_default_S2_Mat!K4*Weighting!H11+TUM_default_S2_Mat!L4*Weighting!H12+TUM_default_S2_Mat!M4*Weighting!H13+TUM_default_S2_Mat!N4*Weighting!H14+TUM_default_S2_Mat!O4*Weighting!H15+TUM_default_S2_Mat!P4*Weighting!H16+TUM_default_S2_Mat!Q4*Weighting!H17</f>
        <v>0.33723497784648343</v>
      </c>
      <c r="I4" s="6">
        <f>+TUM_default_S2_Mat!B4*Weighting!I2+TUM_default_S2_Mat!C4*Weighting!I3+TUM_default_S2_Mat!D4*Weighting!I4+TUM_default_S2_Mat!E4*Weighting!I5+TUM_default_S2_Mat!F4*Weighting!I6+TUM_default_S2_Mat!G4*Weighting!I7+TUM_default_S2_Mat!H4*Weighting!I8+TUM_default_S2_Mat!I4*Weighting!I9+TUM_default_S2_Mat!J4*Weighting!I10+TUM_default_S2_Mat!K4*Weighting!I11+TUM_default_S2_Mat!L4*Weighting!I12+TUM_default_S2_Mat!M4*Weighting!I13+TUM_default_S2_Mat!N4*Weighting!I14+TUM_default_S2_Mat!O4*Weighting!I15+TUM_default_S2_Mat!P4*Weighting!I16+TUM_default_S2_Mat!Q4*Weighting!I17</f>
        <v>0.32944489040870306</v>
      </c>
      <c r="J4" s="6">
        <f>+TUM_default_S2_Mat!B4*Weighting!J2+TUM_default_S2_Mat!C4*Weighting!J3+TUM_default_S2_Mat!D4*Weighting!J4+TUM_default_S2_Mat!E4*Weighting!J5+TUM_default_S2_Mat!F4*Weighting!J6+TUM_default_S2_Mat!G4*Weighting!J7+TUM_default_S2_Mat!H4*Weighting!J8+TUM_default_S2_Mat!I4*Weighting!J9+TUM_default_S2_Mat!J4*Weighting!J10+TUM_default_S2_Mat!K4*Weighting!J11+TUM_default_S2_Mat!L4*Weighting!J12+TUM_default_S2_Mat!M4*Weighting!J13+TUM_default_S2_Mat!N4*Weighting!J14+TUM_default_S2_Mat!O4*Weighting!J15+TUM_default_S2_Mat!P4*Weighting!J16+TUM_default_S2_Mat!Q4*Weighting!J17</f>
        <v>0.20764376084703542</v>
      </c>
      <c r="K4" s="6">
        <f>+TUM_default_S2_Mat!B4*Weighting!K2+TUM_default_S2_Mat!C4*Weighting!K3+TUM_default_S2_Mat!D4*Weighting!K4+TUM_default_S2_Mat!E4*Weighting!K5+TUM_default_S2_Mat!F4*Weighting!K6+TUM_default_S2_Mat!G4*Weighting!K7+TUM_default_S2_Mat!H4*Weighting!K8+TUM_default_S2_Mat!I4*Weighting!K9+TUM_default_S2_Mat!J4*Weighting!K10+TUM_default_S2_Mat!K4*Weighting!K11+TUM_default_S2_Mat!L4*Weighting!K12+TUM_default_S2_Mat!M4*Weighting!K13+TUM_default_S2_Mat!N4*Weighting!K14+TUM_default_S2_Mat!O4*Weighting!K15+TUM_default_S2_Mat!P4*Weighting!K16+TUM_default_S2_Mat!Q4*Weighting!K17</f>
        <v>0.30627776475347424</v>
      </c>
      <c r="L4" s="6">
        <f>+TUM_default_S2_Mat!B4*Weighting!L2+TUM_default_S2_Mat!C4*Weighting!L3+TUM_default_S2_Mat!D4*Weighting!L4+TUM_default_S2_Mat!E4*Weighting!L5+TUM_default_S2_Mat!F4*Weighting!L6+TUM_default_S2_Mat!G4*Weighting!L7+TUM_default_S2_Mat!H4*Weighting!L8+TUM_default_S2_Mat!I4*Weighting!L9+TUM_default_S2_Mat!J4*Weighting!L10+TUM_default_S2_Mat!K4*Weighting!L11+TUM_default_S2_Mat!L4*Weighting!L12+TUM_default_S2_Mat!M4*Weighting!L13+TUM_default_S2_Mat!N4*Weighting!L14+TUM_default_S2_Mat!O4*Weighting!L15+TUM_default_S2_Mat!P4*Weighting!L16+TUM_default_S2_Mat!Q4*Weighting!L17</f>
        <v>0.21269312158899328</v>
      </c>
      <c r="M4" s="6">
        <f>+TUM_default_S2_Mat!B4*Weighting!M2+TUM_default_S2_Mat!C4*Weighting!M3+TUM_default_S2_Mat!D4*Weighting!M4+TUM_default_S2_Mat!E4*Weighting!M5+TUM_default_S2_Mat!F4*Weighting!M6+TUM_default_S2_Mat!G4*Weighting!M7+TUM_default_S2_Mat!H4*Weighting!M8+TUM_default_S2_Mat!I4*Weighting!M9+TUM_default_S2_Mat!J4*Weighting!M10+TUM_default_S2_Mat!K4*Weighting!M11+TUM_default_S2_Mat!L4*Weighting!M12+TUM_default_S2_Mat!M4*Weighting!M13+TUM_default_S2_Mat!N4*Weighting!M14+TUM_default_S2_Mat!O4*Weighting!M15+TUM_default_S2_Mat!P4*Weighting!M16+TUM_default_S2_Mat!Q4*Weighting!M17</f>
        <v>8.858976942355215E-2</v>
      </c>
      <c r="N4" s="6">
        <f>+TUM_default_S2_Mat!B4*Weighting!N2+TUM_default_S2_Mat!C4*Weighting!N3+TUM_default_S2_Mat!D4*Weighting!N4+TUM_default_S2_Mat!E4*Weighting!N5+TUM_default_S2_Mat!F4*Weighting!N6+TUM_default_S2_Mat!G4*Weighting!N7+TUM_default_S2_Mat!H4*Weighting!N8+TUM_default_S2_Mat!I4*Weighting!N9+TUM_default_S2_Mat!J4*Weighting!N10+TUM_default_S2_Mat!K4*Weighting!N11+TUM_default_S2_Mat!L4*Weighting!N12+TUM_default_S2_Mat!M4*Weighting!N13+TUM_default_S2_Mat!N4*Weighting!N14+TUM_default_S2_Mat!O4*Weighting!N15+TUM_default_S2_Mat!P4*Weighting!N16+TUM_default_S2_Mat!Q4*Weighting!N17</f>
        <v>1.1312938937430039</v>
      </c>
      <c r="O4" s="6">
        <f>+TUM_default_S2_Mat!B4*Weighting!O2+TUM_default_S2_Mat!C4*Weighting!O3+TUM_default_S2_Mat!D4*Weighting!O4+TUM_default_S2_Mat!E4*Weighting!O5+TUM_default_S2_Mat!F4*Weighting!O6+TUM_default_S2_Mat!G4*Weighting!O7+TUM_default_S2_Mat!H4*Weighting!O8+TUM_default_S2_Mat!I4*Weighting!O9+TUM_default_S2_Mat!J4*Weighting!O10+TUM_default_S2_Mat!K4*Weighting!O11+TUM_default_S2_Mat!L4*Weighting!O12+TUM_default_S2_Mat!M4*Weighting!O13+TUM_default_S2_Mat!N4*Weighting!O14+TUM_default_S2_Mat!O4*Weighting!O15+TUM_default_S2_Mat!P4*Weighting!O16+TUM_default_S2_Mat!Q4*Weighting!O17</f>
        <v>0.29933197582459681</v>
      </c>
      <c r="P4" s="6">
        <f>+TUM_default_S2_Mat!B4*Weighting!P2+TUM_default_S2_Mat!C4*Weighting!P3+TUM_default_S2_Mat!D4*Weighting!P4+TUM_default_S2_Mat!E4*Weighting!P5+TUM_default_S2_Mat!F4*Weighting!P6+TUM_default_S2_Mat!G4*Weighting!P7+TUM_default_S2_Mat!H4*Weighting!P8+TUM_default_S2_Mat!I4*Weighting!P9+TUM_default_S2_Mat!J4*Weighting!P10+TUM_default_S2_Mat!K4*Weighting!P11+TUM_default_S2_Mat!L4*Weighting!P12+TUM_default_S2_Mat!M4*Weighting!P13+TUM_default_S2_Mat!N4*Weighting!P14+TUM_default_S2_Mat!O4*Weighting!P15+TUM_default_S2_Mat!P4*Weighting!P16+TUM_default_S2_Mat!Q4*Weighting!P17</f>
        <v>0.16912256067652101</v>
      </c>
      <c r="Q4" s="6">
        <f>+TUM_default_S2_Mat!B4*Weighting!Q2+TUM_default_S2_Mat!C4*Weighting!Q3+TUM_default_S2_Mat!D4*Weighting!Q4+TUM_default_S2_Mat!E4*Weighting!Q5+TUM_default_S2_Mat!F4*Weighting!Q6+TUM_default_S2_Mat!G4*Weighting!Q7+TUM_default_S2_Mat!H4*Weighting!Q8+TUM_default_S2_Mat!I4*Weighting!Q9+TUM_default_S2_Mat!J4*Weighting!Q10+TUM_default_S2_Mat!K4*Weighting!Q11+TUM_default_S2_Mat!L4*Weighting!Q12+TUM_default_S2_Mat!M4*Weighting!Q13+TUM_default_S2_Mat!N4*Weighting!Q14+TUM_default_S2_Mat!O4*Weighting!Q15+TUM_default_S2_Mat!P4*Weighting!Q16+TUM_default_S2_Mat!Q4*Weighting!Q17</f>
        <v>0.13798508347406963</v>
      </c>
      <c r="R4" s="6">
        <f>+TUM_default_S2_Mat!B4*Weighting!R2+TUM_default_S2_Mat!C4*Weighting!R3+TUM_default_S2_Mat!D4*Weighting!R4+TUM_default_S2_Mat!E4*Weighting!R5+TUM_default_S2_Mat!F4*Weighting!R6+TUM_default_S2_Mat!G4*Weighting!R7+TUM_default_S2_Mat!H4*Weighting!R8+TUM_default_S2_Mat!I4*Weighting!R9+TUM_default_S2_Mat!J4*Weighting!R10+TUM_default_S2_Mat!K4*Weighting!R11+TUM_default_S2_Mat!L4*Weighting!R12+TUM_default_S2_Mat!M4*Weighting!R13+TUM_default_S2_Mat!N4*Weighting!R14+TUM_default_S2_Mat!O4*Weighting!R15+TUM_default_S2_Mat!P4*Weighting!R16+TUM_default_S2_Mat!Q4*Weighting!R17</f>
        <v>0.28507000555705231</v>
      </c>
      <c r="S4" s="6">
        <f>+TUM_default_S2_Mat!B4*Weighting!S2+TUM_default_S2_Mat!C4*Weighting!S3+TUM_default_S2_Mat!D4*Weighting!S4+TUM_default_S2_Mat!E4*Weighting!S5+TUM_default_S2_Mat!F4*Weighting!S6+TUM_default_S2_Mat!G4*Weighting!S7+TUM_default_S2_Mat!H4*Weighting!S8+TUM_default_S2_Mat!I4*Weighting!S9+TUM_default_S2_Mat!J4*Weighting!S10+TUM_default_S2_Mat!K4*Weighting!S11+TUM_default_S2_Mat!L4*Weighting!S12+TUM_default_S2_Mat!M4*Weighting!S13+TUM_default_S2_Mat!N4*Weighting!S14+TUM_default_S2_Mat!O4*Weighting!S15+TUM_default_S2_Mat!P4*Weighting!S16+TUM_default_S2_Mat!Q4*Weighting!S17</f>
        <v>0.32895382377838006</v>
      </c>
      <c r="T4" s="6">
        <f>+TUM_default_S2_Mat!B4*Weighting!T2+TUM_default_S2_Mat!C4*Weighting!T3+TUM_default_S2_Mat!D4*Weighting!T4+TUM_default_S2_Mat!E4*Weighting!T5+TUM_default_S2_Mat!F4*Weighting!T6+TUM_default_S2_Mat!G4*Weighting!T7+TUM_default_S2_Mat!H4*Weighting!T8+TUM_default_S2_Mat!I4*Weighting!T9+TUM_default_S2_Mat!J4*Weighting!T10+TUM_default_S2_Mat!K4*Weighting!T11+TUM_default_S2_Mat!L4*Weighting!T12+TUM_default_S2_Mat!M4*Weighting!T13+TUM_default_S2_Mat!N4*Weighting!T14+TUM_default_S2_Mat!O4*Weighting!T15+TUM_default_S2_Mat!P4*Weighting!T16+TUM_default_S2_Mat!Q4*Weighting!T17</f>
        <v>0.18269487281296809</v>
      </c>
      <c r="U4" s="6">
        <f>+TUM_default_S2_Mat!B4*Weighting!U2+TUM_default_S2_Mat!C4*Weighting!U3+TUM_default_S2_Mat!D4*Weighting!U4+TUM_default_S2_Mat!E4*Weighting!U5+TUM_default_S2_Mat!F4*Weighting!U6+TUM_default_S2_Mat!G4*Weighting!U7+TUM_default_S2_Mat!H4*Weighting!U8+TUM_default_S2_Mat!I4*Weighting!U9+TUM_default_S2_Mat!J4*Weighting!U10+TUM_default_S2_Mat!K4*Weighting!U11+TUM_default_S2_Mat!L4*Weighting!U12+TUM_default_S2_Mat!M4*Weighting!U13+TUM_default_S2_Mat!N4*Weighting!U14+TUM_default_S2_Mat!O4*Weighting!U15+TUM_default_S2_Mat!P4*Weighting!U16+TUM_default_S2_Mat!Q4*Weighting!U17</f>
        <v>4.6654046594543759E-2</v>
      </c>
      <c r="V4" s="6">
        <f>+TUM_default_S2_Mat!B4*Weighting!V2+TUM_default_S2_Mat!C4*Weighting!V3+TUM_default_S2_Mat!D4*Weighting!V4+TUM_default_S2_Mat!E4*Weighting!V5+TUM_default_S2_Mat!F4*Weighting!V6+TUM_default_S2_Mat!G4*Weighting!V7+TUM_default_S2_Mat!H4*Weighting!V8+TUM_default_S2_Mat!I4*Weighting!V9+TUM_default_S2_Mat!J4*Weighting!V10+TUM_default_S2_Mat!K4*Weighting!V11+TUM_default_S2_Mat!L4*Weighting!V12+TUM_default_S2_Mat!M4*Weighting!V13+TUM_default_S2_Mat!N4*Weighting!V14+TUM_default_S2_Mat!O4*Weighting!V15+TUM_default_S2_Mat!P4*Weighting!V16+TUM_default_S2_Mat!Q4*Weighting!V17</f>
        <v>0.10408951323742562</v>
      </c>
      <c r="W4" s="6">
        <f>+TUM_default_S2_Mat!B4*Weighting!W2+TUM_default_S2_Mat!C4*Weighting!W3+TUM_default_S2_Mat!D4*Weighting!W4+TUM_default_S2_Mat!E4*Weighting!W5+TUM_default_S2_Mat!F4*Weighting!W6+TUM_default_S2_Mat!G4*Weighting!W7+TUM_default_S2_Mat!H4*Weighting!W8+TUM_default_S2_Mat!I4*Weighting!W9+TUM_default_S2_Mat!J4*Weighting!W10+TUM_default_S2_Mat!K4*Weighting!W11+TUM_default_S2_Mat!L4*Weighting!W12+TUM_default_S2_Mat!M4*Weighting!W13+TUM_default_S2_Mat!N4*Weighting!W14+TUM_default_S2_Mat!O4*Weighting!W15+TUM_default_S2_Mat!P4*Weighting!W16+TUM_default_S2_Mat!Q4*Weighting!W17</f>
        <v>0.17949877295076602</v>
      </c>
      <c r="X4" s="6">
        <f>+TUM_default_S2_Mat!B4*Weighting!X2+TUM_default_S2_Mat!C4*Weighting!X3+TUM_default_S2_Mat!D4*Weighting!X4+TUM_default_S2_Mat!E4*Weighting!X5+TUM_default_S2_Mat!F4*Weighting!X6+TUM_default_S2_Mat!G4*Weighting!X7+TUM_default_S2_Mat!H4*Weighting!X8+TUM_default_S2_Mat!I4*Weighting!X9+TUM_default_S2_Mat!J4*Weighting!X10+TUM_default_S2_Mat!K4*Weighting!X11+TUM_default_S2_Mat!L4*Weighting!X12+TUM_default_S2_Mat!M4*Weighting!X13+TUM_default_S2_Mat!N4*Weighting!X14+TUM_default_S2_Mat!O4*Weighting!X15+TUM_default_S2_Mat!P4*Weighting!X16+TUM_default_S2_Mat!Q4*Weighting!X17</f>
        <v>4.3838267176145196E-2</v>
      </c>
      <c r="Y4" s="6">
        <f>+TUM_default_S2_Mat!B4*Weighting!Y2+TUM_default_S2_Mat!C4*Weighting!Y3+TUM_default_S2_Mat!D4*Weighting!Y4+TUM_default_S2_Mat!E4*Weighting!Y5+TUM_default_S2_Mat!F4*Weighting!Y6+TUM_default_S2_Mat!G4*Weighting!Y7+TUM_default_S2_Mat!H4*Weighting!Y8+TUM_default_S2_Mat!I4*Weighting!Y9+TUM_default_S2_Mat!J4*Weighting!Y10+TUM_default_S2_Mat!K4*Weighting!Y11+TUM_default_S2_Mat!L4*Weighting!Y12+TUM_default_S2_Mat!M4*Weighting!Y13+TUM_default_S2_Mat!N4*Weighting!Y14+TUM_default_S2_Mat!O4*Weighting!Y15+TUM_default_S2_Mat!P4*Weighting!Y16+TUM_default_S2_Mat!Q4*Weighting!Y17</f>
        <v>5.5307599314270026E-2</v>
      </c>
      <c r="Z4" s="6">
        <f>+TUM_default_S2_Mat!B4*Weighting!Z2+TUM_default_S2_Mat!C4*Weighting!Z3+TUM_default_S2_Mat!D4*Weighting!Z4+TUM_default_S2_Mat!E4*Weighting!Z5+TUM_default_S2_Mat!F4*Weighting!Z6+TUM_default_S2_Mat!G4*Weighting!Z7+TUM_default_S2_Mat!H4*Weighting!Z8+TUM_default_S2_Mat!I4*Weighting!Z9+TUM_default_S2_Mat!J4*Weighting!Z10+TUM_default_S2_Mat!K4*Weighting!Z11+TUM_default_S2_Mat!L4*Weighting!Z12+TUM_default_S2_Mat!M4*Weighting!Z13+TUM_default_S2_Mat!N4*Weighting!Z14+TUM_default_S2_Mat!O4*Weighting!Z15+TUM_default_S2_Mat!P4*Weighting!Z16+TUM_default_S2_Mat!Q4*Weighting!Z17</f>
        <v>5.6978574896382021E-2</v>
      </c>
      <c r="AA4" s="6">
        <f>+TUM_default_S2_Mat!B4*Weighting!AA2+TUM_default_S2_Mat!C4*Weighting!AA3+TUM_default_S2_Mat!D4*Weighting!AA4+TUM_default_S2_Mat!E4*Weighting!AA5+TUM_default_S2_Mat!F4*Weighting!AA6+TUM_default_S2_Mat!G4*Weighting!AA7+TUM_default_S2_Mat!H4*Weighting!AA8+TUM_default_S2_Mat!I4*Weighting!AA9+TUM_default_S2_Mat!J4*Weighting!AA10+TUM_default_S2_Mat!K4*Weighting!AA11+TUM_default_S2_Mat!L4*Weighting!AA12+TUM_default_S2_Mat!M4*Weighting!AA13+TUM_default_S2_Mat!N4*Weighting!AA14+TUM_default_S2_Mat!O4*Weighting!AA15+TUM_default_S2_Mat!P4*Weighting!AA16+TUM_default_S2_Mat!Q4*Weighting!AA17</f>
        <v>1.9938919128910182</v>
      </c>
    </row>
    <row r="5" spans="1:27" x14ac:dyDescent="0.35">
      <c r="A5" s="5" t="s">
        <v>4</v>
      </c>
      <c r="B5" s="6">
        <f ca="1">+TUM_default_S2_Mat!B5*Weighting!B2+TUM_default_S2_Mat!C5*Weighting!B3+TUM_default_S2_Mat!D5*Weighting!B4+TUM_default_S2_Mat!E5*Weighting!B5+TUM_default_S2_Mat!F5*Weighting!B6+TUM_default_S2_Mat!G5*Weighting!B7+TUM_default_S2_Mat!H5*Weighting!B8+TUM_default_S2_Mat!I5*Weighting!B9+TUM_default_S2_Mat!J5*Weighting!B10+TUM_default_S2_Mat!K5*Weighting!B11+TUM_default_S2_Mat!L5*Weighting!B12+TUM_default_S2_Mat!M5*Weighting!B13+TUM_default_S2_Mat!N5*Weighting!B14+TUM_default_S2_Mat!O5*Weighting!B15+TUM_default_S2_Mat!P5*Weighting!B16+TUM_default_S2_Mat!Q5*Weighting!B17</f>
        <v>0.96271372318992454</v>
      </c>
      <c r="C5" s="6">
        <f ca="1">+TUM_default_S2_Mat!B5*Weighting!C2+TUM_default_S2_Mat!C5*Weighting!C3+TUM_default_S2_Mat!D5*Weighting!C4+TUM_default_S2_Mat!E5*Weighting!C5+TUM_default_S2_Mat!F5*Weighting!C6+TUM_default_S2_Mat!G5*Weighting!C7+TUM_default_S2_Mat!H5*Weighting!C8+TUM_default_S2_Mat!I5*Weighting!C9+TUM_default_S2_Mat!J5*Weighting!C10+TUM_default_S2_Mat!K5*Weighting!C11+TUM_default_S2_Mat!L5*Weighting!C12+TUM_default_S2_Mat!M5*Weighting!C13+TUM_default_S2_Mat!N5*Weighting!C14+TUM_default_S2_Mat!O5*Weighting!C15+TUM_default_S2_Mat!P5*Weighting!C16+TUM_default_S2_Mat!Q5*Weighting!C17</f>
        <v>0.67825034327365452</v>
      </c>
      <c r="D5" s="6">
        <f ca="1">+TUM_default_S2_Mat!B5*Weighting!D2+TUM_default_S2_Mat!C5*Weighting!D3+TUM_default_S2_Mat!D5*Weighting!D4+TUM_default_S2_Mat!E5*Weighting!D5+TUM_default_S2_Mat!F5*Weighting!D6+TUM_default_S2_Mat!G5*Weighting!D7+TUM_default_S2_Mat!H5*Weighting!D8+TUM_default_S2_Mat!I5*Weighting!D9+TUM_default_S2_Mat!J5*Weighting!D10+TUM_default_S2_Mat!K5*Weighting!D11+TUM_default_S2_Mat!L5*Weighting!D12+TUM_default_S2_Mat!M5*Weighting!D13+TUM_default_S2_Mat!N5*Weighting!D14+TUM_default_S2_Mat!O5*Weighting!D15+TUM_default_S2_Mat!P5*Weighting!D16+TUM_default_S2_Mat!Q5*Weighting!D17</f>
        <v>0.94655992779025333</v>
      </c>
      <c r="E5" s="6">
        <f ca="1">+TUM_default_S2_Mat!B5*Weighting!E2+TUM_default_S2_Mat!C5*Weighting!E3+TUM_default_S2_Mat!D5*Weighting!E4+TUM_default_S2_Mat!E5*Weighting!E5+TUM_default_S2_Mat!F5*Weighting!E6+TUM_default_S2_Mat!G5*Weighting!E7+TUM_default_S2_Mat!H5*Weighting!E8+TUM_default_S2_Mat!I5*Weighting!E9+TUM_default_S2_Mat!J5*Weighting!E10+TUM_default_S2_Mat!K5*Weighting!E11+TUM_default_S2_Mat!L5*Weighting!E12+TUM_default_S2_Mat!M5*Weighting!E13+TUM_default_S2_Mat!N5*Weighting!E14+TUM_default_S2_Mat!O5*Weighting!E15+TUM_default_S2_Mat!P5*Weighting!E16+TUM_default_S2_Mat!Q5*Weighting!E17</f>
        <v>0.32904939160988828</v>
      </c>
      <c r="F5" s="6">
        <f ca="1">+TUM_default_S2_Mat!B5*Weighting!F2+TUM_default_S2_Mat!C5*Weighting!F3+TUM_default_S2_Mat!D5*Weighting!F4+TUM_default_S2_Mat!E5*Weighting!F5+TUM_default_S2_Mat!F5*Weighting!F6+TUM_default_S2_Mat!G5*Weighting!F7+TUM_default_S2_Mat!H5*Weighting!F8+TUM_default_S2_Mat!I5*Weighting!F9+TUM_default_S2_Mat!J5*Weighting!F10+TUM_default_S2_Mat!K5*Weighting!F11+TUM_default_S2_Mat!L5*Weighting!F12+TUM_default_S2_Mat!M5*Weighting!F13+TUM_default_S2_Mat!N5*Weighting!F14+TUM_default_S2_Mat!O5*Weighting!F15+TUM_default_S2_Mat!P5*Weighting!F16+TUM_default_S2_Mat!Q5*Weighting!F17</f>
        <v>0.80104312052582649</v>
      </c>
      <c r="G5" s="6">
        <f>+TUM_default_S2_Mat!B5*Weighting!G2+TUM_default_S2_Mat!C5*Weighting!G3+TUM_default_S2_Mat!D5*Weighting!G4+TUM_default_S2_Mat!E5*Weighting!G5+TUM_default_S2_Mat!F5*Weighting!G6+TUM_default_S2_Mat!G5*Weighting!G7+TUM_default_S2_Mat!H5*Weighting!G8+TUM_default_S2_Mat!I5*Weighting!G9+TUM_default_S2_Mat!J5*Weighting!G10+TUM_default_S2_Mat!K5*Weighting!G11+TUM_default_S2_Mat!L5*Weighting!G12+TUM_default_S2_Mat!M5*Weighting!G13+TUM_default_S2_Mat!N5*Weighting!G14+TUM_default_S2_Mat!O5*Weighting!G15+TUM_default_S2_Mat!P5*Weighting!G16+TUM_default_S2_Mat!Q5*Weighting!G17</f>
        <v>0.4983744181818458</v>
      </c>
      <c r="H5" s="6">
        <f>+TUM_default_S2_Mat!B5*Weighting!H2+TUM_default_S2_Mat!C5*Weighting!H3+TUM_default_S2_Mat!D5*Weighting!H4+TUM_default_S2_Mat!E5*Weighting!H5+TUM_default_S2_Mat!F5*Weighting!H6+TUM_default_S2_Mat!G5*Weighting!H7+TUM_default_S2_Mat!H5*Weighting!H8+TUM_default_S2_Mat!I5*Weighting!H9+TUM_default_S2_Mat!J5*Weighting!H10+TUM_default_S2_Mat!K5*Weighting!H11+TUM_default_S2_Mat!L5*Weighting!H12+TUM_default_S2_Mat!M5*Weighting!H13+TUM_default_S2_Mat!N5*Weighting!H14+TUM_default_S2_Mat!O5*Weighting!H15+TUM_default_S2_Mat!P5*Weighting!H16+TUM_default_S2_Mat!Q5*Weighting!H17</f>
        <v>0.50585246676972517</v>
      </c>
      <c r="I5" s="6">
        <f>+TUM_default_S2_Mat!B5*Weighting!I2+TUM_default_S2_Mat!C5*Weighting!I3+TUM_default_S2_Mat!D5*Weighting!I4+TUM_default_S2_Mat!E5*Weighting!I5+TUM_default_S2_Mat!F5*Weighting!I6+TUM_default_S2_Mat!G5*Weighting!I7+TUM_default_S2_Mat!H5*Weighting!I8+TUM_default_S2_Mat!I5*Weighting!I9+TUM_default_S2_Mat!J5*Weighting!I10+TUM_default_S2_Mat!K5*Weighting!I11+TUM_default_S2_Mat!L5*Weighting!I12+TUM_default_S2_Mat!M5*Weighting!I13+TUM_default_S2_Mat!N5*Weighting!I14+TUM_default_S2_Mat!O5*Weighting!I15+TUM_default_S2_Mat!P5*Weighting!I16+TUM_default_S2_Mat!Q5*Weighting!I17</f>
        <v>0.4941673356130547</v>
      </c>
      <c r="J5" s="6">
        <f>+TUM_default_S2_Mat!B5*Weighting!J2+TUM_default_S2_Mat!C5*Weighting!J3+TUM_default_S2_Mat!D5*Weighting!J4+TUM_default_S2_Mat!E5*Weighting!J5+TUM_default_S2_Mat!F5*Weighting!J6+TUM_default_S2_Mat!G5*Weighting!J7+TUM_default_S2_Mat!H5*Weighting!J8+TUM_default_S2_Mat!I5*Weighting!J9+TUM_default_S2_Mat!J5*Weighting!J10+TUM_default_S2_Mat!K5*Weighting!J11+TUM_default_S2_Mat!L5*Weighting!J12+TUM_default_S2_Mat!M5*Weighting!J13+TUM_default_S2_Mat!N5*Weighting!J14+TUM_default_S2_Mat!O5*Weighting!J15+TUM_default_S2_Mat!P5*Weighting!J16+TUM_default_S2_Mat!Q5*Weighting!J17</f>
        <v>0.31146564127055315</v>
      </c>
      <c r="K5" s="6">
        <f>+TUM_default_S2_Mat!B5*Weighting!K2+TUM_default_S2_Mat!C5*Weighting!K3+TUM_default_S2_Mat!D5*Weighting!K4+TUM_default_S2_Mat!E5*Weighting!K5+TUM_default_S2_Mat!F5*Weighting!K6+TUM_default_S2_Mat!G5*Weighting!K7+TUM_default_S2_Mat!H5*Weighting!K8+TUM_default_S2_Mat!I5*Weighting!K9+TUM_default_S2_Mat!J5*Weighting!K10+TUM_default_S2_Mat!K5*Weighting!K11+TUM_default_S2_Mat!L5*Weighting!K12+TUM_default_S2_Mat!M5*Weighting!K13+TUM_default_S2_Mat!N5*Weighting!K14+TUM_default_S2_Mat!O5*Weighting!K15+TUM_default_S2_Mat!P5*Weighting!K16+TUM_default_S2_Mat!Q5*Weighting!K17</f>
        <v>0.45941664713021135</v>
      </c>
      <c r="L5" s="6">
        <f>+TUM_default_S2_Mat!B5*Weighting!L2+TUM_default_S2_Mat!C5*Weighting!L3+TUM_default_S2_Mat!D5*Weighting!L4+TUM_default_S2_Mat!E5*Weighting!L5+TUM_default_S2_Mat!F5*Weighting!L6+TUM_default_S2_Mat!G5*Weighting!L7+TUM_default_S2_Mat!H5*Weighting!L8+TUM_default_S2_Mat!I5*Weighting!L9+TUM_default_S2_Mat!J5*Weighting!L10+TUM_default_S2_Mat!K5*Weighting!L11+TUM_default_S2_Mat!L5*Weighting!L12+TUM_default_S2_Mat!M5*Weighting!L13+TUM_default_S2_Mat!N5*Weighting!L14+TUM_default_S2_Mat!O5*Weighting!L15+TUM_default_S2_Mat!P5*Weighting!L16+TUM_default_S2_Mat!Q5*Weighting!L17</f>
        <v>0.31903968238348995</v>
      </c>
      <c r="M5" s="6">
        <f>+TUM_default_S2_Mat!B5*Weighting!M2+TUM_default_S2_Mat!C5*Weighting!M3+TUM_default_S2_Mat!D5*Weighting!M4+TUM_default_S2_Mat!E5*Weighting!M5+TUM_default_S2_Mat!F5*Weighting!M6+TUM_default_S2_Mat!G5*Weighting!M7+TUM_default_S2_Mat!H5*Weighting!M8+TUM_default_S2_Mat!I5*Weighting!M9+TUM_default_S2_Mat!J5*Weighting!M10+TUM_default_S2_Mat!K5*Weighting!M11+TUM_default_S2_Mat!L5*Weighting!M12+TUM_default_S2_Mat!M5*Weighting!M13+TUM_default_S2_Mat!N5*Weighting!M14+TUM_default_S2_Mat!O5*Weighting!M15+TUM_default_S2_Mat!P5*Weighting!M16+TUM_default_S2_Mat!Q5*Weighting!M17</f>
        <v>0.13288465413532824</v>
      </c>
      <c r="N5" s="6">
        <f>+TUM_default_S2_Mat!B5*Weighting!N2+TUM_default_S2_Mat!C5*Weighting!N3+TUM_default_S2_Mat!D5*Weighting!N4+TUM_default_S2_Mat!E5*Weighting!N5+TUM_default_S2_Mat!F5*Weighting!N6+TUM_default_S2_Mat!G5*Weighting!N7+TUM_default_S2_Mat!H5*Weighting!N8+TUM_default_S2_Mat!I5*Weighting!N9+TUM_default_S2_Mat!J5*Weighting!N10+TUM_default_S2_Mat!K5*Weighting!N11+TUM_default_S2_Mat!L5*Weighting!N12+TUM_default_S2_Mat!M5*Weighting!N13+TUM_default_S2_Mat!N5*Weighting!N14+TUM_default_S2_Mat!O5*Weighting!N15+TUM_default_S2_Mat!P5*Weighting!N16+TUM_default_S2_Mat!Q5*Weighting!N17</f>
        <v>1.6969408406145061</v>
      </c>
      <c r="O5" s="6">
        <f>+TUM_default_S2_Mat!B5*Weighting!O2+TUM_default_S2_Mat!C5*Weighting!O3+TUM_default_S2_Mat!D5*Weighting!O4+TUM_default_S2_Mat!E5*Weighting!O5+TUM_default_S2_Mat!F5*Weighting!O6+TUM_default_S2_Mat!G5*Weighting!O7+TUM_default_S2_Mat!H5*Weighting!O8+TUM_default_S2_Mat!I5*Weighting!O9+TUM_default_S2_Mat!J5*Weighting!O10+TUM_default_S2_Mat!K5*Weighting!O11+TUM_default_S2_Mat!L5*Weighting!O12+TUM_default_S2_Mat!M5*Weighting!O13+TUM_default_S2_Mat!N5*Weighting!O14+TUM_default_S2_Mat!O5*Weighting!O15+TUM_default_S2_Mat!P5*Weighting!O16+TUM_default_S2_Mat!Q5*Weighting!O17</f>
        <v>0.44899796373689532</v>
      </c>
      <c r="P5" s="6">
        <f>+TUM_default_S2_Mat!B5*Weighting!P2+TUM_default_S2_Mat!C5*Weighting!P3+TUM_default_S2_Mat!D5*Weighting!P4+TUM_default_S2_Mat!E5*Weighting!P5+TUM_default_S2_Mat!F5*Weighting!P6+TUM_default_S2_Mat!G5*Weighting!P7+TUM_default_S2_Mat!H5*Weighting!P8+TUM_default_S2_Mat!I5*Weighting!P9+TUM_default_S2_Mat!J5*Weighting!P10+TUM_default_S2_Mat!K5*Weighting!P11+TUM_default_S2_Mat!L5*Weighting!P12+TUM_default_S2_Mat!M5*Weighting!P13+TUM_default_S2_Mat!N5*Weighting!P14+TUM_default_S2_Mat!O5*Weighting!P15+TUM_default_S2_Mat!P5*Weighting!P16+TUM_default_S2_Mat!Q5*Weighting!P17</f>
        <v>0.25368384101478153</v>
      </c>
      <c r="Q5" s="6">
        <f>+TUM_default_S2_Mat!B5*Weighting!Q2+TUM_default_S2_Mat!C5*Weighting!Q3+TUM_default_S2_Mat!D5*Weighting!Q4+TUM_default_S2_Mat!E5*Weighting!Q5+TUM_default_S2_Mat!F5*Weighting!Q6+TUM_default_S2_Mat!G5*Weighting!Q7+TUM_default_S2_Mat!H5*Weighting!Q8+TUM_default_S2_Mat!I5*Weighting!Q9+TUM_default_S2_Mat!J5*Weighting!Q10+TUM_default_S2_Mat!K5*Weighting!Q11+TUM_default_S2_Mat!L5*Weighting!Q12+TUM_default_S2_Mat!M5*Weighting!Q13+TUM_default_S2_Mat!N5*Weighting!Q14+TUM_default_S2_Mat!O5*Weighting!Q15+TUM_default_S2_Mat!P5*Weighting!Q16+TUM_default_S2_Mat!Q5*Weighting!Q17</f>
        <v>0.20697762521110447</v>
      </c>
      <c r="R5" s="6">
        <f>+TUM_default_S2_Mat!B5*Weighting!R2+TUM_default_S2_Mat!C5*Weighting!R3+TUM_default_S2_Mat!D5*Weighting!R4+TUM_default_S2_Mat!E5*Weighting!R5+TUM_default_S2_Mat!F5*Weighting!R6+TUM_default_S2_Mat!G5*Weighting!R7+TUM_default_S2_Mat!H5*Weighting!R8+TUM_default_S2_Mat!I5*Weighting!R9+TUM_default_S2_Mat!J5*Weighting!R10+TUM_default_S2_Mat!K5*Weighting!R11+TUM_default_S2_Mat!L5*Weighting!R12+TUM_default_S2_Mat!M5*Weighting!R13+TUM_default_S2_Mat!N5*Weighting!R14+TUM_default_S2_Mat!O5*Weighting!R15+TUM_default_S2_Mat!P5*Weighting!R16+TUM_default_S2_Mat!Q5*Weighting!R17</f>
        <v>0.42760500833557852</v>
      </c>
      <c r="S5" s="6">
        <f>+TUM_default_S2_Mat!B5*Weighting!S2+TUM_default_S2_Mat!C5*Weighting!S3+TUM_default_S2_Mat!D5*Weighting!S4+TUM_default_S2_Mat!E5*Weighting!S5+TUM_default_S2_Mat!F5*Weighting!S6+TUM_default_S2_Mat!G5*Weighting!S7+TUM_default_S2_Mat!H5*Weighting!S8+TUM_default_S2_Mat!I5*Weighting!S9+TUM_default_S2_Mat!J5*Weighting!S10+TUM_default_S2_Mat!K5*Weighting!S11+TUM_default_S2_Mat!L5*Weighting!S12+TUM_default_S2_Mat!M5*Weighting!S13+TUM_default_S2_Mat!N5*Weighting!S14+TUM_default_S2_Mat!O5*Weighting!S15+TUM_default_S2_Mat!P5*Weighting!S16+TUM_default_S2_Mat!Q5*Weighting!S17</f>
        <v>0.49343073566757012</v>
      </c>
      <c r="T5" s="6">
        <f>+TUM_default_S2_Mat!B5*Weighting!T2+TUM_default_S2_Mat!C5*Weighting!T3+TUM_default_S2_Mat!D5*Weighting!T4+TUM_default_S2_Mat!E5*Weighting!T5+TUM_default_S2_Mat!F5*Weighting!T6+TUM_default_S2_Mat!G5*Weighting!T7+TUM_default_S2_Mat!H5*Weighting!T8+TUM_default_S2_Mat!I5*Weighting!T9+TUM_default_S2_Mat!J5*Weighting!T10+TUM_default_S2_Mat!K5*Weighting!T11+TUM_default_S2_Mat!L5*Weighting!T12+TUM_default_S2_Mat!M5*Weighting!T13+TUM_default_S2_Mat!N5*Weighting!T14+TUM_default_S2_Mat!O5*Weighting!T15+TUM_default_S2_Mat!P5*Weighting!T16+TUM_default_S2_Mat!Q5*Weighting!T17</f>
        <v>0.27404230921945222</v>
      </c>
      <c r="U5" s="6">
        <f>+TUM_default_S2_Mat!B5*Weighting!U2+TUM_default_S2_Mat!C5*Weighting!U3+TUM_default_S2_Mat!D5*Weighting!U4+TUM_default_S2_Mat!E5*Weighting!U5+TUM_default_S2_Mat!F5*Weighting!U6+TUM_default_S2_Mat!G5*Weighting!U7+TUM_default_S2_Mat!H5*Weighting!U8+TUM_default_S2_Mat!I5*Weighting!U9+TUM_default_S2_Mat!J5*Weighting!U10+TUM_default_S2_Mat!K5*Weighting!U11+TUM_default_S2_Mat!L5*Weighting!U12+TUM_default_S2_Mat!M5*Weighting!U13+TUM_default_S2_Mat!N5*Weighting!U14+TUM_default_S2_Mat!O5*Weighting!U15+TUM_default_S2_Mat!P5*Weighting!U16+TUM_default_S2_Mat!Q5*Weighting!U17</f>
        <v>6.9981069891815656E-2</v>
      </c>
      <c r="V5" s="6">
        <f>+TUM_default_S2_Mat!B5*Weighting!V2+TUM_default_S2_Mat!C5*Weighting!V3+TUM_default_S2_Mat!D5*Weighting!V4+TUM_default_S2_Mat!E5*Weighting!V5+TUM_default_S2_Mat!F5*Weighting!V6+TUM_default_S2_Mat!G5*Weighting!V7+TUM_default_S2_Mat!H5*Weighting!V8+TUM_default_S2_Mat!I5*Weighting!V9+TUM_default_S2_Mat!J5*Weighting!V10+TUM_default_S2_Mat!K5*Weighting!V11+TUM_default_S2_Mat!L5*Weighting!V12+TUM_default_S2_Mat!M5*Weighting!V13+TUM_default_S2_Mat!N5*Weighting!V14+TUM_default_S2_Mat!O5*Weighting!V15+TUM_default_S2_Mat!P5*Weighting!V16+TUM_default_S2_Mat!Q5*Weighting!V17</f>
        <v>0.15613426985613846</v>
      </c>
      <c r="W5" s="6">
        <f>+TUM_default_S2_Mat!B5*Weighting!W2+TUM_default_S2_Mat!C5*Weighting!W3+TUM_default_S2_Mat!D5*Weighting!W4+TUM_default_S2_Mat!E5*Weighting!W5+TUM_default_S2_Mat!F5*Weighting!W6+TUM_default_S2_Mat!G5*Weighting!W7+TUM_default_S2_Mat!H5*Weighting!W8+TUM_default_S2_Mat!I5*Weighting!W9+TUM_default_S2_Mat!J5*Weighting!W10+TUM_default_S2_Mat!K5*Weighting!W11+TUM_default_S2_Mat!L5*Weighting!W12+TUM_default_S2_Mat!M5*Weighting!W13+TUM_default_S2_Mat!N5*Weighting!W14+TUM_default_S2_Mat!O5*Weighting!W15+TUM_default_S2_Mat!P5*Weighting!W16+TUM_default_S2_Mat!Q5*Weighting!W17</f>
        <v>0.2692481594261491</v>
      </c>
      <c r="X5" s="6">
        <f>+TUM_default_S2_Mat!B5*Weighting!X2+TUM_default_S2_Mat!C5*Weighting!X3+TUM_default_S2_Mat!D5*Weighting!X4+TUM_default_S2_Mat!E5*Weighting!X5+TUM_default_S2_Mat!F5*Weighting!X6+TUM_default_S2_Mat!G5*Weighting!X7+TUM_default_S2_Mat!H5*Weighting!X8+TUM_default_S2_Mat!I5*Weighting!X9+TUM_default_S2_Mat!J5*Weighting!X10+TUM_default_S2_Mat!K5*Weighting!X11+TUM_default_S2_Mat!L5*Weighting!X12+TUM_default_S2_Mat!M5*Weighting!X13+TUM_default_S2_Mat!N5*Weighting!X14+TUM_default_S2_Mat!O5*Weighting!X15+TUM_default_S2_Mat!P5*Weighting!X16+TUM_default_S2_Mat!Q5*Weighting!X17</f>
        <v>6.5757400764217808E-2</v>
      </c>
      <c r="Y5" s="6">
        <f>+TUM_default_S2_Mat!B5*Weighting!Y2+TUM_default_S2_Mat!C5*Weighting!Y3+TUM_default_S2_Mat!D5*Weighting!Y4+TUM_default_S2_Mat!E5*Weighting!Y5+TUM_default_S2_Mat!F5*Weighting!Y6+TUM_default_S2_Mat!G5*Weighting!Y7+TUM_default_S2_Mat!H5*Weighting!Y8+TUM_default_S2_Mat!I5*Weighting!Y9+TUM_default_S2_Mat!J5*Weighting!Y10+TUM_default_S2_Mat!K5*Weighting!Y11+TUM_default_S2_Mat!L5*Weighting!Y12+TUM_default_S2_Mat!M5*Weighting!Y13+TUM_default_S2_Mat!N5*Weighting!Y14+TUM_default_S2_Mat!O5*Weighting!Y15+TUM_default_S2_Mat!P5*Weighting!Y16+TUM_default_S2_Mat!Q5*Weighting!Y17</f>
        <v>8.2961398971405045E-2</v>
      </c>
      <c r="Z5" s="6">
        <f>+TUM_default_S2_Mat!B5*Weighting!Z2+TUM_default_S2_Mat!C5*Weighting!Z3+TUM_default_S2_Mat!D5*Weighting!Z4+TUM_default_S2_Mat!E5*Weighting!Z5+TUM_default_S2_Mat!F5*Weighting!Z6+TUM_default_S2_Mat!G5*Weighting!Z7+TUM_default_S2_Mat!H5*Weighting!Z8+TUM_default_S2_Mat!I5*Weighting!Z9+TUM_default_S2_Mat!J5*Weighting!Z10+TUM_default_S2_Mat!K5*Weighting!Z11+TUM_default_S2_Mat!L5*Weighting!Z12+TUM_default_S2_Mat!M5*Weighting!Z13+TUM_default_S2_Mat!N5*Weighting!Z14+TUM_default_S2_Mat!O5*Weighting!Z15+TUM_default_S2_Mat!P5*Weighting!Z16+TUM_default_S2_Mat!Q5*Weighting!Z17</f>
        <v>8.5467862344573042E-2</v>
      </c>
      <c r="AA5" s="6">
        <f>+TUM_default_S2_Mat!B5*Weighting!AA2+TUM_default_S2_Mat!C5*Weighting!AA3+TUM_default_S2_Mat!D5*Weighting!AA4+TUM_default_S2_Mat!E5*Weighting!AA5+TUM_default_S2_Mat!F5*Weighting!AA6+TUM_default_S2_Mat!G5*Weighting!AA7+TUM_default_S2_Mat!H5*Weighting!AA8+TUM_default_S2_Mat!I5*Weighting!AA9+TUM_default_S2_Mat!J5*Weighting!AA10+TUM_default_S2_Mat!K5*Weighting!AA11+TUM_default_S2_Mat!L5*Weighting!AA12+TUM_default_S2_Mat!M5*Weighting!AA13+TUM_default_S2_Mat!N5*Weighting!AA14+TUM_default_S2_Mat!O5*Weighting!AA15+TUM_default_S2_Mat!P5*Weighting!AA16+TUM_default_S2_Mat!Q5*Weighting!AA17</f>
        <v>2.9908378693365276</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Treatm!B2*Weighting!B2+TUM_default_S3_Treatm!C2*Weighting!B3+TUM_default_S3_Treatm!D2*Weighting!B4+TUM_default_S3_Treatm!E2*Weighting!B5+TUM_default_S3_Treatm!F2*Weighting!B6+TUM_default_S3_Treatm!G2*Weighting!B7+TUM_default_S3_Treatm!H2*Weighting!B8+TUM_default_S3_Treatm!I2*Weighting!B9+TUM_default_S3_Treatm!J2*Weighting!B10+TUM_default_S3_Treatm!K2*Weighting!B11+TUM_default_S3_Treatm!L2*Weighting!B12+TUM_default_S3_Treatm!M2*Weighting!B13+TUM_default_S3_Treatm!N2*Weighting!B14+TUM_default_S3_Treatm!O2*Weighting!B15+TUM_default_S3_Treatm!P2*Weighting!B16+TUM_default_S3_Treatm!Q2*Weighting!B17</f>
        <v>0.92720115733716235</v>
      </c>
      <c r="C2" s="6">
        <f ca="1">+TUM_default_S3_Treatm!B2*Weighting!C2+TUM_default_S3_Treatm!C2*Weighting!C3+TUM_default_S3_Treatm!D2*Weighting!C4+TUM_default_S3_Treatm!E2*Weighting!C5+TUM_default_S3_Treatm!F2*Weighting!C6+TUM_default_S3_Treatm!G2*Weighting!C7+TUM_default_S3_Treatm!H2*Weighting!C8+TUM_default_S3_Treatm!I2*Weighting!C9+TUM_default_S3_Treatm!J2*Weighting!C10+TUM_default_S3_Treatm!K2*Weighting!C11+TUM_default_S3_Treatm!L2*Weighting!C12+TUM_default_S3_Treatm!M2*Weighting!C13+TUM_default_S3_Treatm!N2*Weighting!C14+TUM_default_S3_Treatm!O2*Weighting!C15+TUM_default_S3_Treatm!P2*Weighting!C16+TUM_default_S3_Treatm!Q2*Weighting!C17</f>
        <v>0.65909059702726358</v>
      </c>
      <c r="D2" s="6">
        <f ca="1">+TUM_default_S3_Treatm!B2*Weighting!D2+TUM_default_S3_Treatm!C2*Weighting!D3+TUM_default_S3_Treatm!D2*Weighting!D4+TUM_default_S3_Treatm!E2*Weighting!D5+TUM_default_S3_Treatm!F2*Weighting!D6+TUM_default_S3_Treatm!G2*Weighting!D7+TUM_default_S3_Treatm!H2*Weighting!D8+TUM_default_S3_Treatm!I2*Weighting!D9+TUM_default_S3_Treatm!J2*Weighting!D10+TUM_default_S3_Treatm!K2*Weighting!D11+TUM_default_S3_Treatm!L2*Weighting!D12+TUM_default_S3_Treatm!M2*Weighting!D13+TUM_default_S3_Treatm!N2*Weighting!D14+TUM_default_S3_Treatm!O2*Weighting!D15+TUM_default_S3_Treatm!P2*Weighting!D16+TUM_default_S3_Treatm!Q2*Weighting!D17</f>
        <v>0.93001120092646539</v>
      </c>
      <c r="E2" s="6">
        <f ca="1">+TUM_default_S3_Treatm!B2*Weighting!E2+TUM_default_S3_Treatm!C2*Weighting!E3+TUM_default_S3_Treatm!D2*Weighting!E4+TUM_default_S3_Treatm!E2*Weighting!E5+TUM_default_S3_Treatm!F2*Weighting!E6+TUM_default_S3_Treatm!G2*Weighting!E7+TUM_default_S3_Treatm!H2*Weighting!E8+TUM_default_S3_Treatm!I2*Weighting!E9+TUM_default_S3_Treatm!J2*Weighting!E10+TUM_default_S3_Treatm!K2*Weighting!E11+TUM_default_S3_Treatm!L2*Weighting!E12+TUM_default_S3_Treatm!M2*Weighting!E13+TUM_default_S3_Treatm!N2*Weighting!E14+TUM_default_S3_Treatm!O2*Weighting!E15+TUM_default_S3_Treatm!P2*Weighting!E16+TUM_default_S3_Treatm!Q2*Weighting!E17</f>
        <v>0.46604670030930612</v>
      </c>
      <c r="F2" s="6">
        <f ca="1">+TUM_default_S3_Treatm!B2*Weighting!F2+TUM_default_S3_Treatm!C2*Weighting!F3+TUM_default_S3_Treatm!D2*Weighting!F4+TUM_default_S3_Treatm!E2*Weighting!F5+TUM_default_S3_Treatm!F2*Weighting!F6+TUM_default_S3_Treatm!G2*Weighting!F7+TUM_default_S3_Treatm!H2*Weighting!F8+TUM_default_S3_Treatm!I2*Weighting!F9+TUM_default_S3_Treatm!J2*Weighting!F10+TUM_default_S3_Treatm!K2*Weighting!F11+TUM_default_S3_Treatm!L2*Weighting!F12+TUM_default_S3_Treatm!M2*Weighting!F13+TUM_default_S3_Treatm!N2*Weighting!F14+TUM_default_S3_Treatm!O2*Weighting!F15+TUM_default_S3_Treatm!P2*Weighting!F16+TUM_default_S3_Treatm!Q2*Weighting!F17</f>
        <v>0.80163366562004068</v>
      </c>
      <c r="G2" s="6">
        <f>+TUM_default_S3_Treatm!B2*Weighting!G2+TUM_default_S3_Treatm!C2*Weighting!G3+TUM_default_S3_Treatm!D2*Weighting!G4+TUM_default_S3_Treatm!E2*Weighting!G5+TUM_default_S3_Treatm!F2*Weighting!G6+TUM_default_S3_Treatm!G2*Weighting!G7+TUM_default_S3_Treatm!H2*Weighting!G8+TUM_default_S3_Treatm!I2*Weighting!G9+TUM_default_S3_Treatm!J2*Weighting!G10+TUM_default_S3_Treatm!K2*Weighting!G11+TUM_default_S3_Treatm!L2*Weighting!G12+TUM_default_S3_Treatm!M2*Weighting!G13+TUM_default_S3_Treatm!N2*Weighting!G14+TUM_default_S3_Treatm!O2*Weighting!G15+TUM_default_S3_Treatm!P2*Weighting!G16+TUM_default_S3_Treatm!Q2*Weighting!G17</f>
        <v>0.33076135543547597</v>
      </c>
      <c r="H2" s="6">
        <f>+TUM_default_S3_Treatm!B2*Weighting!H2+TUM_default_S3_Treatm!C2*Weighting!H3+TUM_default_S3_Treatm!D2*Weighting!H4+TUM_default_S3_Treatm!E2*Weighting!H5+TUM_default_S3_Treatm!F2*Weighting!H6+TUM_default_S3_Treatm!G2*Weighting!H7+TUM_default_S3_Treatm!H2*Weighting!H8+TUM_default_S3_Treatm!I2*Weighting!H9+TUM_default_S3_Treatm!J2*Weighting!H10+TUM_default_S3_Treatm!K2*Weighting!H11+TUM_default_S3_Treatm!L2*Weighting!H12+TUM_default_S3_Treatm!M2*Weighting!H13+TUM_default_S3_Treatm!N2*Weighting!H14+TUM_default_S3_Treatm!O2*Weighting!H15+TUM_default_S3_Treatm!P2*Weighting!H16+TUM_default_S3_Treatm!Q2*Weighting!H17</f>
        <v>0.33739746323313508</v>
      </c>
      <c r="I2" s="6">
        <f>+TUM_default_S3_Treatm!B2*Weighting!I2+TUM_default_S3_Treatm!C2*Weighting!I3+TUM_default_S3_Treatm!D2*Weighting!I4+TUM_default_S3_Treatm!E2*Weighting!I5+TUM_default_S3_Treatm!F2*Weighting!I6+TUM_default_S3_Treatm!G2*Weighting!I7+TUM_default_S3_Treatm!H2*Weighting!I8+TUM_default_S3_Treatm!I2*Weighting!I9+TUM_default_S3_Treatm!J2*Weighting!I10+TUM_default_S3_Treatm!K2*Weighting!I11+TUM_default_S3_Treatm!L2*Weighting!I12+TUM_default_S3_Treatm!M2*Weighting!I13+TUM_default_S3_Treatm!N2*Weighting!I14+TUM_default_S3_Treatm!O2*Weighting!I15+TUM_default_S3_Treatm!P2*Weighting!I16+TUM_default_S3_Treatm!Q2*Weighting!I17</f>
        <v>0.33788067438276759</v>
      </c>
      <c r="J2" s="6">
        <f>+TUM_default_S3_Treatm!B2*Weighting!J2+TUM_default_S3_Treatm!C2*Weighting!J3+TUM_default_S3_Treatm!D2*Weighting!J4+TUM_default_S3_Treatm!E2*Weighting!J5+TUM_default_S3_Treatm!F2*Weighting!J6+TUM_default_S3_Treatm!G2*Weighting!J7+TUM_default_S3_Treatm!H2*Weighting!J8+TUM_default_S3_Treatm!I2*Weighting!J9+TUM_default_S3_Treatm!J2*Weighting!J10+TUM_default_S3_Treatm!K2*Weighting!J11+TUM_default_S3_Treatm!L2*Weighting!J12+TUM_default_S3_Treatm!M2*Weighting!J13+TUM_default_S3_Treatm!N2*Weighting!J14+TUM_default_S3_Treatm!O2*Weighting!J15+TUM_default_S3_Treatm!P2*Weighting!J16+TUM_default_S3_Treatm!Q2*Weighting!J17</f>
        <v>0.33450108926218786</v>
      </c>
      <c r="K2" s="6">
        <f>+TUM_default_S3_Treatm!B2*Weighting!K2+TUM_default_S3_Treatm!C2*Weighting!K3+TUM_default_S3_Treatm!D2*Weighting!K4+TUM_default_S3_Treatm!E2*Weighting!K5+TUM_default_S3_Treatm!F2*Weighting!K6+TUM_default_S3_Treatm!G2*Weighting!K7+TUM_default_S3_Treatm!H2*Weighting!K8+TUM_default_S3_Treatm!I2*Weighting!K9+TUM_default_S3_Treatm!J2*Weighting!K10+TUM_default_S3_Treatm!K2*Weighting!K11+TUM_default_S3_Treatm!L2*Weighting!K12+TUM_default_S3_Treatm!M2*Weighting!K13+TUM_default_S3_Treatm!N2*Weighting!K14+TUM_default_S3_Treatm!O2*Weighting!K15+TUM_default_S3_Treatm!P2*Weighting!K16+TUM_default_S3_Treatm!Q2*Weighting!K17</f>
        <v>0.32075260808124517</v>
      </c>
      <c r="L2" s="6">
        <f>+TUM_default_S3_Treatm!B2*Weighting!L2+TUM_default_S3_Treatm!C2*Weighting!L3+TUM_default_S3_Treatm!D2*Weighting!L4+TUM_default_S3_Treatm!E2*Weighting!L5+TUM_default_S3_Treatm!F2*Weighting!L6+TUM_default_S3_Treatm!G2*Weighting!L7+TUM_default_S3_Treatm!H2*Weighting!L8+TUM_default_S3_Treatm!I2*Weighting!L9+TUM_default_S3_Treatm!J2*Weighting!L10+TUM_default_S3_Treatm!K2*Weighting!L11+TUM_default_S3_Treatm!L2*Weighting!L12+TUM_default_S3_Treatm!M2*Weighting!L13+TUM_default_S3_Treatm!N2*Weighting!L14+TUM_default_S3_Treatm!O2*Weighting!L15+TUM_default_S3_Treatm!P2*Weighting!L16+TUM_default_S3_Treatm!Q2*Weighting!L17</f>
        <v>0.6737003545031951</v>
      </c>
      <c r="M2" s="6">
        <f>+TUM_default_S3_Treatm!B2*Weighting!M2+TUM_default_S3_Treatm!C2*Weighting!M3+TUM_default_S3_Treatm!D2*Weighting!M4+TUM_default_S3_Treatm!E2*Weighting!M5+TUM_default_S3_Treatm!F2*Weighting!M6+TUM_default_S3_Treatm!G2*Weighting!M7+TUM_default_S3_Treatm!H2*Weighting!M8+TUM_default_S3_Treatm!I2*Weighting!M9+TUM_default_S3_Treatm!J2*Weighting!M10+TUM_default_S3_Treatm!K2*Weighting!M11+TUM_default_S3_Treatm!L2*Weighting!M12+TUM_default_S3_Treatm!M2*Weighting!M13+TUM_default_S3_Treatm!N2*Weighting!M14+TUM_default_S3_Treatm!O2*Weighting!M15+TUM_default_S3_Treatm!P2*Weighting!M16+TUM_default_S3_Treatm!Q2*Weighting!M17</f>
        <v>1.8500298469975612E-2</v>
      </c>
      <c r="N2" s="6">
        <f>+TUM_default_S3_Treatm!B2*Weighting!N2+TUM_default_S3_Treatm!C2*Weighting!N3+TUM_default_S3_Treatm!D2*Weighting!N4+TUM_default_S3_Treatm!E2*Weighting!N5+TUM_default_S3_Treatm!F2*Weighting!N6+TUM_default_S3_Treatm!G2*Weighting!N7+TUM_default_S3_Treatm!H2*Weighting!N8+TUM_default_S3_Treatm!I2*Weighting!N9+TUM_default_S3_Treatm!J2*Weighting!N10+TUM_default_S3_Treatm!K2*Weighting!N11+TUM_default_S3_Treatm!L2*Weighting!N12+TUM_default_S3_Treatm!M2*Weighting!N13+TUM_default_S3_Treatm!N2*Weighting!N14+TUM_default_S3_Treatm!O2*Weighting!N15+TUM_default_S3_Treatm!P2*Weighting!N16+TUM_default_S3_Treatm!Q2*Weighting!N17</f>
        <v>2.0241752852771615</v>
      </c>
      <c r="O2" s="6">
        <f>+TUM_default_S3_Treatm!B2*Weighting!O2+TUM_default_S3_Treatm!C2*Weighting!O3+TUM_default_S3_Treatm!D2*Weighting!O4+TUM_default_S3_Treatm!E2*Weighting!O5+TUM_default_S3_Treatm!F2*Weighting!O6+TUM_default_S3_Treatm!G2*Weighting!O7+TUM_default_S3_Treatm!H2*Weighting!O8+TUM_default_S3_Treatm!I2*Weighting!O9+TUM_default_S3_Treatm!J2*Weighting!O10+TUM_default_S3_Treatm!K2*Weighting!O11+TUM_default_S3_Treatm!L2*Weighting!O12+TUM_default_S3_Treatm!M2*Weighting!O13+TUM_default_S3_Treatm!N2*Weighting!O14+TUM_default_S3_Treatm!O2*Weighting!O15+TUM_default_S3_Treatm!P2*Weighting!O16+TUM_default_S3_Treatm!Q2*Weighting!O17</f>
        <v>0.38142711582502659</v>
      </c>
      <c r="P2" s="6">
        <f>+TUM_default_S3_Treatm!B2*Weighting!P2+TUM_default_S3_Treatm!C2*Weighting!P3+TUM_default_S3_Treatm!D2*Weighting!P4+TUM_default_S3_Treatm!E2*Weighting!P5+TUM_default_S3_Treatm!F2*Weighting!P6+TUM_default_S3_Treatm!G2*Weighting!P7+TUM_default_S3_Treatm!H2*Weighting!P8+TUM_default_S3_Treatm!I2*Weighting!P9+TUM_default_S3_Treatm!J2*Weighting!P10+TUM_default_S3_Treatm!K2*Weighting!P11+TUM_default_S3_Treatm!L2*Weighting!P12+TUM_default_S3_Treatm!M2*Weighting!P13+TUM_default_S3_Treatm!N2*Weighting!P14+TUM_default_S3_Treatm!O2*Weighting!P15+TUM_default_S3_Treatm!P2*Weighting!P16+TUM_default_S3_Treatm!Q2*Weighting!P17</f>
        <v>0.26681403162879669</v>
      </c>
      <c r="Q2" s="6">
        <f>+TUM_default_S3_Treatm!B2*Weighting!Q2+TUM_default_S3_Treatm!C2*Weighting!Q3+TUM_default_S3_Treatm!D2*Weighting!Q4+TUM_default_S3_Treatm!E2*Weighting!Q5+TUM_default_S3_Treatm!F2*Weighting!Q6+TUM_default_S3_Treatm!G2*Weighting!Q7+TUM_default_S3_Treatm!H2*Weighting!Q8+TUM_default_S3_Treatm!I2*Weighting!Q9+TUM_default_S3_Treatm!J2*Weighting!Q10+TUM_default_S3_Treatm!K2*Weighting!Q11+TUM_default_S3_Treatm!L2*Weighting!Q12+TUM_default_S3_Treatm!M2*Weighting!Q13+TUM_default_S3_Treatm!N2*Weighting!Q14+TUM_default_S3_Treatm!O2*Weighting!Q15+TUM_default_S3_Treatm!P2*Weighting!Q16+TUM_default_S3_Treatm!Q2*Weighting!Q17</f>
        <v>3.1045664718470041E-2</v>
      </c>
      <c r="R2" s="6">
        <f>+TUM_default_S3_Treatm!B2*Weighting!R2+TUM_default_S3_Treatm!C2*Weighting!R3+TUM_default_S3_Treatm!D2*Weighting!R4+TUM_default_S3_Treatm!E2*Weighting!R5+TUM_default_S3_Treatm!F2*Weighting!R6+TUM_default_S3_Treatm!G2*Weighting!R7+TUM_default_S3_Treatm!H2*Weighting!R8+TUM_default_S3_Treatm!I2*Weighting!R9+TUM_default_S3_Treatm!J2*Weighting!R10+TUM_default_S3_Treatm!K2*Weighting!R11+TUM_default_S3_Treatm!L2*Weighting!R12+TUM_default_S3_Treatm!M2*Weighting!R13+TUM_default_S3_Treatm!N2*Weighting!R14+TUM_default_S3_Treatm!O2*Weighting!R15+TUM_default_S3_Treatm!P2*Weighting!R16+TUM_default_S3_Treatm!Q2*Weighting!R17</f>
        <v>0.25042012303473471</v>
      </c>
      <c r="S2" s="6">
        <f>+TUM_default_S3_Treatm!B2*Weighting!S2+TUM_default_S3_Treatm!C2*Weighting!S3+TUM_default_S3_Treatm!D2*Weighting!S4+TUM_default_S3_Treatm!E2*Weighting!S5+TUM_default_S3_Treatm!F2*Weighting!S6+TUM_default_S3_Treatm!G2*Weighting!S7+TUM_default_S3_Treatm!H2*Weighting!S8+TUM_default_S3_Treatm!I2*Weighting!S9+TUM_default_S3_Treatm!J2*Weighting!S10+TUM_default_S3_Treatm!K2*Weighting!S11+TUM_default_S3_Treatm!L2*Weighting!S12+TUM_default_S3_Treatm!M2*Weighting!S13+TUM_default_S3_Treatm!N2*Weighting!S14+TUM_default_S3_Treatm!O2*Weighting!S15+TUM_default_S3_Treatm!P2*Weighting!S16+TUM_default_S3_Treatm!Q2*Weighting!S17</f>
        <v>0.18260009044333536</v>
      </c>
      <c r="T2" s="6">
        <f>+TUM_default_S3_Treatm!B2*Weighting!T2+TUM_default_S3_Treatm!C2*Weighting!T3+TUM_default_S3_Treatm!D2*Weighting!T4+TUM_default_S3_Treatm!E2*Weighting!T5+TUM_default_S3_Treatm!F2*Weighting!T6+TUM_default_S3_Treatm!G2*Weighting!T7+TUM_default_S3_Treatm!H2*Weighting!T8+TUM_default_S3_Treatm!I2*Weighting!T9+TUM_default_S3_Treatm!J2*Weighting!T10+TUM_default_S3_Treatm!K2*Weighting!T11+TUM_default_S3_Treatm!L2*Weighting!T12+TUM_default_S3_Treatm!M2*Weighting!T13+TUM_default_S3_Treatm!N2*Weighting!T14+TUM_default_S3_Treatm!O2*Weighting!T15+TUM_default_S3_Treatm!P2*Weighting!T16+TUM_default_S3_Treatm!Q2*Weighting!T17</f>
        <v>0.1871074241648864</v>
      </c>
      <c r="U2" s="6">
        <f>+TUM_default_S3_Treatm!B2*Weighting!U2+TUM_default_S3_Treatm!C2*Weighting!U3+TUM_default_S3_Treatm!D2*Weighting!U4+TUM_default_S3_Treatm!E2*Weighting!U5+TUM_default_S3_Treatm!F2*Weighting!U6+TUM_default_S3_Treatm!G2*Weighting!U7+TUM_default_S3_Treatm!H2*Weighting!U8+TUM_default_S3_Treatm!I2*Weighting!U9+TUM_default_S3_Treatm!J2*Weighting!U10+TUM_default_S3_Treatm!K2*Weighting!U11+TUM_default_S3_Treatm!L2*Weighting!U12+TUM_default_S3_Treatm!M2*Weighting!U13+TUM_default_S3_Treatm!N2*Weighting!U14+TUM_default_S3_Treatm!O2*Weighting!U15+TUM_default_S3_Treatm!P2*Weighting!U16+TUM_default_S3_Treatm!Q2*Weighting!U17</f>
        <v>9.7308243866961297E-2</v>
      </c>
      <c r="V2" s="6">
        <f>+TUM_default_S3_Treatm!B2*Weighting!V2+TUM_default_S3_Treatm!C2*Weighting!V3+TUM_default_S3_Treatm!D2*Weighting!V4+TUM_default_S3_Treatm!E2*Weighting!V5+TUM_default_S3_Treatm!F2*Weighting!V6+TUM_default_S3_Treatm!G2*Weighting!V7+TUM_default_S3_Treatm!H2*Weighting!V8+TUM_default_S3_Treatm!I2*Weighting!V9+TUM_default_S3_Treatm!J2*Weighting!V10+TUM_default_S3_Treatm!K2*Weighting!V11+TUM_default_S3_Treatm!L2*Weighting!V12+TUM_default_S3_Treatm!M2*Weighting!V13+TUM_default_S3_Treatm!N2*Weighting!V14+TUM_default_S3_Treatm!O2*Weighting!V15+TUM_default_S3_Treatm!P2*Weighting!V16+TUM_default_S3_Treatm!Q2*Weighting!V17</f>
        <v>0.1216301501725115</v>
      </c>
      <c r="W2" s="6">
        <f>+TUM_default_S3_Treatm!B2*Weighting!W2+TUM_default_S3_Treatm!C2*Weighting!W3+TUM_default_S3_Treatm!D2*Weighting!W4+TUM_default_S3_Treatm!E2*Weighting!W5+TUM_default_S3_Treatm!F2*Weighting!W6+TUM_default_S3_Treatm!G2*Weighting!W7+TUM_default_S3_Treatm!H2*Weighting!W8+TUM_default_S3_Treatm!I2*Weighting!W9+TUM_default_S3_Treatm!J2*Weighting!W10+TUM_default_S3_Treatm!K2*Weighting!W11+TUM_default_S3_Treatm!L2*Weighting!W12+TUM_default_S3_Treatm!M2*Weighting!W13+TUM_default_S3_Treatm!N2*Weighting!W14+TUM_default_S3_Treatm!O2*Weighting!W15+TUM_default_S3_Treatm!P2*Weighting!W16+TUM_default_S3_Treatm!Q2*Weighting!W17</f>
        <v>0.26214448724852896</v>
      </c>
      <c r="X2" s="6">
        <f>+TUM_default_S3_Treatm!B2*Weighting!X2+TUM_default_S3_Treatm!C2*Weighting!X3+TUM_default_S3_Treatm!D2*Weighting!X4+TUM_default_S3_Treatm!E2*Weighting!X5+TUM_default_S3_Treatm!F2*Weighting!X6+TUM_default_S3_Treatm!G2*Weighting!X7+TUM_default_S3_Treatm!H2*Weighting!X8+TUM_default_S3_Treatm!I2*Weighting!X9+TUM_default_S3_Treatm!J2*Weighting!X10+TUM_default_S3_Treatm!K2*Weighting!X11+TUM_default_S3_Treatm!L2*Weighting!X12+TUM_default_S3_Treatm!M2*Weighting!X13+TUM_default_S3_Treatm!N2*Weighting!X14+TUM_default_S3_Treatm!O2*Weighting!X15+TUM_default_S3_Treatm!P2*Weighting!X16+TUM_default_S3_Treatm!Q2*Weighting!X17</f>
        <v>6.5189309415264421E-2</v>
      </c>
      <c r="Y2" s="6">
        <f>+TUM_default_S3_Treatm!B2*Weighting!Y2+TUM_default_S3_Treatm!C2*Weighting!Y3+TUM_default_S3_Treatm!D2*Weighting!Y4+TUM_default_S3_Treatm!E2*Weighting!Y5+TUM_default_S3_Treatm!F2*Weighting!Y6+TUM_default_S3_Treatm!G2*Weighting!Y7+TUM_default_S3_Treatm!H2*Weighting!Y8+TUM_default_S3_Treatm!I2*Weighting!Y9+TUM_default_S3_Treatm!J2*Weighting!Y10+TUM_default_S3_Treatm!K2*Weighting!Y11+TUM_default_S3_Treatm!L2*Weighting!Y12+TUM_default_S3_Treatm!M2*Weighting!Y13+TUM_default_S3_Treatm!N2*Weighting!Y14+TUM_default_S3_Treatm!O2*Weighting!Y15+TUM_default_S3_Treatm!P2*Weighting!Y16+TUM_default_S3_Treatm!Q2*Weighting!Y17</f>
        <v>2.3712922360811219E-2</v>
      </c>
      <c r="Z2" s="6">
        <f>+TUM_default_S3_Treatm!B2*Weighting!Z2+TUM_default_S3_Treatm!C2*Weighting!Z3+TUM_default_S3_Treatm!D2*Weighting!Z4+TUM_default_S3_Treatm!E2*Weighting!Z5+TUM_default_S3_Treatm!F2*Weighting!Z6+TUM_default_S3_Treatm!G2*Weighting!Z7+TUM_default_S3_Treatm!H2*Weighting!Z8+TUM_default_S3_Treatm!I2*Weighting!Z9+TUM_default_S3_Treatm!J2*Weighting!Z10+TUM_default_S3_Treatm!K2*Weighting!Z11+TUM_default_S3_Treatm!L2*Weighting!Z12+TUM_default_S3_Treatm!M2*Weighting!Z13+TUM_default_S3_Treatm!N2*Weighting!Z14+TUM_default_S3_Treatm!O2*Weighting!Z15+TUM_default_S3_Treatm!P2*Weighting!Z16+TUM_default_S3_Treatm!Q2*Weighting!Z17</f>
        <v>8.5850049868534298E-2</v>
      </c>
      <c r="AA2" s="6">
        <f>+TUM_default_S3_Treatm!B2*Weighting!AA2+TUM_default_S3_Treatm!C2*Weighting!AA3+TUM_default_S3_Treatm!D2*Weighting!AA4+TUM_default_S3_Treatm!E2*Weighting!AA5+TUM_default_S3_Treatm!F2*Weighting!AA6+TUM_default_S3_Treatm!G2*Weighting!AA7+TUM_default_S3_Treatm!H2*Weighting!AA8+TUM_default_S3_Treatm!I2*Weighting!AA9+TUM_default_S3_Treatm!J2*Weighting!AA10+TUM_default_S3_Treatm!K2*Weighting!AA11+TUM_default_S3_Treatm!L2*Weighting!AA12+TUM_default_S3_Treatm!M2*Weighting!AA13+TUM_default_S3_Treatm!N2*Weighting!AA14+TUM_default_S3_Treatm!O2*Weighting!AA15+TUM_default_S3_Treatm!P2*Weighting!AA16+TUM_default_S3_Treatm!Q2*Weighting!AA17</f>
        <v>0.62055613596942205</v>
      </c>
    </row>
    <row r="3" spans="1:27" x14ac:dyDescent="0.35">
      <c r="A3" s="5" t="s">
        <v>2</v>
      </c>
      <c r="B3" s="6">
        <f ca="1">+TUM_default_S3_Treatm!B3*Weighting!B2+TUM_default_S3_Treatm!C3*Weighting!B3+TUM_default_S3_Treatm!D3*Weighting!B4+TUM_default_S3_Treatm!E3*Weighting!B5+TUM_default_S3_Treatm!F3*Weighting!B6+TUM_default_S3_Treatm!G3*Weighting!B7+TUM_default_S3_Treatm!H3*Weighting!B8+TUM_default_S3_Treatm!I3*Weighting!B9+TUM_default_S3_Treatm!J3*Weighting!B10+TUM_default_S3_Treatm!K3*Weighting!B11+TUM_default_S3_Treatm!L3*Weighting!B12+TUM_default_S3_Treatm!M3*Weighting!B13+TUM_default_S3_Treatm!N3*Weighting!B14+TUM_default_S3_Treatm!O3*Weighting!B15+TUM_default_S3_Treatm!P3*Weighting!B16+TUM_default_S3_Treatm!Q3*Weighting!B17</f>
        <v>0.43882331551796766</v>
      </c>
      <c r="C3" s="6">
        <f ca="1">+TUM_default_S3_Treatm!B3*Weighting!C2+TUM_default_S3_Treatm!C3*Weighting!C3+TUM_default_S3_Treatm!D3*Weighting!C4+TUM_default_S3_Treatm!E3*Weighting!C5+TUM_default_S3_Treatm!F3*Weighting!C6+TUM_default_S3_Treatm!G3*Weighting!C7+TUM_default_S3_Treatm!H3*Weighting!C8+TUM_default_S3_Treatm!I3*Weighting!C9+TUM_default_S3_Treatm!J3*Weighting!C10+TUM_default_S3_Treatm!K3*Weighting!C11+TUM_default_S3_Treatm!L3*Weighting!C12+TUM_default_S3_Treatm!M3*Weighting!C13+TUM_default_S3_Treatm!N3*Weighting!C14+TUM_default_S3_Treatm!O3*Weighting!C15+TUM_default_S3_Treatm!P3*Weighting!C16+TUM_default_S3_Treatm!Q3*Weighting!C17</f>
        <v>0.34371813510294091</v>
      </c>
      <c r="D3" s="6">
        <f ca="1">+TUM_default_S3_Treatm!B3*Weighting!D2+TUM_default_S3_Treatm!C3*Weighting!D3+TUM_default_S3_Treatm!D3*Weighting!D4+TUM_default_S3_Treatm!E3*Weighting!D5+TUM_default_S3_Treatm!F3*Weighting!D6+TUM_default_S3_Treatm!G3*Weighting!D7+TUM_default_S3_Treatm!H3*Weighting!D8+TUM_default_S3_Treatm!I3*Weighting!D9+TUM_default_S3_Treatm!J3*Weighting!D10+TUM_default_S3_Treatm!K3*Weighting!D11+TUM_default_S3_Treatm!L3*Weighting!D12+TUM_default_S3_Treatm!M3*Weighting!D13+TUM_default_S3_Treatm!N3*Weighting!D14+TUM_default_S3_Treatm!O3*Weighting!D15+TUM_default_S3_Treatm!P3*Weighting!D16+TUM_default_S3_Treatm!Q3*Weighting!D17</f>
        <v>0.44167902540550175</v>
      </c>
      <c r="E3" s="6">
        <f ca="1">+TUM_default_S3_Treatm!B3*Weighting!E2+TUM_default_S3_Treatm!C3*Weighting!E3+TUM_default_S3_Treatm!D3*Weighting!E4+TUM_default_S3_Treatm!E3*Weighting!E5+TUM_default_S3_Treatm!F3*Weighting!E6+TUM_default_S3_Treatm!G3*Weighting!E7+TUM_default_S3_Treatm!H3*Weighting!E8+TUM_default_S3_Treatm!I3*Weighting!E9+TUM_default_S3_Treatm!J3*Weighting!E10+TUM_default_S3_Treatm!K3*Weighting!E11+TUM_default_S3_Treatm!L3*Weighting!E12+TUM_default_S3_Treatm!M3*Weighting!E13+TUM_default_S3_Treatm!N3*Weighting!E14+TUM_default_S3_Treatm!O3*Weighting!E15+TUM_default_S3_Treatm!P3*Weighting!E16+TUM_default_S3_Treatm!Q3*Weighting!E17</f>
        <v>0.24380239909181844</v>
      </c>
      <c r="F3" s="6">
        <f ca="1">+TUM_default_S3_Treatm!B3*Weighting!F2+TUM_default_S3_Treatm!C3*Weighting!F3+TUM_default_S3_Treatm!D3*Weighting!F4+TUM_default_S3_Treatm!E3*Weighting!F5+TUM_default_S3_Treatm!F3*Weighting!F6+TUM_default_S3_Treatm!G3*Weighting!F7+TUM_default_S3_Treatm!H3*Weighting!F8+TUM_default_S3_Treatm!I3*Weighting!F9+TUM_default_S3_Treatm!J3*Weighting!F10+TUM_default_S3_Treatm!K3*Weighting!F11+TUM_default_S3_Treatm!L3*Weighting!F12+TUM_default_S3_Treatm!M3*Weighting!F13+TUM_default_S3_Treatm!N3*Weighting!F14+TUM_default_S3_Treatm!O3*Weighting!F15+TUM_default_S3_Treatm!P3*Weighting!F16+TUM_default_S3_Treatm!Q3*Weighting!F17</f>
        <v>0.38921843749192936</v>
      </c>
      <c r="G3" s="6">
        <f>+TUM_default_S3_Treatm!B3*Weighting!G2+TUM_default_S3_Treatm!C3*Weighting!G3+TUM_default_S3_Treatm!D3*Weighting!G4+TUM_default_S3_Treatm!E3*Weighting!G5+TUM_default_S3_Treatm!F3*Weighting!G6+TUM_default_S3_Treatm!G3*Weighting!G7+TUM_default_S3_Treatm!H3*Weighting!G8+TUM_default_S3_Treatm!I3*Weighting!G9+TUM_default_S3_Treatm!J3*Weighting!G10+TUM_default_S3_Treatm!K3*Weighting!G11+TUM_default_S3_Treatm!L3*Weighting!G12+TUM_default_S3_Treatm!M3*Weighting!G13+TUM_default_S3_Treatm!N3*Weighting!G14+TUM_default_S3_Treatm!O3*Weighting!G15+TUM_default_S3_Treatm!P3*Weighting!G16+TUM_default_S3_Treatm!Q3*Weighting!G17</f>
        <v>0.12587042844088814</v>
      </c>
      <c r="H3" s="6">
        <f>+TUM_default_S3_Treatm!B3*Weighting!H2+TUM_default_S3_Treatm!C3*Weighting!H3+TUM_default_S3_Treatm!D3*Weighting!H4+TUM_default_S3_Treatm!E3*Weighting!H5+TUM_default_S3_Treatm!F3*Weighting!H6+TUM_default_S3_Treatm!G3*Weighting!H7+TUM_default_S3_Treatm!H3*Weighting!H8+TUM_default_S3_Treatm!I3*Weighting!H9+TUM_default_S3_Treatm!J3*Weighting!H10+TUM_default_S3_Treatm!K3*Weighting!H11+TUM_default_S3_Treatm!L3*Weighting!H12+TUM_default_S3_Treatm!M3*Weighting!H13+TUM_default_S3_Treatm!N3*Weighting!H14+TUM_default_S3_Treatm!O3*Weighting!H15+TUM_default_S3_Treatm!P3*Weighting!H16+TUM_default_S3_Treatm!Q3*Weighting!H17</f>
        <v>0.14793897906597286</v>
      </c>
      <c r="I3" s="6">
        <f>+TUM_default_S3_Treatm!B3*Weighting!I2+TUM_default_S3_Treatm!C3*Weighting!I3+TUM_default_S3_Treatm!D3*Weighting!I4+TUM_default_S3_Treatm!E3*Weighting!I5+TUM_default_S3_Treatm!F3*Weighting!I6+TUM_default_S3_Treatm!G3*Weighting!I7+TUM_default_S3_Treatm!H3*Weighting!I8+TUM_default_S3_Treatm!I3*Weighting!I9+TUM_default_S3_Treatm!J3*Weighting!I10+TUM_default_S3_Treatm!K3*Weighting!I11+TUM_default_S3_Treatm!L3*Weighting!I12+TUM_default_S3_Treatm!M3*Weighting!I13+TUM_default_S3_Treatm!N3*Weighting!I14+TUM_default_S3_Treatm!O3*Weighting!I15+TUM_default_S3_Treatm!P3*Weighting!I16+TUM_default_S3_Treatm!Q3*Weighting!I17</f>
        <v>0.12879946858423086</v>
      </c>
      <c r="J3" s="6">
        <f>+TUM_default_S3_Treatm!B3*Weighting!J2+TUM_default_S3_Treatm!C3*Weighting!J3+TUM_default_S3_Treatm!D3*Weighting!J4+TUM_default_S3_Treatm!E3*Weighting!J5+TUM_default_S3_Treatm!F3*Weighting!J6+TUM_default_S3_Treatm!G3*Weighting!J7+TUM_default_S3_Treatm!H3*Weighting!J8+TUM_default_S3_Treatm!I3*Weighting!J9+TUM_default_S3_Treatm!J3*Weighting!J10+TUM_default_S3_Treatm!K3*Weighting!J11+TUM_default_S3_Treatm!L3*Weighting!J12+TUM_default_S3_Treatm!M3*Weighting!J13+TUM_default_S3_Treatm!N3*Weighting!J14+TUM_default_S3_Treatm!O3*Weighting!J15+TUM_default_S3_Treatm!P3*Weighting!J16+TUM_default_S3_Treatm!Q3*Weighting!J17</f>
        <v>0.13695121997599596</v>
      </c>
      <c r="K3" s="6">
        <f>+TUM_default_S3_Treatm!B3*Weighting!K2+TUM_default_S3_Treatm!C3*Weighting!K3+TUM_default_S3_Treatm!D3*Weighting!K4+TUM_default_S3_Treatm!E3*Weighting!K5+TUM_default_S3_Treatm!F3*Weighting!K6+TUM_default_S3_Treatm!G3*Weighting!K7+TUM_default_S3_Treatm!H3*Weighting!K8+TUM_default_S3_Treatm!I3*Weighting!K9+TUM_default_S3_Treatm!J3*Weighting!K10+TUM_default_S3_Treatm!K3*Weighting!K11+TUM_default_S3_Treatm!L3*Weighting!K12+TUM_default_S3_Treatm!M3*Weighting!K13+TUM_default_S3_Treatm!N3*Weighting!K14+TUM_default_S3_Treatm!O3*Weighting!K15+TUM_default_S3_Treatm!P3*Weighting!K16+TUM_default_S3_Treatm!Q3*Weighting!K17</f>
        <v>0.12695390675519352</v>
      </c>
      <c r="L3" s="6">
        <f>+TUM_default_S3_Treatm!B3*Weighting!L2+TUM_default_S3_Treatm!C3*Weighting!L3+TUM_default_S3_Treatm!D3*Weighting!L4+TUM_default_S3_Treatm!E3*Weighting!L5+TUM_default_S3_Treatm!F3*Weighting!L6+TUM_default_S3_Treatm!G3*Weighting!L7+TUM_default_S3_Treatm!H3*Weighting!L8+TUM_default_S3_Treatm!I3*Weighting!L9+TUM_default_S3_Treatm!J3*Weighting!L10+TUM_default_S3_Treatm!K3*Weighting!L11+TUM_default_S3_Treatm!L3*Weighting!L12+TUM_default_S3_Treatm!M3*Weighting!L13+TUM_default_S3_Treatm!N3*Weighting!L14+TUM_default_S3_Treatm!O3*Weighting!L15+TUM_default_S3_Treatm!P3*Weighting!L16+TUM_default_S3_Treatm!Q3*Weighting!L17</f>
        <v>0.44616664318699545</v>
      </c>
      <c r="M3" s="6">
        <f>+TUM_default_S3_Treatm!B3*Weighting!M2+TUM_default_S3_Treatm!C3*Weighting!M3+TUM_default_S3_Treatm!D3*Weighting!M4+TUM_default_S3_Treatm!E3*Weighting!M5+TUM_default_S3_Treatm!F3*Weighting!M6+TUM_default_S3_Treatm!G3*Weighting!M7+TUM_default_S3_Treatm!H3*Weighting!M8+TUM_default_S3_Treatm!I3*Weighting!M9+TUM_default_S3_Treatm!J3*Weighting!M10+TUM_default_S3_Treatm!K3*Weighting!M11+TUM_default_S3_Treatm!L3*Weighting!M12+TUM_default_S3_Treatm!M3*Weighting!M13+TUM_default_S3_Treatm!N3*Weighting!M14+TUM_default_S3_Treatm!O3*Weighting!M15+TUM_default_S3_Treatm!P3*Weighting!M16+TUM_default_S3_Treatm!Q3*Weighting!M17</f>
        <v>2.0205240709645993E-3</v>
      </c>
      <c r="N3" s="6">
        <f>+TUM_default_S3_Treatm!B3*Weighting!N2+TUM_default_S3_Treatm!C3*Weighting!N3+TUM_default_S3_Treatm!D3*Weighting!N4+TUM_default_S3_Treatm!E3*Weighting!N5+TUM_default_S3_Treatm!F3*Weighting!N6+TUM_default_S3_Treatm!G3*Weighting!N7+TUM_default_S3_Treatm!H3*Weighting!N8+TUM_default_S3_Treatm!I3*Weighting!N9+TUM_default_S3_Treatm!J3*Weighting!N10+TUM_default_S3_Treatm!K3*Weighting!N11+TUM_default_S3_Treatm!L3*Weighting!N12+TUM_default_S3_Treatm!M3*Weighting!N13+TUM_default_S3_Treatm!N3*Weighting!N14+TUM_default_S3_Treatm!O3*Weighting!N15+TUM_default_S3_Treatm!P3*Weighting!N16+TUM_default_S3_Treatm!Q3*Weighting!N17</f>
        <v>1.0200346420477251</v>
      </c>
      <c r="O3" s="6">
        <f>+TUM_default_S3_Treatm!B3*Weighting!O2+TUM_default_S3_Treatm!C3*Weighting!O3+TUM_default_S3_Treatm!D3*Weighting!O4+TUM_default_S3_Treatm!E3*Weighting!O5+TUM_default_S3_Treatm!F3*Weighting!O6+TUM_default_S3_Treatm!G3*Weighting!O7+TUM_default_S3_Treatm!H3*Weighting!O8+TUM_default_S3_Treatm!I3*Weighting!O9+TUM_default_S3_Treatm!J3*Weighting!O10+TUM_default_S3_Treatm!K3*Weighting!O11+TUM_default_S3_Treatm!L3*Weighting!O12+TUM_default_S3_Treatm!M3*Weighting!O13+TUM_default_S3_Treatm!N3*Weighting!O14+TUM_default_S3_Treatm!O3*Weighting!O15+TUM_default_S3_Treatm!P3*Weighting!O16+TUM_default_S3_Treatm!Q3*Weighting!O17</f>
        <v>8.5182549645805225E-2</v>
      </c>
      <c r="P3" s="6">
        <f>+TUM_default_S3_Treatm!B3*Weighting!P2+TUM_default_S3_Treatm!C3*Weighting!P3+TUM_default_S3_Treatm!D3*Weighting!P4+TUM_default_S3_Treatm!E3*Weighting!P5+TUM_default_S3_Treatm!F3*Weighting!P6+TUM_default_S3_Treatm!G3*Weighting!P7+TUM_default_S3_Treatm!H3*Weighting!P8+TUM_default_S3_Treatm!I3*Weighting!P9+TUM_default_S3_Treatm!J3*Weighting!P10+TUM_default_S3_Treatm!K3*Weighting!P11+TUM_default_S3_Treatm!L3*Weighting!P12+TUM_default_S3_Treatm!M3*Weighting!P13+TUM_default_S3_Treatm!N3*Weighting!P14+TUM_default_S3_Treatm!O3*Weighting!P15+TUM_default_S3_Treatm!P3*Weighting!P16+TUM_default_S3_Treatm!Q3*Weighting!P17</f>
        <v>2.2305127993883407E-2</v>
      </c>
      <c r="Q3" s="6">
        <f>+TUM_default_S3_Treatm!B3*Weighting!Q2+TUM_default_S3_Treatm!C3*Weighting!Q3+TUM_default_S3_Treatm!D3*Weighting!Q4+TUM_default_S3_Treatm!E3*Weighting!Q5+TUM_default_S3_Treatm!F3*Weighting!Q6+TUM_default_S3_Treatm!G3*Weighting!Q7+TUM_default_S3_Treatm!H3*Weighting!Q8+TUM_default_S3_Treatm!I3*Weighting!Q9+TUM_default_S3_Treatm!J3*Weighting!Q10+TUM_default_S3_Treatm!K3*Weighting!Q11+TUM_default_S3_Treatm!L3*Weighting!Q12+TUM_default_S3_Treatm!M3*Weighting!Q13+TUM_default_S3_Treatm!N3*Weighting!Q14+TUM_default_S3_Treatm!O3*Weighting!Q15+TUM_default_S3_Treatm!P3*Weighting!Q16+TUM_default_S3_Treatm!Q3*Weighting!Q17</f>
        <v>4.1217046697153018E-3</v>
      </c>
      <c r="R3" s="6">
        <f>+TUM_default_S3_Treatm!B3*Weighting!R2+TUM_default_S3_Treatm!C3*Weighting!R3+TUM_default_S3_Treatm!D3*Weighting!R4+TUM_default_S3_Treatm!E3*Weighting!R5+TUM_default_S3_Treatm!F3*Weighting!R6+TUM_default_S3_Treatm!G3*Weighting!R7+TUM_default_S3_Treatm!H3*Weighting!R8+TUM_default_S3_Treatm!I3*Weighting!R9+TUM_default_S3_Treatm!J3*Weighting!R10+TUM_default_S3_Treatm!K3*Weighting!R11+TUM_default_S3_Treatm!L3*Weighting!R12+TUM_default_S3_Treatm!M3*Weighting!R13+TUM_default_S3_Treatm!N3*Weighting!R14+TUM_default_S3_Treatm!O3*Weighting!R15+TUM_default_S3_Treatm!P3*Weighting!R16+TUM_default_S3_Treatm!Q3*Weighting!R17</f>
        <v>2.5528889941697448E-2</v>
      </c>
      <c r="S3" s="6">
        <f>+TUM_default_S3_Treatm!B3*Weighting!S2+TUM_default_S3_Treatm!C3*Weighting!S3+TUM_default_S3_Treatm!D3*Weighting!S4+TUM_default_S3_Treatm!E3*Weighting!S5+TUM_default_S3_Treatm!F3*Weighting!S6+TUM_default_S3_Treatm!G3*Weighting!S7+TUM_default_S3_Treatm!H3*Weighting!S8+TUM_default_S3_Treatm!I3*Weighting!S9+TUM_default_S3_Treatm!J3*Weighting!S10+TUM_default_S3_Treatm!K3*Weighting!S11+TUM_default_S3_Treatm!L3*Weighting!S12+TUM_default_S3_Treatm!M3*Weighting!S13+TUM_default_S3_Treatm!N3*Weighting!S14+TUM_default_S3_Treatm!O3*Weighting!S15+TUM_default_S3_Treatm!P3*Weighting!S16+TUM_default_S3_Treatm!Q3*Weighting!S17</f>
        <v>2.672849224918538E-2</v>
      </c>
      <c r="T3" s="6">
        <f>+TUM_default_S3_Treatm!B3*Weighting!T2+TUM_default_S3_Treatm!C3*Weighting!T3+TUM_default_S3_Treatm!D3*Weighting!T4+TUM_default_S3_Treatm!E3*Weighting!T5+TUM_default_S3_Treatm!F3*Weighting!T6+TUM_default_S3_Treatm!G3*Weighting!T7+TUM_default_S3_Treatm!H3*Weighting!T8+TUM_default_S3_Treatm!I3*Weighting!T9+TUM_default_S3_Treatm!J3*Weighting!T10+TUM_default_S3_Treatm!K3*Weighting!T11+TUM_default_S3_Treatm!L3*Weighting!T12+TUM_default_S3_Treatm!M3*Weighting!T13+TUM_default_S3_Treatm!N3*Weighting!T14+TUM_default_S3_Treatm!O3*Weighting!T15+TUM_default_S3_Treatm!P3*Weighting!T16+TUM_default_S3_Treatm!Q3*Weighting!T17</f>
        <v>2.0008132436087296E-2</v>
      </c>
      <c r="U3" s="6">
        <f>+TUM_default_S3_Treatm!B3*Weighting!U2+TUM_default_S3_Treatm!C3*Weighting!U3+TUM_default_S3_Treatm!D3*Weighting!U4+TUM_default_S3_Treatm!E3*Weighting!U5+TUM_default_S3_Treatm!F3*Weighting!U6+TUM_default_S3_Treatm!G3*Weighting!U7+TUM_default_S3_Treatm!H3*Weighting!U8+TUM_default_S3_Treatm!I3*Weighting!U9+TUM_default_S3_Treatm!J3*Weighting!U10+TUM_default_S3_Treatm!K3*Weighting!U11+TUM_default_S3_Treatm!L3*Weighting!U12+TUM_default_S3_Treatm!M3*Weighting!U13+TUM_default_S3_Treatm!N3*Weighting!U14+TUM_default_S3_Treatm!O3*Weighting!U15+TUM_default_S3_Treatm!P3*Weighting!U16+TUM_default_S3_Treatm!Q3*Weighting!U17</f>
        <v>7.6537720177380267E-2</v>
      </c>
      <c r="V3" s="6">
        <f>+TUM_default_S3_Treatm!B3*Weighting!V2+TUM_default_S3_Treatm!C3*Weighting!V3+TUM_default_S3_Treatm!D3*Weighting!V4+TUM_default_S3_Treatm!E3*Weighting!V5+TUM_default_S3_Treatm!F3*Weighting!V6+TUM_default_S3_Treatm!G3*Weighting!V7+TUM_default_S3_Treatm!H3*Weighting!V8+TUM_default_S3_Treatm!I3*Weighting!V9+TUM_default_S3_Treatm!J3*Weighting!V10+TUM_default_S3_Treatm!K3*Weighting!V11+TUM_default_S3_Treatm!L3*Weighting!V12+TUM_default_S3_Treatm!M3*Weighting!V13+TUM_default_S3_Treatm!N3*Weighting!V14+TUM_default_S3_Treatm!O3*Weighting!V15+TUM_default_S3_Treatm!P3*Weighting!V16+TUM_default_S3_Treatm!Q3*Weighting!V17</f>
        <v>1.0908873760157825E-2</v>
      </c>
      <c r="W3" s="6">
        <f>+TUM_default_S3_Treatm!B3*Weighting!W2+TUM_default_S3_Treatm!C3*Weighting!W3+TUM_default_S3_Treatm!D3*Weighting!W4+TUM_default_S3_Treatm!E3*Weighting!W5+TUM_default_S3_Treatm!F3*Weighting!W6+TUM_default_S3_Treatm!G3*Weighting!W7+TUM_default_S3_Treatm!H3*Weighting!W8+TUM_default_S3_Treatm!I3*Weighting!W9+TUM_default_S3_Treatm!J3*Weighting!W10+TUM_default_S3_Treatm!K3*Weighting!W11+TUM_default_S3_Treatm!L3*Weighting!W12+TUM_default_S3_Treatm!M3*Weighting!W13+TUM_default_S3_Treatm!N3*Weighting!W14+TUM_default_S3_Treatm!O3*Weighting!W15+TUM_default_S3_Treatm!P3*Weighting!W16+TUM_default_S3_Treatm!Q3*Weighting!W17</f>
        <v>3.6284621507860076E-2</v>
      </c>
      <c r="X3" s="6">
        <f>+TUM_default_S3_Treatm!B3*Weighting!X2+TUM_default_S3_Treatm!C3*Weighting!X3+TUM_default_S3_Treatm!D3*Weighting!X4+TUM_default_S3_Treatm!E3*Weighting!X5+TUM_default_S3_Treatm!F3*Weighting!X6+TUM_default_S3_Treatm!G3*Weighting!X7+TUM_default_S3_Treatm!H3*Weighting!X8+TUM_default_S3_Treatm!I3*Weighting!X9+TUM_default_S3_Treatm!J3*Weighting!X10+TUM_default_S3_Treatm!K3*Weighting!X11+TUM_default_S3_Treatm!L3*Weighting!X12+TUM_default_S3_Treatm!M3*Weighting!X13+TUM_default_S3_Treatm!N3*Weighting!X14+TUM_default_S3_Treatm!O3*Weighting!X15+TUM_default_S3_Treatm!P3*Weighting!X16+TUM_default_S3_Treatm!Q3*Weighting!X17</f>
        <v>2.9440944766484785E-3</v>
      </c>
      <c r="Y3" s="6">
        <f>+TUM_default_S3_Treatm!B3*Weighting!Y2+TUM_default_S3_Treatm!C3*Weighting!Y3+TUM_default_S3_Treatm!D3*Weighting!Y4+TUM_default_S3_Treatm!E3*Weighting!Y5+TUM_default_S3_Treatm!F3*Weighting!Y6+TUM_default_S3_Treatm!G3*Weighting!Y7+TUM_default_S3_Treatm!H3*Weighting!Y8+TUM_default_S3_Treatm!I3*Weighting!Y9+TUM_default_S3_Treatm!J3*Weighting!Y10+TUM_default_S3_Treatm!K3*Weighting!Y11+TUM_default_S3_Treatm!L3*Weighting!Y12+TUM_default_S3_Treatm!M3*Weighting!Y13+TUM_default_S3_Treatm!N3*Weighting!Y14+TUM_default_S3_Treatm!O3*Weighting!Y15+TUM_default_S3_Treatm!P3*Weighting!Y16+TUM_default_S3_Treatm!Q3*Weighting!Y17</f>
        <v>1.1464429144382664E-2</v>
      </c>
      <c r="Z3" s="6">
        <f>+TUM_default_S3_Treatm!B3*Weighting!Z2+TUM_default_S3_Treatm!C3*Weighting!Z3+TUM_default_S3_Treatm!D3*Weighting!Z4+TUM_default_S3_Treatm!E3*Weighting!Z5+TUM_default_S3_Treatm!F3*Weighting!Z6+TUM_default_S3_Treatm!G3*Weighting!Z7+TUM_default_S3_Treatm!H3*Weighting!Z8+TUM_default_S3_Treatm!I3*Weighting!Z9+TUM_default_S3_Treatm!J3*Weighting!Z10+TUM_default_S3_Treatm!K3*Weighting!Z11+TUM_default_S3_Treatm!L3*Weighting!Z12+TUM_default_S3_Treatm!M3*Weighting!Z13+TUM_default_S3_Treatm!N3*Weighting!Z14+TUM_default_S3_Treatm!O3*Weighting!Z15+TUM_default_S3_Treatm!P3*Weighting!Z16+TUM_default_S3_Treatm!Q3*Weighting!Z17</f>
        <v>3.3797830182581853E-2</v>
      </c>
      <c r="AA3" s="6">
        <f>+TUM_default_S3_Treatm!B3*Weighting!AA2+TUM_default_S3_Treatm!C3*Weighting!AA3+TUM_default_S3_Treatm!D3*Weighting!AA4+TUM_default_S3_Treatm!E3*Weighting!AA5+TUM_default_S3_Treatm!F3*Weighting!AA6+TUM_default_S3_Treatm!G3*Weighting!AA7+TUM_default_S3_Treatm!H3*Weighting!AA8+TUM_default_S3_Treatm!I3*Weighting!AA9+TUM_default_S3_Treatm!J3*Weighting!AA10+TUM_default_S3_Treatm!K3*Weighting!AA11+TUM_default_S3_Treatm!L3*Weighting!AA12+TUM_default_S3_Treatm!M3*Weighting!AA13+TUM_default_S3_Treatm!N3*Weighting!AA14+TUM_default_S3_Treatm!O3*Weighting!AA15+TUM_default_S3_Treatm!P3*Weighting!AA16+TUM_default_S3_Treatm!Q3*Weighting!AA17</f>
        <v>0.18989257956314007</v>
      </c>
    </row>
    <row r="4" spans="1:27" x14ac:dyDescent="0.35">
      <c r="A4" s="5" t="s">
        <v>3</v>
      </c>
      <c r="B4" s="6">
        <f ca="1">+TUM_default_S3_Treatm!B4*Weighting!B2+TUM_default_S3_Treatm!C4*Weighting!B3+TUM_default_S3_Treatm!D4*Weighting!B4+TUM_default_S3_Treatm!E4*Weighting!B5+TUM_default_S3_Treatm!F4*Weighting!B6+TUM_default_S3_Treatm!G4*Weighting!B7+TUM_default_S3_Treatm!H4*Weighting!B8+TUM_default_S3_Treatm!I4*Weighting!B9+TUM_default_S3_Treatm!J4*Weighting!B10+TUM_default_S3_Treatm!K4*Weighting!B11+TUM_default_S3_Treatm!L4*Weighting!B12+TUM_default_S3_Treatm!M4*Weighting!B13+TUM_default_S3_Treatm!N4*Weighting!B14+TUM_default_S3_Treatm!O4*Weighting!B15+TUM_default_S3_Treatm!P4*Weighting!B16+TUM_default_S3_Treatm!Q4*Weighting!B17</f>
        <v>0.17895398156496575</v>
      </c>
      <c r="C4" s="6">
        <f ca="1">+TUM_default_S3_Treatm!B4*Weighting!C2+TUM_default_S3_Treatm!C4*Weighting!C3+TUM_default_S3_Treatm!D4*Weighting!C4+TUM_default_S3_Treatm!E4*Weighting!C5+TUM_default_S3_Treatm!F4*Weighting!C6+TUM_default_S3_Treatm!G4*Weighting!C7+TUM_default_S3_Treatm!H4*Weighting!C8+TUM_default_S3_Treatm!I4*Weighting!C9+TUM_default_S3_Treatm!J4*Weighting!C10+TUM_default_S3_Treatm!K4*Weighting!C11+TUM_default_S3_Treatm!L4*Weighting!C12+TUM_default_S3_Treatm!M4*Weighting!C13+TUM_default_S3_Treatm!N4*Weighting!C14+TUM_default_S3_Treatm!O4*Weighting!C15+TUM_default_S3_Treatm!P4*Weighting!C16+TUM_default_S3_Treatm!Q4*Weighting!C17</f>
        <v>0.12449885218406462</v>
      </c>
      <c r="D4" s="6">
        <f ca="1">+TUM_default_S3_Treatm!B4*Weighting!D2+TUM_default_S3_Treatm!C4*Weighting!D3+TUM_default_S3_Treatm!D4*Weighting!D4+TUM_default_S3_Treatm!E4*Weighting!D5+TUM_default_S3_Treatm!F4*Weighting!D6+TUM_default_S3_Treatm!G4*Weighting!D7+TUM_default_S3_Treatm!H4*Weighting!D8+TUM_default_S3_Treatm!I4*Weighting!D9+TUM_default_S3_Treatm!J4*Weighting!D10+TUM_default_S3_Treatm!K4*Weighting!D11+TUM_default_S3_Treatm!L4*Weighting!D12+TUM_default_S3_Treatm!M4*Weighting!D13+TUM_default_S3_Treatm!N4*Weighting!D14+TUM_default_S3_Treatm!O4*Weighting!D15+TUM_default_S3_Treatm!P4*Weighting!D16+TUM_default_S3_Treatm!Q4*Weighting!D17</f>
        <v>0.17840847010422314</v>
      </c>
      <c r="E4" s="6">
        <f ca="1">+TUM_default_S3_Treatm!B4*Weighting!E2+TUM_default_S3_Treatm!C4*Weighting!E3+TUM_default_S3_Treatm!D4*Weighting!E4+TUM_default_S3_Treatm!E4*Weighting!E5+TUM_default_S3_Treatm!F4*Weighting!E6+TUM_default_S3_Treatm!G4*Weighting!E7+TUM_default_S3_Treatm!H4*Weighting!E8+TUM_default_S3_Treatm!I4*Weighting!E9+TUM_default_S3_Treatm!J4*Weighting!E10+TUM_default_S3_Treatm!K4*Weighting!E11+TUM_default_S3_Treatm!L4*Weighting!E12+TUM_default_S3_Treatm!M4*Weighting!E13+TUM_default_S3_Treatm!N4*Weighting!E14+TUM_default_S3_Treatm!O4*Weighting!E15+TUM_default_S3_Treatm!P4*Weighting!E16+TUM_default_S3_Treatm!Q4*Weighting!E17</f>
        <v>9.5163440303165148E-2</v>
      </c>
      <c r="F4" s="6">
        <f ca="1">+TUM_default_S3_Treatm!B4*Weighting!F2+TUM_default_S3_Treatm!C4*Weighting!F3+TUM_default_S3_Treatm!D4*Weighting!F4+TUM_default_S3_Treatm!E4*Weighting!F5+TUM_default_S3_Treatm!F4*Weighting!F6+TUM_default_S3_Treatm!G4*Weighting!F7+TUM_default_S3_Treatm!H4*Weighting!F8+TUM_default_S3_Treatm!I4*Weighting!F9+TUM_default_S3_Treatm!J4*Weighting!F10+TUM_default_S3_Treatm!K4*Weighting!F11+TUM_default_S3_Treatm!L4*Weighting!F12+TUM_default_S3_Treatm!M4*Weighting!F13+TUM_default_S3_Treatm!N4*Weighting!F14+TUM_default_S3_Treatm!O4*Weighting!F15+TUM_default_S3_Treatm!P4*Weighting!F16+TUM_default_S3_Treatm!Q4*Weighting!F17</f>
        <v>0.15411058401996613</v>
      </c>
      <c r="G4" s="6">
        <f>+TUM_default_S3_Treatm!B4*Weighting!G2+TUM_default_S3_Treatm!C4*Weighting!G3+TUM_default_S3_Treatm!D4*Weighting!G4+TUM_default_S3_Treatm!E4*Weighting!G5+TUM_default_S3_Treatm!F4*Weighting!G6+TUM_default_S3_Treatm!G4*Weighting!G7+TUM_default_S3_Treatm!H4*Weighting!G8+TUM_default_S3_Treatm!I4*Weighting!G9+TUM_default_S3_Treatm!J4*Weighting!G10+TUM_default_S3_Treatm!K4*Weighting!G11+TUM_default_S3_Treatm!L4*Weighting!G12+TUM_default_S3_Treatm!M4*Weighting!G13+TUM_default_S3_Treatm!N4*Weighting!G14+TUM_default_S3_Treatm!O4*Weighting!G15+TUM_default_S3_Treatm!P4*Weighting!G16+TUM_default_S3_Treatm!Q4*Weighting!G17</f>
        <v>8.1007715919913972E-2</v>
      </c>
      <c r="H4" s="6">
        <f>+TUM_default_S3_Treatm!B4*Weighting!H2+TUM_default_S3_Treatm!C4*Weighting!H3+TUM_default_S3_Treatm!D4*Weighting!H4+TUM_default_S3_Treatm!E4*Weighting!H5+TUM_default_S3_Treatm!F4*Weighting!H6+TUM_default_S3_Treatm!G4*Weighting!H7+TUM_default_S3_Treatm!H4*Weighting!H8+TUM_default_S3_Treatm!I4*Weighting!H9+TUM_default_S3_Treatm!J4*Weighting!H10+TUM_default_S3_Treatm!K4*Weighting!H11+TUM_default_S3_Treatm!L4*Weighting!H12+TUM_default_S3_Treatm!M4*Weighting!H13+TUM_default_S3_Treatm!N4*Weighting!H14+TUM_default_S3_Treatm!O4*Weighting!H15+TUM_default_S3_Treatm!P4*Weighting!H16+TUM_default_S3_Treatm!Q4*Weighting!H17</f>
        <v>7.7660132217500261E-2</v>
      </c>
      <c r="I4" s="6">
        <f>+TUM_default_S3_Treatm!B4*Weighting!I2+TUM_default_S3_Treatm!C4*Weighting!I3+TUM_default_S3_Treatm!D4*Weighting!I4+TUM_default_S3_Treatm!E4*Weighting!I5+TUM_default_S3_Treatm!F4*Weighting!I6+TUM_default_S3_Treatm!G4*Weighting!I7+TUM_default_S3_Treatm!H4*Weighting!I8+TUM_default_S3_Treatm!I4*Weighting!I9+TUM_default_S3_Treatm!J4*Weighting!I10+TUM_default_S3_Treatm!K4*Weighting!I11+TUM_default_S3_Treatm!L4*Weighting!I12+TUM_default_S3_Treatm!M4*Weighting!I13+TUM_default_S3_Treatm!N4*Weighting!I14+TUM_default_S3_Treatm!O4*Weighting!I15+TUM_default_S3_Treatm!P4*Weighting!I16+TUM_default_S3_Treatm!Q4*Weighting!I17</f>
        <v>8.2265552680679144E-2</v>
      </c>
      <c r="J4" s="6">
        <f>+TUM_default_S3_Treatm!B4*Weighting!J2+TUM_default_S3_Treatm!C4*Weighting!J3+TUM_default_S3_Treatm!D4*Weighting!J4+TUM_default_S3_Treatm!E4*Weighting!J5+TUM_default_S3_Treatm!F4*Weighting!J6+TUM_default_S3_Treatm!G4*Weighting!J7+TUM_default_S3_Treatm!H4*Weighting!J8+TUM_default_S3_Treatm!I4*Weighting!J9+TUM_default_S3_Treatm!J4*Weighting!J10+TUM_default_S3_Treatm!K4*Weighting!J11+TUM_default_S3_Treatm!L4*Weighting!J12+TUM_default_S3_Treatm!M4*Weighting!J13+TUM_default_S3_Treatm!N4*Weighting!J14+TUM_default_S3_Treatm!O4*Weighting!J15+TUM_default_S3_Treatm!P4*Weighting!J16+TUM_default_S3_Treatm!Q4*Weighting!J17</f>
        <v>8.4398164056536759E-2</v>
      </c>
      <c r="K4" s="6">
        <f>+TUM_default_S3_Treatm!B4*Weighting!K2+TUM_default_S3_Treatm!C4*Weighting!K3+TUM_default_S3_Treatm!D4*Weighting!K4+TUM_default_S3_Treatm!E4*Weighting!K5+TUM_default_S3_Treatm!F4*Weighting!K6+TUM_default_S3_Treatm!G4*Weighting!K7+TUM_default_S3_Treatm!H4*Weighting!K8+TUM_default_S3_Treatm!I4*Weighting!K9+TUM_default_S3_Treatm!J4*Weighting!K10+TUM_default_S3_Treatm!K4*Weighting!K11+TUM_default_S3_Treatm!L4*Weighting!K12+TUM_default_S3_Treatm!M4*Weighting!K13+TUM_default_S3_Treatm!N4*Weighting!K14+TUM_default_S3_Treatm!O4*Weighting!K15+TUM_default_S3_Treatm!P4*Weighting!K16+TUM_default_S3_Treatm!Q4*Weighting!K17</f>
        <v>7.7098920818431171E-2</v>
      </c>
      <c r="L4" s="6">
        <f>+TUM_default_S3_Treatm!B4*Weighting!L2+TUM_default_S3_Treatm!C4*Weighting!L3+TUM_default_S3_Treatm!D4*Weighting!L4+TUM_default_S3_Treatm!E4*Weighting!L5+TUM_default_S3_Treatm!F4*Weighting!L6+TUM_default_S3_Treatm!G4*Weighting!L7+TUM_default_S3_Treatm!H4*Weighting!L8+TUM_default_S3_Treatm!I4*Weighting!L9+TUM_default_S3_Treatm!J4*Weighting!L10+TUM_default_S3_Treatm!K4*Weighting!L11+TUM_default_S3_Treatm!L4*Weighting!L12+TUM_default_S3_Treatm!M4*Weighting!L13+TUM_default_S3_Treatm!N4*Weighting!L14+TUM_default_S3_Treatm!O4*Weighting!L15+TUM_default_S3_Treatm!P4*Weighting!L16+TUM_default_S3_Treatm!Q4*Weighting!L17</f>
        <v>9.4864584767562238E-2</v>
      </c>
      <c r="M4" s="6">
        <f>+TUM_default_S3_Treatm!B4*Weighting!M2+TUM_default_S3_Treatm!C4*Weighting!M3+TUM_default_S3_Treatm!D4*Weighting!M4+TUM_default_S3_Treatm!E4*Weighting!M5+TUM_default_S3_Treatm!F4*Weighting!M6+TUM_default_S3_Treatm!G4*Weighting!M7+TUM_default_S3_Treatm!H4*Weighting!M8+TUM_default_S3_Treatm!I4*Weighting!M9+TUM_default_S3_Treatm!J4*Weighting!M10+TUM_default_S3_Treatm!K4*Weighting!M11+TUM_default_S3_Treatm!L4*Weighting!M12+TUM_default_S3_Treatm!M4*Weighting!M13+TUM_default_S3_Treatm!N4*Weighting!M14+TUM_default_S3_Treatm!O4*Weighting!M15+TUM_default_S3_Treatm!P4*Weighting!M16+TUM_default_S3_Treatm!Q4*Weighting!M17</f>
        <v>7.2671650459960558E-3</v>
      </c>
      <c r="N4" s="6">
        <f>+TUM_default_S3_Treatm!B4*Weighting!N2+TUM_default_S3_Treatm!C4*Weighting!N3+TUM_default_S3_Treatm!D4*Weighting!N4+TUM_default_S3_Treatm!E4*Weighting!N5+TUM_default_S3_Treatm!F4*Weighting!N6+TUM_default_S3_Treatm!G4*Weighting!N7+TUM_default_S3_Treatm!H4*Weighting!N8+TUM_default_S3_Treatm!I4*Weighting!N9+TUM_default_S3_Treatm!J4*Weighting!N10+TUM_default_S3_Treatm!K4*Weighting!N11+TUM_default_S3_Treatm!L4*Weighting!N12+TUM_default_S3_Treatm!M4*Weighting!N13+TUM_default_S3_Treatm!N4*Weighting!N14+TUM_default_S3_Treatm!O4*Weighting!N15+TUM_default_S3_Treatm!P4*Weighting!N16+TUM_default_S3_Treatm!Q4*Weighting!N17</f>
        <v>0.33848490667074443</v>
      </c>
      <c r="O4" s="6">
        <f>+TUM_default_S3_Treatm!B4*Weighting!O2+TUM_default_S3_Treatm!C4*Weighting!O3+TUM_default_S3_Treatm!D4*Weighting!O4+TUM_default_S3_Treatm!E4*Weighting!O5+TUM_default_S3_Treatm!F4*Weighting!O6+TUM_default_S3_Treatm!G4*Weighting!O7+TUM_default_S3_Treatm!H4*Weighting!O8+TUM_default_S3_Treatm!I4*Weighting!O9+TUM_default_S3_Treatm!J4*Weighting!O10+TUM_default_S3_Treatm!K4*Weighting!O11+TUM_default_S3_Treatm!L4*Weighting!O12+TUM_default_S3_Treatm!M4*Weighting!O13+TUM_default_S3_Treatm!N4*Weighting!O14+TUM_default_S3_Treatm!O4*Weighting!O15+TUM_default_S3_Treatm!P4*Weighting!O16+TUM_default_S3_Treatm!Q4*Weighting!O17</f>
        <v>0.14378499289782681</v>
      </c>
      <c r="P4" s="6">
        <f>+TUM_default_S3_Treatm!B4*Weighting!P2+TUM_default_S3_Treatm!C4*Weighting!P3+TUM_default_S3_Treatm!D4*Weighting!P4+TUM_default_S3_Treatm!E4*Weighting!P5+TUM_default_S3_Treatm!F4*Weighting!P6+TUM_default_S3_Treatm!G4*Weighting!P7+TUM_default_S3_Treatm!H4*Weighting!P8+TUM_default_S3_Treatm!I4*Weighting!P9+TUM_default_S3_Treatm!J4*Weighting!P10+TUM_default_S3_Treatm!K4*Weighting!P11+TUM_default_S3_Treatm!L4*Weighting!P12+TUM_default_S3_Treatm!M4*Weighting!P13+TUM_default_S3_Treatm!N4*Weighting!P14+TUM_default_S3_Treatm!O4*Weighting!P15+TUM_default_S3_Treatm!P4*Weighting!P16+TUM_default_S3_Treatm!Q4*Weighting!P17</f>
        <v>9.8043522842413661E-2</v>
      </c>
      <c r="Q4" s="6">
        <f>+TUM_default_S3_Treatm!B4*Weighting!Q2+TUM_default_S3_Treatm!C4*Weighting!Q3+TUM_default_S3_Treatm!D4*Weighting!Q4+TUM_default_S3_Treatm!E4*Weighting!Q5+TUM_default_S3_Treatm!F4*Weighting!Q6+TUM_default_S3_Treatm!G4*Weighting!Q7+TUM_default_S3_Treatm!H4*Weighting!Q8+TUM_default_S3_Treatm!I4*Weighting!Q9+TUM_default_S3_Treatm!J4*Weighting!Q10+TUM_default_S3_Treatm!K4*Weighting!Q11+TUM_default_S3_Treatm!L4*Weighting!Q12+TUM_default_S3_Treatm!M4*Weighting!Q13+TUM_default_S3_Treatm!N4*Weighting!Q14+TUM_default_S3_Treatm!O4*Weighting!Q15+TUM_default_S3_Treatm!P4*Weighting!Q16+TUM_default_S3_Treatm!Q4*Weighting!Q17</f>
        <v>1.176808877696274E-2</v>
      </c>
      <c r="R4" s="6">
        <f>+TUM_default_S3_Treatm!B4*Weighting!R2+TUM_default_S3_Treatm!C4*Weighting!R3+TUM_default_S3_Treatm!D4*Weighting!R4+TUM_default_S3_Treatm!E4*Weighting!R5+TUM_default_S3_Treatm!F4*Weighting!R6+TUM_default_S3_Treatm!G4*Weighting!R7+TUM_default_S3_Treatm!H4*Weighting!R8+TUM_default_S3_Treatm!I4*Weighting!R9+TUM_default_S3_Treatm!J4*Weighting!R10+TUM_default_S3_Treatm!K4*Weighting!R11+TUM_default_S3_Treatm!L4*Weighting!R12+TUM_default_S3_Treatm!M4*Weighting!R13+TUM_default_S3_Treatm!N4*Weighting!R14+TUM_default_S3_Treatm!O4*Weighting!R15+TUM_default_S3_Treatm!P4*Weighting!R16+TUM_default_S3_Treatm!Q4*Weighting!R17</f>
        <v>8.7020975269616191E-2</v>
      </c>
      <c r="S4" s="6">
        <f>+TUM_default_S3_Treatm!B4*Weighting!S2+TUM_default_S3_Treatm!C4*Weighting!S3+TUM_default_S3_Treatm!D4*Weighting!S4+TUM_default_S3_Treatm!E4*Weighting!S5+TUM_default_S3_Treatm!F4*Weighting!S6+TUM_default_S3_Treatm!G4*Weighting!S7+TUM_default_S3_Treatm!H4*Weighting!S8+TUM_default_S3_Treatm!I4*Weighting!S9+TUM_default_S3_Treatm!J4*Weighting!S10+TUM_default_S3_Treatm!K4*Weighting!S11+TUM_default_S3_Treatm!L4*Weighting!S12+TUM_default_S3_Treatm!M4*Weighting!S13+TUM_default_S3_Treatm!N4*Weighting!S14+TUM_default_S3_Treatm!O4*Weighting!S15+TUM_default_S3_Treatm!P4*Weighting!S16+TUM_default_S3_Treatm!Q4*Weighting!S17</f>
        <v>6.0214561788539227E-2</v>
      </c>
      <c r="T4" s="6">
        <f>+TUM_default_S3_Treatm!B4*Weighting!T2+TUM_default_S3_Treatm!C4*Weighting!T3+TUM_default_S3_Treatm!D4*Weighting!T4+TUM_default_S3_Treatm!E4*Weighting!T5+TUM_default_S3_Treatm!F4*Weighting!T6+TUM_default_S3_Treatm!G4*Weighting!T7+TUM_default_S3_Treatm!H4*Weighting!T8+TUM_default_S3_Treatm!I4*Weighting!T9+TUM_default_S3_Treatm!J4*Weighting!T10+TUM_default_S3_Treatm!K4*Weighting!T11+TUM_default_S3_Treatm!L4*Weighting!T12+TUM_default_S3_Treatm!M4*Weighting!T13+TUM_default_S3_Treatm!N4*Weighting!T14+TUM_default_S3_Treatm!O4*Weighting!T15+TUM_default_S3_Treatm!P4*Weighting!T16+TUM_default_S3_Treatm!Q4*Weighting!T17</f>
        <v>6.2740216909288202E-2</v>
      </c>
      <c r="U4" s="6">
        <f>+TUM_default_S3_Treatm!B4*Weighting!U2+TUM_default_S3_Treatm!C4*Weighting!U3+TUM_default_S3_Treatm!D4*Weighting!U4+TUM_default_S3_Treatm!E4*Weighting!U5+TUM_default_S3_Treatm!F4*Weighting!U6+TUM_default_S3_Treatm!G4*Weighting!U7+TUM_default_S3_Treatm!H4*Weighting!U8+TUM_default_S3_Treatm!I4*Weighting!U9+TUM_default_S3_Treatm!J4*Weighting!U10+TUM_default_S3_Treatm!K4*Weighting!U11+TUM_default_S3_Treatm!L4*Weighting!U12+TUM_default_S3_Treatm!M4*Weighting!U13+TUM_default_S3_Treatm!N4*Weighting!U14+TUM_default_S3_Treatm!O4*Weighting!U15+TUM_default_S3_Treatm!P4*Weighting!U16+TUM_default_S3_Treatm!Q4*Weighting!U17</f>
        <v>7.1686566679976527E-3</v>
      </c>
      <c r="V4" s="6">
        <f>+TUM_default_S3_Treatm!B4*Weighting!V2+TUM_default_S3_Treatm!C4*Weighting!V3+TUM_default_S3_Treatm!D4*Weighting!V4+TUM_default_S3_Treatm!E4*Weighting!V5+TUM_default_S3_Treatm!F4*Weighting!V6+TUM_default_S3_Treatm!G4*Weighting!V7+TUM_default_S3_Treatm!H4*Weighting!V8+TUM_default_S3_Treatm!I4*Weighting!V9+TUM_default_S3_Treatm!J4*Weighting!V10+TUM_default_S3_Treatm!K4*Weighting!V11+TUM_default_S3_Treatm!L4*Weighting!V12+TUM_default_S3_Treatm!M4*Weighting!V13+TUM_default_S3_Treatm!N4*Weighting!V14+TUM_default_S3_Treatm!O4*Weighting!V15+TUM_default_S3_Treatm!P4*Weighting!V16+TUM_default_S3_Treatm!Q4*Weighting!V17</f>
        <v>4.2151185253097335E-2</v>
      </c>
      <c r="W4" s="6">
        <f>+TUM_default_S3_Treatm!B4*Weighting!W2+TUM_default_S3_Treatm!C4*Weighting!W3+TUM_default_S3_Treatm!D4*Weighting!W4+TUM_default_S3_Treatm!E4*Weighting!W5+TUM_default_S3_Treatm!F4*Weighting!W6+TUM_default_S3_Treatm!G4*Weighting!W7+TUM_default_S3_Treatm!H4*Weighting!W8+TUM_default_S3_Treatm!I4*Weighting!W9+TUM_default_S3_Treatm!J4*Weighting!W10+TUM_default_S3_Treatm!K4*Weighting!W11+TUM_default_S3_Treatm!L4*Weighting!W12+TUM_default_S3_Treatm!M4*Weighting!W13+TUM_default_S3_Treatm!N4*Weighting!W14+TUM_default_S3_Treatm!O4*Weighting!W15+TUM_default_S3_Treatm!P4*Weighting!W16+TUM_default_S3_Treatm!Q4*Weighting!W17</f>
        <v>0.11267226595935129</v>
      </c>
      <c r="X4" s="6">
        <f>+TUM_default_S3_Treatm!B4*Weighting!X2+TUM_default_S3_Treatm!C4*Weighting!X3+TUM_default_S3_Treatm!D4*Weighting!X4+TUM_default_S3_Treatm!E4*Weighting!X5+TUM_default_S3_Treatm!F4*Weighting!X6+TUM_default_S3_Treatm!G4*Weighting!X7+TUM_default_S3_Treatm!H4*Weighting!X8+TUM_default_S3_Treatm!I4*Weighting!X9+TUM_default_S3_Treatm!J4*Weighting!X10+TUM_default_S3_Treatm!K4*Weighting!X11+TUM_default_S3_Treatm!L4*Weighting!X12+TUM_default_S3_Treatm!M4*Weighting!X13+TUM_default_S3_Treatm!N4*Weighting!X14+TUM_default_S3_Treatm!O4*Weighting!X15+TUM_default_S3_Treatm!P4*Weighting!X16+TUM_default_S3_Treatm!Q4*Weighting!X17</f>
        <v>2.5522644038491794E-2</v>
      </c>
      <c r="Y4" s="6">
        <f>+TUM_default_S3_Treatm!B4*Weighting!Y2+TUM_default_S3_Treatm!C4*Weighting!Y3+TUM_default_S3_Treatm!D4*Weighting!Y4+TUM_default_S3_Treatm!E4*Weighting!Y5+TUM_default_S3_Treatm!F4*Weighting!Y6+TUM_default_S3_Treatm!G4*Weighting!Y7+TUM_default_S3_Treatm!H4*Weighting!Y8+TUM_default_S3_Treatm!I4*Weighting!Y9+TUM_default_S3_Treatm!J4*Weighting!Y10+TUM_default_S3_Treatm!K4*Weighting!Y11+TUM_default_S3_Treatm!L4*Weighting!Y12+TUM_default_S3_Treatm!M4*Weighting!Y13+TUM_default_S3_Treatm!N4*Weighting!Y14+TUM_default_S3_Treatm!O4*Weighting!Y15+TUM_default_S3_Treatm!P4*Weighting!Y16+TUM_default_S3_Treatm!Q4*Weighting!Y17</f>
        <v>4.7456512280027287E-3</v>
      </c>
      <c r="Z4" s="6">
        <f>+TUM_default_S3_Treatm!B4*Weighting!Z2+TUM_default_S3_Treatm!C4*Weighting!Z3+TUM_default_S3_Treatm!D4*Weighting!Z4+TUM_default_S3_Treatm!E4*Weighting!Z5+TUM_default_S3_Treatm!F4*Weighting!Z6+TUM_default_S3_Treatm!G4*Weighting!Z7+TUM_default_S3_Treatm!H4*Weighting!Z8+TUM_default_S3_Treatm!I4*Weighting!Z9+TUM_default_S3_Treatm!J4*Weighting!Z10+TUM_default_S3_Treatm!K4*Weighting!Z11+TUM_default_S3_Treatm!L4*Weighting!Z12+TUM_default_S3_Treatm!M4*Weighting!Z13+TUM_default_S3_Treatm!N4*Weighting!Z14+TUM_default_S3_Treatm!O4*Weighting!Z15+TUM_default_S3_Treatm!P4*Weighting!Z16+TUM_default_S3_Treatm!Q4*Weighting!Z17</f>
        <v>1.6684823199080524E-2</v>
      </c>
      <c r="AA4" s="6">
        <f>+TUM_default_S3_Treatm!B4*Weighting!AA2+TUM_default_S3_Treatm!C4*Weighting!AA3+TUM_default_S3_Treatm!D4*Weighting!AA4+TUM_default_S3_Treatm!E4*Weighting!AA5+TUM_default_S3_Treatm!F4*Weighting!AA6+TUM_default_S3_Treatm!G4*Weighting!AA7+TUM_default_S3_Treatm!H4*Weighting!AA8+TUM_default_S3_Treatm!I4*Weighting!AA9+TUM_default_S3_Treatm!J4*Weighting!AA10+TUM_default_S3_Treatm!K4*Weighting!AA11+TUM_default_S3_Treatm!L4*Weighting!AA12+TUM_default_S3_Treatm!M4*Weighting!AA13+TUM_default_S3_Treatm!N4*Weighting!AA14+TUM_default_S3_Treatm!O4*Weighting!AA15+TUM_default_S3_Treatm!P4*Weighting!AA16+TUM_default_S3_Treatm!Q4*Weighting!AA17</f>
        <v>0.18298921340365265</v>
      </c>
    </row>
    <row r="5" spans="1:27" x14ac:dyDescent="0.35">
      <c r="A5" s="5" t="s">
        <v>4</v>
      </c>
      <c r="B5" s="6">
        <f ca="1">+TUM_default_S3_Treatm!B5*Weighting!B2+TUM_default_S3_Treatm!C5*Weighting!B3+TUM_default_S3_Treatm!D5*Weighting!B4+TUM_default_S3_Treatm!E5*Weighting!B5+TUM_default_S3_Treatm!F5*Weighting!B6+TUM_default_S3_Treatm!G5*Weighting!B7+TUM_default_S3_Treatm!H5*Weighting!B8+TUM_default_S3_Treatm!I5*Weighting!B9+TUM_default_S3_Treatm!J5*Weighting!B10+TUM_default_S3_Treatm!K5*Weighting!B11+TUM_default_S3_Treatm!L5*Weighting!B12+TUM_default_S3_Treatm!M5*Weighting!B13+TUM_default_S3_Treatm!N5*Weighting!B14+TUM_default_S3_Treatm!O5*Weighting!B15+TUM_default_S3_Treatm!P5*Weighting!B16+TUM_default_S3_Treatm!Q5*Weighting!B17</f>
        <v>0.30942386025422852</v>
      </c>
      <c r="C5" s="6">
        <f ca="1">+TUM_default_S3_Treatm!B5*Weighting!C2+TUM_default_S3_Treatm!C5*Weighting!C3+TUM_default_S3_Treatm!D5*Weighting!C4+TUM_default_S3_Treatm!E5*Weighting!C5+TUM_default_S3_Treatm!F5*Weighting!C6+TUM_default_S3_Treatm!G5*Weighting!C7+TUM_default_S3_Treatm!H5*Weighting!C8+TUM_default_S3_Treatm!I5*Weighting!C9+TUM_default_S3_Treatm!J5*Weighting!C10+TUM_default_S3_Treatm!K5*Weighting!C11+TUM_default_S3_Treatm!L5*Weighting!C12+TUM_default_S3_Treatm!M5*Weighting!C13+TUM_default_S3_Treatm!N5*Weighting!C14+TUM_default_S3_Treatm!O5*Weighting!C15+TUM_default_S3_Treatm!P5*Weighting!C16+TUM_default_S3_Treatm!Q5*Weighting!C17</f>
        <v>0.1908736097402578</v>
      </c>
      <c r="D5" s="6">
        <f ca="1">+TUM_default_S3_Treatm!B5*Weighting!D2+TUM_default_S3_Treatm!C5*Weighting!D3+TUM_default_S3_Treatm!D5*Weighting!D4+TUM_default_S3_Treatm!E5*Weighting!D5+TUM_default_S3_Treatm!F5*Weighting!D6+TUM_default_S3_Treatm!G5*Weighting!D7+TUM_default_S3_Treatm!H5*Weighting!D8+TUM_default_S3_Treatm!I5*Weighting!D9+TUM_default_S3_Treatm!J5*Weighting!D10+TUM_default_S3_Treatm!K5*Weighting!D11+TUM_default_S3_Treatm!L5*Weighting!D12+TUM_default_S3_Treatm!M5*Weighting!D13+TUM_default_S3_Treatm!N5*Weighting!D14+TUM_default_S3_Treatm!O5*Weighting!D15+TUM_default_S3_Treatm!P5*Weighting!D16+TUM_default_S3_Treatm!Q5*Weighting!D17</f>
        <v>0.30992370541673997</v>
      </c>
      <c r="E5" s="6">
        <f ca="1">+TUM_default_S3_Treatm!B5*Weighting!E2+TUM_default_S3_Treatm!C5*Weighting!E3+TUM_default_S3_Treatm!D5*Weighting!E4+TUM_default_S3_Treatm!E5*Weighting!E5+TUM_default_S3_Treatm!F5*Weighting!E6+TUM_default_S3_Treatm!G5*Weighting!E7+TUM_default_S3_Treatm!H5*Weighting!E8+TUM_default_S3_Treatm!I5*Weighting!E9+TUM_default_S3_Treatm!J5*Weighting!E10+TUM_default_S3_Treatm!K5*Weighting!E11+TUM_default_S3_Treatm!L5*Weighting!E12+TUM_default_S3_Treatm!M5*Weighting!E13+TUM_default_S3_Treatm!N5*Weighting!E14+TUM_default_S3_Treatm!O5*Weighting!E15+TUM_default_S3_Treatm!P5*Weighting!E16+TUM_default_S3_Treatm!Q5*Weighting!E17</f>
        <v>0.12708086091432244</v>
      </c>
      <c r="F5" s="6">
        <f ca="1">+TUM_default_S3_Treatm!B5*Weighting!F2+TUM_default_S3_Treatm!C5*Weighting!F3+TUM_default_S3_Treatm!D5*Weighting!F4+TUM_default_S3_Treatm!E5*Weighting!F5+TUM_default_S3_Treatm!F5*Weighting!F6+TUM_default_S3_Treatm!G5*Weighting!F7+TUM_default_S3_Treatm!H5*Weighting!F8+TUM_default_S3_Treatm!I5*Weighting!F9+TUM_default_S3_Treatm!J5*Weighting!F10+TUM_default_S3_Treatm!K5*Weighting!F11+TUM_default_S3_Treatm!L5*Weighting!F12+TUM_default_S3_Treatm!M5*Weighting!F13+TUM_default_S3_Treatm!N5*Weighting!F14+TUM_default_S3_Treatm!O5*Weighting!F15+TUM_default_S3_Treatm!P5*Weighting!F16+TUM_default_S3_Treatm!Q5*Weighting!F17</f>
        <v>0.25830464410814519</v>
      </c>
      <c r="G5" s="6">
        <f>+TUM_default_S3_Treatm!B5*Weighting!G2+TUM_default_S3_Treatm!C5*Weighting!G3+TUM_default_S3_Treatm!D5*Weighting!G4+TUM_default_S3_Treatm!E5*Weighting!G5+TUM_default_S3_Treatm!F5*Weighting!G6+TUM_default_S3_Treatm!G5*Weighting!G7+TUM_default_S3_Treatm!H5*Weighting!G8+TUM_default_S3_Treatm!I5*Weighting!G9+TUM_default_S3_Treatm!J5*Weighting!G10+TUM_default_S3_Treatm!K5*Weighting!G11+TUM_default_S3_Treatm!L5*Weighting!G12+TUM_default_S3_Treatm!M5*Weighting!G13+TUM_default_S3_Treatm!N5*Weighting!G14+TUM_default_S3_Treatm!O5*Weighting!G15+TUM_default_S3_Treatm!P5*Weighting!G16+TUM_default_S3_Treatm!Q5*Weighting!G17</f>
        <v>0.12388321107467382</v>
      </c>
      <c r="H5" s="6">
        <f>+TUM_default_S3_Treatm!B5*Weighting!H2+TUM_default_S3_Treatm!C5*Weighting!H3+TUM_default_S3_Treatm!D5*Weighting!H4+TUM_default_S3_Treatm!E5*Weighting!H5+TUM_default_S3_Treatm!F5*Weighting!H6+TUM_default_S3_Treatm!G5*Weighting!H7+TUM_default_S3_Treatm!H5*Weighting!H8+TUM_default_S3_Treatm!I5*Weighting!H9+TUM_default_S3_Treatm!J5*Weighting!H10+TUM_default_S3_Treatm!K5*Weighting!H11+TUM_default_S3_Treatm!L5*Weighting!H12+TUM_default_S3_Treatm!M5*Weighting!H13+TUM_default_S3_Treatm!N5*Weighting!H14+TUM_default_S3_Treatm!O5*Weighting!H15+TUM_default_S3_Treatm!P5*Weighting!H16+TUM_default_S3_Treatm!Q5*Weighting!H17</f>
        <v>0.11179835194966199</v>
      </c>
      <c r="I5" s="6">
        <f>+TUM_default_S3_Treatm!B5*Weighting!I2+TUM_default_S3_Treatm!C5*Weighting!I3+TUM_default_S3_Treatm!D5*Weighting!I4+TUM_default_S3_Treatm!E5*Weighting!I5+TUM_default_S3_Treatm!F5*Weighting!I6+TUM_default_S3_Treatm!G5*Weighting!I7+TUM_default_S3_Treatm!H5*Weighting!I8+TUM_default_S3_Treatm!I5*Weighting!I9+TUM_default_S3_Treatm!J5*Weighting!I10+TUM_default_S3_Treatm!K5*Weighting!I11+TUM_default_S3_Treatm!L5*Weighting!I12+TUM_default_S3_Treatm!M5*Weighting!I13+TUM_default_S3_Treatm!N5*Weighting!I14+TUM_default_S3_Treatm!O5*Weighting!I15+TUM_default_S3_Treatm!P5*Weighting!I16+TUM_default_S3_Treatm!Q5*Weighting!I17</f>
        <v>0.12681565311785747</v>
      </c>
      <c r="J5" s="6">
        <f>+TUM_default_S3_Treatm!B5*Weighting!J2+TUM_default_S3_Treatm!C5*Weighting!J3+TUM_default_S3_Treatm!D5*Weighting!J4+TUM_default_S3_Treatm!E5*Weighting!J5+TUM_default_S3_Treatm!F5*Weighting!J6+TUM_default_S3_Treatm!G5*Weighting!J7+TUM_default_S3_Treatm!H5*Weighting!J8+TUM_default_S3_Treatm!I5*Weighting!J9+TUM_default_S3_Treatm!J5*Weighting!J10+TUM_default_S3_Treatm!K5*Weighting!J11+TUM_default_S3_Treatm!L5*Weighting!J12+TUM_default_S3_Treatm!M5*Weighting!J13+TUM_default_S3_Treatm!N5*Weighting!J14+TUM_default_S3_Treatm!O5*Weighting!J15+TUM_default_S3_Treatm!P5*Weighting!J16+TUM_default_S3_Treatm!Q5*Weighting!J17</f>
        <v>0.11315170522965508</v>
      </c>
      <c r="K5" s="6">
        <f>+TUM_default_S3_Treatm!B5*Weighting!K2+TUM_default_S3_Treatm!C5*Weighting!K3+TUM_default_S3_Treatm!D5*Weighting!K4+TUM_default_S3_Treatm!E5*Weighting!K5+TUM_default_S3_Treatm!F5*Weighting!K6+TUM_default_S3_Treatm!G5*Weighting!K7+TUM_default_S3_Treatm!H5*Weighting!K8+TUM_default_S3_Treatm!I5*Weighting!K9+TUM_default_S3_Treatm!J5*Weighting!K10+TUM_default_S3_Treatm!K5*Weighting!K11+TUM_default_S3_Treatm!L5*Weighting!K12+TUM_default_S3_Treatm!M5*Weighting!K13+TUM_default_S3_Treatm!N5*Weighting!K14+TUM_default_S3_Treatm!O5*Weighting!K15+TUM_default_S3_Treatm!P5*Weighting!K16+TUM_default_S3_Treatm!Q5*Weighting!K17</f>
        <v>0.11669978050762043</v>
      </c>
      <c r="L5" s="6">
        <f>+TUM_default_S3_Treatm!B5*Weighting!L2+TUM_default_S3_Treatm!C5*Weighting!L3+TUM_default_S3_Treatm!D5*Weighting!L4+TUM_default_S3_Treatm!E5*Weighting!L5+TUM_default_S3_Treatm!F5*Weighting!L6+TUM_default_S3_Treatm!G5*Weighting!L7+TUM_default_S3_Treatm!H5*Weighting!L8+TUM_default_S3_Treatm!I5*Weighting!L9+TUM_default_S3_Treatm!J5*Weighting!L10+TUM_default_S3_Treatm!K5*Weighting!L11+TUM_default_S3_Treatm!L5*Weighting!L12+TUM_default_S3_Treatm!M5*Weighting!L13+TUM_default_S3_Treatm!N5*Weighting!L14+TUM_default_S3_Treatm!O5*Weighting!L15+TUM_default_S3_Treatm!P5*Weighting!L16+TUM_default_S3_Treatm!Q5*Weighting!L17</f>
        <v>0.13266912654863736</v>
      </c>
      <c r="M5" s="6">
        <f>+TUM_default_S3_Treatm!B5*Weighting!M2+TUM_default_S3_Treatm!C5*Weighting!M3+TUM_default_S3_Treatm!D5*Weighting!M4+TUM_default_S3_Treatm!E5*Weighting!M5+TUM_default_S3_Treatm!F5*Weighting!M6+TUM_default_S3_Treatm!G5*Weighting!M7+TUM_default_S3_Treatm!H5*Weighting!M8+TUM_default_S3_Treatm!I5*Weighting!M9+TUM_default_S3_Treatm!J5*Weighting!M10+TUM_default_S3_Treatm!K5*Weighting!M11+TUM_default_S3_Treatm!L5*Weighting!M12+TUM_default_S3_Treatm!M5*Weighting!M13+TUM_default_S3_Treatm!N5*Weighting!M14+TUM_default_S3_Treatm!O5*Weighting!M15+TUM_default_S3_Treatm!P5*Weighting!M16+TUM_default_S3_Treatm!Q5*Weighting!M17</f>
        <v>9.2126093530149576E-3</v>
      </c>
      <c r="N5" s="6">
        <f>+TUM_default_S3_Treatm!B5*Weighting!N2+TUM_default_S3_Treatm!C5*Weighting!N3+TUM_default_S3_Treatm!D5*Weighting!N4+TUM_default_S3_Treatm!E5*Weighting!N5+TUM_default_S3_Treatm!F5*Weighting!N6+TUM_default_S3_Treatm!G5*Weighting!N7+TUM_default_S3_Treatm!H5*Weighting!N8+TUM_default_S3_Treatm!I5*Weighting!N9+TUM_default_S3_Treatm!J5*Weighting!N10+TUM_default_S3_Treatm!K5*Weighting!N11+TUM_default_S3_Treatm!L5*Weighting!N12+TUM_default_S3_Treatm!M5*Weighting!N13+TUM_default_S3_Treatm!N5*Weighting!N14+TUM_default_S3_Treatm!O5*Weighting!N15+TUM_default_S3_Treatm!P5*Weighting!N16+TUM_default_S3_Treatm!Q5*Weighting!N17</f>
        <v>0.66565573655869159</v>
      </c>
      <c r="O5" s="6">
        <f>+TUM_default_S3_Treatm!B5*Weighting!O2+TUM_default_S3_Treatm!C5*Weighting!O3+TUM_default_S3_Treatm!D5*Weighting!O4+TUM_default_S3_Treatm!E5*Weighting!O5+TUM_default_S3_Treatm!F5*Weighting!O6+TUM_default_S3_Treatm!G5*Weighting!O7+TUM_default_S3_Treatm!H5*Weighting!O8+TUM_default_S3_Treatm!I5*Weighting!O9+TUM_default_S3_Treatm!J5*Weighting!O10+TUM_default_S3_Treatm!K5*Weighting!O11+TUM_default_S3_Treatm!L5*Weighting!O12+TUM_default_S3_Treatm!M5*Weighting!O13+TUM_default_S3_Treatm!N5*Weighting!O14+TUM_default_S3_Treatm!O5*Weighting!O15+TUM_default_S3_Treatm!P5*Weighting!O16+TUM_default_S3_Treatm!Q5*Weighting!O17</f>
        <v>0.15245957328139453</v>
      </c>
      <c r="P5" s="6">
        <f>+TUM_default_S3_Treatm!B5*Weighting!P2+TUM_default_S3_Treatm!C5*Weighting!P3+TUM_default_S3_Treatm!D5*Weighting!P4+TUM_default_S3_Treatm!E5*Weighting!P5+TUM_default_S3_Treatm!F5*Weighting!P6+TUM_default_S3_Treatm!G5*Weighting!P7+TUM_default_S3_Treatm!H5*Weighting!P8+TUM_default_S3_Treatm!I5*Weighting!P9+TUM_default_S3_Treatm!J5*Weighting!P10+TUM_default_S3_Treatm!K5*Weighting!P11+TUM_default_S3_Treatm!L5*Weighting!P12+TUM_default_S3_Treatm!M5*Weighting!P13+TUM_default_S3_Treatm!N5*Weighting!P14+TUM_default_S3_Treatm!O5*Weighting!P15+TUM_default_S3_Treatm!P5*Weighting!P16+TUM_default_S3_Treatm!Q5*Weighting!P17</f>
        <v>0.14646538079249963</v>
      </c>
      <c r="Q5" s="6">
        <f>+TUM_default_S3_Treatm!B5*Weighting!Q2+TUM_default_S3_Treatm!C5*Weighting!Q3+TUM_default_S3_Treatm!D5*Weighting!Q4+TUM_default_S3_Treatm!E5*Weighting!Q5+TUM_default_S3_Treatm!F5*Weighting!Q6+TUM_default_S3_Treatm!G5*Weighting!Q7+TUM_default_S3_Treatm!H5*Weighting!Q8+TUM_default_S3_Treatm!I5*Weighting!Q9+TUM_default_S3_Treatm!J5*Weighting!Q10+TUM_default_S3_Treatm!K5*Weighting!Q11+TUM_default_S3_Treatm!L5*Weighting!Q12+TUM_default_S3_Treatm!M5*Weighting!Q13+TUM_default_S3_Treatm!N5*Weighting!Q14+TUM_default_S3_Treatm!O5*Weighting!Q15+TUM_default_S3_Treatm!P5*Weighting!Q16+TUM_default_S3_Treatm!Q5*Weighting!Q17</f>
        <v>1.5155871271792E-2</v>
      </c>
      <c r="R5" s="6">
        <f>+TUM_default_S3_Treatm!B5*Weighting!R2+TUM_default_S3_Treatm!C5*Weighting!R3+TUM_default_S3_Treatm!D5*Weighting!R4+TUM_default_S3_Treatm!E5*Weighting!R5+TUM_default_S3_Treatm!F5*Weighting!R6+TUM_default_S3_Treatm!G5*Weighting!R7+TUM_default_S3_Treatm!H5*Weighting!R8+TUM_default_S3_Treatm!I5*Weighting!R9+TUM_default_S3_Treatm!J5*Weighting!R10+TUM_default_S3_Treatm!K5*Weighting!R11+TUM_default_S3_Treatm!L5*Weighting!R12+TUM_default_S3_Treatm!M5*Weighting!R13+TUM_default_S3_Treatm!N5*Weighting!R14+TUM_default_S3_Treatm!O5*Weighting!R15+TUM_default_S3_Treatm!P5*Weighting!R16+TUM_default_S3_Treatm!Q5*Weighting!R17</f>
        <v>0.13787025782342108</v>
      </c>
      <c r="S5" s="6">
        <f>+TUM_default_S3_Treatm!B5*Weighting!S2+TUM_default_S3_Treatm!C5*Weighting!S3+TUM_default_S3_Treatm!D5*Weighting!S4+TUM_default_S3_Treatm!E5*Weighting!S5+TUM_default_S3_Treatm!F5*Weighting!S6+TUM_default_S3_Treatm!G5*Weighting!S7+TUM_default_S3_Treatm!H5*Weighting!S8+TUM_default_S3_Treatm!I5*Weighting!S9+TUM_default_S3_Treatm!J5*Weighting!S10+TUM_default_S3_Treatm!K5*Weighting!S11+TUM_default_S3_Treatm!L5*Weighting!S12+TUM_default_S3_Treatm!M5*Weighting!S13+TUM_default_S3_Treatm!N5*Weighting!S14+TUM_default_S3_Treatm!O5*Weighting!S15+TUM_default_S3_Treatm!P5*Weighting!S16+TUM_default_S3_Treatm!Q5*Weighting!S17</f>
        <v>9.565703640561074E-2</v>
      </c>
      <c r="T5" s="6">
        <f>+TUM_default_S3_Treatm!B5*Weighting!T2+TUM_default_S3_Treatm!C5*Weighting!T3+TUM_default_S3_Treatm!D5*Weighting!T4+TUM_default_S3_Treatm!E5*Weighting!T5+TUM_default_S3_Treatm!F5*Weighting!T6+TUM_default_S3_Treatm!G5*Weighting!T7+TUM_default_S3_Treatm!H5*Weighting!T8+TUM_default_S3_Treatm!I5*Weighting!T9+TUM_default_S3_Treatm!J5*Weighting!T10+TUM_default_S3_Treatm!K5*Weighting!T11+TUM_default_S3_Treatm!L5*Weighting!T12+TUM_default_S3_Treatm!M5*Weighting!T13+TUM_default_S3_Treatm!N5*Weighting!T14+TUM_default_S3_Treatm!O5*Weighting!T15+TUM_default_S3_Treatm!P5*Weighting!T16+TUM_default_S3_Treatm!Q5*Weighting!T17</f>
        <v>0.10435907481951091</v>
      </c>
      <c r="U5" s="6">
        <f>+TUM_default_S3_Treatm!B5*Weighting!U2+TUM_default_S3_Treatm!C5*Weighting!U3+TUM_default_S3_Treatm!D5*Weighting!U4+TUM_default_S3_Treatm!E5*Weighting!U5+TUM_default_S3_Treatm!F5*Weighting!U6+TUM_default_S3_Treatm!G5*Weighting!U7+TUM_default_S3_Treatm!H5*Weighting!U8+TUM_default_S3_Treatm!I5*Weighting!U9+TUM_default_S3_Treatm!J5*Weighting!U10+TUM_default_S3_Treatm!K5*Weighting!U11+TUM_default_S3_Treatm!L5*Weighting!U12+TUM_default_S3_Treatm!M5*Weighting!U13+TUM_default_S3_Treatm!N5*Weighting!U14+TUM_default_S3_Treatm!O5*Weighting!U15+TUM_default_S3_Treatm!P5*Weighting!U16+TUM_default_S3_Treatm!Q5*Weighting!U17</f>
        <v>1.3601867021583386E-2</v>
      </c>
      <c r="V5" s="6">
        <f>+TUM_default_S3_Treatm!B5*Weighting!V2+TUM_default_S3_Treatm!C5*Weighting!V3+TUM_default_S3_Treatm!D5*Weighting!V4+TUM_default_S3_Treatm!E5*Weighting!V5+TUM_default_S3_Treatm!F5*Weighting!V6+TUM_default_S3_Treatm!G5*Weighting!V7+TUM_default_S3_Treatm!H5*Weighting!V8+TUM_default_S3_Treatm!I5*Weighting!V9+TUM_default_S3_Treatm!J5*Weighting!V10+TUM_default_S3_Treatm!K5*Weighting!V11+TUM_default_S3_Treatm!L5*Weighting!V12+TUM_default_S3_Treatm!M5*Weighting!V13+TUM_default_S3_Treatm!N5*Weighting!V14+TUM_default_S3_Treatm!O5*Weighting!V15+TUM_default_S3_Treatm!P5*Weighting!V16+TUM_default_S3_Treatm!Q5*Weighting!V17</f>
        <v>6.857009115925633E-2</v>
      </c>
      <c r="W5" s="6">
        <f>+TUM_default_S3_Treatm!B5*Weighting!W2+TUM_default_S3_Treatm!C5*Weighting!W3+TUM_default_S3_Treatm!D5*Weighting!W4+TUM_default_S3_Treatm!E5*Weighting!W5+TUM_default_S3_Treatm!F5*Weighting!W6+TUM_default_S3_Treatm!G5*Weighting!W7+TUM_default_S3_Treatm!H5*Weighting!W8+TUM_default_S3_Treatm!I5*Weighting!W9+TUM_default_S3_Treatm!J5*Weighting!W10+TUM_default_S3_Treatm!K5*Weighting!W11+TUM_default_S3_Treatm!L5*Weighting!W12+TUM_default_S3_Treatm!M5*Weighting!W13+TUM_default_S3_Treatm!N5*Weighting!W14+TUM_default_S3_Treatm!O5*Weighting!W15+TUM_default_S3_Treatm!P5*Weighting!W16+TUM_default_S3_Treatm!Q5*Weighting!W17</f>
        <v>0.11318759978131758</v>
      </c>
      <c r="X5" s="6">
        <f>+TUM_default_S3_Treatm!B5*Weighting!X2+TUM_default_S3_Treatm!C5*Weighting!X3+TUM_default_S3_Treatm!D5*Weighting!X4+TUM_default_S3_Treatm!E5*Weighting!X5+TUM_default_S3_Treatm!F5*Weighting!X6+TUM_default_S3_Treatm!G5*Weighting!X7+TUM_default_S3_Treatm!H5*Weighting!X8+TUM_default_S3_Treatm!I5*Weighting!X9+TUM_default_S3_Treatm!J5*Weighting!X10+TUM_default_S3_Treatm!K5*Weighting!X11+TUM_default_S3_Treatm!L5*Weighting!X12+TUM_default_S3_Treatm!M5*Weighting!X13+TUM_default_S3_Treatm!N5*Weighting!X14+TUM_default_S3_Treatm!O5*Weighting!X15+TUM_default_S3_Treatm!P5*Weighting!X16+TUM_default_S3_Treatm!Q5*Weighting!X17</f>
        <v>3.6722570900124152E-2</v>
      </c>
      <c r="Y5" s="6">
        <f>+TUM_default_S3_Treatm!B5*Weighting!Y2+TUM_default_S3_Treatm!C5*Weighting!Y3+TUM_default_S3_Treatm!D5*Weighting!Y4+TUM_default_S3_Treatm!E5*Weighting!Y5+TUM_default_S3_Treatm!F5*Weighting!Y6+TUM_default_S3_Treatm!G5*Weighting!Y7+TUM_default_S3_Treatm!H5*Weighting!Y8+TUM_default_S3_Treatm!I5*Weighting!Y9+TUM_default_S3_Treatm!J5*Weighting!Y10+TUM_default_S3_Treatm!K5*Weighting!Y11+TUM_default_S3_Treatm!L5*Weighting!Y12+TUM_default_S3_Treatm!M5*Weighting!Y13+TUM_default_S3_Treatm!N5*Weighting!Y14+TUM_default_S3_Treatm!O5*Weighting!Y15+TUM_default_S3_Treatm!P5*Weighting!Y16+TUM_default_S3_Treatm!Q5*Weighting!Y17</f>
        <v>7.5028419884258261E-3</v>
      </c>
      <c r="Z5" s="6">
        <f>+TUM_default_S3_Treatm!B5*Weighting!Z2+TUM_default_S3_Treatm!C5*Weighting!Z3+TUM_default_S3_Treatm!D5*Weighting!Z4+TUM_default_S3_Treatm!E5*Weighting!Z5+TUM_default_S3_Treatm!F5*Weighting!Z6+TUM_default_S3_Treatm!G5*Weighting!Z7+TUM_default_S3_Treatm!H5*Weighting!Z8+TUM_default_S3_Treatm!I5*Weighting!Z9+TUM_default_S3_Treatm!J5*Weighting!Z10+TUM_default_S3_Treatm!K5*Weighting!Z11+TUM_default_S3_Treatm!L5*Weighting!Z12+TUM_default_S3_Treatm!M5*Weighting!Z13+TUM_default_S3_Treatm!N5*Weighting!Z14+TUM_default_S3_Treatm!O5*Weighting!Z15+TUM_default_S3_Treatm!P5*Weighting!Z16+TUM_default_S3_Treatm!Q5*Weighting!Z17</f>
        <v>3.5367396486871927E-2</v>
      </c>
      <c r="AA5" s="6">
        <f>+TUM_default_S3_Treatm!B5*Weighting!AA2+TUM_default_S3_Treatm!C5*Weighting!AA3+TUM_default_S3_Treatm!D5*Weighting!AA4+TUM_default_S3_Treatm!E5*Weighting!AA5+TUM_default_S3_Treatm!F5*Weighting!AA6+TUM_default_S3_Treatm!G5*Weighting!AA7+TUM_default_S3_Treatm!H5*Weighting!AA8+TUM_default_S3_Treatm!I5*Weighting!AA9+TUM_default_S3_Treatm!J5*Weighting!AA10+TUM_default_S3_Treatm!K5*Weighting!AA11+TUM_default_S3_Treatm!L5*Weighting!AA12+TUM_default_S3_Treatm!M5*Weighting!AA13+TUM_default_S3_Treatm!N5*Weighting!AA14+TUM_default_S3_Treatm!O5*Weighting!AA15+TUM_default_S3_Treatm!P5*Weighting!AA16+TUM_default_S3_Treatm!Q5*Weighting!AA17</f>
        <v>0.24767434300262925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Util!B2*Weighting!B2+TUM_default_S3_Util!C2*Weighting!B3+TUM_default_S3_Util!D2*Weighting!B4+TUM_default_S3_Util!E2*Weighting!B5+TUM_default_S3_Util!F2*Weighting!B6+TUM_default_S3_Util!G2*Weighting!B7+TUM_default_S3_Util!H2*Weighting!B8+TUM_default_S3_Util!I2*Weighting!B9+TUM_default_S3_Util!J2*Weighting!B10+TUM_default_S3_Util!K2*Weighting!B11+TUM_default_S3_Util!L2*Weighting!B12+TUM_default_S3_Util!M2*Weighting!B13+TUM_default_S3_Util!N2*Weighting!B14+TUM_default_S3_Util!O2*Weighting!B15+TUM_default_S3_Util!P2*Weighting!B16+TUM_default_S3_Util!Q2*Weighting!B17</f>
        <v>-0.16195003552095114</v>
      </c>
      <c r="C2" s="6">
        <f ca="1">+TUM_default_S3_Util!B2*Weighting!C2+TUM_default_S3_Util!C2*Weighting!C3+TUM_default_S3_Util!D2*Weighting!C4+TUM_default_S3_Util!E2*Weighting!C5+TUM_default_S3_Util!F2*Weighting!C6+TUM_default_S3_Util!G2*Weighting!C7+TUM_default_S3_Util!H2*Weighting!C8+TUM_default_S3_Util!I2*Weighting!C9+TUM_default_S3_Util!J2*Weighting!C10+TUM_default_S3_Util!K2*Weighting!C11+TUM_default_S3_Util!L2*Weighting!C12+TUM_default_S3_Util!M2*Weighting!C13+TUM_default_S3_Util!N2*Weighting!C14+TUM_default_S3_Util!O2*Weighting!C15+TUM_default_S3_Util!P2*Weighting!C16+TUM_default_S3_Util!Q2*Weighting!C17</f>
        <v>-0.13900881680306881</v>
      </c>
      <c r="D2" s="6">
        <f ca="1">+TUM_default_S3_Util!B2*Weighting!D2+TUM_default_S3_Util!C2*Weighting!D3+TUM_default_S3_Util!D2*Weighting!D4+TUM_default_S3_Util!E2*Weighting!D5+TUM_default_S3_Util!F2*Weighting!D6+TUM_default_S3_Util!G2*Weighting!D7+TUM_default_S3_Util!H2*Weighting!D8+TUM_default_S3_Util!I2*Weighting!D9+TUM_default_S3_Util!J2*Weighting!D10+TUM_default_S3_Util!K2*Weighting!D11+TUM_default_S3_Util!L2*Weighting!D12+TUM_default_S3_Util!M2*Weighting!D13+TUM_default_S3_Util!N2*Weighting!D14+TUM_default_S3_Util!O2*Weighting!D15+TUM_default_S3_Util!P2*Weighting!D16+TUM_default_S3_Util!Q2*Weighting!D17</f>
        <v>-0.16119005695954208</v>
      </c>
      <c r="E2" s="6">
        <f ca="1">+TUM_default_S3_Util!B2*Weighting!E2+TUM_default_S3_Util!C2*Weighting!E3+TUM_default_S3_Util!D2*Weighting!E4+TUM_default_S3_Util!E2*Weighting!E5+TUM_default_S3_Util!F2*Weighting!E6+TUM_default_S3_Util!G2*Weighting!E7+TUM_default_S3_Util!H2*Weighting!E8+TUM_default_S3_Util!I2*Weighting!E9+TUM_default_S3_Util!J2*Weighting!E10+TUM_default_S3_Util!K2*Weighting!E11+TUM_default_S3_Util!L2*Weighting!E12+TUM_default_S3_Util!M2*Weighting!E13+TUM_default_S3_Util!N2*Weighting!E14+TUM_default_S3_Util!O2*Weighting!E15+TUM_default_S3_Util!P2*Weighting!E16+TUM_default_S3_Util!Q2*Weighting!E17</f>
        <v>-9.3672603669908719E-2</v>
      </c>
      <c r="F2" s="6">
        <f ca="1">+TUM_default_S3_Util!B2*Weighting!F2+TUM_default_S3_Util!C2*Weighting!F3+TUM_default_S3_Util!D2*Weighting!F4+TUM_default_S3_Util!E2*Weighting!F5+TUM_default_S3_Util!F2*Weighting!F6+TUM_default_S3_Util!G2*Weighting!F7+TUM_default_S3_Util!H2*Weighting!F8+TUM_default_S3_Util!I2*Weighting!F9+TUM_default_S3_Util!J2*Weighting!F10+TUM_default_S3_Util!K2*Weighting!F11+TUM_default_S3_Util!L2*Weighting!F12+TUM_default_S3_Util!M2*Weighting!F13+TUM_default_S3_Util!N2*Weighting!F14+TUM_default_S3_Util!O2*Weighting!F15+TUM_default_S3_Util!P2*Weighting!F16+TUM_default_S3_Util!Q2*Weighting!F17</f>
        <v>-0.14596547001333485</v>
      </c>
      <c r="G2" s="6">
        <f>+TUM_default_S3_Util!B2*Weighting!G2+TUM_default_S3_Util!C2*Weighting!G3+TUM_default_S3_Util!D2*Weighting!G4+TUM_default_S3_Util!E2*Weighting!G5+TUM_default_S3_Util!F2*Weighting!G6+TUM_default_S3_Util!G2*Weighting!G7+TUM_default_S3_Util!H2*Weighting!G8+TUM_default_S3_Util!I2*Weighting!G9+TUM_default_S3_Util!J2*Weighting!G10+TUM_default_S3_Util!K2*Weighting!G11+TUM_default_S3_Util!L2*Weighting!G12+TUM_default_S3_Util!M2*Weighting!G13+TUM_default_S3_Util!N2*Weighting!G14+TUM_default_S3_Util!O2*Weighting!G15+TUM_default_S3_Util!P2*Weighting!G16+TUM_default_S3_Util!Q2*Weighting!G17</f>
        <v>-6.8794376620130687E-2</v>
      </c>
      <c r="H2" s="6">
        <f>+TUM_default_S3_Util!B2*Weighting!H2+TUM_default_S3_Util!C2*Weighting!H3+TUM_default_S3_Util!D2*Weighting!H4+TUM_default_S3_Util!E2*Weighting!H5+TUM_default_S3_Util!F2*Weighting!H6+TUM_default_S3_Util!G2*Weighting!H7+TUM_default_S3_Util!H2*Weighting!H8+TUM_default_S3_Util!I2*Weighting!H9+TUM_default_S3_Util!J2*Weighting!H10+TUM_default_S3_Util!K2*Weighting!H11+TUM_default_S3_Util!L2*Weighting!H12+TUM_default_S3_Util!M2*Weighting!H13+TUM_default_S3_Util!N2*Weighting!H14+TUM_default_S3_Util!O2*Weighting!H15+TUM_default_S3_Util!P2*Weighting!H16+TUM_default_S3_Util!Q2*Weighting!H17</f>
        <v>-8.0353430195521533E-2</v>
      </c>
      <c r="I2" s="6">
        <f>+TUM_default_S3_Util!B2*Weighting!I2+TUM_default_S3_Util!C2*Weighting!I3+TUM_default_S3_Util!D2*Weighting!I4+TUM_default_S3_Util!E2*Weighting!I5+TUM_default_S3_Util!F2*Weighting!I6+TUM_default_S3_Util!G2*Weighting!I7+TUM_default_S3_Util!H2*Weighting!I8+TUM_default_S3_Util!I2*Weighting!I9+TUM_default_S3_Util!J2*Weighting!I10+TUM_default_S3_Util!K2*Weighting!I11+TUM_default_S3_Util!L2*Weighting!I12+TUM_default_S3_Util!M2*Weighting!I13+TUM_default_S3_Util!N2*Weighting!I14+TUM_default_S3_Util!O2*Weighting!I15+TUM_default_S3_Util!P2*Weighting!I16+TUM_default_S3_Util!Q2*Weighting!I17</f>
        <v>-6.9115480443085991E-2</v>
      </c>
      <c r="J2" s="6">
        <f>+TUM_default_S3_Util!B2*Weighting!J2+TUM_default_S3_Util!C2*Weighting!J3+TUM_default_S3_Util!D2*Weighting!J4+TUM_default_S3_Util!E2*Weighting!J5+TUM_default_S3_Util!F2*Weighting!J6+TUM_default_S3_Util!G2*Weighting!J7+TUM_default_S3_Util!H2*Weighting!J8+TUM_default_S3_Util!I2*Weighting!J9+TUM_default_S3_Util!J2*Weighting!J10+TUM_default_S3_Util!K2*Weighting!J11+TUM_default_S3_Util!L2*Weighting!J12+TUM_default_S3_Util!M2*Weighting!J13+TUM_default_S3_Util!N2*Weighting!J14+TUM_default_S3_Util!O2*Weighting!J15+TUM_default_S3_Util!P2*Weighting!J16+TUM_default_S3_Util!Q2*Weighting!J17</f>
        <v>-6.2964075258702512E-2</v>
      </c>
      <c r="K2" s="6">
        <f>+TUM_default_S3_Util!B2*Weighting!K2+TUM_default_S3_Util!C2*Weighting!K3+TUM_default_S3_Util!D2*Weighting!K4+TUM_default_S3_Util!E2*Weighting!K5+TUM_default_S3_Util!F2*Weighting!K6+TUM_default_S3_Util!G2*Weighting!K7+TUM_default_S3_Util!H2*Weighting!K8+TUM_default_S3_Util!I2*Weighting!K9+TUM_default_S3_Util!J2*Weighting!K10+TUM_default_S3_Util!K2*Weighting!K11+TUM_default_S3_Util!L2*Weighting!K12+TUM_default_S3_Util!M2*Weighting!K13+TUM_default_S3_Util!N2*Weighting!K14+TUM_default_S3_Util!O2*Weighting!K15+TUM_default_S3_Util!P2*Weighting!K16+TUM_default_S3_Util!Q2*Weighting!K17</f>
        <v>-6.7106687312579294E-2</v>
      </c>
      <c r="L2" s="6">
        <f>+TUM_default_S3_Util!B2*Weighting!L2+TUM_default_S3_Util!C2*Weighting!L3+TUM_default_S3_Util!D2*Weighting!L4+TUM_default_S3_Util!E2*Weighting!L5+TUM_default_S3_Util!F2*Weighting!L6+TUM_default_S3_Util!G2*Weighting!L7+TUM_default_S3_Util!H2*Weighting!L8+TUM_default_S3_Util!I2*Weighting!L9+TUM_default_S3_Util!J2*Weighting!L10+TUM_default_S3_Util!K2*Weighting!L11+TUM_default_S3_Util!L2*Weighting!L12+TUM_default_S3_Util!M2*Weighting!L13+TUM_default_S3_Util!N2*Weighting!L14+TUM_default_S3_Util!O2*Weighting!L15+TUM_default_S3_Util!P2*Weighting!L16+TUM_default_S3_Util!Q2*Weighting!L17</f>
        <v>-0.1493227939668581</v>
      </c>
      <c r="M2" s="6">
        <f>+TUM_default_S3_Util!B2*Weighting!M2+TUM_default_S3_Util!C2*Weighting!M3+TUM_default_S3_Util!D2*Weighting!M4+TUM_default_S3_Util!E2*Weighting!M5+TUM_default_S3_Util!F2*Weighting!M6+TUM_default_S3_Util!G2*Weighting!M7+TUM_default_S3_Util!H2*Weighting!M8+TUM_default_S3_Util!I2*Weighting!M9+TUM_default_S3_Util!J2*Weighting!M10+TUM_default_S3_Util!K2*Weighting!M11+TUM_default_S3_Util!L2*Weighting!M12+TUM_default_S3_Util!M2*Weighting!M13+TUM_default_S3_Util!N2*Weighting!M14+TUM_default_S3_Util!O2*Weighting!M15+TUM_default_S3_Util!P2*Weighting!M16+TUM_default_S3_Util!Q2*Weighting!M17</f>
        <v>-5.5013436922691705E-3</v>
      </c>
      <c r="N2" s="6">
        <f>+TUM_default_S3_Util!B2*Weighting!N2+TUM_default_S3_Util!C2*Weighting!N3+TUM_default_S3_Util!D2*Weighting!N4+TUM_default_S3_Util!E2*Weighting!N5+TUM_default_S3_Util!F2*Weighting!N6+TUM_default_S3_Util!G2*Weighting!N7+TUM_default_S3_Util!H2*Weighting!N8+TUM_default_S3_Util!I2*Weighting!N9+TUM_default_S3_Util!J2*Weighting!N10+TUM_default_S3_Util!K2*Weighting!N11+TUM_default_S3_Util!L2*Weighting!N12+TUM_default_S3_Util!M2*Weighting!N13+TUM_default_S3_Util!N2*Weighting!N14+TUM_default_S3_Util!O2*Weighting!N15+TUM_default_S3_Util!P2*Weighting!N16+TUM_default_S3_Util!Q2*Weighting!N17</f>
        <v>-0.3030524908791119</v>
      </c>
      <c r="O2" s="6">
        <f>+TUM_default_S3_Util!B2*Weighting!O2+TUM_default_S3_Util!C2*Weighting!O3+TUM_default_S3_Util!D2*Weighting!O4+TUM_default_S3_Util!E2*Weighting!O5+TUM_default_S3_Util!F2*Weighting!O6+TUM_default_S3_Util!G2*Weighting!O7+TUM_default_S3_Util!H2*Weighting!O8+TUM_default_S3_Util!I2*Weighting!O9+TUM_default_S3_Util!J2*Weighting!O10+TUM_default_S3_Util!K2*Weighting!O11+TUM_default_S3_Util!L2*Weighting!O12+TUM_default_S3_Util!M2*Weighting!O13+TUM_default_S3_Util!N2*Weighting!O14+TUM_default_S3_Util!O2*Weighting!O15+TUM_default_S3_Util!P2*Weighting!O16+TUM_default_S3_Util!Q2*Weighting!O17</f>
        <v>-6.1010471204252313E-2</v>
      </c>
      <c r="P2" s="6">
        <f>+TUM_default_S3_Util!B2*Weighting!P2+TUM_default_S3_Util!C2*Weighting!P3+TUM_default_S3_Util!D2*Weighting!P4+TUM_default_S3_Util!E2*Weighting!P5+TUM_default_S3_Util!F2*Weighting!P6+TUM_default_S3_Util!G2*Weighting!P7+TUM_default_S3_Util!H2*Weighting!P8+TUM_default_S3_Util!I2*Weighting!P9+TUM_default_S3_Util!J2*Weighting!P10+TUM_default_S3_Util!K2*Weighting!P11+TUM_default_S3_Util!L2*Weighting!P12+TUM_default_S3_Util!M2*Weighting!P13+TUM_default_S3_Util!N2*Weighting!P14+TUM_default_S3_Util!O2*Weighting!P15+TUM_default_S3_Util!P2*Weighting!P16+TUM_default_S3_Util!Q2*Weighting!P17</f>
        <v>-1.8031201449541488E-2</v>
      </c>
      <c r="Q2" s="6">
        <f>+TUM_default_S3_Util!B2*Weighting!Q2+TUM_default_S3_Util!C2*Weighting!Q3+TUM_default_S3_Util!D2*Weighting!Q4+TUM_default_S3_Util!E2*Weighting!Q5+TUM_default_S3_Util!F2*Weighting!Q6+TUM_default_S3_Util!G2*Weighting!Q7+TUM_default_S3_Util!H2*Weighting!Q8+TUM_default_S3_Util!I2*Weighting!Q9+TUM_default_S3_Util!J2*Weighting!Q10+TUM_default_S3_Util!K2*Weighting!Q11+TUM_default_S3_Util!L2*Weighting!Q12+TUM_default_S3_Util!M2*Weighting!Q13+TUM_default_S3_Util!N2*Weighting!Q14+TUM_default_S3_Util!O2*Weighting!Q15+TUM_default_S3_Util!P2*Weighting!Q16+TUM_default_S3_Util!Q2*Weighting!Q17</f>
        <v>-3.067308868842664E-3</v>
      </c>
      <c r="R2" s="6">
        <f>+TUM_default_S3_Util!B2*Weighting!R2+TUM_default_S3_Util!C2*Weighting!R3+TUM_default_S3_Util!D2*Weighting!R4+TUM_default_S3_Util!E2*Weighting!R5+TUM_default_S3_Util!F2*Weighting!R6+TUM_default_S3_Util!G2*Weighting!R7+TUM_default_S3_Util!H2*Weighting!R8+TUM_default_S3_Util!I2*Weighting!R9+TUM_default_S3_Util!J2*Weighting!R10+TUM_default_S3_Util!K2*Weighting!R11+TUM_default_S3_Util!L2*Weighting!R12+TUM_default_S3_Util!M2*Weighting!R13+TUM_default_S3_Util!N2*Weighting!R14+TUM_default_S3_Util!O2*Weighting!R15+TUM_default_S3_Util!P2*Weighting!R16+TUM_default_S3_Util!Q2*Weighting!R17</f>
        <v>-5.3250648255816817E-2</v>
      </c>
      <c r="S2" s="6">
        <f>+TUM_default_S3_Util!B2*Weighting!S2+TUM_default_S3_Util!C2*Weighting!S3+TUM_default_S3_Util!D2*Weighting!S4+TUM_default_S3_Util!E2*Weighting!S5+TUM_default_S3_Util!F2*Weighting!S6+TUM_default_S3_Util!G2*Weighting!S7+TUM_default_S3_Util!H2*Weighting!S8+TUM_default_S3_Util!I2*Weighting!S9+TUM_default_S3_Util!J2*Weighting!S10+TUM_default_S3_Util!K2*Weighting!S11+TUM_default_S3_Util!L2*Weighting!S12+TUM_default_S3_Util!M2*Weighting!S13+TUM_default_S3_Util!N2*Weighting!S14+TUM_default_S3_Util!O2*Weighting!S15+TUM_default_S3_Util!P2*Weighting!S16+TUM_default_S3_Util!Q2*Weighting!S17</f>
        <v>-3.8599616977498932E-2</v>
      </c>
      <c r="T2" s="6">
        <f>+TUM_default_S3_Util!B2*Weighting!T2+TUM_default_S3_Util!C2*Weighting!T3+TUM_default_S3_Util!D2*Weighting!T4+TUM_default_S3_Util!E2*Weighting!T5+TUM_default_S3_Util!F2*Weighting!T6+TUM_default_S3_Util!G2*Weighting!T7+TUM_default_S3_Util!H2*Weighting!T8+TUM_default_S3_Util!I2*Weighting!T9+TUM_default_S3_Util!J2*Weighting!T10+TUM_default_S3_Util!K2*Weighting!T11+TUM_default_S3_Util!L2*Weighting!T12+TUM_default_S3_Util!M2*Weighting!T13+TUM_default_S3_Util!N2*Weighting!T14+TUM_default_S3_Util!O2*Weighting!T15+TUM_default_S3_Util!P2*Weighting!T16+TUM_default_S3_Util!Q2*Weighting!T17</f>
        <v>-4.4789911947601055E-2</v>
      </c>
      <c r="U2" s="6">
        <f>+TUM_default_S3_Util!B2*Weighting!U2+TUM_default_S3_Util!C2*Weighting!U3+TUM_default_S3_Util!D2*Weighting!U4+TUM_default_S3_Util!E2*Weighting!U5+TUM_default_S3_Util!F2*Weighting!U6+TUM_default_S3_Util!G2*Weighting!U7+TUM_default_S3_Util!H2*Weighting!U8+TUM_default_S3_Util!I2*Weighting!U9+TUM_default_S3_Util!J2*Weighting!U10+TUM_default_S3_Util!K2*Weighting!U11+TUM_default_S3_Util!L2*Weighting!U12+TUM_default_S3_Util!M2*Weighting!U13+TUM_default_S3_Util!N2*Weighting!U14+TUM_default_S3_Util!O2*Weighting!U15+TUM_default_S3_Util!P2*Weighting!U16+TUM_default_S3_Util!Q2*Weighting!U17</f>
        <v>-1.8116908825793119E-2</v>
      </c>
      <c r="V2" s="6">
        <f>+TUM_default_S3_Util!B2*Weighting!V2+TUM_default_S3_Util!C2*Weighting!V3+TUM_default_S3_Util!D2*Weighting!V4+TUM_default_S3_Util!E2*Weighting!V5+TUM_default_S3_Util!F2*Weighting!V6+TUM_default_S3_Util!G2*Weighting!V7+TUM_default_S3_Util!H2*Weighting!V8+TUM_default_S3_Util!I2*Weighting!V9+TUM_default_S3_Util!J2*Weighting!V10+TUM_default_S3_Util!K2*Weighting!V11+TUM_default_S3_Util!L2*Weighting!V12+TUM_default_S3_Util!M2*Weighting!V13+TUM_default_S3_Util!N2*Weighting!V14+TUM_default_S3_Util!O2*Weighting!V15+TUM_default_S3_Util!P2*Weighting!V16+TUM_default_S3_Util!Q2*Weighting!V17</f>
        <v>-2.4693829287181439E-2</v>
      </c>
      <c r="W2" s="6">
        <f>+TUM_default_S3_Util!B2*Weighting!W2+TUM_default_S3_Util!C2*Weighting!W3+TUM_default_S3_Util!D2*Weighting!W4+TUM_default_S3_Util!E2*Weighting!W5+TUM_default_S3_Util!F2*Weighting!W6+TUM_default_S3_Util!G2*Weighting!W7+TUM_default_S3_Util!H2*Weighting!W8+TUM_default_S3_Util!I2*Weighting!W9+TUM_default_S3_Util!J2*Weighting!W10+TUM_default_S3_Util!K2*Weighting!W11+TUM_default_S3_Util!L2*Weighting!W12+TUM_default_S3_Util!M2*Weighting!W13+TUM_default_S3_Util!N2*Weighting!W14+TUM_default_S3_Util!O2*Weighting!W15+TUM_default_S3_Util!P2*Weighting!W16+TUM_default_S3_Util!Q2*Weighting!W17</f>
        <v>-1.8095471672184317E-2</v>
      </c>
      <c r="X2" s="6">
        <f>+TUM_default_S3_Util!B2*Weighting!X2+TUM_default_S3_Util!C2*Weighting!X3+TUM_default_S3_Util!D2*Weighting!X4+TUM_default_S3_Util!E2*Weighting!X5+TUM_default_S3_Util!F2*Weighting!X6+TUM_default_S3_Util!G2*Weighting!X7+TUM_default_S3_Util!H2*Weighting!X8+TUM_default_S3_Util!I2*Weighting!X9+TUM_default_S3_Util!J2*Weighting!X10+TUM_default_S3_Util!K2*Weighting!X11+TUM_default_S3_Util!L2*Weighting!X12+TUM_default_S3_Util!M2*Weighting!X13+TUM_default_S3_Util!N2*Weighting!X14+TUM_default_S3_Util!O2*Weighting!X15+TUM_default_S3_Util!P2*Weighting!X16+TUM_default_S3_Util!Q2*Weighting!X17</f>
        <v>-2.4666930499971989E-3</v>
      </c>
      <c r="Y2" s="6">
        <f>+TUM_default_S3_Util!B2*Weighting!Y2+TUM_default_S3_Util!C2*Weighting!Y3+TUM_default_S3_Util!D2*Weighting!Y4+TUM_default_S3_Util!E2*Weighting!Y5+TUM_default_S3_Util!F2*Weighting!Y6+TUM_default_S3_Util!G2*Weighting!Y7+TUM_default_S3_Util!H2*Weighting!Y8+TUM_default_S3_Util!I2*Weighting!Y9+TUM_default_S3_Util!J2*Weighting!Y10+TUM_default_S3_Util!K2*Weighting!Y11+TUM_default_S3_Util!L2*Weighting!Y12+TUM_default_S3_Util!M2*Weighting!Y13+TUM_default_S3_Util!N2*Weighting!Y14+TUM_default_S3_Util!O2*Weighting!Y15+TUM_default_S3_Util!P2*Weighting!Y16+TUM_default_S3_Util!Q2*Weighting!Y17</f>
        <v>-1.8858576759734159E-2</v>
      </c>
      <c r="Z2" s="6">
        <f>+TUM_default_S3_Util!B2*Weighting!Z2+TUM_default_S3_Util!C2*Weighting!Z3+TUM_default_S3_Util!D2*Weighting!Z4+TUM_default_S3_Util!E2*Weighting!Z5+TUM_default_S3_Util!F2*Weighting!Z6+TUM_default_S3_Util!G2*Weighting!Z7+TUM_default_S3_Util!H2*Weighting!Z8+TUM_default_S3_Util!I2*Weighting!Z9+TUM_default_S3_Util!J2*Weighting!Z10+TUM_default_S3_Util!K2*Weighting!Z11+TUM_default_S3_Util!L2*Weighting!Z12+TUM_default_S3_Util!M2*Weighting!Z13+TUM_default_S3_Util!N2*Weighting!Z14+TUM_default_S3_Util!O2*Weighting!Z15+TUM_default_S3_Util!P2*Weighting!Z16+TUM_default_S3_Util!Q2*Weighting!Z17</f>
        <v>-2.0466586100613901E-2</v>
      </c>
      <c r="AA2" s="6">
        <f>+TUM_default_S3_Util!B2*Weighting!AA2+TUM_default_S3_Util!C2*Weighting!AA3+TUM_default_S3_Util!D2*Weighting!AA4+TUM_default_S3_Util!E2*Weighting!AA5+TUM_default_S3_Util!F2*Weighting!AA6+TUM_default_S3_Util!G2*Weighting!AA7+TUM_default_S3_Util!H2*Weighting!AA8+TUM_default_S3_Util!I2*Weighting!AA9+TUM_default_S3_Util!J2*Weighting!AA10+TUM_default_S3_Util!K2*Weighting!AA11+TUM_default_S3_Util!L2*Weighting!AA12+TUM_default_S3_Util!M2*Weighting!AA13+TUM_default_S3_Util!N2*Weighting!AA14+TUM_default_S3_Util!O2*Weighting!AA15+TUM_default_S3_Util!P2*Weighting!AA16+TUM_default_S3_Util!Q2*Weighting!AA17</f>
        <v>-0.32138617298479455</v>
      </c>
    </row>
    <row r="3" spans="1:27" x14ac:dyDescent="0.35">
      <c r="A3" s="5" t="s">
        <v>2</v>
      </c>
      <c r="B3" s="6">
        <f ca="1">+TUM_default_S3_Util!B3*Weighting!B2+TUM_default_S3_Util!C3*Weighting!B3+TUM_default_S3_Util!D3*Weighting!B4+TUM_default_S3_Util!E3*Weighting!B5+TUM_default_S3_Util!F3*Weighting!B6+TUM_default_S3_Util!G3*Weighting!B7+TUM_default_S3_Util!H3*Weighting!B8+TUM_default_S3_Util!I3*Weighting!B9+TUM_default_S3_Util!J3*Weighting!B10+TUM_default_S3_Util!K3*Weighting!B11+TUM_default_S3_Util!L3*Weighting!B12+TUM_default_S3_Util!M3*Weighting!B13+TUM_default_S3_Util!N3*Weighting!B14+TUM_default_S3_Util!O3*Weighting!B15+TUM_default_S3_Util!P3*Weighting!B16+TUM_default_S3_Util!Q3*Weighting!B17</f>
        <v>-0.16195003552095114</v>
      </c>
      <c r="C3" s="6">
        <f ca="1">+TUM_default_S3_Util!B3*Weighting!C2+TUM_default_S3_Util!C3*Weighting!C3+TUM_default_S3_Util!D3*Weighting!C4+TUM_default_S3_Util!E3*Weighting!C5+TUM_default_S3_Util!F3*Weighting!C6+TUM_default_S3_Util!G3*Weighting!C7+TUM_default_S3_Util!H3*Weighting!C8+TUM_default_S3_Util!I3*Weighting!C9+TUM_default_S3_Util!J3*Weighting!C10+TUM_default_S3_Util!K3*Weighting!C11+TUM_default_S3_Util!L3*Weighting!C12+TUM_default_S3_Util!M3*Weighting!C13+TUM_default_S3_Util!N3*Weighting!C14+TUM_default_S3_Util!O3*Weighting!C15+TUM_default_S3_Util!P3*Weighting!C16+TUM_default_S3_Util!Q3*Weighting!C17</f>
        <v>-0.13900881680306881</v>
      </c>
      <c r="D3" s="6">
        <f ca="1">+TUM_default_S3_Util!B3*Weighting!D2+TUM_default_S3_Util!C3*Weighting!D3+TUM_default_S3_Util!D3*Weighting!D4+TUM_default_S3_Util!E3*Weighting!D5+TUM_default_S3_Util!F3*Weighting!D6+TUM_default_S3_Util!G3*Weighting!D7+TUM_default_S3_Util!H3*Weighting!D8+TUM_default_S3_Util!I3*Weighting!D9+TUM_default_S3_Util!J3*Weighting!D10+TUM_default_S3_Util!K3*Weighting!D11+TUM_default_S3_Util!L3*Weighting!D12+TUM_default_S3_Util!M3*Weighting!D13+TUM_default_S3_Util!N3*Weighting!D14+TUM_default_S3_Util!O3*Weighting!D15+TUM_default_S3_Util!P3*Weighting!D16+TUM_default_S3_Util!Q3*Weighting!D17</f>
        <v>-0.16119005695954208</v>
      </c>
      <c r="E3" s="6">
        <f ca="1">+TUM_default_S3_Util!B3*Weighting!E2+TUM_default_S3_Util!C3*Weighting!E3+TUM_default_S3_Util!D3*Weighting!E4+TUM_default_S3_Util!E3*Weighting!E5+TUM_default_S3_Util!F3*Weighting!E6+TUM_default_S3_Util!G3*Weighting!E7+TUM_default_S3_Util!H3*Weighting!E8+TUM_default_S3_Util!I3*Weighting!E9+TUM_default_S3_Util!J3*Weighting!E10+TUM_default_S3_Util!K3*Weighting!E11+TUM_default_S3_Util!L3*Weighting!E12+TUM_default_S3_Util!M3*Weighting!E13+TUM_default_S3_Util!N3*Weighting!E14+TUM_default_S3_Util!O3*Weighting!E15+TUM_default_S3_Util!P3*Weighting!E16+TUM_default_S3_Util!Q3*Weighting!E17</f>
        <v>-9.3672603669908719E-2</v>
      </c>
      <c r="F3" s="6">
        <f ca="1">+TUM_default_S3_Util!B3*Weighting!F2+TUM_default_S3_Util!C3*Weighting!F3+TUM_default_S3_Util!D3*Weighting!F4+TUM_default_S3_Util!E3*Weighting!F5+TUM_default_S3_Util!F3*Weighting!F6+TUM_default_S3_Util!G3*Weighting!F7+TUM_default_S3_Util!H3*Weighting!F8+TUM_default_S3_Util!I3*Weighting!F9+TUM_default_S3_Util!J3*Weighting!F10+TUM_default_S3_Util!K3*Weighting!F11+TUM_default_S3_Util!L3*Weighting!F12+TUM_default_S3_Util!M3*Weighting!F13+TUM_default_S3_Util!N3*Weighting!F14+TUM_default_S3_Util!O3*Weighting!F15+TUM_default_S3_Util!P3*Weighting!F16+TUM_default_S3_Util!Q3*Weighting!F17</f>
        <v>-0.14596547001333485</v>
      </c>
      <c r="G3" s="6">
        <f>+TUM_default_S3_Util!B3*Weighting!G2+TUM_default_S3_Util!C3*Weighting!G3+TUM_default_S3_Util!D3*Weighting!G4+TUM_default_S3_Util!E3*Weighting!G5+TUM_default_S3_Util!F3*Weighting!G6+TUM_default_S3_Util!G3*Weighting!G7+TUM_default_S3_Util!H3*Weighting!G8+TUM_default_S3_Util!I3*Weighting!G9+TUM_default_S3_Util!J3*Weighting!G10+TUM_default_S3_Util!K3*Weighting!G11+TUM_default_S3_Util!L3*Weighting!G12+TUM_default_S3_Util!M3*Weighting!G13+TUM_default_S3_Util!N3*Weighting!G14+TUM_default_S3_Util!O3*Weighting!G15+TUM_default_S3_Util!P3*Weighting!G16+TUM_default_S3_Util!Q3*Weighting!G17</f>
        <v>-6.8794376620130687E-2</v>
      </c>
      <c r="H3" s="6">
        <f>+TUM_default_S3_Util!B3*Weighting!H2+TUM_default_S3_Util!C3*Weighting!H3+TUM_default_S3_Util!D3*Weighting!H4+TUM_default_S3_Util!E3*Weighting!H5+TUM_default_S3_Util!F3*Weighting!H6+TUM_default_S3_Util!G3*Weighting!H7+TUM_default_S3_Util!H3*Weighting!H8+TUM_default_S3_Util!I3*Weighting!H9+TUM_default_S3_Util!J3*Weighting!H10+TUM_default_S3_Util!K3*Weighting!H11+TUM_default_S3_Util!L3*Weighting!H12+TUM_default_S3_Util!M3*Weighting!H13+TUM_default_S3_Util!N3*Weighting!H14+TUM_default_S3_Util!O3*Weighting!H15+TUM_default_S3_Util!P3*Weighting!H16+TUM_default_S3_Util!Q3*Weighting!H17</f>
        <v>-8.0353430195521533E-2</v>
      </c>
      <c r="I3" s="6">
        <f>+TUM_default_S3_Util!B3*Weighting!I2+TUM_default_S3_Util!C3*Weighting!I3+TUM_default_S3_Util!D3*Weighting!I4+TUM_default_S3_Util!E3*Weighting!I5+TUM_default_S3_Util!F3*Weighting!I6+TUM_default_S3_Util!G3*Weighting!I7+TUM_default_S3_Util!H3*Weighting!I8+TUM_default_S3_Util!I3*Weighting!I9+TUM_default_S3_Util!J3*Weighting!I10+TUM_default_S3_Util!K3*Weighting!I11+TUM_default_S3_Util!L3*Weighting!I12+TUM_default_S3_Util!M3*Weighting!I13+TUM_default_S3_Util!N3*Weighting!I14+TUM_default_S3_Util!O3*Weighting!I15+TUM_default_S3_Util!P3*Weighting!I16+TUM_default_S3_Util!Q3*Weighting!I17</f>
        <v>-6.9115480443085991E-2</v>
      </c>
      <c r="J3" s="6">
        <f>+TUM_default_S3_Util!B3*Weighting!J2+TUM_default_S3_Util!C3*Weighting!J3+TUM_default_S3_Util!D3*Weighting!J4+TUM_default_S3_Util!E3*Weighting!J5+TUM_default_S3_Util!F3*Weighting!J6+TUM_default_S3_Util!G3*Weighting!J7+TUM_default_S3_Util!H3*Weighting!J8+TUM_default_S3_Util!I3*Weighting!J9+TUM_default_S3_Util!J3*Weighting!J10+TUM_default_S3_Util!K3*Weighting!J11+TUM_default_S3_Util!L3*Weighting!J12+TUM_default_S3_Util!M3*Weighting!J13+TUM_default_S3_Util!N3*Weighting!J14+TUM_default_S3_Util!O3*Weighting!J15+TUM_default_S3_Util!P3*Weighting!J16+TUM_default_S3_Util!Q3*Weighting!J17</f>
        <v>-6.2964075258702512E-2</v>
      </c>
      <c r="K3" s="6">
        <f>+TUM_default_S3_Util!B3*Weighting!K2+TUM_default_S3_Util!C3*Weighting!K3+TUM_default_S3_Util!D3*Weighting!K4+TUM_default_S3_Util!E3*Weighting!K5+TUM_default_S3_Util!F3*Weighting!K6+TUM_default_S3_Util!G3*Weighting!K7+TUM_default_S3_Util!H3*Weighting!K8+TUM_default_S3_Util!I3*Weighting!K9+TUM_default_S3_Util!J3*Weighting!K10+TUM_default_S3_Util!K3*Weighting!K11+TUM_default_S3_Util!L3*Weighting!K12+TUM_default_S3_Util!M3*Weighting!K13+TUM_default_S3_Util!N3*Weighting!K14+TUM_default_S3_Util!O3*Weighting!K15+TUM_default_S3_Util!P3*Weighting!K16+TUM_default_S3_Util!Q3*Weighting!K17</f>
        <v>-6.7106687312579294E-2</v>
      </c>
      <c r="L3" s="6">
        <f>+TUM_default_S3_Util!B3*Weighting!L2+TUM_default_S3_Util!C3*Weighting!L3+TUM_default_S3_Util!D3*Weighting!L4+TUM_default_S3_Util!E3*Weighting!L5+TUM_default_S3_Util!F3*Weighting!L6+TUM_default_S3_Util!G3*Weighting!L7+TUM_default_S3_Util!H3*Weighting!L8+TUM_default_S3_Util!I3*Weighting!L9+TUM_default_S3_Util!J3*Weighting!L10+TUM_default_S3_Util!K3*Weighting!L11+TUM_default_S3_Util!L3*Weighting!L12+TUM_default_S3_Util!M3*Weighting!L13+TUM_default_S3_Util!N3*Weighting!L14+TUM_default_S3_Util!O3*Weighting!L15+TUM_default_S3_Util!P3*Weighting!L16+TUM_default_S3_Util!Q3*Weighting!L17</f>
        <v>-0.1493227939668581</v>
      </c>
      <c r="M3" s="6">
        <f>+TUM_default_S3_Util!B3*Weighting!M2+TUM_default_S3_Util!C3*Weighting!M3+TUM_default_S3_Util!D3*Weighting!M4+TUM_default_S3_Util!E3*Weighting!M5+TUM_default_S3_Util!F3*Weighting!M6+TUM_default_S3_Util!G3*Weighting!M7+TUM_default_S3_Util!H3*Weighting!M8+TUM_default_S3_Util!I3*Weighting!M9+TUM_default_S3_Util!J3*Weighting!M10+TUM_default_S3_Util!K3*Weighting!M11+TUM_default_S3_Util!L3*Weighting!M12+TUM_default_S3_Util!M3*Weighting!M13+TUM_default_S3_Util!N3*Weighting!M14+TUM_default_S3_Util!O3*Weighting!M15+TUM_default_S3_Util!P3*Weighting!M16+TUM_default_S3_Util!Q3*Weighting!M17</f>
        <v>-5.5013436922691705E-3</v>
      </c>
      <c r="N3" s="6">
        <f>+TUM_default_S3_Util!B3*Weighting!N2+TUM_default_S3_Util!C3*Weighting!N3+TUM_default_S3_Util!D3*Weighting!N4+TUM_default_S3_Util!E3*Weighting!N5+TUM_default_S3_Util!F3*Weighting!N6+TUM_default_S3_Util!G3*Weighting!N7+TUM_default_S3_Util!H3*Weighting!N8+TUM_default_S3_Util!I3*Weighting!N9+TUM_default_S3_Util!J3*Weighting!N10+TUM_default_S3_Util!K3*Weighting!N11+TUM_default_S3_Util!L3*Weighting!N12+TUM_default_S3_Util!M3*Weighting!N13+TUM_default_S3_Util!N3*Weighting!N14+TUM_default_S3_Util!O3*Weighting!N15+TUM_default_S3_Util!P3*Weighting!N16+TUM_default_S3_Util!Q3*Weighting!N17</f>
        <v>-0.3030524908791119</v>
      </c>
      <c r="O3" s="6">
        <f>+TUM_default_S3_Util!B3*Weighting!O2+TUM_default_S3_Util!C3*Weighting!O3+TUM_default_S3_Util!D3*Weighting!O4+TUM_default_S3_Util!E3*Weighting!O5+TUM_default_S3_Util!F3*Weighting!O6+TUM_default_S3_Util!G3*Weighting!O7+TUM_default_S3_Util!H3*Weighting!O8+TUM_default_S3_Util!I3*Weighting!O9+TUM_default_S3_Util!J3*Weighting!O10+TUM_default_S3_Util!K3*Weighting!O11+TUM_default_S3_Util!L3*Weighting!O12+TUM_default_S3_Util!M3*Weighting!O13+TUM_default_S3_Util!N3*Weighting!O14+TUM_default_S3_Util!O3*Weighting!O15+TUM_default_S3_Util!P3*Weighting!O16+TUM_default_S3_Util!Q3*Weighting!O17</f>
        <v>-6.1010471204252313E-2</v>
      </c>
      <c r="P3" s="6">
        <f>+TUM_default_S3_Util!B3*Weighting!P2+TUM_default_S3_Util!C3*Weighting!P3+TUM_default_S3_Util!D3*Weighting!P4+TUM_default_S3_Util!E3*Weighting!P5+TUM_default_S3_Util!F3*Weighting!P6+TUM_default_S3_Util!G3*Weighting!P7+TUM_default_S3_Util!H3*Weighting!P8+TUM_default_S3_Util!I3*Weighting!P9+TUM_default_S3_Util!J3*Weighting!P10+TUM_default_S3_Util!K3*Weighting!P11+TUM_default_S3_Util!L3*Weighting!P12+TUM_default_S3_Util!M3*Weighting!P13+TUM_default_S3_Util!N3*Weighting!P14+TUM_default_S3_Util!O3*Weighting!P15+TUM_default_S3_Util!P3*Weighting!P16+TUM_default_S3_Util!Q3*Weighting!P17</f>
        <v>-1.8031201449541488E-2</v>
      </c>
      <c r="Q3" s="6">
        <f>+TUM_default_S3_Util!B3*Weighting!Q2+TUM_default_S3_Util!C3*Weighting!Q3+TUM_default_S3_Util!D3*Weighting!Q4+TUM_default_S3_Util!E3*Weighting!Q5+TUM_default_S3_Util!F3*Weighting!Q6+TUM_default_S3_Util!G3*Weighting!Q7+TUM_default_S3_Util!H3*Weighting!Q8+TUM_default_S3_Util!I3*Weighting!Q9+TUM_default_S3_Util!J3*Weighting!Q10+TUM_default_S3_Util!K3*Weighting!Q11+TUM_default_S3_Util!L3*Weighting!Q12+TUM_default_S3_Util!M3*Weighting!Q13+TUM_default_S3_Util!N3*Weighting!Q14+TUM_default_S3_Util!O3*Weighting!Q15+TUM_default_S3_Util!P3*Weighting!Q16+TUM_default_S3_Util!Q3*Weighting!Q17</f>
        <v>-3.067308868842664E-3</v>
      </c>
      <c r="R3" s="6">
        <f>+TUM_default_S3_Util!B3*Weighting!R2+TUM_default_S3_Util!C3*Weighting!R3+TUM_default_S3_Util!D3*Weighting!R4+TUM_default_S3_Util!E3*Weighting!R5+TUM_default_S3_Util!F3*Weighting!R6+TUM_default_S3_Util!G3*Weighting!R7+TUM_default_S3_Util!H3*Weighting!R8+TUM_default_S3_Util!I3*Weighting!R9+TUM_default_S3_Util!J3*Weighting!R10+TUM_default_S3_Util!K3*Weighting!R11+TUM_default_S3_Util!L3*Weighting!R12+TUM_default_S3_Util!M3*Weighting!R13+TUM_default_S3_Util!N3*Weighting!R14+TUM_default_S3_Util!O3*Weighting!R15+TUM_default_S3_Util!P3*Weighting!R16+TUM_default_S3_Util!Q3*Weighting!R17</f>
        <v>-5.3250648255816817E-2</v>
      </c>
      <c r="S3" s="6">
        <f>+TUM_default_S3_Util!B3*Weighting!S2+TUM_default_S3_Util!C3*Weighting!S3+TUM_default_S3_Util!D3*Weighting!S4+TUM_default_S3_Util!E3*Weighting!S5+TUM_default_S3_Util!F3*Weighting!S6+TUM_default_S3_Util!G3*Weighting!S7+TUM_default_S3_Util!H3*Weighting!S8+TUM_default_S3_Util!I3*Weighting!S9+TUM_default_S3_Util!J3*Weighting!S10+TUM_default_S3_Util!K3*Weighting!S11+TUM_default_S3_Util!L3*Weighting!S12+TUM_default_S3_Util!M3*Weighting!S13+TUM_default_S3_Util!N3*Weighting!S14+TUM_default_S3_Util!O3*Weighting!S15+TUM_default_S3_Util!P3*Weighting!S16+TUM_default_S3_Util!Q3*Weighting!S17</f>
        <v>-3.8599616977498932E-2</v>
      </c>
      <c r="T3" s="6">
        <f>+TUM_default_S3_Util!B3*Weighting!T2+TUM_default_S3_Util!C3*Weighting!T3+TUM_default_S3_Util!D3*Weighting!T4+TUM_default_S3_Util!E3*Weighting!T5+TUM_default_S3_Util!F3*Weighting!T6+TUM_default_S3_Util!G3*Weighting!T7+TUM_default_S3_Util!H3*Weighting!T8+TUM_default_S3_Util!I3*Weighting!T9+TUM_default_S3_Util!J3*Weighting!T10+TUM_default_S3_Util!K3*Weighting!T11+TUM_default_S3_Util!L3*Weighting!T12+TUM_default_S3_Util!M3*Weighting!T13+TUM_default_S3_Util!N3*Weighting!T14+TUM_default_S3_Util!O3*Weighting!T15+TUM_default_S3_Util!P3*Weighting!T16+TUM_default_S3_Util!Q3*Weighting!T17</f>
        <v>-4.4789911947601055E-2</v>
      </c>
      <c r="U3" s="6">
        <f>+TUM_default_S3_Util!B3*Weighting!U2+TUM_default_S3_Util!C3*Weighting!U3+TUM_default_S3_Util!D3*Weighting!U4+TUM_default_S3_Util!E3*Weighting!U5+TUM_default_S3_Util!F3*Weighting!U6+TUM_default_S3_Util!G3*Weighting!U7+TUM_default_S3_Util!H3*Weighting!U8+TUM_default_S3_Util!I3*Weighting!U9+TUM_default_S3_Util!J3*Weighting!U10+TUM_default_S3_Util!K3*Weighting!U11+TUM_default_S3_Util!L3*Weighting!U12+TUM_default_S3_Util!M3*Weighting!U13+TUM_default_S3_Util!N3*Weighting!U14+TUM_default_S3_Util!O3*Weighting!U15+TUM_default_S3_Util!P3*Weighting!U16+TUM_default_S3_Util!Q3*Weighting!U17</f>
        <v>-1.8116908825793119E-2</v>
      </c>
      <c r="V3" s="6">
        <f>+TUM_default_S3_Util!B3*Weighting!V2+TUM_default_S3_Util!C3*Weighting!V3+TUM_default_S3_Util!D3*Weighting!V4+TUM_default_S3_Util!E3*Weighting!V5+TUM_default_S3_Util!F3*Weighting!V6+TUM_default_S3_Util!G3*Weighting!V7+TUM_default_S3_Util!H3*Weighting!V8+TUM_default_S3_Util!I3*Weighting!V9+TUM_default_S3_Util!J3*Weighting!V10+TUM_default_S3_Util!K3*Weighting!V11+TUM_default_S3_Util!L3*Weighting!V12+TUM_default_S3_Util!M3*Weighting!V13+TUM_default_S3_Util!N3*Weighting!V14+TUM_default_S3_Util!O3*Weighting!V15+TUM_default_S3_Util!P3*Weighting!V16+TUM_default_S3_Util!Q3*Weighting!V17</f>
        <v>-2.4693829287181439E-2</v>
      </c>
      <c r="W3" s="6">
        <f>+TUM_default_S3_Util!B3*Weighting!W2+TUM_default_S3_Util!C3*Weighting!W3+TUM_default_S3_Util!D3*Weighting!W4+TUM_default_S3_Util!E3*Weighting!W5+TUM_default_S3_Util!F3*Weighting!W6+TUM_default_S3_Util!G3*Weighting!W7+TUM_default_S3_Util!H3*Weighting!W8+TUM_default_S3_Util!I3*Weighting!W9+TUM_default_S3_Util!J3*Weighting!W10+TUM_default_S3_Util!K3*Weighting!W11+TUM_default_S3_Util!L3*Weighting!W12+TUM_default_S3_Util!M3*Weighting!W13+TUM_default_S3_Util!N3*Weighting!W14+TUM_default_S3_Util!O3*Weighting!W15+TUM_default_S3_Util!P3*Weighting!W16+TUM_default_S3_Util!Q3*Weighting!W17</f>
        <v>-1.8095471672184317E-2</v>
      </c>
      <c r="X3" s="6">
        <f>+TUM_default_S3_Util!B3*Weighting!X2+TUM_default_S3_Util!C3*Weighting!X3+TUM_default_S3_Util!D3*Weighting!X4+TUM_default_S3_Util!E3*Weighting!X5+TUM_default_S3_Util!F3*Weighting!X6+TUM_default_S3_Util!G3*Weighting!X7+TUM_default_S3_Util!H3*Weighting!X8+TUM_default_S3_Util!I3*Weighting!X9+TUM_default_S3_Util!J3*Weighting!X10+TUM_default_S3_Util!K3*Weighting!X11+TUM_default_S3_Util!L3*Weighting!X12+TUM_default_S3_Util!M3*Weighting!X13+TUM_default_S3_Util!N3*Weighting!X14+TUM_default_S3_Util!O3*Weighting!X15+TUM_default_S3_Util!P3*Weighting!X16+TUM_default_S3_Util!Q3*Weighting!X17</f>
        <v>-2.4666930499971989E-3</v>
      </c>
      <c r="Y3" s="6">
        <f>+TUM_default_S3_Util!B3*Weighting!Y2+TUM_default_S3_Util!C3*Weighting!Y3+TUM_default_S3_Util!D3*Weighting!Y4+TUM_default_S3_Util!E3*Weighting!Y5+TUM_default_S3_Util!F3*Weighting!Y6+TUM_default_S3_Util!G3*Weighting!Y7+TUM_default_S3_Util!H3*Weighting!Y8+TUM_default_S3_Util!I3*Weighting!Y9+TUM_default_S3_Util!J3*Weighting!Y10+TUM_default_S3_Util!K3*Weighting!Y11+TUM_default_S3_Util!L3*Weighting!Y12+TUM_default_S3_Util!M3*Weighting!Y13+TUM_default_S3_Util!N3*Weighting!Y14+TUM_default_S3_Util!O3*Weighting!Y15+TUM_default_S3_Util!P3*Weighting!Y16+TUM_default_S3_Util!Q3*Weighting!Y17</f>
        <v>-1.8858576759734159E-2</v>
      </c>
      <c r="Z3" s="6">
        <f>+TUM_default_S3_Util!B3*Weighting!Z2+TUM_default_S3_Util!C3*Weighting!Z3+TUM_default_S3_Util!D3*Weighting!Z4+TUM_default_S3_Util!E3*Weighting!Z5+TUM_default_S3_Util!F3*Weighting!Z6+TUM_default_S3_Util!G3*Weighting!Z7+TUM_default_S3_Util!H3*Weighting!Z8+TUM_default_S3_Util!I3*Weighting!Z9+TUM_default_S3_Util!J3*Weighting!Z10+TUM_default_S3_Util!K3*Weighting!Z11+TUM_default_S3_Util!L3*Weighting!Z12+TUM_default_S3_Util!M3*Weighting!Z13+TUM_default_S3_Util!N3*Weighting!Z14+TUM_default_S3_Util!O3*Weighting!Z15+TUM_default_S3_Util!P3*Weighting!Z16+TUM_default_S3_Util!Q3*Weighting!Z17</f>
        <v>-2.0466586100613901E-2</v>
      </c>
      <c r="AA3" s="6">
        <f>+TUM_default_S3_Util!B3*Weighting!AA2+TUM_default_S3_Util!C3*Weighting!AA3+TUM_default_S3_Util!D3*Weighting!AA4+TUM_default_S3_Util!E3*Weighting!AA5+TUM_default_S3_Util!F3*Weighting!AA6+TUM_default_S3_Util!G3*Weighting!AA7+TUM_default_S3_Util!H3*Weighting!AA8+TUM_default_S3_Util!I3*Weighting!AA9+TUM_default_S3_Util!J3*Weighting!AA10+TUM_default_S3_Util!K3*Weighting!AA11+TUM_default_S3_Util!L3*Weighting!AA12+TUM_default_S3_Util!M3*Weighting!AA13+TUM_default_S3_Util!N3*Weighting!AA14+TUM_default_S3_Util!O3*Weighting!AA15+TUM_default_S3_Util!P3*Weighting!AA16+TUM_default_S3_Util!Q3*Weighting!AA17</f>
        <v>-0.32138617298479455</v>
      </c>
    </row>
    <row r="4" spans="1:27" x14ac:dyDescent="0.35">
      <c r="A4" s="5" t="s">
        <v>3</v>
      </c>
      <c r="B4" s="6">
        <f ca="1">+TUM_default_S3_Util!B4*Weighting!B2+TUM_default_S3_Util!C4*Weighting!B3+TUM_default_S3_Util!D4*Weighting!B4+TUM_default_S3_Util!E4*Weighting!B5+TUM_default_S3_Util!F4*Weighting!B6+TUM_default_S3_Util!G4*Weighting!B7+TUM_default_S3_Util!H4*Weighting!B8+TUM_default_S3_Util!I4*Weighting!B9+TUM_default_S3_Util!J4*Weighting!B10+TUM_default_S3_Util!K4*Weighting!B11+TUM_default_S3_Util!L4*Weighting!B12+TUM_default_S3_Util!M4*Weighting!B13+TUM_default_S3_Util!N4*Weighting!B14+TUM_default_S3_Util!O4*Weighting!B15+TUM_default_S3_Util!P4*Weighting!B16+TUM_default_S3_Util!Q4*Weighting!B17</f>
        <v>0</v>
      </c>
      <c r="C4" s="6">
        <f ca="1">+TUM_default_S3_Util!B4*Weighting!C2+TUM_default_S3_Util!C4*Weighting!C3+TUM_default_S3_Util!D4*Weighting!C4+TUM_default_S3_Util!E4*Weighting!C5+TUM_default_S3_Util!F4*Weighting!C6+TUM_default_S3_Util!G4*Weighting!C7+TUM_default_S3_Util!H4*Weighting!C8+TUM_default_S3_Util!I4*Weighting!C9+TUM_default_S3_Util!J4*Weighting!C10+TUM_default_S3_Util!K4*Weighting!C11+TUM_default_S3_Util!L4*Weighting!C12+TUM_default_S3_Util!M4*Weighting!C13+TUM_default_S3_Util!N4*Weighting!C14+TUM_default_S3_Util!O4*Weighting!C15+TUM_default_S3_Util!P4*Weighting!C16+TUM_default_S3_Util!Q4*Weighting!C17</f>
        <v>0</v>
      </c>
      <c r="D4" s="6">
        <f ca="1">+TUM_default_S3_Util!B4*Weighting!D2+TUM_default_S3_Util!C4*Weighting!D3+TUM_default_S3_Util!D4*Weighting!D4+TUM_default_S3_Util!E4*Weighting!D5+TUM_default_S3_Util!F4*Weighting!D6+TUM_default_S3_Util!G4*Weighting!D7+TUM_default_S3_Util!H4*Weighting!D8+TUM_default_S3_Util!I4*Weighting!D9+TUM_default_S3_Util!J4*Weighting!D10+TUM_default_S3_Util!K4*Weighting!D11+TUM_default_S3_Util!L4*Weighting!D12+TUM_default_S3_Util!M4*Weighting!D13+TUM_default_S3_Util!N4*Weighting!D14+TUM_default_S3_Util!O4*Weighting!D15+TUM_default_S3_Util!P4*Weighting!D16+TUM_default_S3_Util!Q4*Weighting!D17</f>
        <v>0</v>
      </c>
      <c r="E4" s="6">
        <f ca="1">+TUM_default_S3_Util!B4*Weighting!E2+TUM_default_S3_Util!C4*Weighting!E3+TUM_default_S3_Util!D4*Weighting!E4+TUM_default_S3_Util!E4*Weighting!E5+TUM_default_S3_Util!F4*Weighting!E6+TUM_default_S3_Util!G4*Weighting!E7+TUM_default_S3_Util!H4*Weighting!E8+TUM_default_S3_Util!I4*Weighting!E9+TUM_default_S3_Util!J4*Weighting!E10+TUM_default_S3_Util!K4*Weighting!E11+TUM_default_S3_Util!L4*Weighting!E12+TUM_default_S3_Util!M4*Weighting!E13+TUM_default_S3_Util!N4*Weighting!E14+TUM_default_S3_Util!O4*Weighting!E15+TUM_default_S3_Util!P4*Weighting!E16+TUM_default_S3_Util!Q4*Weighting!E17</f>
        <v>0</v>
      </c>
      <c r="F4" s="6">
        <f ca="1">+TUM_default_S3_Util!B4*Weighting!F2+TUM_default_S3_Util!C4*Weighting!F3+TUM_default_S3_Util!D4*Weighting!F4+TUM_default_S3_Util!E4*Weighting!F5+TUM_default_S3_Util!F4*Weighting!F6+TUM_default_S3_Util!G4*Weighting!F7+TUM_default_S3_Util!H4*Weighting!F8+TUM_default_S3_Util!I4*Weighting!F9+TUM_default_S3_Util!J4*Weighting!F10+TUM_default_S3_Util!K4*Weighting!F11+TUM_default_S3_Util!L4*Weighting!F12+TUM_default_S3_Util!M4*Weighting!F13+TUM_default_S3_Util!N4*Weighting!F14+TUM_default_S3_Util!O4*Weighting!F15+TUM_default_S3_Util!P4*Weighting!F16+TUM_default_S3_Util!Q4*Weighting!F17</f>
        <v>0</v>
      </c>
      <c r="G4" s="6">
        <f>+TUM_default_S3_Util!B4*Weighting!G2+TUM_default_S3_Util!C4*Weighting!G3+TUM_default_S3_Util!D4*Weighting!G4+TUM_default_S3_Util!E4*Weighting!G5+TUM_default_S3_Util!F4*Weighting!G6+TUM_default_S3_Util!G4*Weighting!G7+TUM_default_S3_Util!H4*Weighting!G8+TUM_default_S3_Util!I4*Weighting!G9+TUM_default_S3_Util!J4*Weighting!G10+TUM_default_S3_Util!K4*Weighting!G11+TUM_default_S3_Util!L4*Weighting!G12+TUM_default_S3_Util!M4*Weighting!G13+TUM_default_S3_Util!N4*Weighting!G14+TUM_default_S3_Util!O4*Weighting!G15+TUM_default_S3_Util!P4*Weighting!G16+TUM_default_S3_Util!Q4*Weighting!G17</f>
        <v>0</v>
      </c>
      <c r="H4" s="6">
        <f>+TUM_default_S3_Util!B4*Weighting!H2+TUM_default_S3_Util!C4*Weighting!H3+TUM_default_S3_Util!D4*Weighting!H4+TUM_default_S3_Util!E4*Weighting!H5+TUM_default_S3_Util!F4*Weighting!H6+TUM_default_S3_Util!G4*Weighting!H7+TUM_default_S3_Util!H4*Weighting!H8+TUM_default_S3_Util!I4*Weighting!H9+TUM_default_S3_Util!J4*Weighting!H10+TUM_default_S3_Util!K4*Weighting!H11+TUM_default_S3_Util!L4*Weighting!H12+TUM_default_S3_Util!M4*Weighting!H13+TUM_default_S3_Util!N4*Weighting!H14+TUM_default_S3_Util!O4*Weighting!H15+TUM_default_S3_Util!P4*Weighting!H16+TUM_default_S3_Util!Q4*Weighting!H17</f>
        <v>0</v>
      </c>
      <c r="I4" s="6">
        <f>+TUM_default_S3_Util!B4*Weighting!I2+TUM_default_S3_Util!C4*Weighting!I3+TUM_default_S3_Util!D4*Weighting!I4+TUM_default_S3_Util!E4*Weighting!I5+TUM_default_S3_Util!F4*Weighting!I6+TUM_default_S3_Util!G4*Weighting!I7+TUM_default_S3_Util!H4*Weighting!I8+TUM_default_S3_Util!I4*Weighting!I9+TUM_default_S3_Util!J4*Weighting!I10+TUM_default_S3_Util!K4*Weighting!I11+TUM_default_S3_Util!L4*Weighting!I12+TUM_default_S3_Util!M4*Weighting!I13+TUM_default_S3_Util!N4*Weighting!I14+TUM_default_S3_Util!O4*Weighting!I15+TUM_default_S3_Util!P4*Weighting!I16+TUM_default_S3_Util!Q4*Weighting!I17</f>
        <v>0</v>
      </c>
      <c r="J4" s="6">
        <f>+TUM_default_S3_Util!B4*Weighting!J2+TUM_default_S3_Util!C4*Weighting!J3+TUM_default_S3_Util!D4*Weighting!J4+TUM_default_S3_Util!E4*Weighting!J5+TUM_default_S3_Util!F4*Weighting!J6+TUM_default_S3_Util!G4*Weighting!J7+TUM_default_S3_Util!H4*Weighting!J8+TUM_default_S3_Util!I4*Weighting!J9+TUM_default_S3_Util!J4*Weighting!J10+TUM_default_S3_Util!K4*Weighting!J11+TUM_default_S3_Util!L4*Weighting!J12+TUM_default_S3_Util!M4*Weighting!J13+TUM_default_S3_Util!N4*Weighting!J14+TUM_default_S3_Util!O4*Weighting!J15+TUM_default_S3_Util!P4*Weighting!J16+TUM_default_S3_Util!Q4*Weighting!J17</f>
        <v>0</v>
      </c>
      <c r="K4" s="6">
        <f>+TUM_default_S3_Util!B4*Weighting!K2+TUM_default_S3_Util!C4*Weighting!K3+TUM_default_S3_Util!D4*Weighting!K4+TUM_default_S3_Util!E4*Weighting!K5+TUM_default_S3_Util!F4*Weighting!K6+TUM_default_S3_Util!G4*Weighting!K7+TUM_default_S3_Util!H4*Weighting!K8+TUM_default_S3_Util!I4*Weighting!K9+TUM_default_S3_Util!J4*Weighting!K10+TUM_default_S3_Util!K4*Weighting!K11+TUM_default_S3_Util!L4*Weighting!K12+TUM_default_S3_Util!M4*Weighting!K13+TUM_default_S3_Util!N4*Weighting!K14+TUM_default_S3_Util!O4*Weighting!K15+TUM_default_S3_Util!P4*Weighting!K16+TUM_default_S3_Util!Q4*Weighting!K17</f>
        <v>0</v>
      </c>
      <c r="L4" s="6">
        <f>+TUM_default_S3_Util!B4*Weighting!L2+TUM_default_S3_Util!C4*Weighting!L3+TUM_default_S3_Util!D4*Weighting!L4+TUM_default_S3_Util!E4*Weighting!L5+TUM_default_S3_Util!F4*Weighting!L6+TUM_default_S3_Util!G4*Weighting!L7+TUM_default_S3_Util!H4*Weighting!L8+TUM_default_S3_Util!I4*Weighting!L9+TUM_default_S3_Util!J4*Weighting!L10+TUM_default_S3_Util!K4*Weighting!L11+TUM_default_S3_Util!L4*Weighting!L12+TUM_default_S3_Util!M4*Weighting!L13+TUM_default_S3_Util!N4*Weighting!L14+TUM_default_S3_Util!O4*Weighting!L15+TUM_default_S3_Util!P4*Weighting!L16+TUM_default_S3_Util!Q4*Weighting!L17</f>
        <v>0</v>
      </c>
      <c r="M4" s="6">
        <f>+TUM_default_S3_Util!B4*Weighting!M2+TUM_default_S3_Util!C4*Weighting!M3+TUM_default_S3_Util!D4*Weighting!M4+TUM_default_S3_Util!E4*Weighting!M5+TUM_default_S3_Util!F4*Weighting!M6+TUM_default_S3_Util!G4*Weighting!M7+TUM_default_S3_Util!H4*Weighting!M8+TUM_default_S3_Util!I4*Weighting!M9+TUM_default_S3_Util!J4*Weighting!M10+TUM_default_S3_Util!K4*Weighting!M11+TUM_default_S3_Util!L4*Weighting!M12+TUM_default_S3_Util!M4*Weighting!M13+TUM_default_S3_Util!N4*Weighting!M14+TUM_default_S3_Util!O4*Weighting!M15+TUM_default_S3_Util!P4*Weighting!M16+TUM_default_S3_Util!Q4*Weighting!M17</f>
        <v>0</v>
      </c>
      <c r="N4" s="6">
        <f>+TUM_default_S3_Util!B4*Weighting!N2+TUM_default_S3_Util!C4*Weighting!N3+TUM_default_S3_Util!D4*Weighting!N4+TUM_default_S3_Util!E4*Weighting!N5+TUM_default_S3_Util!F4*Weighting!N6+TUM_default_S3_Util!G4*Weighting!N7+TUM_default_S3_Util!H4*Weighting!N8+TUM_default_S3_Util!I4*Weighting!N9+TUM_default_S3_Util!J4*Weighting!N10+TUM_default_S3_Util!K4*Weighting!N11+TUM_default_S3_Util!L4*Weighting!N12+TUM_default_S3_Util!M4*Weighting!N13+TUM_default_S3_Util!N4*Weighting!N14+TUM_default_S3_Util!O4*Weighting!N15+TUM_default_S3_Util!P4*Weighting!N16+TUM_default_S3_Util!Q4*Weighting!N17</f>
        <v>0</v>
      </c>
      <c r="O4" s="6">
        <f>+TUM_default_S3_Util!B4*Weighting!O2+TUM_default_S3_Util!C4*Weighting!O3+TUM_default_S3_Util!D4*Weighting!O4+TUM_default_S3_Util!E4*Weighting!O5+TUM_default_S3_Util!F4*Weighting!O6+TUM_default_S3_Util!G4*Weighting!O7+TUM_default_S3_Util!H4*Weighting!O8+TUM_default_S3_Util!I4*Weighting!O9+TUM_default_S3_Util!J4*Weighting!O10+TUM_default_S3_Util!K4*Weighting!O11+TUM_default_S3_Util!L4*Weighting!O12+TUM_default_S3_Util!M4*Weighting!O13+TUM_default_S3_Util!N4*Weighting!O14+TUM_default_S3_Util!O4*Weighting!O15+TUM_default_S3_Util!P4*Weighting!O16+TUM_default_S3_Util!Q4*Weighting!O17</f>
        <v>0</v>
      </c>
      <c r="P4" s="6">
        <f>+TUM_default_S3_Util!B4*Weighting!P2+TUM_default_S3_Util!C4*Weighting!P3+TUM_default_S3_Util!D4*Weighting!P4+TUM_default_S3_Util!E4*Weighting!P5+TUM_default_S3_Util!F4*Weighting!P6+TUM_default_S3_Util!G4*Weighting!P7+TUM_default_S3_Util!H4*Weighting!P8+TUM_default_S3_Util!I4*Weighting!P9+TUM_default_S3_Util!J4*Weighting!P10+TUM_default_S3_Util!K4*Weighting!P11+TUM_default_S3_Util!L4*Weighting!P12+TUM_default_S3_Util!M4*Weighting!P13+TUM_default_S3_Util!N4*Weighting!P14+TUM_default_S3_Util!O4*Weighting!P15+TUM_default_S3_Util!P4*Weighting!P16+TUM_default_S3_Util!Q4*Weighting!P17</f>
        <v>0</v>
      </c>
      <c r="Q4" s="6">
        <f>+TUM_default_S3_Util!B4*Weighting!Q2+TUM_default_S3_Util!C4*Weighting!Q3+TUM_default_S3_Util!D4*Weighting!Q4+TUM_default_S3_Util!E4*Weighting!Q5+TUM_default_S3_Util!F4*Weighting!Q6+TUM_default_S3_Util!G4*Weighting!Q7+TUM_default_S3_Util!H4*Weighting!Q8+TUM_default_S3_Util!I4*Weighting!Q9+TUM_default_S3_Util!J4*Weighting!Q10+TUM_default_S3_Util!K4*Weighting!Q11+TUM_default_S3_Util!L4*Weighting!Q12+TUM_default_S3_Util!M4*Weighting!Q13+TUM_default_S3_Util!N4*Weighting!Q14+TUM_default_S3_Util!O4*Weighting!Q15+TUM_default_S3_Util!P4*Weighting!Q16+TUM_default_S3_Util!Q4*Weighting!Q17</f>
        <v>0</v>
      </c>
      <c r="R4" s="6">
        <f>+TUM_default_S3_Util!B4*Weighting!R2+TUM_default_S3_Util!C4*Weighting!R3+TUM_default_S3_Util!D4*Weighting!R4+TUM_default_S3_Util!E4*Weighting!R5+TUM_default_S3_Util!F4*Weighting!R6+TUM_default_S3_Util!G4*Weighting!R7+TUM_default_S3_Util!H4*Weighting!R8+TUM_default_S3_Util!I4*Weighting!R9+TUM_default_S3_Util!J4*Weighting!R10+TUM_default_S3_Util!K4*Weighting!R11+TUM_default_S3_Util!L4*Weighting!R12+TUM_default_S3_Util!M4*Weighting!R13+TUM_default_S3_Util!N4*Weighting!R14+TUM_default_S3_Util!O4*Weighting!R15+TUM_default_S3_Util!P4*Weighting!R16+TUM_default_S3_Util!Q4*Weighting!R17</f>
        <v>0</v>
      </c>
      <c r="S4" s="6">
        <f>+TUM_default_S3_Util!B4*Weighting!S2+TUM_default_S3_Util!C4*Weighting!S3+TUM_default_S3_Util!D4*Weighting!S4+TUM_default_S3_Util!E4*Weighting!S5+TUM_default_S3_Util!F4*Weighting!S6+TUM_default_S3_Util!G4*Weighting!S7+TUM_default_S3_Util!H4*Weighting!S8+TUM_default_S3_Util!I4*Weighting!S9+TUM_default_S3_Util!J4*Weighting!S10+TUM_default_S3_Util!K4*Weighting!S11+TUM_default_S3_Util!L4*Weighting!S12+TUM_default_S3_Util!M4*Weighting!S13+TUM_default_S3_Util!N4*Weighting!S14+TUM_default_S3_Util!O4*Weighting!S15+TUM_default_S3_Util!P4*Weighting!S16+TUM_default_S3_Util!Q4*Weighting!S17</f>
        <v>0</v>
      </c>
      <c r="T4" s="6">
        <f>+TUM_default_S3_Util!B4*Weighting!T2+TUM_default_S3_Util!C4*Weighting!T3+TUM_default_S3_Util!D4*Weighting!T4+TUM_default_S3_Util!E4*Weighting!T5+TUM_default_S3_Util!F4*Weighting!T6+TUM_default_S3_Util!G4*Weighting!T7+TUM_default_S3_Util!H4*Weighting!T8+TUM_default_S3_Util!I4*Weighting!T9+TUM_default_S3_Util!J4*Weighting!T10+TUM_default_S3_Util!K4*Weighting!T11+TUM_default_S3_Util!L4*Weighting!T12+TUM_default_S3_Util!M4*Weighting!T13+TUM_default_S3_Util!N4*Weighting!T14+TUM_default_S3_Util!O4*Weighting!T15+TUM_default_S3_Util!P4*Weighting!T16+TUM_default_S3_Util!Q4*Weighting!T17</f>
        <v>0</v>
      </c>
      <c r="U4" s="6">
        <f>+TUM_default_S3_Util!B4*Weighting!U2+TUM_default_S3_Util!C4*Weighting!U3+TUM_default_S3_Util!D4*Weighting!U4+TUM_default_S3_Util!E4*Weighting!U5+TUM_default_S3_Util!F4*Weighting!U6+TUM_default_S3_Util!G4*Weighting!U7+TUM_default_S3_Util!H4*Weighting!U8+TUM_default_S3_Util!I4*Weighting!U9+TUM_default_S3_Util!J4*Weighting!U10+TUM_default_S3_Util!K4*Weighting!U11+TUM_default_S3_Util!L4*Weighting!U12+TUM_default_S3_Util!M4*Weighting!U13+TUM_default_S3_Util!N4*Weighting!U14+TUM_default_S3_Util!O4*Weighting!U15+TUM_default_S3_Util!P4*Weighting!U16+TUM_default_S3_Util!Q4*Weighting!U17</f>
        <v>0</v>
      </c>
      <c r="V4" s="6">
        <f>+TUM_default_S3_Util!B4*Weighting!V2+TUM_default_S3_Util!C4*Weighting!V3+TUM_default_S3_Util!D4*Weighting!V4+TUM_default_S3_Util!E4*Weighting!V5+TUM_default_S3_Util!F4*Weighting!V6+TUM_default_S3_Util!G4*Weighting!V7+TUM_default_S3_Util!H4*Weighting!V8+TUM_default_S3_Util!I4*Weighting!V9+TUM_default_S3_Util!J4*Weighting!V10+TUM_default_S3_Util!K4*Weighting!V11+TUM_default_S3_Util!L4*Weighting!V12+TUM_default_S3_Util!M4*Weighting!V13+TUM_default_S3_Util!N4*Weighting!V14+TUM_default_S3_Util!O4*Weighting!V15+TUM_default_S3_Util!P4*Weighting!V16+TUM_default_S3_Util!Q4*Weighting!V17</f>
        <v>0</v>
      </c>
      <c r="W4" s="6">
        <f>+TUM_default_S3_Util!B4*Weighting!W2+TUM_default_S3_Util!C4*Weighting!W3+TUM_default_S3_Util!D4*Weighting!W4+TUM_default_S3_Util!E4*Weighting!W5+TUM_default_S3_Util!F4*Weighting!W6+TUM_default_S3_Util!G4*Weighting!W7+TUM_default_S3_Util!H4*Weighting!W8+TUM_default_S3_Util!I4*Weighting!W9+TUM_default_S3_Util!J4*Weighting!W10+TUM_default_S3_Util!K4*Weighting!W11+TUM_default_S3_Util!L4*Weighting!W12+TUM_default_S3_Util!M4*Weighting!W13+TUM_default_S3_Util!N4*Weighting!W14+TUM_default_S3_Util!O4*Weighting!W15+TUM_default_S3_Util!P4*Weighting!W16+TUM_default_S3_Util!Q4*Weighting!W17</f>
        <v>0</v>
      </c>
      <c r="X4" s="6">
        <f>+TUM_default_S3_Util!B4*Weighting!X2+TUM_default_S3_Util!C4*Weighting!X3+TUM_default_S3_Util!D4*Weighting!X4+TUM_default_S3_Util!E4*Weighting!X5+TUM_default_S3_Util!F4*Weighting!X6+TUM_default_S3_Util!G4*Weighting!X7+TUM_default_S3_Util!H4*Weighting!X8+TUM_default_S3_Util!I4*Weighting!X9+TUM_default_S3_Util!J4*Weighting!X10+TUM_default_S3_Util!K4*Weighting!X11+TUM_default_S3_Util!L4*Weighting!X12+TUM_default_S3_Util!M4*Weighting!X13+TUM_default_S3_Util!N4*Weighting!X14+TUM_default_S3_Util!O4*Weighting!X15+TUM_default_S3_Util!P4*Weighting!X16+TUM_default_S3_Util!Q4*Weighting!X17</f>
        <v>0</v>
      </c>
      <c r="Y4" s="6">
        <f>+TUM_default_S3_Util!B4*Weighting!Y2+TUM_default_S3_Util!C4*Weighting!Y3+TUM_default_S3_Util!D4*Weighting!Y4+TUM_default_S3_Util!E4*Weighting!Y5+TUM_default_S3_Util!F4*Weighting!Y6+TUM_default_S3_Util!G4*Weighting!Y7+TUM_default_S3_Util!H4*Weighting!Y8+TUM_default_S3_Util!I4*Weighting!Y9+TUM_default_S3_Util!J4*Weighting!Y10+TUM_default_S3_Util!K4*Weighting!Y11+TUM_default_S3_Util!L4*Weighting!Y12+TUM_default_S3_Util!M4*Weighting!Y13+TUM_default_S3_Util!N4*Weighting!Y14+TUM_default_S3_Util!O4*Weighting!Y15+TUM_default_S3_Util!P4*Weighting!Y16+TUM_default_S3_Util!Q4*Weighting!Y17</f>
        <v>0</v>
      </c>
      <c r="Z4" s="6">
        <f>+TUM_default_S3_Util!B4*Weighting!Z2+TUM_default_S3_Util!C4*Weighting!Z3+TUM_default_S3_Util!D4*Weighting!Z4+TUM_default_S3_Util!E4*Weighting!Z5+TUM_default_S3_Util!F4*Weighting!Z6+TUM_default_S3_Util!G4*Weighting!Z7+TUM_default_S3_Util!H4*Weighting!Z8+TUM_default_S3_Util!I4*Weighting!Z9+TUM_default_S3_Util!J4*Weighting!Z10+TUM_default_S3_Util!K4*Weighting!Z11+TUM_default_S3_Util!L4*Weighting!Z12+TUM_default_S3_Util!M4*Weighting!Z13+TUM_default_S3_Util!N4*Weighting!Z14+TUM_default_S3_Util!O4*Weighting!Z15+TUM_default_S3_Util!P4*Weighting!Z16+TUM_default_S3_Util!Q4*Weighting!Z17</f>
        <v>0</v>
      </c>
      <c r="AA4" s="6">
        <f>+TUM_default_S3_Util!B4*Weighting!AA2+TUM_default_S3_Util!C4*Weighting!AA3+TUM_default_S3_Util!D4*Weighting!AA4+TUM_default_S3_Util!E4*Weighting!AA5+TUM_default_S3_Util!F4*Weighting!AA6+TUM_default_S3_Util!G4*Weighting!AA7+TUM_default_S3_Util!H4*Weighting!AA8+TUM_default_S3_Util!I4*Weighting!AA9+TUM_default_S3_Util!J4*Weighting!AA10+TUM_default_S3_Util!K4*Weighting!AA11+TUM_default_S3_Util!L4*Weighting!AA12+TUM_default_S3_Util!M4*Weighting!AA13+TUM_default_S3_Util!N4*Weighting!AA14+TUM_default_S3_Util!O4*Weighting!AA15+TUM_default_S3_Util!P4*Weighting!AA16+TUM_default_S3_Util!Q4*Weighting!AA17</f>
        <v>0</v>
      </c>
    </row>
    <row r="5" spans="1:27" x14ac:dyDescent="0.35">
      <c r="A5" s="5" t="s">
        <v>4</v>
      </c>
      <c r="B5" s="6">
        <f ca="1">+TUM_default_S3_Util!B5*Weighting!B2+TUM_default_S3_Util!C5*Weighting!B3+TUM_default_S3_Util!D5*Weighting!B4+TUM_default_S3_Util!E5*Weighting!B5+TUM_default_S3_Util!F5*Weighting!B6+TUM_default_S3_Util!G5*Weighting!B7+TUM_default_S3_Util!H5*Weighting!B8+TUM_default_S3_Util!I5*Weighting!B9+TUM_default_S3_Util!J5*Weighting!B10+TUM_default_S3_Util!K5*Weighting!B11+TUM_default_S3_Util!L5*Weighting!B12+TUM_default_S3_Util!M5*Weighting!B13+TUM_default_S3_Util!N5*Weighting!B14+TUM_default_S3_Util!O5*Weighting!B15+TUM_default_S3_Util!P5*Weighting!B16+TUM_default_S3_Util!Q5*Weighting!B17</f>
        <v>0</v>
      </c>
      <c r="C5" s="6">
        <f ca="1">+TUM_default_S3_Util!B5*Weighting!C2+TUM_default_S3_Util!C5*Weighting!C3+TUM_default_S3_Util!D5*Weighting!C4+TUM_default_S3_Util!E5*Weighting!C5+TUM_default_S3_Util!F5*Weighting!C6+TUM_default_S3_Util!G5*Weighting!C7+TUM_default_S3_Util!H5*Weighting!C8+TUM_default_S3_Util!I5*Weighting!C9+TUM_default_S3_Util!J5*Weighting!C10+TUM_default_S3_Util!K5*Weighting!C11+TUM_default_S3_Util!L5*Weighting!C12+TUM_default_S3_Util!M5*Weighting!C13+TUM_default_S3_Util!N5*Weighting!C14+TUM_default_S3_Util!O5*Weighting!C15+TUM_default_S3_Util!P5*Weighting!C16+TUM_default_S3_Util!Q5*Weighting!C17</f>
        <v>0</v>
      </c>
      <c r="D5" s="6">
        <f ca="1">+TUM_default_S3_Util!B5*Weighting!D2+TUM_default_S3_Util!C5*Weighting!D3+TUM_default_S3_Util!D5*Weighting!D4+TUM_default_S3_Util!E5*Weighting!D5+TUM_default_S3_Util!F5*Weighting!D6+TUM_default_S3_Util!G5*Weighting!D7+TUM_default_S3_Util!H5*Weighting!D8+TUM_default_S3_Util!I5*Weighting!D9+TUM_default_S3_Util!J5*Weighting!D10+TUM_default_S3_Util!K5*Weighting!D11+TUM_default_S3_Util!L5*Weighting!D12+TUM_default_S3_Util!M5*Weighting!D13+TUM_default_S3_Util!N5*Weighting!D14+TUM_default_S3_Util!O5*Weighting!D15+TUM_default_S3_Util!P5*Weighting!D16+TUM_default_S3_Util!Q5*Weighting!D17</f>
        <v>0</v>
      </c>
      <c r="E5" s="6">
        <f ca="1">+TUM_default_S3_Util!B5*Weighting!E2+TUM_default_S3_Util!C5*Weighting!E3+TUM_default_S3_Util!D5*Weighting!E4+TUM_default_S3_Util!E5*Weighting!E5+TUM_default_S3_Util!F5*Weighting!E6+TUM_default_S3_Util!G5*Weighting!E7+TUM_default_S3_Util!H5*Weighting!E8+TUM_default_S3_Util!I5*Weighting!E9+TUM_default_S3_Util!J5*Weighting!E10+TUM_default_S3_Util!K5*Weighting!E11+TUM_default_S3_Util!L5*Weighting!E12+TUM_default_S3_Util!M5*Weighting!E13+TUM_default_S3_Util!N5*Weighting!E14+TUM_default_S3_Util!O5*Weighting!E15+TUM_default_S3_Util!P5*Weighting!E16+TUM_default_S3_Util!Q5*Weighting!E17</f>
        <v>0</v>
      </c>
      <c r="F5" s="6">
        <f ca="1">+TUM_default_S3_Util!B5*Weighting!F2+TUM_default_S3_Util!C5*Weighting!F3+TUM_default_S3_Util!D5*Weighting!F4+TUM_default_S3_Util!E5*Weighting!F5+TUM_default_S3_Util!F5*Weighting!F6+TUM_default_S3_Util!G5*Weighting!F7+TUM_default_S3_Util!H5*Weighting!F8+TUM_default_S3_Util!I5*Weighting!F9+TUM_default_S3_Util!J5*Weighting!F10+TUM_default_S3_Util!K5*Weighting!F11+TUM_default_S3_Util!L5*Weighting!F12+TUM_default_S3_Util!M5*Weighting!F13+TUM_default_S3_Util!N5*Weighting!F14+TUM_default_S3_Util!O5*Weighting!F15+TUM_default_S3_Util!P5*Weighting!F16+TUM_default_S3_Util!Q5*Weighting!F17</f>
        <v>0</v>
      </c>
      <c r="G5" s="6">
        <f>+TUM_default_S3_Util!B5*Weighting!G2+TUM_default_S3_Util!C5*Weighting!G3+TUM_default_S3_Util!D5*Weighting!G4+TUM_default_S3_Util!E5*Weighting!G5+TUM_default_S3_Util!F5*Weighting!G6+TUM_default_S3_Util!G5*Weighting!G7+TUM_default_S3_Util!H5*Weighting!G8+TUM_default_S3_Util!I5*Weighting!G9+TUM_default_S3_Util!J5*Weighting!G10+TUM_default_S3_Util!K5*Weighting!G11+TUM_default_S3_Util!L5*Weighting!G12+TUM_default_S3_Util!M5*Weighting!G13+TUM_default_S3_Util!N5*Weighting!G14+TUM_default_S3_Util!O5*Weighting!G15+TUM_default_S3_Util!P5*Weighting!G16+TUM_default_S3_Util!Q5*Weighting!G17</f>
        <v>0</v>
      </c>
      <c r="H5" s="6">
        <f>+TUM_default_S3_Util!B5*Weighting!H2+TUM_default_S3_Util!C5*Weighting!H3+TUM_default_S3_Util!D5*Weighting!H4+TUM_default_S3_Util!E5*Weighting!H5+TUM_default_S3_Util!F5*Weighting!H6+TUM_default_S3_Util!G5*Weighting!H7+TUM_default_S3_Util!H5*Weighting!H8+TUM_default_S3_Util!I5*Weighting!H9+TUM_default_S3_Util!J5*Weighting!H10+TUM_default_S3_Util!K5*Weighting!H11+TUM_default_S3_Util!L5*Weighting!H12+TUM_default_S3_Util!M5*Weighting!H13+TUM_default_S3_Util!N5*Weighting!H14+TUM_default_S3_Util!O5*Weighting!H15+TUM_default_S3_Util!P5*Weighting!H16+TUM_default_S3_Util!Q5*Weighting!H17</f>
        <v>0</v>
      </c>
      <c r="I5" s="6">
        <f>+TUM_default_S3_Util!B5*Weighting!I2+TUM_default_S3_Util!C5*Weighting!I3+TUM_default_S3_Util!D5*Weighting!I4+TUM_default_S3_Util!E5*Weighting!I5+TUM_default_S3_Util!F5*Weighting!I6+TUM_default_S3_Util!G5*Weighting!I7+TUM_default_S3_Util!H5*Weighting!I8+TUM_default_S3_Util!I5*Weighting!I9+TUM_default_S3_Util!J5*Weighting!I10+TUM_default_S3_Util!K5*Weighting!I11+TUM_default_S3_Util!L5*Weighting!I12+TUM_default_S3_Util!M5*Weighting!I13+TUM_default_S3_Util!N5*Weighting!I14+TUM_default_S3_Util!O5*Weighting!I15+TUM_default_S3_Util!P5*Weighting!I16+TUM_default_S3_Util!Q5*Weighting!I17</f>
        <v>0</v>
      </c>
      <c r="J5" s="6">
        <f>+TUM_default_S3_Util!B5*Weighting!J2+TUM_default_S3_Util!C5*Weighting!J3+TUM_default_S3_Util!D5*Weighting!J4+TUM_default_S3_Util!E5*Weighting!J5+TUM_default_S3_Util!F5*Weighting!J6+TUM_default_S3_Util!G5*Weighting!J7+TUM_default_S3_Util!H5*Weighting!J8+TUM_default_S3_Util!I5*Weighting!J9+TUM_default_S3_Util!J5*Weighting!J10+TUM_default_S3_Util!K5*Weighting!J11+TUM_default_S3_Util!L5*Weighting!J12+TUM_default_S3_Util!M5*Weighting!J13+TUM_default_S3_Util!N5*Weighting!J14+TUM_default_S3_Util!O5*Weighting!J15+TUM_default_S3_Util!P5*Weighting!J16+TUM_default_S3_Util!Q5*Weighting!J17</f>
        <v>0</v>
      </c>
      <c r="K5" s="6">
        <f>+TUM_default_S3_Util!B5*Weighting!K2+TUM_default_S3_Util!C5*Weighting!K3+TUM_default_S3_Util!D5*Weighting!K4+TUM_default_S3_Util!E5*Weighting!K5+TUM_default_S3_Util!F5*Weighting!K6+TUM_default_S3_Util!G5*Weighting!K7+TUM_default_S3_Util!H5*Weighting!K8+TUM_default_S3_Util!I5*Weighting!K9+TUM_default_S3_Util!J5*Weighting!K10+TUM_default_S3_Util!K5*Weighting!K11+TUM_default_S3_Util!L5*Weighting!K12+TUM_default_S3_Util!M5*Weighting!K13+TUM_default_S3_Util!N5*Weighting!K14+TUM_default_S3_Util!O5*Weighting!K15+TUM_default_S3_Util!P5*Weighting!K16+TUM_default_S3_Util!Q5*Weighting!K17</f>
        <v>0</v>
      </c>
      <c r="L5" s="6">
        <f>+TUM_default_S3_Util!B5*Weighting!L2+TUM_default_S3_Util!C5*Weighting!L3+TUM_default_S3_Util!D5*Weighting!L4+TUM_default_S3_Util!E5*Weighting!L5+TUM_default_S3_Util!F5*Weighting!L6+TUM_default_S3_Util!G5*Weighting!L7+TUM_default_S3_Util!H5*Weighting!L8+TUM_default_S3_Util!I5*Weighting!L9+TUM_default_S3_Util!J5*Weighting!L10+TUM_default_S3_Util!K5*Weighting!L11+TUM_default_S3_Util!L5*Weighting!L12+TUM_default_S3_Util!M5*Weighting!L13+TUM_default_S3_Util!N5*Weighting!L14+TUM_default_S3_Util!O5*Weighting!L15+TUM_default_S3_Util!P5*Weighting!L16+TUM_default_S3_Util!Q5*Weighting!L17</f>
        <v>0</v>
      </c>
      <c r="M5" s="6">
        <f>+TUM_default_S3_Util!B5*Weighting!M2+TUM_default_S3_Util!C5*Weighting!M3+TUM_default_S3_Util!D5*Weighting!M4+TUM_default_S3_Util!E5*Weighting!M5+TUM_default_S3_Util!F5*Weighting!M6+TUM_default_S3_Util!G5*Weighting!M7+TUM_default_S3_Util!H5*Weighting!M8+TUM_default_S3_Util!I5*Weighting!M9+TUM_default_S3_Util!J5*Weighting!M10+TUM_default_S3_Util!K5*Weighting!M11+TUM_default_S3_Util!L5*Weighting!M12+TUM_default_S3_Util!M5*Weighting!M13+TUM_default_S3_Util!N5*Weighting!M14+TUM_default_S3_Util!O5*Weighting!M15+TUM_default_S3_Util!P5*Weighting!M16+TUM_default_S3_Util!Q5*Weighting!M17</f>
        <v>0</v>
      </c>
      <c r="N5" s="6">
        <f>+TUM_default_S3_Util!B5*Weighting!N2+TUM_default_S3_Util!C5*Weighting!N3+TUM_default_S3_Util!D5*Weighting!N4+TUM_default_S3_Util!E5*Weighting!N5+TUM_default_S3_Util!F5*Weighting!N6+TUM_default_S3_Util!G5*Weighting!N7+TUM_default_S3_Util!H5*Weighting!N8+TUM_default_S3_Util!I5*Weighting!N9+TUM_default_S3_Util!J5*Weighting!N10+TUM_default_S3_Util!K5*Weighting!N11+TUM_default_S3_Util!L5*Weighting!N12+TUM_default_S3_Util!M5*Weighting!N13+TUM_default_S3_Util!N5*Weighting!N14+TUM_default_S3_Util!O5*Weighting!N15+TUM_default_S3_Util!P5*Weighting!N16+TUM_default_S3_Util!Q5*Weighting!N17</f>
        <v>0</v>
      </c>
      <c r="O5" s="6">
        <f>+TUM_default_S3_Util!B5*Weighting!O2+TUM_default_S3_Util!C5*Weighting!O3+TUM_default_S3_Util!D5*Weighting!O4+TUM_default_S3_Util!E5*Weighting!O5+TUM_default_S3_Util!F5*Weighting!O6+TUM_default_S3_Util!G5*Weighting!O7+TUM_default_S3_Util!H5*Weighting!O8+TUM_default_S3_Util!I5*Weighting!O9+TUM_default_S3_Util!J5*Weighting!O10+TUM_default_S3_Util!K5*Weighting!O11+TUM_default_S3_Util!L5*Weighting!O12+TUM_default_S3_Util!M5*Weighting!O13+TUM_default_S3_Util!N5*Weighting!O14+TUM_default_S3_Util!O5*Weighting!O15+TUM_default_S3_Util!P5*Weighting!O16+TUM_default_S3_Util!Q5*Weighting!O17</f>
        <v>0</v>
      </c>
      <c r="P5" s="6">
        <f>+TUM_default_S3_Util!B5*Weighting!P2+TUM_default_S3_Util!C5*Weighting!P3+TUM_default_S3_Util!D5*Weighting!P4+TUM_default_S3_Util!E5*Weighting!P5+TUM_default_S3_Util!F5*Weighting!P6+TUM_default_S3_Util!G5*Weighting!P7+TUM_default_S3_Util!H5*Weighting!P8+TUM_default_S3_Util!I5*Weighting!P9+TUM_default_S3_Util!J5*Weighting!P10+TUM_default_S3_Util!K5*Weighting!P11+TUM_default_S3_Util!L5*Weighting!P12+TUM_default_S3_Util!M5*Weighting!P13+TUM_default_S3_Util!N5*Weighting!P14+TUM_default_S3_Util!O5*Weighting!P15+TUM_default_S3_Util!P5*Weighting!P16+TUM_default_S3_Util!Q5*Weighting!P17</f>
        <v>0</v>
      </c>
      <c r="Q5" s="6">
        <f>+TUM_default_S3_Util!B5*Weighting!Q2+TUM_default_S3_Util!C5*Weighting!Q3+TUM_default_S3_Util!D5*Weighting!Q4+TUM_default_S3_Util!E5*Weighting!Q5+TUM_default_S3_Util!F5*Weighting!Q6+TUM_default_S3_Util!G5*Weighting!Q7+TUM_default_S3_Util!H5*Weighting!Q8+TUM_default_S3_Util!I5*Weighting!Q9+TUM_default_S3_Util!J5*Weighting!Q10+TUM_default_S3_Util!K5*Weighting!Q11+TUM_default_S3_Util!L5*Weighting!Q12+TUM_default_S3_Util!M5*Weighting!Q13+TUM_default_S3_Util!N5*Weighting!Q14+TUM_default_S3_Util!O5*Weighting!Q15+TUM_default_S3_Util!P5*Weighting!Q16+TUM_default_S3_Util!Q5*Weighting!Q17</f>
        <v>0</v>
      </c>
      <c r="R5" s="6">
        <f>+TUM_default_S3_Util!B5*Weighting!R2+TUM_default_S3_Util!C5*Weighting!R3+TUM_default_S3_Util!D5*Weighting!R4+TUM_default_S3_Util!E5*Weighting!R5+TUM_default_S3_Util!F5*Weighting!R6+TUM_default_S3_Util!G5*Weighting!R7+TUM_default_S3_Util!H5*Weighting!R8+TUM_default_S3_Util!I5*Weighting!R9+TUM_default_S3_Util!J5*Weighting!R10+TUM_default_S3_Util!K5*Weighting!R11+TUM_default_S3_Util!L5*Weighting!R12+TUM_default_S3_Util!M5*Weighting!R13+TUM_default_S3_Util!N5*Weighting!R14+TUM_default_S3_Util!O5*Weighting!R15+TUM_default_S3_Util!P5*Weighting!R16+TUM_default_S3_Util!Q5*Weighting!R17</f>
        <v>0</v>
      </c>
      <c r="S5" s="6">
        <f>+TUM_default_S3_Util!B5*Weighting!S2+TUM_default_S3_Util!C5*Weighting!S3+TUM_default_S3_Util!D5*Weighting!S4+TUM_default_S3_Util!E5*Weighting!S5+TUM_default_S3_Util!F5*Weighting!S6+TUM_default_S3_Util!G5*Weighting!S7+TUM_default_S3_Util!H5*Weighting!S8+TUM_default_S3_Util!I5*Weighting!S9+TUM_default_S3_Util!J5*Weighting!S10+TUM_default_S3_Util!K5*Weighting!S11+TUM_default_S3_Util!L5*Weighting!S12+TUM_default_S3_Util!M5*Weighting!S13+TUM_default_S3_Util!N5*Weighting!S14+TUM_default_S3_Util!O5*Weighting!S15+TUM_default_S3_Util!P5*Weighting!S16+TUM_default_S3_Util!Q5*Weighting!S17</f>
        <v>0</v>
      </c>
      <c r="T5" s="6">
        <f>+TUM_default_S3_Util!B5*Weighting!T2+TUM_default_S3_Util!C5*Weighting!T3+TUM_default_S3_Util!D5*Weighting!T4+TUM_default_S3_Util!E5*Weighting!T5+TUM_default_S3_Util!F5*Weighting!T6+TUM_default_S3_Util!G5*Weighting!T7+TUM_default_S3_Util!H5*Weighting!T8+TUM_default_S3_Util!I5*Weighting!T9+TUM_default_S3_Util!J5*Weighting!T10+TUM_default_S3_Util!K5*Weighting!T11+TUM_default_S3_Util!L5*Weighting!T12+TUM_default_S3_Util!M5*Weighting!T13+TUM_default_S3_Util!N5*Weighting!T14+TUM_default_S3_Util!O5*Weighting!T15+TUM_default_S3_Util!P5*Weighting!T16+TUM_default_S3_Util!Q5*Weighting!T17</f>
        <v>0</v>
      </c>
      <c r="U5" s="6">
        <f>+TUM_default_S3_Util!B5*Weighting!U2+TUM_default_S3_Util!C5*Weighting!U3+TUM_default_S3_Util!D5*Weighting!U4+TUM_default_S3_Util!E5*Weighting!U5+TUM_default_S3_Util!F5*Weighting!U6+TUM_default_S3_Util!G5*Weighting!U7+TUM_default_S3_Util!H5*Weighting!U8+TUM_default_S3_Util!I5*Weighting!U9+TUM_default_S3_Util!J5*Weighting!U10+TUM_default_S3_Util!K5*Weighting!U11+TUM_default_S3_Util!L5*Weighting!U12+TUM_default_S3_Util!M5*Weighting!U13+TUM_default_S3_Util!N5*Weighting!U14+TUM_default_S3_Util!O5*Weighting!U15+TUM_default_S3_Util!P5*Weighting!U16+TUM_default_S3_Util!Q5*Weighting!U17</f>
        <v>0</v>
      </c>
      <c r="V5" s="6">
        <f>+TUM_default_S3_Util!B5*Weighting!V2+TUM_default_S3_Util!C5*Weighting!V3+TUM_default_S3_Util!D5*Weighting!V4+TUM_default_S3_Util!E5*Weighting!V5+TUM_default_S3_Util!F5*Weighting!V6+TUM_default_S3_Util!G5*Weighting!V7+TUM_default_S3_Util!H5*Weighting!V8+TUM_default_S3_Util!I5*Weighting!V9+TUM_default_S3_Util!J5*Weighting!V10+TUM_default_S3_Util!K5*Weighting!V11+TUM_default_S3_Util!L5*Weighting!V12+TUM_default_S3_Util!M5*Weighting!V13+TUM_default_S3_Util!N5*Weighting!V14+TUM_default_S3_Util!O5*Weighting!V15+TUM_default_S3_Util!P5*Weighting!V16+TUM_default_S3_Util!Q5*Weighting!V17</f>
        <v>0</v>
      </c>
      <c r="W5" s="6">
        <f>+TUM_default_S3_Util!B5*Weighting!W2+TUM_default_S3_Util!C5*Weighting!W3+TUM_default_S3_Util!D5*Weighting!W4+TUM_default_S3_Util!E5*Weighting!W5+TUM_default_S3_Util!F5*Weighting!W6+TUM_default_S3_Util!G5*Weighting!W7+TUM_default_S3_Util!H5*Weighting!W8+TUM_default_S3_Util!I5*Weighting!W9+TUM_default_S3_Util!J5*Weighting!W10+TUM_default_S3_Util!K5*Weighting!W11+TUM_default_S3_Util!L5*Weighting!W12+TUM_default_S3_Util!M5*Weighting!W13+TUM_default_S3_Util!N5*Weighting!W14+TUM_default_S3_Util!O5*Weighting!W15+TUM_default_S3_Util!P5*Weighting!W16+TUM_default_S3_Util!Q5*Weighting!W17</f>
        <v>0</v>
      </c>
      <c r="X5" s="6">
        <f>+TUM_default_S3_Util!B5*Weighting!X2+TUM_default_S3_Util!C5*Weighting!X3+TUM_default_S3_Util!D5*Weighting!X4+TUM_default_S3_Util!E5*Weighting!X5+TUM_default_S3_Util!F5*Weighting!X6+TUM_default_S3_Util!G5*Weighting!X7+TUM_default_S3_Util!H5*Weighting!X8+TUM_default_S3_Util!I5*Weighting!X9+TUM_default_S3_Util!J5*Weighting!X10+TUM_default_S3_Util!K5*Weighting!X11+TUM_default_S3_Util!L5*Weighting!X12+TUM_default_S3_Util!M5*Weighting!X13+TUM_default_S3_Util!N5*Weighting!X14+TUM_default_S3_Util!O5*Weighting!X15+TUM_default_S3_Util!P5*Weighting!X16+TUM_default_S3_Util!Q5*Weighting!X17</f>
        <v>0</v>
      </c>
      <c r="Y5" s="6">
        <f>+TUM_default_S3_Util!B5*Weighting!Y2+TUM_default_S3_Util!C5*Weighting!Y3+TUM_default_S3_Util!D5*Weighting!Y4+TUM_default_S3_Util!E5*Weighting!Y5+TUM_default_S3_Util!F5*Weighting!Y6+TUM_default_S3_Util!G5*Weighting!Y7+TUM_default_S3_Util!H5*Weighting!Y8+TUM_default_S3_Util!I5*Weighting!Y9+TUM_default_S3_Util!J5*Weighting!Y10+TUM_default_S3_Util!K5*Weighting!Y11+TUM_default_S3_Util!L5*Weighting!Y12+TUM_default_S3_Util!M5*Weighting!Y13+TUM_default_S3_Util!N5*Weighting!Y14+TUM_default_S3_Util!O5*Weighting!Y15+TUM_default_S3_Util!P5*Weighting!Y16+TUM_default_S3_Util!Q5*Weighting!Y17</f>
        <v>0</v>
      </c>
      <c r="Z5" s="6">
        <f>+TUM_default_S3_Util!B5*Weighting!Z2+TUM_default_S3_Util!C5*Weighting!Z3+TUM_default_S3_Util!D5*Weighting!Z4+TUM_default_S3_Util!E5*Weighting!Z5+TUM_default_S3_Util!F5*Weighting!Z6+TUM_default_S3_Util!G5*Weighting!Z7+TUM_default_S3_Util!H5*Weighting!Z8+TUM_default_S3_Util!I5*Weighting!Z9+TUM_default_S3_Util!J5*Weighting!Z10+TUM_default_S3_Util!K5*Weighting!Z11+TUM_default_S3_Util!L5*Weighting!Z12+TUM_default_S3_Util!M5*Weighting!Z13+TUM_default_S3_Util!N5*Weighting!Z14+TUM_default_S3_Util!O5*Weighting!Z15+TUM_default_S3_Util!P5*Weighting!Z16+TUM_default_S3_Util!Q5*Weighting!Z17</f>
        <v>0</v>
      </c>
      <c r="AA5" s="6">
        <f>+TUM_default_S3_Util!B5*Weighting!AA2+TUM_default_S3_Util!C5*Weighting!AA3+TUM_default_S3_Util!D5*Weighting!AA4+TUM_default_S3_Util!E5*Weighting!AA5+TUM_default_S3_Util!F5*Weighting!AA6+TUM_default_S3_Util!G5*Weighting!AA7+TUM_default_S3_Util!H5*Weighting!AA8+TUM_default_S3_Util!I5*Weighting!AA9+TUM_default_S3_Util!J5*Weighting!AA10+TUM_default_S3_Util!K5*Weighting!AA11+TUM_default_S3_Util!L5*Weighting!AA12+TUM_default_S3_Util!M5*Weighting!AA13+TUM_default_S3_Util!N5*Weighting!AA14+TUM_default_S3_Util!O5*Weighting!AA15+TUM_default_S3_Util!P5*Weighting!AA16+TUM_default_S3_Util!Q5*Weighting!AA17</f>
        <v>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Mat!B2*Weighting!B2+TUM_default_S3_Mat!C2*Weighting!B3+TUM_default_S3_Mat!D2*Weighting!B4+TUM_default_S3_Mat!E2*Weighting!B5+TUM_default_S3_Mat!F2*Weighting!B6+TUM_default_S3_Mat!G2*Weighting!B7+TUM_default_S3_Mat!H2*Weighting!B8+TUM_default_S3_Mat!I2*Weighting!B9+TUM_default_S3_Mat!J2*Weighting!B10+TUM_default_S3_Mat!K2*Weighting!B11+TUM_default_S3_Mat!L2*Weighting!B12+TUM_default_S3_Mat!M2*Weighting!B13+TUM_default_S3_Mat!N2*Weighting!B14+TUM_default_S3_Mat!O2*Weighting!B15+TUM_default_S3_Mat!P2*Weighting!B16+TUM_default_S3_Mat!Q2*Weighting!B17</f>
        <v>1.9254274463798495</v>
      </c>
      <c r="C2" s="6">
        <f ca="1">+TUM_default_S3_Mat!B2*Weighting!C2+TUM_default_S3_Mat!C2*Weighting!C3+TUM_default_S3_Mat!D2*Weighting!C4+TUM_default_S3_Mat!E2*Weighting!C5+TUM_default_S3_Mat!F2*Weighting!C6+TUM_default_S3_Mat!G2*Weighting!C7+TUM_default_S3_Mat!H2*Weighting!C8+TUM_default_S3_Mat!I2*Weighting!C9+TUM_default_S3_Mat!J2*Weighting!C10+TUM_default_S3_Mat!K2*Weighting!C11+TUM_default_S3_Mat!L2*Weighting!C12+TUM_default_S3_Mat!M2*Weighting!C13+TUM_default_S3_Mat!N2*Weighting!C14+TUM_default_S3_Mat!O2*Weighting!C15+TUM_default_S3_Mat!P2*Weighting!C16+TUM_default_S3_Mat!Q2*Weighting!C17</f>
        <v>1.356500686547309</v>
      </c>
      <c r="D2" s="6">
        <f ca="1">+TUM_default_S3_Mat!B2*Weighting!D2+TUM_default_S3_Mat!C2*Weighting!D3+TUM_default_S3_Mat!D2*Weighting!D4+TUM_default_S3_Mat!E2*Weighting!D5+TUM_default_S3_Mat!F2*Weighting!D6+TUM_default_S3_Mat!G2*Weighting!D7+TUM_default_S3_Mat!H2*Weighting!D8+TUM_default_S3_Mat!I2*Weighting!D9+TUM_default_S3_Mat!J2*Weighting!D10+TUM_default_S3_Mat!K2*Weighting!D11+TUM_default_S3_Mat!L2*Weighting!D12+TUM_default_S3_Mat!M2*Weighting!D13+TUM_default_S3_Mat!N2*Weighting!D14+TUM_default_S3_Mat!O2*Weighting!D15+TUM_default_S3_Mat!P2*Weighting!D16+TUM_default_S3_Mat!Q2*Weighting!D17</f>
        <v>1.8931198555805069</v>
      </c>
      <c r="E2" s="6">
        <f ca="1">+TUM_default_S3_Mat!B2*Weighting!E2+TUM_default_S3_Mat!C2*Weighting!E3+TUM_default_S3_Mat!D2*Weighting!E4+TUM_default_S3_Mat!E2*Weighting!E5+TUM_default_S3_Mat!F2*Weighting!E6+TUM_default_S3_Mat!G2*Weighting!E7+TUM_default_S3_Mat!H2*Weighting!E8+TUM_default_S3_Mat!I2*Weighting!E9+TUM_default_S3_Mat!J2*Weighting!E10+TUM_default_S3_Mat!K2*Weighting!E11+TUM_default_S3_Mat!L2*Weighting!E12+TUM_default_S3_Mat!M2*Weighting!E13+TUM_default_S3_Mat!N2*Weighting!E14+TUM_default_S3_Mat!O2*Weighting!E15+TUM_default_S3_Mat!P2*Weighting!E16+TUM_default_S3_Mat!Q2*Weighting!E17</f>
        <v>0.65809878321977655</v>
      </c>
      <c r="F2" s="6">
        <f ca="1">+TUM_default_S3_Mat!B2*Weighting!F2+TUM_default_S3_Mat!C2*Weighting!F3+TUM_default_S3_Mat!D2*Weighting!F4+TUM_default_S3_Mat!E2*Weighting!F5+TUM_default_S3_Mat!F2*Weighting!F6+TUM_default_S3_Mat!G2*Weighting!F7+TUM_default_S3_Mat!H2*Weighting!F8+TUM_default_S3_Mat!I2*Weighting!F9+TUM_default_S3_Mat!J2*Weighting!F10+TUM_default_S3_Mat!K2*Weighting!F11+TUM_default_S3_Mat!L2*Weighting!F12+TUM_default_S3_Mat!M2*Weighting!F13+TUM_default_S3_Mat!N2*Weighting!F14+TUM_default_S3_Mat!O2*Weighting!F15+TUM_default_S3_Mat!P2*Weighting!F16+TUM_default_S3_Mat!Q2*Weighting!F17</f>
        <v>1.602086241051653</v>
      </c>
      <c r="G2" s="6">
        <f>+TUM_default_S3_Mat!B2*Weighting!G2+TUM_default_S3_Mat!C2*Weighting!G3+TUM_default_S3_Mat!D2*Weighting!G4+TUM_default_S3_Mat!E2*Weighting!G5+TUM_default_S3_Mat!F2*Weighting!G6+TUM_default_S3_Mat!G2*Weighting!G7+TUM_default_S3_Mat!H2*Weighting!G8+TUM_default_S3_Mat!I2*Weighting!G9+TUM_default_S3_Mat!J2*Weighting!G10+TUM_default_S3_Mat!K2*Weighting!G11+TUM_default_S3_Mat!L2*Weighting!G12+TUM_default_S3_Mat!M2*Weighting!G13+TUM_default_S3_Mat!N2*Weighting!G14+TUM_default_S3_Mat!O2*Weighting!G15+TUM_default_S3_Mat!P2*Weighting!G16+TUM_default_S3_Mat!Q2*Weighting!G17</f>
        <v>0.99674883636369171</v>
      </c>
      <c r="H2" s="6">
        <f>+TUM_default_S3_Mat!B2*Weighting!H2+TUM_default_S3_Mat!C2*Weighting!H3+TUM_default_S3_Mat!D2*Weighting!H4+TUM_default_S3_Mat!E2*Weighting!H5+TUM_default_S3_Mat!F2*Weighting!H6+TUM_default_S3_Mat!G2*Weighting!H7+TUM_default_S3_Mat!H2*Weighting!H8+TUM_default_S3_Mat!I2*Weighting!H9+TUM_default_S3_Mat!J2*Weighting!H10+TUM_default_S3_Mat!K2*Weighting!H11+TUM_default_S3_Mat!L2*Weighting!H12+TUM_default_S3_Mat!M2*Weighting!H13+TUM_default_S3_Mat!N2*Weighting!H14+TUM_default_S3_Mat!O2*Weighting!H15+TUM_default_S3_Mat!P2*Weighting!H16+TUM_default_S3_Mat!Q2*Weighting!H17</f>
        <v>1.0117049335394503</v>
      </c>
      <c r="I2" s="6">
        <f>+TUM_default_S3_Mat!B2*Weighting!I2+TUM_default_S3_Mat!C2*Weighting!I3+TUM_default_S3_Mat!D2*Weighting!I4+TUM_default_S3_Mat!E2*Weighting!I5+TUM_default_S3_Mat!F2*Weighting!I6+TUM_default_S3_Mat!G2*Weighting!I7+TUM_default_S3_Mat!H2*Weighting!I8+TUM_default_S3_Mat!I2*Weighting!I9+TUM_default_S3_Mat!J2*Weighting!I10+TUM_default_S3_Mat!K2*Weighting!I11+TUM_default_S3_Mat!L2*Weighting!I12+TUM_default_S3_Mat!M2*Weighting!I13+TUM_default_S3_Mat!N2*Weighting!I14+TUM_default_S3_Mat!O2*Weighting!I15+TUM_default_S3_Mat!P2*Weighting!I16+TUM_default_S3_Mat!Q2*Weighting!I17</f>
        <v>0.98833467122610941</v>
      </c>
      <c r="J2" s="6">
        <f>+TUM_default_S3_Mat!B2*Weighting!J2+TUM_default_S3_Mat!C2*Weighting!J3+TUM_default_S3_Mat!D2*Weighting!J4+TUM_default_S3_Mat!E2*Weighting!J5+TUM_default_S3_Mat!F2*Weighting!J6+TUM_default_S3_Mat!G2*Weighting!J7+TUM_default_S3_Mat!H2*Weighting!J8+TUM_default_S3_Mat!I2*Weighting!J9+TUM_default_S3_Mat!J2*Weighting!J10+TUM_default_S3_Mat!K2*Weighting!J11+TUM_default_S3_Mat!L2*Weighting!J12+TUM_default_S3_Mat!M2*Weighting!J13+TUM_default_S3_Mat!N2*Weighting!J14+TUM_default_S3_Mat!O2*Weighting!J15+TUM_default_S3_Mat!P2*Weighting!J16+TUM_default_S3_Mat!Q2*Weighting!J17</f>
        <v>0.6229312825411063</v>
      </c>
      <c r="K2" s="6">
        <f>+TUM_default_S3_Mat!B2*Weighting!K2+TUM_default_S3_Mat!C2*Weighting!K3+TUM_default_S3_Mat!D2*Weighting!K4+TUM_default_S3_Mat!E2*Weighting!K5+TUM_default_S3_Mat!F2*Weighting!K6+TUM_default_S3_Mat!G2*Weighting!K7+TUM_default_S3_Mat!H2*Weighting!K8+TUM_default_S3_Mat!I2*Weighting!K9+TUM_default_S3_Mat!J2*Weighting!K10+TUM_default_S3_Mat!K2*Weighting!K11+TUM_default_S3_Mat!L2*Weighting!K12+TUM_default_S3_Mat!M2*Weighting!K13+TUM_default_S3_Mat!N2*Weighting!K14+TUM_default_S3_Mat!O2*Weighting!K15+TUM_default_S3_Mat!P2*Weighting!K16+TUM_default_S3_Mat!Q2*Weighting!K17</f>
        <v>0.91883329426042282</v>
      </c>
      <c r="L2" s="6">
        <f>+TUM_default_S3_Mat!B2*Weighting!L2+TUM_default_S3_Mat!C2*Weighting!L3+TUM_default_S3_Mat!D2*Weighting!L4+TUM_default_S3_Mat!E2*Weighting!L5+TUM_default_S3_Mat!F2*Weighting!L6+TUM_default_S3_Mat!G2*Weighting!L7+TUM_default_S3_Mat!H2*Weighting!L8+TUM_default_S3_Mat!I2*Weighting!L9+TUM_default_S3_Mat!J2*Weighting!L10+TUM_default_S3_Mat!K2*Weighting!L11+TUM_default_S3_Mat!L2*Weighting!L12+TUM_default_S3_Mat!M2*Weighting!L13+TUM_default_S3_Mat!N2*Weighting!L14+TUM_default_S3_Mat!O2*Weighting!L15+TUM_default_S3_Mat!P2*Weighting!L16+TUM_default_S3_Mat!Q2*Weighting!L17</f>
        <v>0.63807936476697991</v>
      </c>
      <c r="M2" s="6">
        <f>+TUM_default_S3_Mat!B2*Weighting!M2+TUM_default_S3_Mat!C2*Weighting!M3+TUM_default_S3_Mat!D2*Weighting!M4+TUM_default_S3_Mat!E2*Weighting!M5+TUM_default_S3_Mat!F2*Weighting!M6+TUM_default_S3_Mat!G2*Weighting!M7+TUM_default_S3_Mat!H2*Weighting!M8+TUM_default_S3_Mat!I2*Weighting!M9+TUM_default_S3_Mat!J2*Weighting!M10+TUM_default_S3_Mat!K2*Weighting!M11+TUM_default_S3_Mat!L2*Weighting!M12+TUM_default_S3_Mat!M2*Weighting!M13+TUM_default_S3_Mat!N2*Weighting!M14+TUM_default_S3_Mat!O2*Weighting!M15+TUM_default_S3_Mat!P2*Weighting!M16+TUM_default_S3_Mat!Q2*Weighting!M17</f>
        <v>0.26576930827065653</v>
      </c>
      <c r="N2" s="6">
        <f>+TUM_default_S3_Mat!B2*Weighting!N2+TUM_default_S3_Mat!C2*Weighting!N3+TUM_default_S3_Mat!D2*Weighting!N4+TUM_default_S3_Mat!E2*Weighting!N5+TUM_default_S3_Mat!F2*Weighting!N6+TUM_default_S3_Mat!G2*Weighting!N7+TUM_default_S3_Mat!H2*Weighting!N8+TUM_default_S3_Mat!I2*Weighting!N9+TUM_default_S3_Mat!J2*Weighting!N10+TUM_default_S3_Mat!K2*Weighting!N11+TUM_default_S3_Mat!L2*Weighting!N12+TUM_default_S3_Mat!M2*Weighting!N13+TUM_default_S3_Mat!N2*Weighting!N14+TUM_default_S3_Mat!O2*Weighting!N15+TUM_default_S3_Mat!P2*Weighting!N16+TUM_default_S3_Mat!Q2*Weighting!N17</f>
        <v>3.3938816812290127</v>
      </c>
      <c r="O2" s="6">
        <f>+TUM_default_S3_Mat!B2*Weighting!O2+TUM_default_S3_Mat!C2*Weighting!O3+TUM_default_S3_Mat!D2*Weighting!O4+TUM_default_S3_Mat!E2*Weighting!O5+TUM_default_S3_Mat!F2*Weighting!O6+TUM_default_S3_Mat!G2*Weighting!O7+TUM_default_S3_Mat!H2*Weighting!O8+TUM_default_S3_Mat!I2*Weighting!O9+TUM_default_S3_Mat!J2*Weighting!O10+TUM_default_S3_Mat!K2*Weighting!O11+TUM_default_S3_Mat!L2*Weighting!O12+TUM_default_S3_Mat!M2*Weighting!O13+TUM_default_S3_Mat!N2*Weighting!O14+TUM_default_S3_Mat!O2*Weighting!O15+TUM_default_S3_Mat!P2*Weighting!O16+TUM_default_S3_Mat!Q2*Weighting!O17</f>
        <v>0.89799592747379076</v>
      </c>
      <c r="P2" s="6">
        <f>+TUM_default_S3_Mat!B2*Weighting!P2+TUM_default_S3_Mat!C2*Weighting!P3+TUM_default_S3_Mat!D2*Weighting!P4+TUM_default_S3_Mat!E2*Weighting!P5+TUM_default_S3_Mat!F2*Weighting!P6+TUM_default_S3_Mat!G2*Weighting!P7+TUM_default_S3_Mat!H2*Weighting!P8+TUM_default_S3_Mat!I2*Weighting!P9+TUM_default_S3_Mat!J2*Weighting!P10+TUM_default_S3_Mat!K2*Weighting!P11+TUM_default_S3_Mat!L2*Weighting!P12+TUM_default_S3_Mat!M2*Weighting!P13+TUM_default_S3_Mat!N2*Weighting!P14+TUM_default_S3_Mat!O2*Weighting!P15+TUM_default_S3_Mat!P2*Weighting!P16+TUM_default_S3_Mat!Q2*Weighting!P17</f>
        <v>0.50736768202956317</v>
      </c>
      <c r="Q2" s="6">
        <f>+TUM_default_S3_Mat!B2*Weighting!Q2+TUM_default_S3_Mat!C2*Weighting!Q3+TUM_default_S3_Mat!D2*Weighting!Q4+TUM_default_S3_Mat!E2*Weighting!Q5+TUM_default_S3_Mat!F2*Weighting!Q6+TUM_default_S3_Mat!G2*Weighting!Q7+TUM_default_S3_Mat!H2*Weighting!Q8+TUM_default_S3_Mat!I2*Weighting!Q9+TUM_default_S3_Mat!J2*Weighting!Q10+TUM_default_S3_Mat!K2*Weighting!Q11+TUM_default_S3_Mat!L2*Weighting!Q12+TUM_default_S3_Mat!M2*Weighting!Q13+TUM_default_S3_Mat!N2*Weighting!Q14+TUM_default_S3_Mat!O2*Weighting!Q15+TUM_default_S3_Mat!P2*Weighting!Q16+TUM_default_S3_Mat!Q2*Weighting!Q17</f>
        <v>0.41395525042220893</v>
      </c>
      <c r="R2" s="6">
        <f>+TUM_default_S3_Mat!B2*Weighting!R2+TUM_default_S3_Mat!C2*Weighting!R3+TUM_default_S3_Mat!D2*Weighting!R4+TUM_default_S3_Mat!E2*Weighting!R5+TUM_default_S3_Mat!F2*Weighting!R6+TUM_default_S3_Mat!G2*Weighting!R7+TUM_default_S3_Mat!H2*Weighting!R8+TUM_default_S3_Mat!I2*Weighting!R9+TUM_default_S3_Mat!J2*Weighting!R10+TUM_default_S3_Mat!K2*Weighting!R11+TUM_default_S3_Mat!L2*Weighting!R12+TUM_default_S3_Mat!M2*Weighting!R13+TUM_default_S3_Mat!N2*Weighting!R14+TUM_default_S3_Mat!O2*Weighting!R15+TUM_default_S3_Mat!P2*Weighting!R16+TUM_default_S3_Mat!Q2*Weighting!R17</f>
        <v>0.85521001667115704</v>
      </c>
      <c r="S2" s="6">
        <f>+TUM_default_S3_Mat!B2*Weighting!S2+TUM_default_S3_Mat!C2*Weighting!S3+TUM_default_S3_Mat!D2*Weighting!S4+TUM_default_S3_Mat!E2*Weighting!S5+TUM_default_S3_Mat!F2*Weighting!S6+TUM_default_S3_Mat!G2*Weighting!S7+TUM_default_S3_Mat!H2*Weighting!S8+TUM_default_S3_Mat!I2*Weighting!S9+TUM_default_S3_Mat!J2*Weighting!S10+TUM_default_S3_Mat!K2*Weighting!S11+TUM_default_S3_Mat!L2*Weighting!S12+TUM_default_S3_Mat!M2*Weighting!S13+TUM_default_S3_Mat!N2*Weighting!S14+TUM_default_S3_Mat!O2*Weighting!S15+TUM_default_S3_Mat!P2*Weighting!S16+TUM_default_S3_Mat!Q2*Weighting!S17</f>
        <v>0.98686147133514024</v>
      </c>
      <c r="T2" s="6">
        <f>+TUM_default_S3_Mat!B2*Weighting!T2+TUM_default_S3_Mat!C2*Weighting!T3+TUM_default_S3_Mat!D2*Weighting!T4+TUM_default_S3_Mat!E2*Weighting!T5+TUM_default_S3_Mat!F2*Weighting!T6+TUM_default_S3_Mat!G2*Weighting!T7+TUM_default_S3_Mat!H2*Weighting!T8+TUM_default_S3_Mat!I2*Weighting!T9+TUM_default_S3_Mat!J2*Weighting!T10+TUM_default_S3_Mat!K2*Weighting!T11+TUM_default_S3_Mat!L2*Weighting!T12+TUM_default_S3_Mat!M2*Weighting!T13+TUM_default_S3_Mat!N2*Weighting!T14+TUM_default_S3_Mat!O2*Weighting!T15+TUM_default_S3_Mat!P2*Weighting!T16+TUM_default_S3_Mat!Q2*Weighting!T17</f>
        <v>0.54808461843890444</v>
      </c>
      <c r="U2" s="6">
        <f>+TUM_default_S3_Mat!B2*Weighting!U2+TUM_default_S3_Mat!C2*Weighting!U3+TUM_default_S3_Mat!D2*Weighting!U4+TUM_default_S3_Mat!E2*Weighting!U5+TUM_default_S3_Mat!F2*Weighting!U6+TUM_default_S3_Mat!G2*Weighting!U7+TUM_default_S3_Mat!H2*Weighting!U8+TUM_default_S3_Mat!I2*Weighting!U9+TUM_default_S3_Mat!J2*Weighting!U10+TUM_default_S3_Mat!K2*Weighting!U11+TUM_default_S3_Mat!L2*Weighting!U12+TUM_default_S3_Mat!M2*Weighting!U13+TUM_default_S3_Mat!N2*Weighting!U14+TUM_default_S3_Mat!O2*Weighting!U15+TUM_default_S3_Mat!P2*Weighting!U16+TUM_default_S3_Mat!Q2*Weighting!U17</f>
        <v>0.13996213978363131</v>
      </c>
      <c r="V2" s="6">
        <f>+TUM_default_S3_Mat!B2*Weighting!V2+TUM_default_S3_Mat!C2*Weighting!V3+TUM_default_S3_Mat!D2*Weighting!V4+TUM_default_S3_Mat!E2*Weighting!V5+TUM_default_S3_Mat!F2*Weighting!V6+TUM_default_S3_Mat!G2*Weighting!V7+TUM_default_S3_Mat!H2*Weighting!V8+TUM_default_S3_Mat!I2*Weighting!V9+TUM_default_S3_Mat!J2*Weighting!V10+TUM_default_S3_Mat!K2*Weighting!V11+TUM_default_S3_Mat!L2*Weighting!V12+TUM_default_S3_Mat!M2*Weighting!V13+TUM_default_S3_Mat!N2*Weighting!V14+TUM_default_S3_Mat!O2*Weighting!V15+TUM_default_S3_Mat!P2*Weighting!V16+TUM_default_S3_Mat!Q2*Weighting!V17</f>
        <v>0.31226853971227692</v>
      </c>
      <c r="W2" s="6">
        <f>+TUM_default_S3_Mat!B2*Weighting!W2+TUM_default_S3_Mat!C2*Weighting!W3+TUM_default_S3_Mat!D2*Weighting!W4+TUM_default_S3_Mat!E2*Weighting!W5+TUM_default_S3_Mat!F2*Weighting!W6+TUM_default_S3_Mat!G2*Weighting!W7+TUM_default_S3_Mat!H2*Weighting!W8+TUM_default_S3_Mat!I2*Weighting!W9+TUM_default_S3_Mat!J2*Weighting!W10+TUM_default_S3_Mat!K2*Weighting!W11+TUM_default_S3_Mat!L2*Weighting!W12+TUM_default_S3_Mat!M2*Weighting!W13+TUM_default_S3_Mat!N2*Weighting!W14+TUM_default_S3_Mat!O2*Weighting!W15+TUM_default_S3_Mat!P2*Weighting!W16+TUM_default_S3_Mat!Q2*Weighting!W17</f>
        <v>0.53849631885229821</v>
      </c>
      <c r="X2" s="6">
        <f>+TUM_default_S3_Mat!B2*Weighting!X2+TUM_default_S3_Mat!C2*Weighting!X3+TUM_default_S3_Mat!D2*Weighting!X4+TUM_default_S3_Mat!E2*Weighting!X5+TUM_default_S3_Mat!F2*Weighting!X6+TUM_default_S3_Mat!G2*Weighting!X7+TUM_default_S3_Mat!H2*Weighting!X8+TUM_default_S3_Mat!I2*Weighting!X9+TUM_default_S3_Mat!J2*Weighting!X10+TUM_default_S3_Mat!K2*Weighting!X11+TUM_default_S3_Mat!L2*Weighting!X12+TUM_default_S3_Mat!M2*Weighting!X13+TUM_default_S3_Mat!N2*Weighting!X14+TUM_default_S3_Mat!O2*Weighting!X15+TUM_default_S3_Mat!P2*Weighting!X16+TUM_default_S3_Mat!Q2*Weighting!X17</f>
        <v>0.13151480152843562</v>
      </c>
      <c r="Y2" s="6">
        <f>+TUM_default_S3_Mat!B2*Weighting!Y2+TUM_default_S3_Mat!C2*Weighting!Y3+TUM_default_S3_Mat!D2*Weighting!Y4+TUM_default_S3_Mat!E2*Weighting!Y5+TUM_default_S3_Mat!F2*Weighting!Y6+TUM_default_S3_Mat!G2*Weighting!Y7+TUM_default_S3_Mat!H2*Weighting!Y8+TUM_default_S3_Mat!I2*Weighting!Y9+TUM_default_S3_Mat!J2*Weighting!Y10+TUM_default_S3_Mat!K2*Weighting!Y11+TUM_default_S3_Mat!L2*Weighting!Y12+TUM_default_S3_Mat!M2*Weighting!Y13+TUM_default_S3_Mat!N2*Weighting!Y14+TUM_default_S3_Mat!O2*Weighting!Y15+TUM_default_S3_Mat!P2*Weighting!Y16+TUM_default_S3_Mat!Q2*Weighting!Y17</f>
        <v>0.16592279794281012</v>
      </c>
      <c r="Z2" s="6">
        <f>+TUM_default_S3_Mat!B2*Weighting!Z2+TUM_default_S3_Mat!C2*Weighting!Z3+TUM_default_S3_Mat!D2*Weighting!Z4+TUM_default_S3_Mat!E2*Weighting!Z5+TUM_default_S3_Mat!F2*Weighting!Z6+TUM_default_S3_Mat!G2*Weighting!Z7+TUM_default_S3_Mat!H2*Weighting!Z8+TUM_default_S3_Mat!I2*Weighting!Z9+TUM_default_S3_Mat!J2*Weighting!Z10+TUM_default_S3_Mat!K2*Weighting!Z11+TUM_default_S3_Mat!L2*Weighting!Z12+TUM_default_S3_Mat!M2*Weighting!Z13+TUM_default_S3_Mat!N2*Weighting!Z14+TUM_default_S3_Mat!O2*Weighting!Z15+TUM_default_S3_Mat!P2*Weighting!Z16+TUM_default_S3_Mat!Q2*Weighting!Z17</f>
        <v>0.17093572468914608</v>
      </c>
      <c r="AA2" s="6">
        <f>+TUM_default_S3_Mat!B2*Weighting!AA2+TUM_default_S3_Mat!C2*Weighting!AA3+TUM_default_S3_Mat!D2*Weighting!AA4+TUM_default_S3_Mat!E2*Weighting!AA5+TUM_default_S3_Mat!F2*Weighting!AA6+TUM_default_S3_Mat!G2*Weighting!AA7+TUM_default_S3_Mat!H2*Weighting!AA8+TUM_default_S3_Mat!I2*Weighting!AA9+TUM_default_S3_Mat!J2*Weighting!AA10+TUM_default_S3_Mat!K2*Weighting!AA11+TUM_default_S3_Mat!L2*Weighting!AA12+TUM_default_S3_Mat!M2*Weighting!AA13+TUM_default_S3_Mat!N2*Weighting!AA14+TUM_default_S3_Mat!O2*Weighting!AA15+TUM_default_S3_Mat!P2*Weighting!AA16+TUM_default_S3_Mat!Q2*Weighting!AA17</f>
        <v>5.9816757386730561</v>
      </c>
    </row>
    <row r="3" spans="1:27" x14ac:dyDescent="0.35">
      <c r="A3" s="5" t="s">
        <v>2</v>
      </c>
      <c r="B3" s="6">
        <f ca="1">+TUM_default_S3_Mat!B3*Weighting!B2+TUM_default_S3_Mat!C3*Weighting!B3+TUM_default_S3_Mat!D3*Weighting!B4+TUM_default_S3_Mat!E3*Weighting!B5+TUM_default_S3_Mat!F3*Weighting!B6+TUM_default_S3_Mat!G3*Weighting!B7+TUM_default_S3_Mat!H3*Weighting!B8+TUM_default_S3_Mat!I3*Weighting!B9+TUM_default_S3_Mat!J3*Weighting!B10+TUM_default_S3_Mat!K3*Weighting!B11+TUM_default_S3_Mat!L3*Weighting!B12+TUM_default_S3_Mat!M3*Weighting!B13+TUM_default_S3_Mat!N3*Weighting!B14+TUM_default_S3_Mat!O3*Weighting!B15+TUM_default_S3_Mat!P3*Weighting!B16+TUM_default_S3_Mat!Q3*Weighting!B17</f>
        <v>0.32090457439664183</v>
      </c>
      <c r="C3" s="6">
        <f ca="1">+TUM_default_S3_Mat!B3*Weighting!C2+TUM_default_S3_Mat!C3*Weighting!C3+TUM_default_S3_Mat!D3*Weighting!C4+TUM_default_S3_Mat!E3*Weighting!C5+TUM_default_S3_Mat!F3*Weighting!C6+TUM_default_S3_Mat!G3*Weighting!C7+TUM_default_S3_Mat!H3*Weighting!C8+TUM_default_S3_Mat!I3*Weighting!C9+TUM_default_S3_Mat!J3*Weighting!C10+TUM_default_S3_Mat!K3*Weighting!C11+TUM_default_S3_Mat!L3*Weighting!C12+TUM_default_S3_Mat!M3*Weighting!C13+TUM_default_S3_Mat!N3*Weighting!C14+TUM_default_S3_Mat!O3*Weighting!C15+TUM_default_S3_Mat!P3*Weighting!C16+TUM_default_S3_Mat!Q3*Weighting!C17</f>
        <v>0.22608344775788491</v>
      </c>
      <c r="D3" s="6">
        <f ca="1">+TUM_default_S3_Mat!B3*Weighting!D2+TUM_default_S3_Mat!C3*Weighting!D3+TUM_default_S3_Mat!D3*Weighting!D4+TUM_default_S3_Mat!E3*Weighting!D5+TUM_default_S3_Mat!F3*Weighting!D6+TUM_default_S3_Mat!G3*Weighting!D7+TUM_default_S3_Mat!H3*Weighting!D8+TUM_default_S3_Mat!I3*Weighting!D9+TUM_default_S3_Mat!J3*Weighting!D10+TUM_default_S3_Mat!K3*Weighting!D11+TUM_default_S3_Mat!L3*Weighting!D12+TUM_default_S3_Mat!M3*Weighting!D13+TUM_default_S3_Mat!N3*Weighting!D14+TUM_default_S3_Mat!O3*Weighting!D15+TUM_default_S3_Mat!P3*Weighting!D16+TUM_default_S3_Mat!Q3*Weighting!D17</f>
        <v>0.31551997593008457</v>
      </c>
      <c r="E3" s="6">
        <f ca="1">+TUM_default_S3_Mat!B3*Weighting!E2+TUM_default_S3_Mat!C3*Weighting!E3+TUM_default_S3_Mat!D3*Weighting!E4+TUM_default_S3_Mat!E3*Weighting!E5+TUM_default_S3_Mat!F3*Weighting!E6+TUM_default_S3_Mat!G3*Weighting!E7+TUM_default_S3_Mat!H3*Weighting!E8+TUM_default_S3_Mat!I3*Weighting!E9+TUM_default_S3_Mat!J3*Weighting!E10+TUM_default_S3_Mat!K3*Weighting!E11+TUM_default_S3_Mat!L3*Weighting!E12+TUM_default_S3_Mat!M3*Weighting!E13+TUM_default_S3_Mat!N3*Weighting!E14+TUM_default_S3_Mat!O3*Weighting!E15+TUM_default_S3_Mat!P3*Weighting!E16+TUM_default_S3_Mat!Q3*Weighting!E17</f>
        <v>0.10968313053662943</v>
      </c>
      <c r="F3" s="6">
        <f ca="1">+TUM_default_S3_Mat!B3*Weighting!F2+TUM_default_S3_Mat!C3*Weighting!F3+TUM_default_S3_Mat!D3*Weighting!F4+TUM_default_S3_Mat!E3*Weighting!F5+TUM_default_S3_Mat!F3*Weighting!F6+TUM_default_S3_Mat!G3*Weighting!F7+TUM_default_S3_Mat!H3*Weighting!F8+TUM_default_S3_Mat!I3*Weighting!F9+TUM_default_S3_Mat!J3*Weighting!F10+TUM_default_S3_Mat!K3*Weighting!F11+TUM_default_S3_Mat!L3*Weighting!F12+TUM_default_S3_Mat!M3*Weighting!F13+TUM_default_S3_Mat!N3*Weighting!F14+TUM_default_S3_Mat!O3*Weighting!F15+TUM_default_S3_Mat!P3*Weighting!F16+TUM_default_S3_Mat!Q3*Weighting!F17</f>
        <v>0.2670143735086089</v>
      </c>
      <c r="G3" s="6">
        <f>+TUM_default_S3_Mat!B3*Weighting!G2+TUM_default_S3_Mat!C3*Weighting!G3+TUM_default_S3_Mat!D3*Weighting!G4+TUM_default_S3_Mat!E3*Weighting!G5+TUM_default_S3_Mat!F3*Weighting!G6+TUM_default_S3_Mat!G3*Weighting!G7+TUM_default_S3_Mat!H3*Weighting!G8+TUM_default_S3_Mat!I3*Weighting!G9+TUM_default_S3_Mat!J3*Weighting!G10+TUM_default_S3_Mat!K3*Weighting!G11+TUM_default_S3_Mat!L3*Weighting!G12+TUM_default_S3_Mat!M3*Weighting!G13+TUM_default_S3_Mat!N3*Weighting!G14+TUM_default_S3_Mat!O3*Weighting!G15+TUM_default_S3_Mat!P3*Weighting!G16+TUM_default_S3_Mat!Q3*Weighting!G17</f>
        <v>0.16612480606061533</v>
      </c>
      <c r="H3" s="6">
        <f>+TUM_default_S3_Mat!B3*Weighting!H2+TUM_default_S3_Mat!C3*Weighting!H3+TUM_default_S3_Mat!D3*Weighting!H4+TUM_default_S3_Mat!E3*Weighting!H5+TUM_default_S3_Mat!F3*Weighting!H6+TUM_default_S3_Mat!G3*Weighting!H7+TUM_default_S3_Mat!H3*Weighting!H8+TUM_default_S3_Mat!I3*Weighting!H9+TUM_default_S3_Mat!J3*Weighting!H10+TUM_default_S3_Mat!K3*Weighting!H11+TUM_default_S3_Mat!L3*Weighting!H12+TUM_default_S3_Mat!M3*Weighting!H13+TUM_default_S3_Mat!N3*Weighting!H14+TUM_default_S3_Mat!O3*Weighting!H15+TUM_default_S3_Mat!P3*Weighting!H16+TUM_default_S3_Mat!Q3*Weighting!H17</f>
        <v>0.16861748892324177</v>
      </c>
      <c r="I3" s="6">
        <f>+TUM_default_S3_Mat!B3*Weighting!I2+TUM_default_S3_Mat!C3*Weighting!I3+TUM_default_S3_Mat!D3*Weighting!I4+TUM_default_S3_Mat!E3*Weighting!I5+TUM_default_S3_Mat!F3*Weighting!I6+TUM_default_S3_Mat!G3*Weighting!I7+TUM_default_S3_Mat!H3*Weighting!I8+TUM_default_S3_Mat!I3*Weighting!I9+TUM_default_S3_Mat!J3*Weighting!I10+TUM_default_S3_Mat!K3*Weighting!I11+TUM_default_S3_Mat!L3*Weighting!I12+TUM_default_S3_Mat!M3*Weighting!I13+TUM_default_S3_Mat!N3*Weighting!I14+TUM_default_S3_Mat!O3*Weighting!I15+TUM_default_S3_Mat!P3*Weighting!I16+TUM_default_S3_Mat!Q3*Weighting!I17</f>
        <v>0.16472244520435159</v>
      </c>
      <c r="J3" s="6">
        <f>+TUM_default_S3_Mat!B3*Weighting!J2+TUM_default_S3_Mat!C3*Weighting!J3+TUM_default_S3_Mat!D3*Weighting!J4+TUM_default_S3_Mat!E3*Weighting!J5+TUM_default_S3_Mat!F3*Weighting!J6+TUM_default_S3_Mat!G3*Weighting!J7+TUM_default_S3_Mat!H3*Weighting!J8+TUM_default_S3_Mat!I3*Weighting!J9+TUM_default_S3_Mat!J3*Weighting!J10+TUM_default_S3_Mat!K3*Weighting!J11+TUM_default_S3_Mat!L3*Weighting!J12+TUM_default_S3_Mat!M3*Weighting!J13+TUM_default_S3_Mat!N3*Weighting!J14+TUM_default_S3_Mat!O3*Weighting!J15+TUM_default_S3_Mat!P3*Weighting!J16+TUM_default_S3_Mat!Q3*Weighting!J17</f>
        <v>0.10382188042351774</v>
      </c>
      <c r="K3" s="6">
        <f>+TUM_default_S3_Mat!B3*Weighting!K2+TUM_default_S3_Mat!C3*Weighting!K3+TUM_default_S3_Mat!D3*Weighting!K4+TUM_default_S3_Mat!E3*Weighting!K5+TUM_default_S3_Mat!F3*Weighting!K6+TUM_default_S3_Mat!G3*Weighting!K7+TUM_default_S3_Mat!H3*Weighting!K8+TUM_default_S3_Mat!I3*Weighting!K9+TUM_default_S3_Mat!J3*Weighting!K10+TUM_default_S3_Mat!K3*Weighting!K11+TUM_default_S3_Mat!L3*Weighting!K12+TUM_default_S3_Mat!M3*Weighting!K13+TUM_default_S3_Mat!N3*Weighting!K14+TUM_default_S3_Mat!O3*Weighting!K15+TUM_default_S3_Mat!P3*Weighting!K16+TUM_default_S3_Mat!Q3*Weighting!K17</f>
        <v>0.15313888237673717</v>
      </c>
      <c r="L3" s="6">
        <f>+TUM_default_S3_Mat!B3*Weighting!L2+TUM_default_S3_Mat!C3*Weighting!L3+TUM_default_S3_Mat!D3*Weighting!L4+TUM_default_S3_Mat!E3*Weighting!L5+TUM_default_S3_Mat!F3*Weighting!L6+TUM_default_S3_Mat!G3*Weighting!L7+TUM_default_S3_Mat!H3*Weighting!L8+TUM_default_S3_Mat!I3*Weighting!L9+TUM_default_S3_Mat!J3*Weighting!L10+TUM_default_S3_Mat!K3*Weighting!L11+TUM_default_S3_Mat!L3*Weighting!L12+TUM_default_S3_Mat!M3*Weighting!L13+TUM_default_S3_Mat!N3*Weighting!L14+TUM_default_S3_Mat!O3*Weighting!L15+TUM_default_S3_Mat!P3*Weighting!L16+TUM_default_S3_Mat!Q3*Weighting!L17</f>
        <v>0.10634656079449668</v>
      </c>
      <c r="M3" s="6">
        <f>+TUM_default_S3_Mat!B3*Weighting!M2+TUM_default_S3_Mat!C3*Weighting!M3+TUM_default_S3_Mat!D3*Weighting!M4+TUM_default_S3_Mat!E3*Weighting!M5+TUM_default_S3_Mat!F3*Weighting!M6+TUM_default_S3_Mat!G3*Weighting!M7+TUM_default_S3_Mat!H3*Weighting!M8+TUM_default_S3_Mat!I3*Weighting!M9+TUM_default_S3_Mat!J3*Weighting!M10+TUM_default_S3_Mat!K3*Weighting!M11+TUM_default_S3_Mat!L3*Weighting!M12+TUM_default_S3_Mat!M3*Weighting!M13+TUM_default_S3_Mat!N3*Weighting!M14+TUM_default_S3_Mat!O3*Weighting!M15+TUM_default_S3_Mat!P3*Weighting!M16+TUM_default_S3_Mat!Q3*Weighting!M17</f>
        <v>4.4294884711776096E-2</v>
      </c>
      <c r="N3" s="6">
        <f>+TUM_default_S3_Mat!B3*Weighting!N2+TUM_default_S3_Mat!C3*Weighting!N3+TUM_default_S3_Mat!D3*Weighting!N4+TUM_default_S3_Mat!E3*Weighting!N5+TUM_default_S3_Mat!F3*Weighting!N6+TUM_default_S3_Mat!G3*Weighting!N7+TUM_default_S3_Mat!H3*Weighting!N8+TUM_default_S3_Mat!I3*Weighting!N9+TUM_default_S3_Mat!J3*Weighting!N10+TUM_default_S3_Mat!K3*Weighting!N11+TUM_default_S3_Mat!L3*Weighting!N12+TUM_default_S3_Mat!M3*Weighting!N13+TUM_default_S3_Mat!N3*Weighting!N14+TUM_default_S3_Mat!O3*Weighting!N15+TUM_default_S3_Mat!P3*Weighting!N16+TUM_default_S3_Mat!Q3*Weighting!N17</f>
        <v>0.56564694687150219</v>
      </c>
      <c r="O3" s="6">
        <f>+TUM_default_S3_Mat!B3*Weighting!O2+TUM_default_S3_Mat!C3*Weighting!O3+TUM_default_S3_Mat!D3*Weighting!O4+TUM_default_S3_Mat!E3*Weighting!O5+TUM_default_S3_Mat!F3*Weighting!O6+TUM_default_S3_Mat!G3*Weighting!O7+TUM_default_S3_Mat!H3*Weighting!O8+TUM_default_S3_Mat!I3*Weighting!O9+TUM_default_S3_Mat!J3*Weighting!O10+TUM_default_S3_Mat!K3*Weighting!O11+TUM_default_S3_Mat!L3*Weighting!O12+TUM_default_S3_Mat!M3*Weighting!O13+TUM_default_S3_Mat!N3*Weighting!O14+TUM_default_S3_Mat!O3*Weighting!O15+TUM_default_S3_Mat!P3*Weighting!O16+TUM_default_S3_Mat!Q3*Weighting!O17</f>
        <v>0.14966598791229849</v>
      </c>
      <c r="P3" s="6">
        <f>+TUM_default_S3_Mat!B3*Weighting!P2+TUM_default_S3_Mat!C3*Weighting!P3+TUM_default_S3_Mat!D3*Weighting!P4+TUM_default_S3_Mat!E3*Weighting!P5+TUM_default_S3_Mat!F3*Weighting!P6+TUM_default_S3_Mat!G3*Weighting!P7+TUM_default_S3_Mat!H3*Weighting!P8+TUM_default_S3_Mat!I3*Weighting!P9+TUM_default_S3_Mat!J3*Weighting!P10+TUM_default_S3_Mat!K3*Weighting!P11+TUM_default_S3_Mat!L3*Weighting!P12+TUM_default_S3_Mat!M3*Weighting!P13+TUM_default_S3_Mat!N3*Weighting!P14+TUM_default_S3_Mat!O3*Weighting!P15+TUM_default_S3_Mat!P3*Weighting!P16+TUM_default_S3_Mat!Q3*Weighting!P17</f>
        <v>8.4561280338260547E-2</v>
      </c>
      <c r="Q3" s="6">
        <f>+TUM_default_S3_Mat!B3*Weighting!Q2+TUM_default_S3_Mat!C3*Weighting!Q3+TUM_default_S3_Mat!D3*Weighting!Q4+TUM_default_S3_Mat!E3*Weighting!Q5+TUM_default_S3_Mat!F3*Weighting!Q6+TUM_default_S3_Mat!G3*Weighting!Q7+TUM_default_S3_Mat!H3*Weighting!Q8+TUM_default_S3_Mat!I3*Weighting!Q9+TUM_default_S3_Mat!J3*Weighting!Q10+TUM_default_S3_Mat!K3*Weighting!Q11+TUM_default_S3_Mat!L3*Weighting!Q12+TUM_default_S3_Mat!M3*Weighting!Q13+TUM_default_S3_Mat!N3*Weighting!Q14+TUM_default_S3_Mat!O3*Weighting!Q15+TUM_default_S3_Mat!P3*Weighting!Q16+TUM_default_S3_Mat!Q3*Weighting!Q17</f>
        <v>6.899254173703484E-2</v>
      </c>
      <c r="R3" s="6">
        <f>+TUM_default_S3_Mat!B3*Weighting!R2+TUM_default_S3_Mat!C3*Weighting!R3+TUM_default_S3_Mat!D3*Weighting!R4+TUM_default_S3_Mat!E3*Weighting!R5+TUM_default_S3_Mat!F3*Weighting!R6+TUM_default_S3_Mat!G3*Weighting!R7+TUM_default_S3_Mat!H3*Weighting!R8+TUM_default_S3_Mat!I3*Weighting!R9+TUM_default_S3_Mat!J3*Weighting!R10+TUM_default_S3_Mat!K3*Weighting!R11+TUM_default_S3_Mat!L3*Weighting!R12+TUM_default_S3_Mat!M3*Weighting!R13+TUM_default_S3_Mat!N3*Weighting!R14+TUM_default_S3_Mat!O3*Weighting!R15+TUM_default_S3_Mat!P3*Weighting!R16+TUM_default_S3_Mat!Q3*Weighting!R17</f>
        <v>0.14253500277852621</v>
      </c>
      <c r="S3" s="6">
        <f>+TUM_default_S3_Mat!B3*Weighting!S2+TUM_default_S3_Mat!C3*Weighting!S3+TUM_default_S3_Mat!D3*Weighting!S4+TUM_default_S3_Mat!E3*Weighting!S5+TUM_default_S3_Mat!F3*Weighting!S6+TUM_default_S3_Mat!G3*Weighting!S7+TUM_default_S3_Mat!H3*Weighting!S8+TUM_default_S3_Mat!I3*Weighting!S9+TUM_default_S3_Mat!J3*Weighting!S10+TUM_default_S3_Mat!K3*Weighting!S11+TUM_default_S3_Mat!L3*Weighting!S12+TUM_default_S3_Mat!M3*Weighting!S13+TUM_default_S3_Mat!N3*Weighting!S14+TUM_default_S3_Mat!O3*Weighting!S15+TUM_default_S3_Mat!P3*Weighting!S16+TUM_default_S3_Mat!Q3*Weighting!S17</f>
        <v>0.16447691188919009</v>
      </c>
      <c r="T3" s="6">
        <f>+TUM_default_S3_Mat!B3*Weighting!T2+TUM_default_S3_Mat!C3*Weighting!T3+TUM_default_S3_Mat!D3*Weighting!T4+TUM_default_S3_Mat!E3*Weighting!T5+TUM_default_S3_Mat!F3*Weighting!T6+TUM_default_S3_Mat!G3*Weighting!T7+TUM_default_S3_Mat!H3*Weighting!T8+TUM_default_S3_Mat!I3*Weighting!T9+TUM_default_S3_Mat!J3*Weighting!T10+TUM_default_S3_Mat!K3*Weighting!T11+TUM_default_S3_Mat!L3*Weighting!T12+TUM_default_S3_Mat!M3*Weighting!T13+TUM_default_S3_Mat!N3*Weighting!T14+TUM_default_S3_Mat!O3*Weighting!T15+TUM_default_S3_Mat!P3*Weighting!T16+TUM_default_S3_Mat!Q3*Weighting!T17</f>
        <v>9.1347436406484087E-2</v>
      </c>
      <c r="U3" s="6">
        <f>+TUM_default_S3_Mat!B3*Weighting!U2+TUM_default_S3_Mat!C3*Weighting!U3+TUM_default_S3_Mat!D3*Weighting!U4+TUM_default_S3_Mat!E3*Weighting!U5+TUM_default_S3_Mat!F3*Weighting!U6+TUM_default_S3_Mat!G3*Weighting!U7+TUM_default_S3_Mat!H3*Weighting!U8+TUM_default_S3_Mat!I3*Weighting!U9+TUM_default_S3_Mat!J3*Weighting!U10+TUM_default_S3_Mat!K3*Weighting!U11+TUM_default_S3_Mat!L3*Weighting!U12+TUM_default_S3_Mat!M3*Weighting!U13+TUM_default_S3_Mat!N3*Weighting!U14+TUM_default_S3_Mat!O3*Weighting!U15+TUM_default_S3_Mat!P3*Weighting!U16+TUM_default_S3_Mat!Q3*Weighting!U17</f>
        <v>2.332702329727189E-2</v>
      </c>
      <c r="V3" s="6">
        <f>+TUM_default_S3_Mat!B3*Weighting!V2+TUM_default_S3_Mat!C3*Weighting!V3+TUM_default_S3_Mat!D3*Weighting!V4+TUM_default_S3_Mat!E3*Weighting!V5+TUM_default_S3_Mat!F3*Weighting!V6+TUM_default_S3_Mat!G3*Weighting!V7+TUM_default_S3_Mat!H3*Weighting!V8+TUM_default_S3_Mat!I3*Weighting!V9+TUM_default_S3_Mat!J3*Weighting!V10+TUM_default_S3_Mat!K3*Weighting!V11+TUM_default_S3_Mat!L3*Weighting!V12+TUM_default_S3_Mat!M3*Weighting!V13+TUM_default_S3_Mat!N3*Weighting!V14+TUM_default_S3_Mat!O3*Weighting!V15+TUM_default_S3_Mat!P3*Weighting!V16+TUM_default_S3_Mat!Q3*Weighting!V17</f>
        <v>5.2044756618712829E-2</v>
      </c>
      <c r="W3" s="6">
        <f>+TUM_default_S3_Mat!B3*Weighting!W2+TUM_default_S3_Mat!C3*Weighting!W3+TUM_default_S3_Mat!D3*Weighting!W4+TUM_default_S3_Mat!E3*Weighting!W5+TUM_default_S3_Mat!F3*Weighting!W6+TUM_default_S3_Mat!G3*Weighting!W7+TUM_default_S3_Mat!H3*Weighting!W8+TUM_default_S3_Mat!I3*Weighting!W9+TUM_default_S3_Mat!J3*Weighting!W10+TUM_default_S3_Mat!K3*Weighting!W11+TUM_default_S3_Mat!L3*Weighting!W12+TUM_default_S3_Mat!M3*Weighting!W13+TUM_default_S3_Mat!N3*Weighting!W14+TUM_default_S3_Mat!O3*Weighting!W15+TUM_default_S3_Mat!P3*Weighting!W16+TUM_default_S3_Mat!Q3*Weighting!W17</f>
        <v>8.9749386475383053E-2</v>
      </c>
      <c r="X3" s="6">
        <f>+TUM_default_S3_Mat!B3*Weighting!X2+TUM_default_S3_Mat!C3*Weighting!X3+TUM_default_S3_Mat!D3*Weighting!X4+TUM_default_S3_Mat!E3*Weighting!X5+TUM_default_S3_Mat!F3*Weighting!X6+TUM_default_S3_Mat!G3*Weighting!X7+TUM_default_S3_Mat!H3*Weighting!X8+TUM_default_S3_Mat!I3*Weighting!X9+TUM_default_S3_Mat!J3*Weighting!X10+TUM_default_S3_Mat!K3*Weighting!X11+TUM_default_S3_Mat!L3*Weighting!X12+TUM_default_S3_Mat!M3*Weighting!X13+TUM_default_S3_Mat!N3*Weighting!X14+TUM_default_S3_Mat!O3*Weighting!X15+TUM_default_S3_Mat!P3*Weighting!X16+TUM_default_S3_Mat!Q3*Weighting!X17</f>
        <v>2.1919133588072608E-2</v>
      </c>
      <c r="Y3" s="6">
        <f>+TUM_default_S3_Mat!B3*Weighting!Y2+TUM_default_S3_Mat!C3*Weighting!Y3+TUM_default_S3_Mat!D3*Weighting!Y4+TUM_default_S3_Mat!E3*Weighting!Y5+TUM_default_S3_Mat!F3*Weighting!Y6+TUM_default_S3_Mat!G3*Weighting!Y7+TUM_default_S3_Mat!H3*Weighting!Y8+TUM_default_S3_Mat!I3*Weighting!Y9+TUM_default_S3_Mat!J3*Weighting!Y10+TUM_default_S3_Mat!K3*Weighting!Y11+TUM_default_S3_Mat!L3*Weighting!Y12+TUM_default_S3_Mat!M3*Weighting!Y13+TUM_default_S3_Mat!N3*Weighting!Y14+TUM_default_S3_Mat!O3*Weighting!Y15+TUM_default_S3_Mat!P3*Weighting!Y16+TUM_default_S3_Mat!Q3*Weighting!Y17</f>
        <v>2.7653799657135023E-2</v>
      </c>
      <c r="Z3" s="6">
        <f>+TUM_default_S3_Mat!B3*Weighting!Z2+TUM_default_S3_Mat!C3*Weighting!Z3+TUM_default_S3_Mat!D3*Weighting!Z4+TUM_default_S3_Mat!E3*Weighting!Z5+TUM_default_S3_Mat!F3*Weighting!Z6+TUM_default_S3_Mat!G3*Weighting!Z7+TUM_default_S3_Mat!H3*Weighting!Z8+TUM_default_S3_Mat!I3*Weighting!Z9+TUM_default_S3_Mat!J3*Weighting!Z10+TUM_default_S3_Mat!K3*Weighting!Z11+TUM_default_S3_Mat!L3*Weighting!Z12+TUM_default_S3_Mat!M3*Weighting!Z13+TUM_default_S3_Mat!N3*Weighting!Z14+TUM_default_S3_Mat!O3*Weighting!Z15+TUM_default_S3_Mat!P3*Weighting!Z16+TUM_default_S3_Mat!Q3*Weighting!Z17</f>
        <v>2.8489287448191025E-2</v>
      </c>
      <c r="AA3" s="6">
        <f>+TUM_default_S3_Mat!B3*Weighting!AA2+TUM_default_S3_Mat!C3*Weighting!AA3+TUM_default_S3_Mat!D3*Weighting!AA4+TUM_default_S3_Mat!E3*Weighting!AA5+TUM_default_S3_Mat!F3*Weighting!AA6+TUM_default_S3_Mat!G3*Weighting!AA7+TUM_default_S3_Mat!H3*Weighting!AA8+TUM_default_S3_Mat!I3*Weighting!AA9+TUM_default_S3_Mat!J3*Weighting!AA10+TUM_default_S3_Mat!K3*Weighting!AA11+TUM_default_S3_Mat!L3*Weighting!AA12+TUM_default_S3_Mat!M3*Weighting!AA13+TUM_default_S3_Mat!N3*Weighting!AA14+TUM_default_S3_Mat!O3*Weighting!AA15+TUM_default_S3_Mat!P3*Weighting!AA16+TUM_default_S3_Mat!Q3*Weighting!AA17</f>
        <v>0.99694595644550954</v>
      </c>
    </row>
    <row r="4" spans="1:27" x14ac:dyDescent="0.35">
      <c r="A4" s="5" t="s">
        <v>3</v>
      </c>
      <c r="B4" s="6">
        <f ca="1">+TUM_default_S3_Mat!B4*Weighting!B2+TUM_default_S3_Mat!C4*Weighting!B3+TUM_default_S3_Mat!D4*Weighting!B4+TUM_default_S3_Mat!E4*Weighting!B5+TUM_default_S3_Mat!F4*Weighting!B6+TUM_default_S3_Mat!G4*Weighting!B7+TUM_default_S3_Mat!H4*Weighting!B8+TUM_default_S3_Mat!I4*Weighting!B9+TUM_default_S3_Mat!J4*Weighting!B10+TUM_default_S3_Mat!K4*Weighting!B11+TUM_default_S3_Mat!L4*Weighting!B12+TUM_default_S3_Mat!M4*Weighting!B13+TUM_default_S3_Mat!N4*Weighting!B14+TUM_default_S3_Mat!O4*Weighting!B15+TUM_default_S3_Mat!P4*Weighting!B16+TUM_default_S3_Mat!Q4*Weighting!B17</f>
        <v>0.64180914879328321</v>
      </c>
      <c r="C4" s="6">
        <f ca="1">+TUM_default_S3_Mat!B4*Weighting!C2+TUM_default_S3_Mat!C4*Weighting!C3+TUM_default_S3_Mat!D4*Weighting!C4+TUM_default_S3_Mat!E4*Weighting!C5+TUM_default_S3_Mat!F4*Weighting!C6+TUM_default_S3_Mat!G4*Weighting!C7+TUM_default_S3_Mat!H4*Weighting!C8+TUM_default_S3_Mat!I4*Weighting!C9+TUM_default_S3_Mat!J4*Weighting!C10+TUM_default_S3_Mat!K4*Weighting!C11+TUM_default_S3_Mat!L4*Weighting!C12+TUM_default_S3_Mat!M4*Weighting!C13+TUM_default_S3_Mat!N4*Weighting!C14+TUM_default_S3_Mat!O4*Weighting!C15+TUM_default_S3_Mat!P4*Weighting!C16+TUM_default_S3_Mat!Q4*Weighting!C17</f>
        <v>0.45216689551576961</v>
      </c>
      <c r="D4" s="6">
        <f ca="1">+TUM_default_S3_Mat!B4*Weighting!D2+TUM_default_S3_Mat!C4*Weighting!D3+TUM_default_S3_Mat!D4*Weighting!D4+TUM_default_S3_Mat!E4*Weighting!D5+TUM_default_S3_Mat!F4*Weighting!D6+TUM_default_S3_Mat!G4*Weighting!D7+TUM_default_S3_Mat!H4*Weighting!D8+TUM_default_S3_Mat!I4*Weighting!D9+TUM_default_S3_Mat!J4*Weighting!D10+TUM_default_S3_Mat!K4*Weighting!D11+TUM_default_S3_Mat!L4*Weighting!D12+TUM_default_S3_Mat!M4*Weighting!D13+TUM_default_S3_Mat!N4*Weighting!D14+TUM_default_S3_Mat!O4*Weighting!D15+TUM_default_S3_Mat!P4*Weighting!D16+TUM_default_S3_Mat!Q4*Weighting!D17</f>
        <v>0.63103995186016903</v>
      </c>
      <c r="E4" s="6">
        <f ca="1">+TUM_default_S3_Mat!B4*Weighting!E2+TUM_default_S3_Mat!C4*Weighting!E3+TUM_default_S3_Mat!D4*Weighting!E4+TUM_default_S3_Mat!E4*Weighting!E5+TUM_default_S3_Mat!F4*Weighting!E6+TUM_default_S3_Mat!G4*Weighting!E7+TUM_default_S3_Mat!H4*Weighting!E8+TUM_default_S3_Mat!I4*Weighting!E9+TUM_default_S3_Mat!J4*Weighting!E10+TUM_default_S3_Mat!K4*Weighting!E11+TUM_default_S3_Mat!L4*Weighting!E12+TUM_default_S3_Mat!M4*Weighting!E13+TUM_default_S3_Mat!N4*Weighting!E14+TUM_default_S3_Mat!O4*Weighting!E15+TUM_default_S3_Mat!P4*Weighting!E16+TUM_default_S3_Mat!Q4*Weighting!E17</f>
        <v>0.21936626107325877</v>
      </c>
      <c r="F4" s="6">
        <f ca="1">+TUM_default_S3_Mat!B4*Weighting!F2+TUM_default_S3_Mat!C4*Weighting!F3+TUM_default_S3_Mat!D4*Weighting!F4+TUM_default_S3_Mat!E4*Weighting!F5+TUM_default_S3_Mat!F4*Weighting!F6+TUM_default_S3_Mat!G4*Weighting!F7+TUM_default_S3_Mat!H4*Weighting!F8+TUM_default_S3_Mat!I4*Weighting!F9+TUM_default_S3_Mat!J4*Weighting!F10+TUM_default_S3_Mat!K4*Weighting!F11+TUM_default_S3_Mat!L4*Weighting!F12+TUM_default_S3_Mat!M4*Weighting!F13+TUM_default_S3_Mat!N4*Weighting!F14+TUM_default_S3_Mat!O4*Weighting!F15+TUM_default_S3_Mat!P4*Weighting!F16+TUM_default_S3_Mat!Q4*Weighting!F17</f>
        <v>0.53402874701721759</v>
      </c>
      <c r="G4" s="6">
        <f>+TUM_default_S3_Mat!B4*Weighting!G2+TUM_default_S3_Mat!C4*Weighting!G3+TUM_default_S3_Mat!D4*Weighting!G4+TUM_default_S3_Mat!E4*Weighting!G5+TUM_default_S3_Mat!F4*Weighting!G6+TUM_default_S3_Mat!G4*Weighting!G7+TUM_default_S3_Mat!H4*Weighting!G8+TUM_default_S3_Mat!I4*Weighting!G9+TUM_default_S3_Mat!J4*Weighting!G10+TUM_default_S3_Mat!K4*Weighting!G11+TUM_default_S3_Mat!L4*Weighting!G12+TUM_default_S3_Mat!M4*Weighting!G13+TUM_default_S3_Mat!N4*Weighting!G14+TUM_default_S3_Mat!O4*Weighting!G15+TUM_default_S3_Mat!P4*Weighting!G16+TUM_default_S3_Mat!Q4*Weighting!G17</f>
        <v>0.33224961212123055</v>
      </c>
      <c r="H4" s="6">
        <f>+TUM_default_S3_Mat!B4*Weighting!H2+TUM_default_S3_Mat!C4*Weighting!H3+TUM_default_S3_Mat!D4*Weighting!H4+TUM_default_S3_Mat!E4*Weighting!H5+TUM_default_S3_Mat!F4*Weighting!H6+TUM_default_S3_Mat!G4*Weighting!H7+TUM_default_S3_Mat!H4*Weighting!H8+TUM_default_S3_Mat!I4*Weighting!H9+TUM_default_S3_Mat!J4*Weighting!H10+TUM_default_S3_Mat!K4*Weighting!H11+TUM_default_S3_Mat!L4*Weighting!H12+TUM_default_S3_Mat!M4*Weighting!H13+TUM_default_S3_Mat!N4*Weighting!H14+TUM_default_S3_Mat!O4*Weighting!H15+TUM_default_S3_Mat!P4*Weighting!H16+TUM_default_S3_Mat!Q4*Weighting!H17</f>
        <v>0.33723497784648343</v>
      </c>
      <c r="I4" s="6">
        <f>+TUM_default_S3_Mat!B4*Weighting!I2+TUM_default_S3_Mat!C4*Weighting!I3+TUM_default_S3_Mat!D4*Weighting!I4+TUM_default_S3_Mat!E4*Weighting!I5+TUM_default_S3_Mat!F4*Weighting!I6+TUM_default_S3_Mat!G4*Weighting!I7+TUM_default_S3_Mat!H4*Weighting!I8+TUM_default_S3_Mat!I4*Weighting!I9+TUM_default_S3_Mat!J4*Weighting!I10+TUM_default_S3_Mat!K4*Weighting!I11+TUM_default_S3_Mat!L4*Weighting!I12+TUM_default_S3_Mat!M4*Weighting!I13+TUM_default_S3_Mat!N4*Weighting!I14+TUM_default_S3_Mat!O4*Weighting!I15+TUM_default_S3_Mat!P4*Weighting!I16+TUM_default_S3_Mat!Q4*Weighting!I17</f>
        <v>0.32944489040870306</v>
      </c>
      <c r="J4" s="6">
        <f>+TUM_default_S3_Mat!B4*Weighting!J2+TUM_default_S3_Mat!C4*Weighting!J3+TUM_default_S3_Mat!D4*Weighting!J4+TUM_default_S3_Mat!E4*Weighting!J5+TUM_default_S3_Mat!F4*Weighting!J6+TUM_default_S3_Mat!G4*Weighting!J7+TUM_default_S3_Mat!H4*Weighting!J8+TUM_default_S3_Mat!I4*Weighting!J9+TUM_default_S3_Mat!J4*Weighting!J10+TUM_default_S3_Mat!K4*Weighting!J11+TUM_default_S3_Mat!L4*Weighting!J12+TUM_default_S3_Mat!M4*Weighting!J13+TUM_default_S3_Mat!N4*Weighting!J14+TUM_default_S3_Mat!O4*Weighting!J15+TUM_default_S3_Mat!P4*Weighting!J16+TUM_default_S3_Mat!Q4*Weighting!J17</f>
        <v>0.20764376084703542</v>
      </c>
      <c r="K4" s="6">
        <f>+TUM_default_S3_Mat!B4*Weighting!K2+TUM_default_S3_Mat!C4*Weighting!K3+TUM_default_S3_Mat!D4*Weighting!K4+TUM_default_S3_Mat!E4*Weighting!K5+TUM_default_S3_Mat!F4*Weighting!K6+TUM_default_S3_Mat!G4*Weighting!K7+TUM_default_S3_Mat!H4*Weighting!K8+TUM_default_S3_Mat!I4*Weighting!K9+TUM_default_S3_Mat!J4*Weighting!K10+TUM_default_S3_Mat!K4*Weighting!K11+TUM_default_S3_Mat!L4*Weighting!K12+TUM_default_S3_Mat!M4*Weighting!K13+TUM_default_S3_Mat!N4*Weighting!K14+TUM_default_S3_Mat!O4*Weighting!K15+TUM_default_S3_Mat!P4*Weighting!K16+TUM_default_S3_Mat!Q4*Weighting!K17</f>
        <v>0.30627776475347424</v>
      </c>
      <c r="L4" s="6">
        <f>+TUM_default_S3_Mat!B4*Weighting!L2+TUM_default_S3_Mat!C4*Weighting!L3+TUM_default_S3_Mat!D4*Weighting!L4+TUM_default_S3_Mat!E4*Weighting!L5+TUM_default_S3_Mat!F4*Weighting!L6+TUM_default_S3_Mat!G4*Weighting!L7+TUM_default_S3_Mat!H4*Weighting!L8+TUM_default_S3_Mat!I4*Weighting!L9+TUM_default_S3_Mat!J4*Weighting!L10+TUM_default_S3_Mat!K4*Weighting!L11+TUM_default_S3_Mat!L4*Weighting!L12+TUM_default_S3_Mat!M4*Weighting!L13+TUM_default_S3_Mat!N4*Weighting!L14+TUM_default_S3_Mat!O4*Weighting!L15+TUM_default_S3_Mat!P4*Weighting!L16+TUM_default_S3_Mat!Q4*Weighting!L17</f>
        <v>0.21269312158899328</v>
      </c>
      <c r="M4" s="6">
        <f>+TUM_default_S3_Mat!B4*Weighting!M2+TUM_default_S3_Mat!C4*Weighting!M3+TUM_default_S3_Mat!D4*Weighting!M4+TUM_default_S3_Mat!E4*Weighting!M5+TUM_default_S3_Mat!F4*Weighting!M6+TUM_default_S3_Mat!G4*Weighting!M7+TUM_default_S3_Mat!H4*Weighting!M8+TUM_default_S3_Mat!I4*Weighting!M9+TUM_default_S3_Mat!J4*Weighting!M10+TUM_default_S3_Mat!K4*Weighting!M11+TUM_default_S3_Mat!L4*Weighting!M12+TUM_default_S3_Mat!M4*Weighting!M13+TUM_default_S3_Mat!N4*Weighting!M14+TUM_default_S3_Mat!O4*Weighting!M15+TUM_default_S3_Mat!P4*Weighting!M16+TUM_default_S3_Mat!Q4*Weighting!M17</f>
        <v>8.858976942355215E-2</v>
      </c>
      <c r="N4" s="6">
        <f>+TUM_default_S3_Mat!B4*Weighting!N2+TUM_default_S3_Mat!C4*Weighting!N3+TUM_default_S3_Mat!D4*Weighting!N4+TUM_default_S3_Mat!E4*Weighting!N5+TUM_default_S3_Mat!F4*Weighting!N6+TUM_default_S3_Mat!G4*Weighting!N7+TUM_default_S3_Mat!H4*Weighting!N8+TUM_default_S3_Mat!I4*Weighting!N9+TUM_default_S3_Mat!J4*Weighting!N10+TUM_default_S3_Mat!K4*Weighting!N11+TUM_default_S3_Mat!L4*Weighting!N12+TUM_default_S3_Mat!M4*Weighting!N13+TUM_default_S3_Mat!N4*Weighting!N14+TUM_default_S3_Mat!O4*Weighting!N15+TUM_default_S3_Mat!P4*Weighting!N16+TUM_default_S3_Mat!Q4*Weighting!N17</f>
        <v>1.1312938937430039</v>
      </c>
      <c r="O4" s="6">
        <f>+TUM_default_S3_Mat!B4*Weighting!O2+TUM_default_S3_Mat!C4*Weighting!O3+TUM_default_S3_Mat!D4*Weighting!O4+TUM_default_S3_Mat!E4*Weighting!O5+TUM_default_S3_Mat!F4*Weighting!O6+TUM_default_S3_Mat!G4*Weighting!O7+TUM_default_S3_Mat!H4*Weighting!O8+TUM_default_S3_Mat!I4*Weighting!O9+TUM_default_S3_Mat!J4*Weighting!O10+TUM_default_S3_Mat!K4*Weighting!O11+TUM_default_S3_Mat!L4*Weighting!O12+TUM_default_S3_Mat!M4*Weighting!O13+TUM_default_S3_Mat!N4*Weighting!O14+TUM_default_S3_Mat!O4*Weighting!O15+TUM_default_S3_Mat!P4*Weighting!O16+TUM_default_S3_Mat!Q4*Weighting!O17</f>
        <v>0.29933197582459681</v>
      </c>
      <c r="P4" s="6">
        <f>+TUM_default_S3_Mat!B4*Weighting!P2+TUM_default_S3_Mat!C4*Weighting!P3+TUM_default_S3_Mat!D4*Weighting!P4+TUM_default_S3_Mat!E4*Weighting!P5+TUM_default_S3_Mat!F4*Weighting!P6+TUM_default_S3_Mat!G4*Weighting!P7+TUM_default_S3_Mat!H4*Weighting!P8+TUM_default_S3_Mat!I4*Weighting!P9+TUM_default_S3_Mat!J4*Weighting!P10+TUM_default_S3_Mat!K4*Weighting!P11+TUM_default_S3_Mat!L4*Weighting!P12+TUM_default_S3_Mat!M4*Weighting!P13+TUM_default_S3_Mat!N4*Weighting!P14+TUM_default_S3_Mat!O4*Weighting!P15+TUM_default_S3_Mat!P4*Weighting!P16+TUM_default_S3_Mat!Q4*Weighting!P17</f>
        <v>0.16912256067652101</v>
      </c>
      <c r="Q4" s="6">
        <f>+TUM_default_S3_Mat!B4*Weighting!Q2+TUM_default_S3_Mat!C4*Weighting!Q3+TUM_default_S3_Mat!D4*Weighting!Q4+TUM_default_S3_Mat!E4*Weighting!Q5+TUM_default_S3_Mat!F4*Weighting!Q6+TUM_default_S3_Mat!G4*Weighting!Q7+TUM_default_S3_Mat!H4*Weighting!Q8+TUM_default_S3_Mat!I4*Weighting!Q9+TUM_default_S3_Mat!J4*Weighting!Q10+TUM_default_S3_Mat!K4*Weighting!Q11+TUM_default_S3_Mat!L4*Weighting!Q12+TUM_default_S3_Mat!M4*Weighting!Q13+TUM_default_S3_Mat!N4*Weighting!Q14+TUM_default_S3_Mat!O4*Weighting!Q15+TUM_default_S3_Mat!P4*Weighting!Q16+TUM_default_S3_Mat!Q4*Weighting!Q17</f>
        <v>0.13798508347406963</v>
      </c>
      <c r="R4" s="6">
        <f>+TUM_default_S3_Mat!B4*Weighting!R2+TUM_default_S3_Mat!C4*Weighting!R3+TUM_default_S3_Mat!D4*Weighting!R4+TUM_default_S3_Mat!E4*Weighting!R5+TUM_default_S3_Mat!F4*Weighting!R6+TUM_default_S3_Mat!G4*Weighting!R7+TUM_default_S3_Mat!H4*Weighting!R8+TUM_default_S3_Mat!I4*Weighting!R9+TUM_default_S3_Mat!J4*Weighting!R10+TUM_default_S3_Mat!K4*Weighting!R11+TUM_default_S3_Mat!L4*Weighting!R12+TUM_default_S3_Mat!M4*Weighting!R13+TUM_default_S3_Mat!N4*Weighting!R14+TUM_default_S3_Mat!O4*Weighting!R15+TUM_default_S3_Mat!P4*Weighting!R16+TUM_default_S3_Mat!Q4*Weighting!R17</f>
        <v>0.28507000555705231</v>
      </c>
      <c r="S4" s="6">
        <f>+TUM_default_S3_Mat!B4*Weighting!S2+TUM_default_S3_Mat!C4*Weighting!S3+TUM_default_S3_Mat!D4*Weighting!S4+TUM_default_S3_Mat!E4*Weighting!S5+TUM_default_S3_Mat!F4*Weighting!S6+TUM_default_S3_Mat!G4*Weighting!S7+TUM_default_S3_Mat!H4*Weighting!S8+TUM_default_S3_Mat!I4*Weighting!S9+TUM_default_S3_Mat!J4*Weighting!S10+TUM_default_S3_Mat!K4*Weighting!S11+TUM_default_S3_Mat!L4*Weighting!S12+TUM_default_S3_Mat!M4*Weighting!S13+TUM_default_S3_Mat!N4*Weighting!S14+TUM_default_S3_Mat!O4*Weighting!S15+TUM_default_S3_Mat!P4*Weighting!S16+TUM_default_S3_Mat!Q4*Weighting!S17</f>
        <v>0.32895382377838006</v>
      </c>
      <c r="T4" s="6">
        <f>+TUM_default_S3_Mat!B4*Weighting!T2+TUM_default_S3_Mat!C4*Weighting!T3+TUM_default_S3_Mat!D4*Weighting!T4+TUM_default_S3_Mat!E4*Weighting!T5+TUM_default_S3_Mat!F4*Weighting!T6+TUM_default_S3_Mat!G4*Weighting!T7+TUM_default_S3_Mat!H4*Weighting!T8+TUM_default_S3_Mat!I4*Weighting!T9+TUM_default_S3_Mat!J4*Weighting!T10+TUM_default_S3_Mat!K4*Weighting!T11+TUM_default_S3_Mat!L4*Weighting!T12+TUM_default_S3_Mat!M4*Weighting!T13+TUM_default_S3_Mat!N4*Weighting!T14+TUM_default_S3_Mat!O4*Weighting!T15+TUM_default_S3_Mat!P4*Weighting!T16+TUM_default_S3_Mat!Q4*Weighting!T17</f>
        <v>0.18269487281296809</v>
      </c>
      <c r="U4" s="6">
        <f>+TUM_default_S3_Mat!B4*Weighting!U2+TUM_default_S3_Mat!C4*Weighting!U3+TUM_default_S3_Mat!D4*Weighting!U4+TUM_default_S3_Mat!E4*Weighting!U5+TUM_default_S3_Mat!F4*Weighting!U6+TUM_default_S3_Mat!G4*Weighting!U7+TUM_default_S3_Mat!H4*Weighting!U8+TUM_default_S3_Mat!I4*Weighting!U9+TUM_default_S3_Mat!J4*Weighting!U10+TUM_default_S3_Mat!K4*Weighting!U11+TUM_default_S3_Mat!L4*Weighting!U12+TUM_default_S3_Mat!M4*Weighting!U13+TUM_default_S3_Mat!N4*Weighting!U14+TUM_default_S3_Mat!O4*Weighting!U15+TUM_default_S3_Mat!P4*Weighting!U16+TUM_default_S3_Mat!Q4*Weighting!U17</f>
        <v>4.6654046594543759E-2</v>
      </c>
      <c r="V4" s="6">
        <f>+TUM_default_S3_Mat!B4*Weighting!V2+TUM_default_S3_Mat!C4*Weighting!V3+TUM_default_S3_Mat!D4*Weighting!V4+TUM_default_S3_Mat!E4*Weighting!V5+TUM_default_S3_Mat!F4*Weighting!V6+TUM_default_S3_Mat!G4*Weighting!V7+TUM_default_S3_Mat!H4*Weighting!V8+TUM_default_S3_Mat!I4*Weighting!V9+TUM_default_S3_Mat!J4*Weighting!V10+TUM_default_S3_Mat!K4*Weighting!V11+TUM_default_S3_Mat!L4*Weighting!V12+TUM_default_S3_Mat!M4*Weighting!V13+TUM_default_S3_Mat!N4*Weighting!V14+TUM_default_S3_Mat!O4*Weighting!V15+TUM_default_S3_Mat!P4*Weighting!V16+TUM_default_S3_Mat!Q4*Weighting!V17</f>
        <v>0.10408951323742562</v>
      </c>
      <c r="W4" s="6">
        <f>+TUM_default_S3_Mat!B4*Weighting!W2+TUM_default_S3_Mat!C4*Weighting!W3+TUM_default_S3_Mat!D4*Weighting!W4+TUM_default_S3_Mat!E4*Weighting!W5+TUM_default_S3_Mat!F4*Weighting!W6+TUM_default_S3_Mat!G4*Weighting!W7+TUM_default_S3_Mat!H4*Weighting!W8+TUM_default_S3_Mat!I4*Weighting!W9+TUM_default_S3_Mat!J4*Weighting!W10+TUM_default_S3_Mat!K4*Weighting!W11+TUM_default_S3_Mat!L4*Weighting!W12+TUM_default_S3_Mat!M4*Weighting!W13+TUM_default_S3_Mat!N4*Weighting!W14+TUM_default_S3_Mat!O4*Weighting!W15+TUM_default_S3_Mat!P4*Weighting!W16+TUM_default_S3_Mat!Q4*Weighting!W17</f>
        <v>0.17949877295076602</v>
      </c>
      <c r="X4" s="6">
        <f>+TUM_default_S3_Mat!B4*Weighting!X2+TUM_default_S3_Mat!C4*Weighting!X3+TUM_default_S3_Mat!D4*Weighting!X4+TUM_default_S3_Mat!E4*Weighting!X5+TUM_default_S3_Mat!F4*Weighting!X6+TUM_default_S3_Mat!G4*Weighting!X7+TUM_default_S3_Mat!H4*Weighting!X8+TUM_default_S3_Mat!I4*Weighting!X9+TUM_default_S3_Mat!J4*Weighting!X10+TUM_default_S3_Mat!K4*Weighting!X11+TUM_default_S3_Mat!L4*Weighting!X12+TUM_default_S3_Mat!M4*Weighting!X13+TUM_default_S3_Mat!N4*Weighting!X14+TUM_default_S3_Mat!O4*Weighting!X15+TUM_default_S3_Mat!P4*Weighting!X16+TUM_default_S3_Mat!Q4*Weighting!X17</f>
        <v>4.3838267176145196E-2</v>
      </c>
      <c r="Y4" s="6">
        <f>+TUM_default_S3_Mat!B4*Weighting!Y2+TUM_default_S3_Mat!C4*Weighting!Y3+TUM_default_S3_Mat!D4*Weighting!Y4+TUM_default_S3_Mat!E4*Weighting!Y5+TUM_default_S3_Mat!F4*Weighting!Y6+TUM_default_S3_Mat!G4*Weighting!Y7+TUM_default_S3_Mat!H4*Weighting!Y8+TUM_default_S3_Mat!I4*Weighting!Y9+TUM_default_S3_Mat!J4*Weighting!Y10+TUM_default_S3_Mat!K4*Weighting!Y11+TUM_default_S3_Mat!L4*Weighting!Y12+TUM_default_S3_Mat!M4*Weighting!Y13+TUM_default_S3_Mat!N4*Weighting!Y14+TUM_default_S3_Mat!O4*Weighting!Y15+TUM_default_S3_Mat!P4*Weighting!Y16+TUM_default_S3_Mat!Q4*Weighting!Y17</f>
        <v>5.5307599314270026E-2</v>
      </c>
      <c r="Z4" s="6">
        <f>+TUM_default_S3_Mat!B4*Weighting!Z2+TUM_default_S3_Mat!C4*Weighting!Z3+TUM_default_S3_Mat!D4*Weighting!Z4+TUM_default_S3_Mat!E4*Weighting!Z5+TUM_default_S3_Mat!F4*Weighting!Z6+TUM_default_S3_Mat!G4*Weighting!Z7+TUM_default_S3_Mat!H4*Weighting!Z8+TUM_default_S3_Mat!I4*Weighting!Z9+TUM_default_S3_Mat!J4*Weighting!Z10+TUM_default_S3_Mat!K4*Weighting!Z11+TUM_default_S3_Mat!L4*Weighting!Z12+TUM_default_S3_Mat!M4*Weighting!Z13+TUM_default_S3_Mat!N4*Weighting!Z14+TUM_default_S3_Mat!O4*Weighting!Z15+TUM_default_S3_Mat!P4*Weighting!Z16+TUM_default_S3_Mat!Q4*Weighting!Z17</f>
        <v>5.6978574896382021E-2</v>
      </c>
      <c r="AA4" s="6">
        <f>+TUM_default_S3_Mat!B4*Weighting!AA2+TUM_default_S3_Mat!C4*Weighting!AA3+TUM_default_S3_Mat!D4*Weighting!AA4+TUM_default_S3_Mat!E4*Weighting!AA5+TUM_default_S3_Mat!F4*Weighting!AA6+TUM_default_S3_Mat!G4*Weighting!AA7+TUM_default_S3_Mat!H4*Weighting!AA8+TUM_default_S3_Mat!I4*Weighting!AA9+TUM_default_S3_Mat!J4*Weighting!AA10+TUM_default_S3_Mat!K4*Weighting!AA11+TUM_default_S3_Mat!L4*Weighting!AA12+TUM_default_S3_Mat!M4*Weighting!AA13+TUM_default_S3_Mat!N4*Weighting!AA14+TUM_default_S3_Mat!O4*Weighting!AA15+TUM_default_S3_Mat!P4*Weighting!AA16+TUM_default_S3_Mat!Q4*Weighting!AA17</f>
        <v>1.9938919128910182</v>
      </c>
    </row>
    <row r="5" spans="1:27" x14ac:dyDescent="0.35">
      <c r="A5" s="5" t="s">
        <v>4</v>
      </c>
      <c r="B5" s="6">
        <f ca="1">+TUM_default_S3_Mat!B5*Weighting!B2+TUM_default_S3_Mat!C5*Weighting!B3+TUM_default_S3_Mat!D5*Weighting!B4+TUM_default_S3_Mat!E5*Weighting!B5+TUM_default_S3_Mat!F5*Weighting!B6+TUM_default_S3_Mat!G5*Weighting!B7+TUM_default_S3_Mat!H5*Weighting!B8+TUM_default_S3_Mat!I5*Weighting!B9+TUM_default_S3_Mat!J5*Weighting!B10+TUM_default_S3_Mat!K5*Weighting!B11+TUM_default_S3_Mat!L5*Weighting!B12+TUM_default_S3_Mat!M5*Weighting!B13+TUM_default_S3_Mat!N5*Weighting!B14+TUM_default_S3_Mat!O5*Weighting!B15+TUM_default_S3_Mat!P5*Weighting!B16+TUM_default_S3_Mat!Q5*Weighting!B17</f>
        <v>0.96271372318992454</v>
      </c>
      <c r="C5" s="6">
        <f ca="1">+TUM_default_S3_Mat!B5*Weighting!C2+TUM_default_S3_Mat!C5*Weighting!C3+TUM_default_S3_Mat!D5*Weighting!C4+TUM_default_S3_Mat!E5*Weighting!C5+TUM_default_S3_Mat!F5*Weighting!C6+TUM_default_S3_Mat!G5*Weighting!C7+TUM_default_S3_Mat!H5*Weighting!C8+TUM_default_S3_Mat!I5*Weighting!C9+TUM_default_S3_Mat!J5*Weighting!C10+TUM_default_S3_Mat!K5*Weighting!C11+TUM_default_S3_Mat!L5*Weighting!C12+TUM_default_S3_Mat!M5*Weighting!C13+TUM_default_S3_Mat!N5*Weighting!C14+TUM_default_S3_Mat!O5*Weighting!C15+TUM_default_S3_Mat!P5*Weighting!C16+TUM_default_S3_Mat!Q5*Weighting!C17</f>
        <v>0.67825034327365452</v>
      </c>
      <c r="D5" s="6">
        <f ca="1">+TUM_default_S3_Mat!B5*Weighting!D2+TUM_default_S3_Mat!C5*Weighting!D3+TUM_default_S3_Mat!D5*Weighting!D4+TUM_default_S3_Mat!E5*Weighting!D5+TUM_default_S3_Mat!F5*Weighting!D6+TUM_default_S3_Mat!G5*Weighting!D7+TUM_default_S3_Mat!H5*Weighting!D8+TUM_default_S3_Mat!I5*Weighting!D9+TUM_default_S3_Mat!J5*Weighting!D10+TUM_default_S3_Mat!K5*Weighting!D11+TUM_default_S3_Mat!L5*Weighting!D12+TUM_default_S3_Mat!M5*Weighting!D13+TUM_default_S3_Mat!N5*Weighting!D14+TUM_default_S3_Mat!O5*Weighting!D15+TUM_default_S3_Mat!P5*Weighting!D16+TUM_default_S3_Mat!Q5*Weighting!D17</f>
        <v>0.94655992779025333</v>
      </c>
      <c r="E5" s="6">
        <f ca="1">+TUM_default_S3_Mat!B5*Weighting!E2+TUM_default_S3_Mat!C5*Weighting!E3+TUM_default_S3_Mat!D5*Weighting!E4+TUM_default_S3_Mat!E5*Weighting!E5+TUM_default_S3_Mat!F5*Weighting!E6+TUM_default_S3_Mat!G5*Weighting!E7+TUM_default_S3_Mat!H5*Weighting!E8+TUM_default_S3_Mat!I5*Weighting!E9+TUM_default_S3_Mat!J5*Weighting!E10+TUM_default_S3_Mat!K5*Weighting!E11+TUM_default_S3_Mat!L5*Weighting!E12+TUM_default_S3_Mat!M5*Weighting!E13+TUM_default_S3_Mat!N5*Weighting!E14+TUM_default_S3_Mat!O5*Weighting!E15+TUM_default_S3_Mat!P5*Weighting!E16+TUM_default_S3_Mat!Q5*Weighting!E17</f>
        <v>0.32904939160988828</v>
      </c>
      <c r="F5" s="6">
        <f ca="1">+TUM_default_S3_Mat!B5*Weighting!F2+TUM_default_S3_Mat!C5*Weighting!F3+TUM_default_S3_Mat!D5*Weighting!F4+TUM_default_S3_Mat!E5*Weighting!F5+TUM_default_S3_Mat!F5*Weighting!F6+TUM_default_S3_Mat!G5*Weighting!F7+TUM_default_S3_Mat!H5*Weighting!F8+TUM_default_S3_Mat!I5*Weighting!F9+TUM_default_S3_Mat!J5*Weighting!F10+TUM_default_S3_Mat!K5*Weighting!F11+TUM_default_S3_Mat!L5*Weighting!F12+TUM_default_S3_Mat!M5*Weighting!F13+TUM_default_S3_Mat!N5*Weighting!F14+TUM_default_S3_Mat!O5*Weighting!F15+TUM_default_S3_Mat!P5*Weighting!F16+TUM_default_S3_Mat!Q5*Weighting!F17</f>
        <v>0.80104312052582649</v>
      </c>
      <c r="G5" s="6">
        <f>+TUM_default_S3_Mat!B5*Weighting!G2+TUM_default_S3_Mat!C5*Weighting!G3+TUM_default_S3_Mat!D5*Weighting!G4+TUM_default_S3_Mat!E5*Weighting!G5+TUM_default_S3_Mat!F5*Weighting!G6+TUM_default_S3_Mat!G5*Weighting!G7+TUM_default_S3_Mat!H5*Weighting!G8+TUM_default_S3_Mat!I5*Weighting!G9+TUM_default_S3_Mat!J5*Weighting!G10+TUM_default_S3_Mat!K5*Weighting!G11+TUM_default_S3_Mat!L5*Weighting!G12+TUM_default_S3_Mat!M5*Weighting!G13+TUM_default_S3_Mat!N5*Weighting!G14+TUM_default_S3_Mat!O5*Weighting!G15+TUM_default_S3_Mat!P5*Weighting!G16+TUM_default_S3_Mat!Q5*Weighting!G17</f>
        <v>0.4983744181818458</v>
      </c>
      <c r="H5" s="6">
        <f>+TUM_default_S3_Mat!B5*Weighting!H2+TUM_default_S3_Mat!C5*Weighting!H3+TUM_default_S3_Mat!D5*Weighting!H4+TUM_default_S3_Mat!E5*Weighting!H5+TUM_default_S3_Mat!F5*Weighting!H6+TUM_default_S3_Mat!G5*Weighting!H7+TUM_default_S3_Mat!H5*Weighting!H8+TUM_default_S3_Mat!I5*Weighting!H9+TUM_default_S3_Mat!J5*Weighting!H10+TUM_default_S3_Mat!K5*Weighting!H11+TUM_default_S3_Mat!L5*Weighting!H12+TUM_default_S3_Mat!M5*Weighting!H13+TUM_default_S3_Mat!N5*Weighting!H14+TUM_default_S3_Mat!O5*Weighting!H15+TUM_default_S3_Mat!P5*Weighting!H16+TUM_default_S3_Mat!Q5*Weighting!H17</f>
        <v>0.50585246676972517</v>
      </c>
      <c r="I5" s="6">
        <f>+TUM_default_S3_Mat!B5*Weighting!I2+TUM_default_S3_Mat!C5*Weighting!I3+TUM_default_S3_Mat!D5*Weighting!I4+TUM_default_S3_Mat!E5*Weighting!I5+TUM_default_S3_Mat!F5*Weighting!I6+TUM_default_S3_Mat!G5*Weighting!I7+TUM_default_S3_Mat!H5*Weighting!I8+TUM_default_S3_Mat!I5*Weighting!I9+TUM_default_S3_Mat!J5*Weighting!I10+TUM_default_S3_Mat!K5*Weighting!I11+TUM_default_S3_Mat!L5*Weighting!I12+TUM_default_S3_Mat!M5*Weighting!I13+TUM_default_S3_Mat!N5*Weighting!I14+TUM_default_S3_Mat!O5*Weighting!I15+TUM_default_S3_Mat!P5*Weighting!I16+TUM_default_S3_Mat!Q5*Weighting!I17</f>
        <v>0.4941673356130547</v>
      </c>
      <c r="J5" s="6">
        <f>+TUM_default_S3_Mat!B5*Weighting!J2+TUM_default_S3_Mat!C5*Weighting!J3+TUM_default_S3_Mat!D5*Weighting!J4+TUM_default_S3_Mat!E5*Weighting!J5+TUM_default_S3_Mat!F5*Weighting!J6+TUM_default_S3_Mat!G5*Weighting!J7+TUM_default_S3_Mat!H5*Weighting!J8+TUM_default_S3_Mat!I5*Weighting!J9+TUM_default_S3_Mat!J5*Weighting!J10+TUM_default_S3_Mat!K5*Weighting!J11+TUM_default_S3_Mat!L5*Weighting!J12+TUM_default_S3_Mat!M5*Weighting!J13+TUM_default_S3_Mat!N5*Weighting!J14+TUM_default_S3_Mat!O5*Weighting!J15+TUM_default_S3_Mat!P5*Weighting!J16+TUM_default_S3_Mat!Q5*Weighting!J17</f>
        <v>0.31146564127055315</v>
      </c>
      <c r="K5" s="6">
        <f>+TUM_default_S3_Mat!B5*Weighting!K2+TUM_default_S3_Mat!C5*Weighting!K3+TUM_default_S3_Mat!D5*Weighting!K4+TUM_default_S3_Mat!E5*Weighting!K5+TUM_default_S3_Mat!F5*Weighting!K6+TUM_default_S3_Mat!G5*Weighting!K7+TUM_default_S3_Mat!H5*Weighting!K8+TUM_default_S3_Mat!I5*Weighting!K9+TUM_default_S3_Mat!J5*Weighting!K10+TUM_default_S3_Mat!K5*Weighting!K11+TUM_default_S3_Mat!L5*Weighting!K12+TUM_default_S3_Mat!M5*Weighting!K13+TUM_default_S3_Mat!N5*Weighting!K14+TUM_default_S3_Mat!O5*Weighting!K15+TUM_default_S3_Mat!P5*Weighting!K16+TUM_default_S3_Mat!Q5*Weighting!K17</f>
        <v>0.45941664713021135</v>
      </c>
      <c r="L5" s="6">
        <f>+TUM_default_S3_Mat!B5*Weighting!L2+TUM_default_S3_Mat!C5*Weighting!L3+TUM_default_S3_Mat!D5*Weighting!L4+TUM_default_S3_Mat!E5*Weighting!L5+TUM_default_S3_Mat!F5*Weighting!L6+TUM_default_S3_Mat!G5*Weighting!L7+TUM_default_S3_Mat!H5*Weighting!L8+TUM_default_S3_Mat!I5*Weighting!L9+TUM_default_S3_Mat!J5*Weighting!L10+TUM_default_S3_Mat!K5*Weighting!L11+TUM_default_S3_Mat!L5*Weighting!L12+TUM_default_S3_Mat!M5*Weighting!L13+TUM_default_S3_Mat!N5*Weighting!L14+TUM_default_S3_Mat!O5*Weighting!L15+TUM_default_S3_Mat!P5*Weighting!L16+TUM_default_S3_Mat!Q5*Weighting!L17</f>
        <v>0.31903968238348995</v>
      </c>
      <c r="M5" s="6">
        <f>+TUM_default_S3_Mat!B5*Weighting!M2+TUM_default_S3_Mat!C5*Weighting!M3+TUM_default_S3_Mat!D5*Weighting!M4+TUM_default_S3_Mat!E5*Weighting!M5+TUM_default_S3_Mat!F5*Weighting!M6+TUM_default_S3_Mat!G5*Weighting!M7+TUM_default_S3_Mat!H5*Weighting!M8+TUM_default_S3_Mat!I5*Weighting!M9+TUM_default_S3_Mat!J5*Weighting!M10+TUM_default_S3_Mat!K5*Weighting!M11+TUM_default_S3_Mat!L5*Weighting!M12+TUM_default_S3_Mat!M5*Weighting!M13+TUM_default_S3_Mat!N5*Weighting!M14+TUM_default_S3_Mat!O5*Weighting!M15+TUM_default_S3_Mat!P5*Weighting!M16+TUM_default_S3_Mat!Q5*Weighting!M17</f>
        <v>0.13288465413532824</v>
      </c>
      <c r="N5" s="6">
        <f>+TUM_default_S3_Mat!B5*Weighting!N2+TUM_default_S3_Mat!C5*Weighting!N3+TUM_default_S3_Mat!D5*Weighting!N4+TUM_default_S3_Mat!E5*Weighting!N5+TUM_default_S3_Mat!F5*Weighting!N6+TUM_default_S3_Mat!G5*Weighting!N7+TUM_default_S3_Mat!H5*Weighting!N8+TUM_default_S3_Mat!I5*Weighting!N9+TUM_default_S3_Mat!J5*Weighting!N10+TUM_default_S3_Mat!K5*Weighting!N11+TUM_default_S3_Mat!L5*Weighting!N12+TUM_default_S3_Mat!M5*Weighting!N13+TUM_default_S3_Mat!N5*Weighting!N14+TUM_default_S3_Mat!O5*Weighting!N15+TUM_default_S3_Mat!P5*Weighting!N16+TUM_default_S3_Mat!Q5*Weighting!N17</f>
        <v>1.6969408406145061</v>
      </c>
      <c r="O5" s="6">
        <f>+TUM_default_S3_Mat!B5*Weighting!O2+TUM_default_S3_Mat!C5*Weighting!O3+TUM_default_S3_Mat!D5*Weighting!O4+TUM_default_S3_Mat!E5*Weighting!O5+TUM_default_S3_Mat!F5*Weighting!O6+TUM_default_S3_Mat!G5*Weighting!O7+TUM_default_S3_Mat!H5*Weighting!O8+TUM_default_S3_Mat!I5*Weighting!O9+TUM_default_S3_Mat!J5*Weighting!O10+TUM_default_S3_Mat!K5*Weighting!O11+TUM_default_S3_Mat!L5*Weighting!O12+TUM_default_S3_Mat!M5*Weighting!O13+TUM_default_S3_Mat!N5*Weighting!O14+TUM_default_S3_Mat!O5*Weighting!O15+TUM_default_S3_Mat!P5*Weighting!O16+TUM_default_S3_Mat!Q5*Weighting!O17</f>
        <v>0.44899796373689532</v>
      </c>
      <c r="P5" s="6">
        <f>+TUM_default_S3_Mat!B5*Weighting!P2+TUM_default_S3_Mat!C5*Weighting!P3+TUM_default_S3_Mat!D5*Weighting!P4+TUM_default_S3_Mat!E5*Weighting!P5+TUM_default_S3_Mat!F5*Weighting!P6+TUM_default_S3_Mat!G5*Weighting!P7+TUM_default_S3_Mat!H5*Weighting!P8+TUM_default_S3_Mat!I5*Weighting!P9+TUM_default_S3_Mat!J5*Weighting!P10+TUM_default_S3_Mat!K5*Weighting!P11+TUM_default_S3_Mat!L5*Weighting!P12+TUM_default_S3_Mat!M5*Weighting!P13+TUM_default_S3_Mat!N5*Weighting!P14+TUM_default_S3_Mat!O5*Weighting!P15+TUM_default_S3_Mat!P5*Weighting!P16+TUM_default_S3_Mat!Q5*Weighting!P17</f>
        <v>0.25368384101478153</v>
      </c>
      <c r="Q5" s="6">
        <f>+TUM_default_S3_Mat!B5*Weighting!Q2+TUM_default_S3_Mat!C5*Weighting!Q3+TUM_default_S3_Mat!D5*Weighting!Q4+TUM_default_S3_Mat!E5*Weighting!Q5+TUM_default_S3_Mat!F5*Weighting!Q6+TUM_default_S3_Mat!G5*Weighting!Q7+TUM_default_S3_Mat!H5*Weighting!Q8+TUM_default_S3_Mat!I5*Weighting!Q9+TUM_default_S3_Mat!J5*Weighting!Q10+TUM_default_S3_Mat!K5*Weighting!Q11+TUM_default_S3_Mat!L5*Weighting!Q12+TUM_default_S3_Mat!M5*Weighting!Q13+TUM_default_S3_Mat!N5*Weighting!Q14+TUM_default_S3_Mat!O5*Weighting!Q15+TUM_default_S3_Mat!P5*Weighting!Q16+TUM_default_S3_Mat!Q5*Weighting!Q17</f>
        <v>0.20697762521110447</v>
      </c>
      <c r="R5" s="6">
        <f>+TUM_default_S3_Mat!B5*Weighting!R2+TUM_default_S3_Mat!C5*Weighting!R3+TUM_default_S3_Mat!D5*Weighting!R4+TUM_default_S3_Mat!E5*Weighting!R5+TUM_default_S3_Mat!F5*Weighting!R6+TUM_default_S3_Mat!G5*Weighting!R7+TUM_default_S3_Mat!H5*Weighting!R8+TUM_default_S3_Mat!I5*Weighting!R9+TUM_default_S3_Mat!J5*Weighting!R10+TUM_default_S3_Mat!K5*Weighting!R11+TUM_default_S3_Mat!L5*Weighting!R12+TUM_default_S3_Mat!M5*Weighting!R13+TUM_default_S3_Mat!N5*Weighting!R14+TUM_default_S3_Mat!O5*Weighting!R15+TUM_default_S3_Mat!P5*Weighting!R16+TUM_default_S3_Mat!Q5*Weighting!R17</f>
        <v>0.42760500833557852</v>
      </c>
      <c r="S5" s="6">
        <f>+TUM_default_S3_Mat!B5*Weighting!S2+TUM_default_S3_Mat!C5*Weighting!S3+TUM_default_S3_Mat!D5*Weighting!S4+TUM_default_S3_Mat!E5*Weighting!S5+TUM_default_S3_Mat!F5*Weighting!S6+TUM_default_S3_Mat!G5*Weighting!S7+TUM_default_S3_Mat!H5*Weighting!S8+TUM_default_S3_Mat!I5*Weighting!S9+TUM_default_S3_Mat!J5*Weighting!S10+TUM_default_S3_Mat!K5*Weighting!S11+TUM_default_S3_Mat!L5*Weighting!S12+TUM_default_S3_Mat!M5*Weighting!S13+TUM_default_S3_Mat!N5*Weighting!S14+TUM_default_S3_Mat!O5*Weighting!S15+TUM_default_S3_Mat!P5*Weighting!S16+TUM_default_S3_Mat!Q5*Weighting!S17</f>
        <v>0.49343073566757012</v>
      </c>
      <c r="T5" s="6">
        <f>+TUM_default_S3_Mat!B5*Weighting!T2+TUM_default_S3_Mat!C5*Weighting!T3+TUM_default_S3_Mat!D5*Weighting!T4+TUM_default_S3_Mat!E5*Weighting!T5+TUM_default_S3_Mat!F5*Weighting!T6+TUM_default_S3_Mat!G5*Weighting!T7+TUM_default_S3_Mat!H5*Weighting!T8+TUM_default_S3_Mat!I5*Weighting!T9+TUM_default_S3_Mat!J5*Weighting!T10+TUM_default_S3_Mat!K5*Weighting!T11+TUM_default_S3_Mat!L5*Weighting!T12+TUM_default_S3_Mat!M5*Weighting!T13+TUM_default_S3_Mat!N5*Weighting!T14+TUM_default_S3_Mat!O5*Weighting!T15+TUM_default_S3_Mat!P5*Weighting!T16+TUM_default_S3_Mat!Q5*Weighting!T17</f>
        <v>0.27404230921945222</v>
      </c>
      <c r="U5" s="6">
        <f>+TUM_default_S3_Mat!B5*Weighting!U2+TUM_default_S3_Mat!C5*Weighting!U3+TUM_default_S3_Mat!D5*Weighting!U4+TUM_default_S3_Mat!E5*Weighting!U5+TUM_default_S3_Mat!F5*Weighting!U6+TUM_default_S3_Mat!G5*Weighting!U7+TUM_default_S3_Mat!H5*Weighting!U8+TUM_default_S3_Mat!I5*Weighting!U9+TUM_default_S3_Mat!J5*Weighting!U10+TUM_default_S3_Mat!K5*Weighting!U11+TUM_default_S3_Mat!L5*Weighting!U12+TUM_default_S3_Mat!M5*Weighting!U13+TUM_default_S3_Mat!N5*Weighting!U14+TUM_default_S3_Mat!O5*Weighting!U15+TUM_default_S3_Mat!P5*Weighting!U16+TUM_default_S3_Mat!Q5*Weighting!U17</f>
        <v>6.9981069891815656E-2</v>
      </c>
      <c r="V5" s="6">
        <f>+TUM_default_S3_Mat!B5*Weighting!V2+TUM_default_S3_Mat!C5*Weighting!V3+TUM_default_S3_Mat!D5*Weighting!V4+TUM_default_S3_Mat!E5*Weighting!V5+TUM_default_S3_Mat!F5*Weighting!V6+TUM_default_S3_Mat!G5*Weighting!V7+TUM_default_S3_Mat!H5*Weighting!V8+TUM_default_S3_Mat!I5*Weighting!V9+TUM_default_S3_Mat!J5*Weighting!V10+TUM_default_S3_Mat!K5*Weighting!V11+TUM_default_S3_Mat!L5*Weighting!V12+TUM_default_S3_Mat!M5*Weighting!V13+TUM_default_S3_Mat!N5*Weighting!V14+TUM_default_S3_Mat!O5*Weighting!V15+TUM_default_S3_Mat!P5*Weighting!V16+TUM_default_S3_Mat!Q5*Weighting!V17</f>
        <v>0.15613426985613846</v>
      </c>
      <c r="W5" s="6">
        <f>+TUM_default_S3_Mat!B5*Weighting!W2+TUM_default_S3_Mat!C5*Weighting!W3+TUM_default_S3_Mat!D5*Weighting!W4+TUM_default_S3_Mat!E5*Weighting!W5+TUM_default_S3_Mat!F5*Weighting!W6+TUM_default_S3_Mat!G5*Weighting!W7+TUM_default_S3_Mat!H5*Weighting!W8+TUM_default_S3_Mat!I5*Weighting!W9+TUM_default_S3_Mat!J5*Weighting!W10+TUM_default_S3_Mat!K5*Weighting!W11+TUM_default_S3_Mat!L5*Weighting!W12+TUM_default_S3_Mat!M5*Weighting!W13+TUM_default_S3_Mat!N5*Weighting!W14+TUM_default_S3_Mat!O5*Weighting!W15+TUM_default_S3_Mat!P5*Weighting!W16+TUM_default_S3_Mat!Q5*Weighting!W17</f>
        <v>0.2692481594261491</v>
      </c>
      <c r="X5" s="6">
        <f>+TUM_default_S3_Mat!B5*Weighting!X2+TUM_default_S3_Mat!C5*Weighting!X3+TUM_default_S3_Mat!D5*Weighting!X4+TUM_default_S3_Mat!E5*Weighting!X5+TUM_default_S3_Mat!F5*Weighting!X6+TUM_default_S3_Mat!G5*Weighting!X7+TUM_default_S3_Mat!H5*Weighting!X8+TUM_default_S3_Mat!I5*Weighting!X9+TUM_default_S3_Mat!J5*Weighting!X10+TUM_default_S3_Mat!K5*Weighting!X11+TUM_default_S3_Mat!L5*Weighting!X12+TUM_default_S3_Mat!M5*Weighting!X13+TUM_default_S3_Mat!N5*Weighting!X14+TUM_default_S3_Mat!O5*Weighting!X15+TUM_default_S3_Mat!P5*Weighting!X16+TUM_default_S3_Mat!Q5*Weighting!X17</f>
        <v>6.5757400764217808E-2</v>
      </c>
      <c r="Y5" s="6">
        <f>+TUM_default_S3_Mat!B5*Weighting!Y2+TUM_default_S3_Mat!C5*Weighting!Y3+TUM_default_S3_Mat!D5*Weighting!Y4+TUM_default_S3_Mat!E5*Weighting!Y5+TUM_default_S3_Mat!F5*Weighting!Y6+TUM_default_S3_Mat!G5*Weighting!Y7+TUM_default_S3_Mat!H5*Weighting!Y8+TUM_default_S3_Mat!I5*Weighting!Y9+TUM_default_S3_Mat!J5*Weighting!Y10+TUM_default_S3_Mat!K5*Weighting!Y11+TUM_default_S3_Mat!L5*Weighting!Y12+TUM_default_S3_Mat!M5*Weighting!Y13+TUM_default_S3_Mat!N5*Weighting!Y14+TUM_default_S3_Mat!O5*Weighting!Y15+TUM_default_S3_Mat!P5*Weighting!Y16+TUM_default_S3_Mat!Q5*Weighting!Y17</f>
        <v>8.2961398971405045E-2</v>
      </c>
      <c r="Z5" s="6">
        <f>+TUM_default_S3_Mat!B5*Weighting!Z2+TUM_default_S3_Mat!C5*Weighting!Z3+TUM_default_S3_Mat!D5*Weighting!Z4+TUM_default_S3_Mat!E5*Weighting!Z5+TUM_default_S3_Mat!F5*Weighting!Z6+TUM_default_S3_Mat!G5*Weighting!Z7+TUM_default_S3_Mat!H5*Weighting!Z8+TUM_default_S3_Mat!I5*Weighting!Z9+TUM_default_S3_Mat!J5*Weighting!Z10+TUM_default_S3_Mat!K5*Weighting!Z11+TUM_default_S3_Mat!L5*Weighting!Z12+TUM_default_S3_Mat!M5*Weighting!Z13+TUM_default_S3_Mat!N5*Weighting!Z14+TUM_default_S3_Mat!O5*Weighting!Z15+TUM_default_S3_Mat!P5*Weighting!Z16+TUM_default_S3_Mat!Q5*Weighting!Z17</f>
        <v>8.5467862344573042E-2</v>
      </c>
      <c r="AA5" s="6">
        <f>+TUM_default_S3_Mat!B5*Weighting!AA2+TUM_default_S3_Mat!C5*Weighting!AA3+TUM_default_S3_Mat!D5*Weighting!AA4+TUM_default_S3_Mat!E5*Weighting!AA5+TUM_default_S3_Mat!F5*Weighting!AA6+TUM_default_S3_Mat!G5*Weighting!AA7+TUM_default_S3_Mat!H5*Weighting!AA8+TUM_default_S3_Mat!I5*Weighting!AA9+TUM_default_S3_Mat!J5*Weighting!AA10+TUM_default_S3_Mat!K5*Weighting!AA11+TUM_default_S3_Mat!L5*Weighting!AA12+TUM_default_S3_Mat!M5*Weighting!AA13+TUM_default_S3_Mat!N5*Weighting!AA14+TUM_default_S3_Mat!O5*Weighting!AA15+TUM_default_S3_Mat!P5*Weighting!AA16+TUM_default_S3_Mat!Q5*Weighting!AA17</f>
        <v>2.9908378693365276</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Treatm!B2*Weighting!B2+TUM_db1_default_Treatm!C2*Weighting!B3+TUM_db1_default_Treatm!D2*Weighting!B4+TUM_db1_default_Treatm!E2*Weighting!B5+TUM_db1_default_Treatm!F2*Weighting!B6+TUM_db1_default_Treatm!G2*Weighting!B7+TUM_db1_default_Treatm!H2*Weighting!B8+TUM_db1_default_Treatm!I2*Weighting!B9+TUM_db1_default_Treatm!J2*Weighting!B10+TUM_db1_default_Treatm!K2*Weighting!B11+TUM_db1_default_Treatm!L2*Weighting!B12+TUM_db1_default_Treatm!M2*Weighting!B13+TUM_db1_default_Treatm!N2*Weighting!B14+TUM_db1_default_Treatm!O2*Weighting!B15+TUM_db1_default_Treatm!P2*Weighting!B16+TUM_db1_default_Treatm!Q2*Weighting!B17</f>
        <v>0.64728532111326964</v>
      </c>
      <c r="C2" s="6">
        <f ca="1">+TUM_db1_default_Treatm!B2*Weighting!C2+TUM_db1_default_Treatm!C2*Weighting!C3+TUM_db1_default_Treatm!D2*Weighting!C4+TUM_db1_default_Treatm!E2*Weighting!C5+TUM_db1_default_Treatm!F2*Weighting!C6+TUM_db1_default_Treatm!G2*Weighting!C7+TUM_db1_default_Treatm!H2*Weighting!C8+TUM_db1_default_Treatm!I2*Weighting!C9+TUM_db1_default_Treatm!J2*Weighting!C10+TUM_db1_default_Treatm!K2*Weighting!C11+TUM_db1_default_Treatm!L2*Weighting!C12+TUM_db1_default_Treatm!M2*Weighting!C13+TUM_db1_default_Treatm!N2*Weighting!C14+TUM_db1_default_Treatm!O2*Weighting!C15+TUM_db1_default_Treatm!P2*Weighting!C16+TUM_db1_default_Treatm!Q2*Weighting!C17</f>
        <v>0.53655965609931511</v>
      </c>
      <c r="D2" s="6">
        <f ca="1">+TUM_db1_default_Treatm!B2*Weighting!D2+TUM_db1_default_Treatm!C2*Weighting!D3+TUM_db1_default_Treatm!D2*Weighting!D4+TUM_db1_default_Treatm!E2*Weighting!D5+TUM_db1_default_Treatm!F2*Weighting!D6+TUM_db1_default_Treatm!G2*Weighting!D7+TUM_db1_default_Treatm!H2*Weighting!D8+TUM_db1_default_Treatm!I2*Weighting!D9+TUM_db1_default_Treatm!J2*Weighting!D10+TUM_db1_default_Treatm!K2*Weighting!D11+TUM_db1_default_Treatm!L2*Weighting!D12+TUM_db1_default_Treatm!M2*Weighting!D13+TUM_db1_default_Treatm!N2*Weighting!D14+TUM_db1_default_Treatm!O2*Weighting!D15+TUM_db1_default_Treatm!P2*Weighting!D16+TUM_db1_default_Treatm!Q2*Weighting!D17</f>
        <v>0.65000368864448899</v>
      </c>
      <c r="E2" s="6">
        <f ca="1">+TUM_db1_default_Treatm!B2*Weighting!E2+TUM_db1_default_Treatm!C2*Weighting!E3+TUM_db1_default_Treatm!D2*Weighting!E4+TUM_db1_default_Treatm!E2*Weighting!E5+TUM_db1_default_Treatm!F2*Weighting!E6+TUM_db1_default_Treatm!G2*Weighting!E7+TUM_db1_default_Treatm!H2*Weighting!E8+TUM_db1_default_Treatm!I2*Weighting!E9+TUM_db1_default_Treatm!J2*Weighting!E10+TUM_db1_default_Treatm!K2*Weighting!E11+TUM_db1_default_Treatm!L2*Weighting!E12+TUM_db1_default_Treatm!M2*Weighting!E13+TUM_db1_default_Treatm!N2*Weighting!E14+TUM_db1_default_Treatm!O2*Weighting!E15+TUM_db1_default_Treatm!P2*Weighting!E16+TUM_db1_default_Treatm!Q2*Weighting!E17</f>
        <v>0.42161497780610319</v>
      </c>
      <c r="F2" s="6">
        <f ca="1">+TUM_db1_default_Treatm!B2*Weighting!F2+TUM_db1_default_Treatm!C2*Weighting!F3+TUM_db1_default_Treatm!D2*Weighting!F4+TUM_db1_default_Treatm!E2*Weighting!F5+TUM_db1_default_Treatm!F2*Weighting!F6+TUM_db1_default_Treatm!G2*Weighting!F7+TUM_db1_default_Treatm!H2*Weighting!F8+TUM_db1_default_Treatm!I2*Weighting!F9+TUM_db1_default_Treatm!J2*Weighting!F10+TUM_db1_default_Treatm!K2*Weighting!F11+TUM_db1_default_Treatm!L2*Weighting!F12+TUM_db1_default_Treatm!M2*Weighting!F13+TUM_db1_default_Treatm!N2*Weighting!F14+TUM_db1_default_Treatm!O2*Weighting!F15+TUM_db1_default_Treatm!P2*Weighting!F16+TUM_db1_default_Treatm!Q2*Weighting!F17</f>
        <v>0.59115362920455528</v>
      </c>
      <c r="G2" s="6">
        <f>+TUM_db1_default_Treatm!B2*Weighting!G2+TUM_db1_default_Treatm!C2*Weighting!G3+TUM_db1_default_Treatm!D2*Weighting!G4+TUM_db1_default_Treatm!E2*Weighting!G5+TUM_db1_default_Treatm!F2*Weighting!G6+TUM_db1_default_Treatm!G2*Weighting!G7+TUM_db1_default_Treatm!H2*Weighting!G8+TUM_db1_default_Treatm!I2*Weighting!G9+TUM_db1_default_Treatm!J2*Weighting!G10+TUM_db1_default_Treatm!K2*Weighting!G11+TUM_db1_default_Treatm!L2*Weighting!G12+TUM_db1_default_Treatm!M2*Weighting!G13+TUM_db1_default_Treatm!N2*Weighting!G14+TUM_db1_default_Treatm!O2*Weighting!G15+TUM_db1_default_Treatm!P2*Weighting!G16+TUM_db1_default_Treatm!Q2*Weighting!G17</f>
        <v>0.24902736613204771</v>
      </c>
      <c r="H2" s="6">
        <f>+TUM_db1_default_Treatm!B2*Weighting!H2+TUM_db1_default_Treatm!C2*Weighting!H3+TUM_db1_default_Treatm!D2*Weighting!H4+TUM_db1_default_Treatm!E2*Weighting!H5+TUM_db1_default_Treatm!F2*Weighting!H6+TUM_db1_default_Treatm!G2*Weighting!H7+TUM_db1_default_Treatm!H2*Weighting!H8+TUM_db1_default_Treatm!I2*Weighting!H9+TUM_db1_default_Treatm!J2*Weighting!H10+TUM_db1_default_Treatm!K2*Weighting!H11+TUM_db1_default_Treatm!L2*Weighting!H12+TUM_db1_default_Treatm!M2*Weighting!H13+TUM_db1_default_Treatm!N2*Weighting!H14+TUM_db1_default_Treatm!O2*Weighting!H15+TUM_db1_default_Treatm!P2*Weighting!H16+TUM_db1_default_Treatm!Q2*Weighting!H17</f>
        <v>0.28121740834672382</v>
      </c>
      <c r="I2" s="6">
        <f>+TUM_db1_default_Treatm!B2*Weighting!I2+TUM_db1_default_Treatm!C2*Weighting!I3+TUM_db1_default_Treatm!D2*Weighting!I4+TUM_db1_default_Treatm!E2*Weighting!I5+TUM_db1_default_Treatm!F2*Weighting!I6+TUM_db1_default_Treatm!G2*Weighting!I7+TUM_db1_default_Treatm!H2*Weighting!I8+TUM_db1_default_Treatm!I2*Weighting!I9+TUM_db1_default_Treatm!J2*Weighting!I10+TUM_db1_default_Treatm!K2*Weighting!I11+TUM_db1_default_Treatm!L2*Weighting!I12+TUM_db1_default_Treatm!M2*Weighting!I13+TUM_db1_default_Treatm!N2*Weighting!I14+TUM_db1_default_Treatm!O2*Weighting!I15+TUM_db1_default_Treatm!P2*Weighting!I16+TUM_db1_default_Treatm!Q2*Weighting!I17</f>
        <v>0.25497087127985102</v>
      </c>
      <c r="J2" s="6">
        <f>+TUM_db1_default_Treatm!B2*Weighting!J2+TUM_db1_default_Treatm!C2*Weighting!J3+TUM_db1_default_Treatm!D2*Weighting!J4+TUM_db1_default_Treatm!E2*Weighting!J5+TUM_db1_default_Treatm!F2*Weighting!J6+TUM_db1_default_Treatm!G2*Weighting!J7+TUM_db1_default_Treatm!H2*Weighting!J8+TUM_db1_default_Treatm!I2*Weighting!J9+TUM_db1_default_Treatm!J2*Weighting!J10+TUM_db1_default_Treatm!K2*Weighting!J11+TUM_db1_default_Treatm!L2*Weighting!J12+TUM_db1_default_Treatm!M2*Weighting!J13+TUM_db1_default_Treatm!N2*Weighting!J14+TUM_db1_default_Treatm!O2*Weighting!J15+TUM_db1_default_Treatm!P2*Weighting!J16+TUM_db1_default_Treatm!Q2*Weighting!J17</f>
        <v>0.29237887198140838</v>
      </c>
      <c r="K2" s="6">
        <f>+TUM_db1_default_Treatm!B2*Weighting!K2+TUM_db1_default_Treatm!C2*Weighting!K3+TUM_db1_default_Treatm!D2*Weighting!K4+TUM_db1_default_Treatm!E2*Weighting!K5+TUM_db1_default_Treatm!F2*Weighting!K6+TUM_db1_default_Treatm!G2*Weighting!K7+TUM_db1_default_Treatm!H2*Weighting!K8+TUM_db1_default_Treatm!I2*Weighting!K9+TUM_db1_default_Treatm!J2*Weighting!K10+TUM_db1_default_Treatm!K2*Weighting!K11+TUM_db1_default_Treatm!L2*Weighting!K12+TUM_db1_default_Treatm!M2*Weighting!K13+TUM_db1_default_Treatm!N2*Weighting!K14+TUM_db1_default_Treatm!O2*Weighting!K15+TUM_db1_default_Treatm!P2*Weighting!K16+TUM_db1_default_Treatm!Q2*Weighting!K17</f>
        <v>0.2524518285526246</v>
      </c>
      <c r="L2" s="6">
        <f>+TUM_db1_default_Treatm!B2*Weighting!L2+TUM_db1_default_Treatm!C2*Weighting!L3+TUM_db1_default_Treatm!D2*Weighting!L4+TUM_db1_default_Treatm!E2*Weighting!L5+TUM_db1_default_Treatm!F2*Weighting!L6+TUM_db1_default_Treatm!G2*Weighting!L7+TUM_db1_default_Treatm!H2*Weighting!L8+TUM_db1_default_Treatm!I2*Weighting!L9+TUM_db1_default_Treatm!J2*Weighting!L10+TUM_db1_default_Treatm!K2*Weighting!L11+TUM_db1_default_Treatm!L2*Weighting!L12+TUM_db1_default_Treatm!M2*Weighting!L13+TUM_db1_default_Treatm!N2*Weighting!L14+TUM_db1_default_Treatm!O2*Weighting!L15+TUM_db1_default_Treatm!P2*Weighting!L16+TUM_db1_default_Treatm!Q2*Weighting!L17</f>
        <v>0.62552826346232404</v>
      </c>
      <c r="M2" s="6">
        <f>+TUM_db1_default_Treatm!B2*Weighting!M2+TUM_db1_default_Treatm!C2*Weighting!M3+TUM_db1_default_Treatm!D2*Weighting!M4+TUM_db1_default_Treatm!E2*Weighting!M5+TUM_db1_default_Treatm!F2*Weighting!M6+TUM_db1_default_Treatm!G2*Weighting!M7+TUM_db1_default_Treatm!H2*Weighting!M8+TUM_db1_default_Treatm!I2*Weighting!M9+TUM_db1_default_Treatm!J2*Weighting!M10+TUM_db1_default_Treatm!K2*Weighting!M11+TUM_db1_default_Treatm!L2*Weighting!M12+TUM_db1_default_Treatm!M2*Weighting!M13+TUM_db1_default_Treatm!N2*Weighting!M14+TUM_db1_default_Treatm!O2*Weighting!M15+TUM_db1_default_Treatm!P2*Weighting!M16+TUM_db1_default_Treatm!Q2*Weighting!M17</f>
        <v>1.4061745397899016E-2</v>
      </c>
      <c r="N2" s="6">
        <f>+TUM_db1_default_Treatm!B2*Weighting!N2+TUM_db1_default_Treatm!C2*Weighting!N3+TUM_db1_default_Treatm!D2*Weighting!N4+TUM_db1_default_Treatm!E2*Weighting!N5+TUM_db1_default_Treatm!F2*Weighting!N6+TUM_db1_default_Treatm!G2*Weighting!N7+TUM_db1_default_Treatm!H2*Weighting!N8+TUM_db1_default_Treatm!I2*Weighting!N9+TUM_db1_default_Treatm!J2*Weighting!N10+TUM_db1_default_Treatm!K2*Weighting!N11+TUM_db1_default_Treatm!L2*Weighting!N12+TUM_db1_default_Treatm!M2*Weighting!N13+TUM_db1_default_Treatm!N2*Weighting!N14+TUM_db1_default_Treatm!O2*Weighting!N15+TUM_db1_default_Treatm!P2*Weighting!N16+TUM_db1_default_Treatm!Q2*Weighting!N17</f>
        <v>1.2890084150873617</v>
      </c>
      <c r="O2" s="6">
        <f>+TUM_db1_default_Treatm!B2*Weighting!O2+TUM_db1_default_Treatm!C2*Weighting!O3+TUM_db1_default_Treatm!D2*Weighting!O4+TUM_db1_default_Treatm!E2*Weighting!O5+TUM_db1_default_Treatm!F2*Weighting!O6+TUM_db1_default_Treatm!G2*Weighting!O7+TUM_db1_default_Treatm!H2*Weighting!O8+TUM_db1_default_Treatm!I2*Weighting!O9+TUM_db1_default_Treatm!J2*Weighting!O10+TUM_db1_default_Treatm!K2*Weighting!O11+TUM_db1_default_Treatm!L2*Weighting!O12+TUM_db1_default_Treatm!M2*Weighting!O13+TUM_db1_default_Treatm!N2*Weighting!O14+TUM_db1_default_Treatm!O2*Weighting!O15+TUM_db1_default_Treatm!P2*Weighting!O16+TUM_db1_default_Treatm!Q2*Weighting!O17</f>
        <v>0.30962290663133074</v>
      </c>
      <c r="P2" s="6">
        <f>+TUM_db1_default_Treatm!B2*Weighting!P2+TUM_db1_default_Treatm!C2*Weighting!P3+TUM_db1_default_Treatm!D2*Weighting!P4+TUM_db1_default_Treatm!E2*Weighting!P5+TUM_db1_default_Treatm!F2*Weighting!P6+TUM_db1_default_Treatm!G2*Weighting!P7+TUM_db1_default_Treatm!H2*Weighting!P8+TUM_db1_default_Treatm!I2*Weighting!P9+TUM_db1_default_Treatm!J2*Weighting!P10+TUM_db1_default_Treatm!K2*Weighting!P11+TUM_db1_default_Treatm!L2*Weighting!P12+TUM_db1_default_Treatm!M2*Weighting!P13+TUM_db1_default_Treatm!N2*Weighting!P14+TUM_db1_default_Treatm!O2*Weighting!P15+TUM_db1_default_Treatm!P2*Weighting!P16+TUM_db1_default_Treatm!Q2*Weighting!P17</f>
        <v>0.24395244459177107</v>
      </c>
      <c r="Q2" s="6">
        <f>+TUM_db1_default_Treatm!B2*Weighting!Q2+TUM_db1_default_Treatm!C2*Weighting!Q3+TUM_db1_default_Treatm!D2*Weighting!Q4+TUM_db1_default_Treatm!E2*Weighting!Q5+TUM_db1_default_Treatm!F2*Weighting!Q6+TUM_db1_default_Treatm!G2*Weighting!Q7+TUM_db1_default_Treatm!H2*Weighting!Q8+TUM_db1_default_Treatm!I2*Weighting!Q9+TUM_db1_default_Treatm!J2*Weighting!Q10+TUM_db1_default_Treatm!K2*Weighting!Q11+TUM_db1_default_Treatm!L2*Weighting!Q12+TUM_db1_default_Treatm!M2*Weighting!Q13+TUM_db1_default_Treatm!N2*Weighting!Q14+TUM_db1_default_Treatm!O2*Weighting!Q15+TUM_db1_default_Treatm!P2*Weighting!Q16+TUM_db1_default_Treatm!Q2*Weighting!Q17</f>
        <v>2.2142245926865086E-2</v>
      </c>
      <c r="R2" s="6">
        <f>+TUM_db1_default_Treatm!B2*Weighting!R2+TUM_db1_default_Treatm!C2*Weighting!R3+TUM_db1_default_Treatm!D2*Weighting!R4+TUM_db1_default_Treatm!E2*Weighting!R5+TUM_db1_default_Treatm!F2*Weighting!R6+TUM_db1_default_Treatm!G2*Weighting!R7+TUM_db1_default_Treatm!H2*Weighting!R8+TUM_db1_default_Treatm!I2*Weighting!R9+TUM_db1_default_Treatm!J2*Weighting!R10+TUM_db1_default_Treatm!K2*Weighting!R11+TUM_db1_default_Treatm!L2*Weighting!R12+TUM_db1_default_Treatm!M2*Weighting!R13+TUM_db1_default_Treatm!N2*Weighting!R14+TUM_db1_default_Treatm!O2*Weighting!R15+TUM_db1_default_Treatm!P2*Weighting!R16+TUM_db1_default_Treatm!Q2*Weighting!R17</f>
        <v>0.20620876131304061</v>
      </c>
      <c r="S2" s="6">
        <f>+TUM_db1_default_Treatm!B2*Weighting!S2+TUM_db1_default_Treatm!C2*Weighting!S3+TUM_db1_default_Treatm!D2*Weighting!S4+TUM_db1_default_Treatm!E2*Weighting!S5+TUM_db1_default_Treatm!F2*Weighting!S6+TUM_db1_default_Treatm!G2*Weighting!S7+TUM_db1_default_Treatm!H2*Weighting!S8+TUM_db1_default_Treatm!I2*Weighting!S9+TUM_db1_default_Treatm!J2*Weighting!S10+TUM_db1_default_Treatm!K2*Weighting!S11+TUM_db1_default_Treatm!L2*Weighting!S12+TUM_db1_default_Treatm!M2*Weighting!S13+TUM_db1_default_Treatm!N2*Weighting!S14+TUM_db1_default_Treatm!O2*Weighting!S15+TUM_db1_default_Treatm!P2*Weighting!S16+TUM_db1_default_Treatm!Q2*Weighting!S17</f>
        <v>0.1433491959657997</v>
      </c>
      <c r="T2" s="6">
        <f>+TUM_db1_default_Treatm!B2*Weighting!T2+TUM_db1_default_Treatm!C2*Weighting!T3+TUM_db1_default_Treatm!D2*Weighting!T4+TUM_db1_default_Treatm!E2*Weighting!T5+TUM_db1_default_Treatm!F2*Weighting!T6+TUM_db1_default_Treatm!G2*Weighting!T7+TUM_db1_default_Treatm!H2*Weighting!T8+TUM_db1_default_Treatm!I2*Weighting!T9+TUM_db1_default_Treatm!J2*Weighting!T10+TUM_db1_default_Treatm!K2*Weighting!T11+TUM_db1_default_Treatm!L2*Weighting!T12+TUM_db1_default_Treatm!M2*Weighting!T13+TUM_db1_default_Treatm!N2*Weighting!T14+TUM_db1_default_Treatm!O2*Weighting!T15+TUM_db1_default_Treatm!P2*Weighting!T16+TUM_db1_default_Treatm!Q2*Weighting!T17</f>
        <v>0.1521637965935359</v>
      </c>
      <c r="U2" s="6">
        <f>+TUM_db1_default_Treatm!B2*Weighting!U2+TUM_db1_default_Treatm!C2*Weighting!U3+TUM_db1_default_Treatm!D2*Weighting!U4+TUM_db1_default_Treatm!E2*Weighting!U5+TUM_db1_default_Treatm!F2*Weighting!U6+TUM_db1_default_Treatm!G2*Weighting!U7+TUM_db1_default_Treatm!H2*Weighting!U8+TUM_db1_default_Treatm!I2*Weighting!U9+TUM_db1_default_Treatm!J2*Weighting!U10+TUM_db1_default_Treatm!K2*Weighting!U11+TUM_db1_default_Treatm!L2*Weighting!U12+TUM_db1_default_Treatm!M2*Weighting!U13+TUM_db1_default_Treatm!N2*Weighting!U14+TUM_db1_default_Treatm!O2*Weighting!U15+TUM_db1_default_Treatm!P2*Weighting!U16+TUM_db1_default_Treatm!Q2*Weighting!U17</f>
        <v>4.672929707353321E-2</v>
      </c>
      <c r="V2" s="6">
        <f>+TUM_db1_default_Treatm!B2*Weighting!V2+TUM_db1_default_Treatm!C2*Weighting!V3+TUM_db1_default_Treatm!D2*Weighting!V4+TUM_db1_default_Treatm!E2*Weighting!V5+TUM_db1_default_Treatm!F2*Weighting!V6+TUM_db1_default_Treatm!G2*Weighting!V7+TUM_db1_default_Treatm!H2*Weighting!V8+TUM_db1_default_Treatm!I2*Weighting!V9+TUM_db1_default_Treatm!J2*Weighting!V10+TUM_db1_default_Treatm!K2*Weighting!V11+TUM_db1_default_Treatm!L2*Weighting!V12+TUM_db1_default_Treatm!M2*Weighting!V13+TUM_db1_default_Treatm!N2*Weighting!V14+TUM_db1_default_Treatm!O2*Weighting!V15+TUM_db1_default_Treatm!P2*Weighting!V16+TUM_db1_default_Treatm!Q2*Weighting!V17</f>
        <v>0.10205329665597695</v>
      </c>
      <c r="W2" s="6">
        <f>+TUM_db1_default_Treatm!B2*Weighting!W2+TUM_db1_default_Treatm!C2*Weighting!W3+TUM_db1_default_Treatm!D2*Weighting!W4+TUM_db1_default_Treatm!E2*Weighting!W5+TUM_db1_default_Treatm!F2*Weighting!W6+TUM_db1_default_Treatm!G2*Weighting!W7+TUM_db1_default_Treatm!H2*Weighting!W8+TUM_db1_default_Treatm!I2*Weighting!W9+TUM_db1_default_Treatm!J2*Weighting!W10+TUM_db1_default_Treatm!K2*Weighting!W11+TUM_db1_default_Treatm!L2*Weighting!W12+TUM_db1_default_Treatm!M2*Weighting!W13+TUM_db1_default_Treatm!N2*Weighting!W14+TUM_db1_default_Treatm!O2*Weighting!W15+TUM_db1_default_Treatm!P2*Weighting!W16+TUM_db1_default_Treatm!Q2*Weighting!W17</f>
        <v>0.22459662542875866</v>
      </c>
      <c r="X2" s="6">
        <f>+TUM_db1_default_Treatm!B2*Weighting!X2+TUM_db1_default_Treatm!C2*Weighting!X3+TUM_db1_default_Treatm!D2*Weighting!X4+TUM_db1_default_Treatm!E2*Weighting!X5+TUM_db1_default_Treatm!F2*Weighting!X6+TUM_db1_default_Treatm!G2*Weighting!X7+TUM_db1_default_Treatm!H2*Weighting!X8+TUM_db1_default_Treatm!I2*Weighting!X9+TUM_db1_default_Treatm!J2*Weighting!X10+TUM_db1_default_Treatm!K2*Weighting!X11+TUM_db1_default_Treatm!L2*Weighting!X12+TUM_db1_default_Treatm!M2*Weighting!X13+TUM_db1_default_Treatm!N2*Weighting!X14+TUM_db1_default_Treatm!O2*Weighting!X15+TUM_db1_default_Treatm!P2*Weighting!X16+TUM_db1_default_Treatm!Q2*Weighting!X17</f>
        <v>6.1908495539208463E-2</v>
      </c>
      <c r="Y2" s="6">
        <f>+TUM_db1_default_Treatm!B2*Weighting!Y2+TUM_db1_default_Treatm!C2*Weighting!Y3+TUM_db1_default_Treatm!D2*Weighting!Y4+TUM_db1_default_Treatm!E2*Weighting!Y5+TUM_db1_default_Treatm!F2*Weighting!Y6+TUM_db1_default_Treatm!G2*Weighting!Y7+TUM_db1_default_Treatm!H2*Weighting!Y8+TUM_db1_default_Treatm!I2*Weighting!Y9+TUM_db1_default_Treatm!J2*Weighting!Y10+TUM_db1_default_Treatm!K2*Weighting!Y11+TUM_db1_default_Treatm!L2*Weighting!Y12+TUM_db1_default_Treatm!M2*Weighting!Y13+TUM_db1_default_Treatm!N2*Weighting!Y14+TUM_db1_default_Treatm!O2*Weighting!Y15+TUM_db1_default_Treatm!P2*Weighting!Y16+TUM_db1_default_Treatm!Q2*Weighting!Y17</f>
        <v>1.7658391866961939E-2</v>
      </c>
      <c r="Z2" s="6">
        <f>+TUM_db1_default_Treatm!B2*Weighting!Z2+TUM_db1_default_Treatm!C2*Weighting!Z3+TUM_db1_default_Treatm!D2*Weighting!Z4+TUM_db1_default_Treatm!E2*Weighting!Z5+TUM_db1_default_Treatm!F2*Weighting!Z6+TUM_db1_default_Treatm!G2*Weighting!Z7+TUM_db1_default_Treatm!H2*Weighting!Z8+TUM_db1_default_Treatm!I2*Weighting!Z9+TUM_db1_default_Treatm!J2*Weighting!Z10+TUM_db1_default_Treatm!K2*Weighting!Z11+TUM_db1_default_Treatm!L2*Weighting!Z12+TUM_db1_default_Treatm!M2*Weighting!Z13+TUM_db1_default_Treatm!N2*Weighting!Z14+TUM_db1_default_Treatm!O2*Weighting!Z15+TUM_db1_default_Treatm!P2*Weighting!Z16+TUM_db1_default_Treatm!Q2*Weighting!Z17</f>
        <v>6.3320158275470148E-2</v>
      </c>
      <c r="AA2" s="6">
        <f>+TUM_db1_default_Treatm!B2*Weighting!AA2+TUM_db1_default_Treatm!C2*Weighting!AA3+TUM_db1_default_Treatm!D2*Weighting!AA4+TUM_db1_default_Treatm!E2*Weighting!AA5+TUM_db1_default_Treatm!F2*Weighting!AA6+TUM_db1_default_Treatm!G2*Weighting!AA7+TUM_db1_default_Treatm!H2*Weighting!AA8+TUM_db1_default_Treatm!I2*Weighting!AA9+TUM_db1_default_Treatm!J2*Weighting!AA10+TUM_db1_default_Treatm!K2*Weighting!AA11+TUM_db1_default_Treatm!L2*Weighting!AA12+TUM_db1_default_Treatm!M2*Weighting!AA13+TUM_db1_default_Treatm!N2*Weighting!AA14+TUM_db1_default_Treatm!O2*Weighting!AA15+TUM_db1_default_Treatm!P2*Weighting!AA16+TUM_db1_default_Treatm!Q2*Weighting!AA17</f>
        <v>0.46213381830292544</v>
      </c>
    </row>
    <row r="3" spans="1:27" x14ac:dyDescent="0.35">
      <c r="A3" s="5" t="s">
        <v>2</v>
      </c>
      <c r="B3" s="6">
        <f ca="1">+TUM_db1_default_Treatm!B3*Weighting!B2+TUM_db1_default_Treatm!C3*Weighting!B3+TUM_db1_default_Treatm!D3*Weighting!B4+TUM_db1_default_Treatm!E3*Weighting!B5+TUM_db1_default_Treatm!F3*Weighting!B6+TUM_db1_default_Treatm!G3*Weighting!B7+TUM_db1_default_Treatm!H3*Weighting!B8+TUM_db1_default_Treatm!I3*Weighting!B9+TUM_db1_default_Treatm!J3*Weighting!B10+TUM_db1_default_Treatm!K3*Weighting!B11+TUM_db1_default_Treatm!L3*Weighting!B12+TUM_db1_default_Treatm!M3*Weighting!B13+TUM_db1_default_Treatm!N3*Weighting!B14+TUM_db1_default_Treatm!O3*Weighting!B15+TUM_db1_default_Treatm!P3*Weighting!B16+TUM_db1_default_Treatm!Q3*Weighting!B17</f>
        <v>0.17781183039534926</v>
      </c>
      <c r="C3" s="6">
        <f ca="1">+TUM_db1_default_Treatm!B3*Weighting!C2+TUM_db1_default_Treatm!C3*Weighting!C3+TUM_db1_default_Treatm!D3*Weighting!C4+TUM_db1_default_Treatm!E3*Weighting!C5+TUM_db1_default_Treatm!F3*Weighting!C6+TUM_db1_default_Treatm!G3*Weighting!C7+TUM_db1_default_Treatm!H3*Weighting!C8+TUM_db1_default_Treatm!I3*Weighting!C9+TUM_db1_default_Treatm!J3*Weighting!C10+TUM_db1_default_Treatm!K3*Weighting!C11+TUM_db1_default_Treatm!L3*Weighting!C12+TUM_db1_default_Treatm!M3*Weighting!C13+TUM_db1_default_Treatm!N3*Weighting!C14+TUM_db1_default_Treatm!O3*Weighting!C15+TUM_db1_default_Treatm!P3*Weighting!C16+TUM_db1_default_Treatm!Q3*Weighting!C17</f>
        <v>0.23620344461016898</v>
      </c>
      <c r="D3" s="6">
        <f ca="1">+TUM_db1_default_Treatm!B3*Weighting!D2+TUM_db1_default_Treatm!C3*Weighting!D3+TUM_db1_default_Treatm!D3*Weighting!D4+TUM_db1_default_Treatm!E3*Weighting!D5+TUM_db1_default_Treatm!F3*Weighting!D6+TUM_db1_default_Treatm!G3*Weighting!D7+TUM_db1_default_Treatm!H3*Weighting!D8+TUM_db1_default_Treatm!I3*Weighting!D9+TUM_db1_default_Treatm!J3*Weighting!D10+TUM_db1_default_Treatm!K3*Weighting!D11+TUM_db1_default_Treatm!L3*Weighting!D12+TUM_db1_default_Treatm!M3*Weighting!D13+TUM_db1_default_Treatm!N3*Weighting!D14+TUM_db1_default_Treatm!O3*Weighting!D15+TUM_db1_default_Treatm!P3*Weighting!D16+TUM_db1_default_Treatm!Q3*Weighting!D17</f>
        <v>0.18010483131608229</v>
      </c>
      <c r="E3" s="6">
        <f ca="1">+TUM_db1_default_Treatm!B3*Weighting!E2+TUM_db1_default_Treatm!C3*Weighting!E3+TUM_db1_default_Treatm!D3*Weighting!E4+TUM_db1_default_Treatm!E3*Weighting!E5+TUM_db1_default_Treatm!F3*Weighting!E6+TUM_db1_default_Treatm!G3*Weighting!E7+TUM_db1_default_Treatm!H3*Weighting!E8+TUM_db1_default_Treatm!I3*Weighting!E9+TUM_db1_default_Treatm!J3*Weighting!E10+TUM_db1_default_Treatm!K3*Weighting!E11+TUM_db1_default_Treatm!L3*Weighting!E12+TUM_db1_default_Treatm!M3*Weighting!E13+TUM_db1_default_Treatm!N3*Weighting!E14+TUM_db1_default_Treatm!O3*Weighting!E15+TUM_db1_default_Treatm!P3*Weighting!E16+TUM_db1_default_Treatm!Q3*Weighting!E17</f>
        <v>0.20631107927583361</v>
      </c>
      <c r="F3" s="6">
        <f ca="1">+TUM_db1_default_Treatm!B3*Weighting!F2+TUM_db1_default_Treatm!C3*Weighting!F3+TUM_db1_default_Treatm!D3*Weighting!F4+TUM_db1_default_Treatm!E3*Weighting!F5+TUM_db1_default_Treatm!F3*Weighting!F6+TUM_db1_default_Treatm!G3*Weighting!F7+TUM_db1_default_Treatm!H3*Weighting!F8+TUM_db1_default_Treatm!I3*Weighting!F9+TUM_db1_default_Treatm!J3*Weighting!F10+TUM_db1_default_Treatm!K3*Weighting!F11+TUM_db1_default_Treatm!L3*Weighting!F12+TUM_db1_default_Treatm!M3*Weighting!F13+TUM_db1_default_Treatm!N3*Weighting!F14+TUM_db1_default_Treatm!O3*Weighting!F15+TUM_db1_default_Treatm!P3*Weighting!F16+TUM_db1_default_Treatm!Q3*Weighting!F17</f>
        <v>0.19485904602735257</v>
      </c>
      <c r="G3" s="6">
        <f>+TUM_db1_default_Treatm!B3*Weighting!G2+TUM_db1_default_Treatm!C3*Weighting!G3+TUM_db1_default_Treatm!D3*Weighting!G4+TUM_db1_default_Treatm!E3*Weighting!G5+TUM_db1_default_Treatm!F3*Weighting!G6+TUM_db1_default_Treatm!G3*Weighting!G7+TUM_db1_default_Treatm!H3*Weighting!G8+TUM_db1_default_Treatm!I3*Weighting!G9+TUM_db1_default_Treatm!J3*Weighting!G10+TUM_db1_default_Treatm!K3*Weighting!G11+TUM_db1_default_Treatm!L3*Weighting!G12+TUM_db1_default_Treatm!M3*Weighting!G13+TUM_db1_default_Treatm!N3*Weighting!G14+TUM_db1_default_Treatm!O3*Weighting!G15+TUM_db1_default_Treatm!P3*Weighting!G16+TUM_db1_default_Treatm!Q3*Weighting!G17</f>
        <v>5.5094158568088372E-2</v>
      </c>
      <c r="H3" s="6">
        <f>+TUM_db1_default_Treatm!B3*Weighting!H2+TUM_db1_default_Treatm!C3*Weighting!H3+TUM_db1_default_Treatm!D3*Weighting!H4+TUM_db1_default_Treatm!E3*Weighting!H5+TUM_db1_default_Treatm!F3*Weighting!H6+TUM_db1_default_Treatm!G3*Weighting!H7+TUM_db1_default_Treatm!H3*Weighting!H8+TUM_db1_default_Treatm!I3*Weighting!H9+TUM_db1_default_Treatm!J3*Weighting!H10+TUM_db1_default_Treatm!K3*Weighting!H11+TUM_db1_default_Treatm!L3*Weighting!H12+TUM_db1_default_Treatm!M3*Weighting!H13+TUM_db1_default_Treatm!N3*Weighting!H14+TUM_db1_default_Treatm!O3*Weighting!H15+TUM_db1_default_Treatm!P3*Weighting!H16+TUM_db1_default_Treatm!Q3*Weighting!H17</f>
        <v>0.10366991508238076</v>
      </c>
      <c r="I3" s="6">
        <f>+TUM_db1_default_Treatm!B3*Weighting!I2+TUM_db1_default_Treatm!C3*Weighting!I3+TUM_db1_default_Treatm!D3*Weighting!I4+TUM_db1_default_Treatm!E3*Weighting!I5+TUM_db1_default_Treatm!F3*Weighting!I6+TUM_db1_default_Treatm!G3*Weighting!I7+TUM_db1_default_Treatm!H3*Weighting!I8+TUM_db1_default_Treatm!I3*Weighting!I9+TUM_db1_default_Treatm!J3*Weighting!I10+TUM_db1_default_Treatm!K3*Weighting!I11+TUM_db1_default_Treatm!L3*Weighting!I12+TUM_db1_default_Treatm!M3*Weighting!I13+TUM_db1_default_Treatm!N3*Weighting!I14+TUM_db1_default_Treatm!O3*Weighting!I15+TUM_db1_default_Treatm!P3*Weighting!I16+TUM_db1_default_Treatm!Q3*Weighting!I17</f>
        <v>5.6671133032615228E-2</v>
      </c>
      <c r="J3" s="6">
        <f>+TUM_db1_default_Treatm!B3*Weighting!J2+TUM_db1_default_Treatm!C3*Weighting!J3+TUM_db1_default_Treatm!D3*Weighting!J4+TUM_db1_default_Treatm!E3*Weighting!J5+TUM_db1_default_Treatm!F3*Weighting!J6+TUM_db1_default_Treatm!G3*Weighting!J7+TUM_db1_default_Treatm!H3*Weighting!J8+TUM_db1_default_Treatm!I3*Weighting!J9+TUM_db1_default_Treatm!J3*Weighting!J10+TUM_db1_default_Treatm!K3*Weighting!J11+TUM_db1_default_Treatm!L3*Weighting!J12+TUM_db1_default_Treatm!M3*Weighting!J13+TUM_db1_default_Treatm!N3*Weighting!J14+TUM_db1_default_Treatm!O3*Weighting!J15+TUM_db1_default_Treatm!P3*Weighting!J16+TUM_db1_default_Treatm!Q3*Weighting!J17</f>
        <v>0.10129997216146555</v>
      </c>
      <c r="K3" s="6">
        <f>+TUM_db1_default_Treatm!B3*Weighting!K2+TUM_db1_default_Treatm!C3*Weighting!K3+TUM_db1_default_Treatm!D3*Weighting!K4+TUM_db1_default_Treatm!E3*Weighting!K5+TUM_db1_default_Treatm!F3*Weighting!K6+TUM_db1_default_Treatm!G3*Weighting!K7+TUM_db1_default_Treatm!H3*Weighting!K8+TUM_db1_default_Treatm!I3*Weighting!K9+TUM_db1_default_Treatm!J3*Weighting!K10+TUM_db1_default_Treatm!K3*Weighting!K11+TUM_db1_default_Treatm!L3*Weighting!K12+TUM_db1_default_Treatm!M3*Weighting!K13+TUM_db1_default_Treatm!N3*Weighting!K14+TUM_db1_default_Treatm!O3*Weighting!K15+TUM_db1_default_Treatm!P3*Weighting!K16+TUM_db1_default_Treatm!Q3*Weighting!K17</f>
        <v>6.8926258936997553E-2</v>
      </c>
      <c r="L3" s="6">
        <f>+TUM_db1_default_Treatm!B3*Weighting!L2+TUM_db1_default_Treatm!C3*Weighting!L3+TUM_db1_default_Treatm!D3*Weighting!L4+TUM_db1_default_Treatm!E3*Weighting!L5+TUM_db1_default_Treatm!F3*Weighting!L6+TUM_db1_default_Treatm!G3*Weighting!L7+TUM_db1_default_Treatm!H3*Weighting!L8+TUM_db1_default_Treatm!I3*Weighting!L9+TUM_db1_default_Treatm!J3*Weighting!L10+TUM_db1_default_Treatm!K3*Weighting!L11+TUM_db1_default_Treatm!L3*Weighting!L12+TUM_db1_default_Treatm!M3*Weighting!L13+TUM_db1_default_Treatm!N3*Weighting!L14+TUM_db1_default_Treatm!O3*Weighting!L15+TUM_db1_default_Treatm!P3*Weighting!L16+TUM_db1_default_Treatm!Q3*Weighting!L17</f>
        <v>0.40475002493719558</v>
      </c>
      <c r="M3" s="6">
        <f>+TUM_db1_default_Treatm!B3*Weighting!M2+TUM_db1_default_Treatm!C3*Weighting!M3+TUM_db1_default_Treatm!D3*Weighting!M4+TUM_db1_default_Treatm!E3*Weighting!M5+TUM_db1_default_Treatm!F3*Weighting!M6+TUM_db1_default_Treatm!G3*Weighting!M7+TUM_db1_default_Treatm!H3*Weighting!M8+TUM_db1_default_Treatm!I3*Weighting!M9+TUM_db1_default_Treatm!J3*Weighting!M10+TUM_db1_default_Treatm!K3*Weighting!M11+TUM_db1_default_Treatm!L3*Weighting!M12+TUM_db1_default_Treatm!M3*Weighting!M13+TUM_db1_default_Treatm!N3*Weighting!M14+TUM_db1_default_Treatm!O3*Weighting!M15+TUM_db1_default_Treatm!P3*Weighting!M16+TUM_db1_default_Treatm!Q3*Weighting!M17</f>
        <v>1.2920555586595191E-3</v>
      </c>
      <c r="N3" s="6">
        <f>+TUM_db1_default_Treatm!B3*Weighting!N2+TUM_db1_default_Treatm!C3*Weighting!N3+TUM_db1_default_Treatm!D3*Weighting!N4+TUM_db1_default_Treatm!E3*Weighting!N5+TUM_db1_default_Treatm!F3*Weighting!N6+TUM_db1_default_Treatm!G3*Weighting!N7+TUM_db1_default_Treatm!H3*Weighting!N8+TUM_db1_default_Treatm!I3*Weighting!N9+TUM_db1_default_Treatm!J3*Weighting!N10+TUM_db1_default_Treatm!K3*Weighting!N11+TUM_db1_default_Treatm!L3*Weighting!N12+TUM_db1_default_Treatm!M3*Weighting!N13+TUM_db1_default_Treatm!N3*Weighting!N14+TUM_db1_default_Treatm!O3*Weighting!N15+TUM_db1_default_Treatm!P3*Weighting!N16+TUM_db1_default_Treatm!Q3*Weighting!N17</f>
        <v>0.31302627912379666</v>
      </c>
      <c r="O3" s="6">
        <f>+TUM_db1_default_Treatm!B3*Weighting!O2+TUM_db1_default_Treatm!C3*Weighting!O3+TUM_db1_default_Treatm!D3*Weighting!O4+TUM_db1_default_Treatm!E3*Weighting!O5+TUM_db1_default_Treatm!F3*Weighting!O6+TUM_db1_default_Treatm!G3*Weighting!O7+TUM_db1_default_Treatm!H3*Weighting!O8+TUM_db1_default_Treatm!I3*Weighting!O9+TUM_db1_default_Treatm!J3*Weighting!O10+TUM_db1_default_Treatm!K3*Weighting!O11+TUM_db1_default_Treatm!L3*Weighting!O12+TUM_db1_default_Treatm!M3*Weighting!O13+TUM_db1_default_Treatm!N3*Weighting!O14+TUM_db1_default_Treatm!O3*Weighting!O15+TUM_db1_default_Treatm!P3*Weighting!O16+TUM_db1_default_Treatm!Q3*Weighting!O17</f>
        <v>2.171372950811673E-2</v>
      </c>
      <c r="P3" s="6">
        <f>+TUM_db1_default_Treatm!B3*Weighting!P2+TUM_db1_default_Treatm!C3*Weighting!P3+TUM_db1_default_Treatm!D3*Weighting!P4+TUM_db1_default_Treatm!E3*Weighting!P5+TUM_db1_default_Treatm!F3*Weighting!P6+TUM_db1_default_Treatm!G3*Weighting!P7+TUM_db1_default_Treatm!H3*Weighting!P8+TUM_db1_default_Treatm!I3*Weighting!P9+TUM_db1_default_Treatm!J3*Weighting!P10+TUM_db1_default_Treatm!K3*Weighting!P11+TUM_db1_default_Treatm!L3*Weighting!P12+TUM_db1_default_Treatm!M3*Weighting!P13+TUM_db1_default_Treatm!N3*Weighting!P14+TUM_db1_default_Treatm!O3*Weighting!P15+TUM_db1_default_Treatm!P3*Weighting!P16+TUM_db1_default_Treatm!Q3*Weighting!P17</f>
        <v>4.5540945971065828E-3</v>
      </c>
      <c r="Q3" s="6">
        <f>+TUM_db1_default_Treatm!B3*Weighting!Q2+TUM_db1_default_Treatm!C3*Weighting!Q3+TUM_db1_default_Treatm!D3*Weighting!Q4+TUM_db1_default_Treatm!E3*Weighting!Q5+TUM_db1_default_Treatm!F3*Weighting!Q6+TUM_db1_default_Treatm!G3*Weighting!Q7+TUM_db1_default_Treatm!H3*Weighting!Q8+TUM_db1_default_Treatm!I3*Weighting!Q9+TUM_db1_default_Treatm!J3*Weighting!Q10+TUM_db1_default_Treatm!K3*Weighting!Q11+TUM_db1_default_Treatm!L3*Weighting!Q12+TUM_db1_default_Treatm!M3*Weighting!Q13+TUM_db1_default_Treatm!N3*Weighting!Q14+TUM_db1_default_Treatm!O3*Weighting!Q15+TUM_db1_default_Treatm!P3*Weighting!Q16+TUM_db1_default_Treatm!Q3*Weighting!Q17</f>
        <v>7.9383326411064815E-4</v>
      </c>
      <c r="R3" s="6">
        <f>+TUM_db1_default_Treatm!B3*Weighting!R2+TUM_db1_default_Treatm!C3*Weighting!R3+TUM_db1_default_Treatm!D3*Weighting!R4+TUM_db1_default_Treatm!E3*Weighting!R5+TUM_db1_default_Treatm!F3*Weighting!R6+TUM_db1_default_Treatm!G3*Weighting!R7+TUM_db1_default_Treatm!H3*Weighting!R8+TUM_db1_default_Treatm!I3*Weighting!R9+TUM_db1_default_Treatm!J3*Weighting!R10+TUM_db1_default_Treatm!K3*Weighting!R11+TUM_db1_default_Treatm!L3*Weighting!R12+TUM_db1_default_Treatm!M3*Weighting!R13+TUM_db1_default_Treatm!N3*Weighting!R14+TUM_db1_default_Treatm!O3*Weighting!R15+TUM_db1_default_Treatm!P3*Weighting!R16+TUM_db1_default_Treatm!Q3*Weighting!R17</f>
        <v>-9.7571260172508167E-3</v>
      </c>
      <c r="S3" s="6">
        <f>+TUM_db1_default_Treatm!B3*Weighting!S2+TUM_db1_default_Treatm!C3*Weighting!S3+TUM_db1_default_Treatm!D3*Weighting!S4+TUM_db1_default_Treatm!E3*Weighting!S5+TUM_db1_default_Treatm!F3*Weighting!S6+TUM_db1_default_Treatm!G3*Weighting!S7+TUM_db1_default_Treatm!H3*Weighting!S8+TUM_db1_default_Treatm!I3*Weighting!S9+TUM_db1_default_Treatm!J3*Weighting!S10+TUM_db1_default_Treatm!K3*Weighting!S11+TUM_db1_default_Treatm!L3*Weighting!S12+TUM_db1_default_Treatm!M3*Weighting!S13+TUM_db1_default_Treatm!N3*Weighting!S14+TUM_db1_default_Treatm!O3*Weighting!S15+TUM_db1_default_Treatm!P3*Weighting!S16+TUM_db1_default_Treatm!Q3*Weighting!S17</f>
        <v>-5.8041456900051469E-4</v>
      </c>
      <c r="T3" s="6">
        <f>+TUM_db1_default_Treatm!B3*Weighting!T2+TUM_db1_default_Treatm!C3*Weighting!T3+TUM_db1_default_Treatm!D3*Weighting!T4+TUM_db1_default_Treatm!E3*Weighting!T5+TUM_db1_default_Treatm!F3*Weighting!T6+TUM_db1_default_Treatm!G3*Weighting!T7+TUM_db1_default_Treatm!H3*Weighting!T8+TUM_db1_default_Treatm!I3*Weighting!T9+TUM_db1_default_Treatm!J3*Weighting!T10+TUM_db1_default_Treatm!K3*Weighting!T11+TUM_db1_default_Treatm!L3*Weighting!T12+TUM_db1_default_Treatm!M3*Weighting!T13+TUM_db1_default_Treatm!N3*Weighting!T14+TUM_db1_default_Treatm!O3*Weighting!T15+TUM_db1_default_Treatm!P3*Weighting!T16+TUM_db1_default_Treatm!Q3*Weighting!T17</f>
        <v>-9.9431396215694592E-3</v>
      </c>
      <c r="U3" s="6">
        <f>+TUM_db1_default_Treatm!B3*Weighting!U2+TUM_db1_default_Treatm!C3*Weighting!U3+TUM_db1_default_Treatm!D3*Weighting!U4+TUM_db1_default_Treatm!E3*Weighting!U5+TUM_db1_default_Treatm!F3*Weighting!U6+TUM_db1_default_Treatm!G3*Weighting!U7+TUM_db1_default_Treatm!H3*Weighting!U8+TUM_db1_default_Treatm!I3*Weighting!U9+TUM_db1_default_Treatm!J3*Weighting!U10+TUM_db1_default_Treatm!K3*Weighting!U11+TUM_db1_default_Treatm!L3*Weighting!U12+TUM_db1_default_Treatm!M3*Weighting!U13+TUM_db1_default_Treatm!N3*Weighting!U14+TUM_db1_default_Treatm!O3*Weighting!U15+TUM_db1_default_Treatm!P3*Weighting!U16+TUM_db1_default_Treatm!Q3*Weighting!U17</f>
        <v>2.6623290097661567E-2</v>
      </c>
      <c r="V3" s="6">
        <f>+TUM_db1_default_Treatm!B3*Weighting!V2+TUM_db1_default_Treatm!C3*Weighting!V3+TUM_db1_default_Treatm!D3*Weighting!V4+TUM_db1_default_Treatm!E3*Weighting!V5+TUM_db1_default_Treatm!F3*Weighting!V6+TUM_db1_default_Treatm!G3*Weighting!V7+TUM_db1_default_Treatm!H3*Weighting!V8+TUM_db1_default_Treatm!I3*Weighting!V9+TUM_db1_default_Treatm!J3*Weighting!V10+TUM_db1_default_Treatm!K3*Weighting!V11+TUM_db1_default_Treatm!L3*Weighting!V12+TUM_db1_default_Treatm!M3*Weighting!V13+TUM_db1_default_Treatm!N3*Weighting!V14+TUM_db1_default_Treatm!O3*Weighting!V15+TUM_db1_default_Treatm!P3*Weighting!V16+TUM_db1_default_Treatm!Q3*Weighting!V17</f>
        <v>-5.8236503103601088E-3</v>
      </c>
      <c r="W3" s="6">
        <f>+TUM_db1_default_Treatm!B3*Weighting!W2+TUM_db1_default_Treatm!C3*Weighting!W3+TUM_db1_default_Treatm!D3*Weighting!W4+TUM_db1_default_Treatm!E3*Weighting!W5+TUM_db1_default_Treatm!F3*Weighting!W6+TUM_db1_default_Treatm!G3*Weighting!W7+TUM_db1_default_Treatm!H3*Weighting!W8+TUM_db1_default_Treatm!I3*Weighting!W9+TUM_db1_default_Treatm!J3*Weighting!W10+TUM_db1_default_Treatm!K3*Weighting!W11+TUM_db1_default_Treatm!L3*Weighting!W12+TUM_db1_default_Treatm!M3*Weighting!W13+TUM_db1_default_Treatm!N3*Weighting!W14+TUM_db1_default_Treatm!O3*Weighting!W15+TUM_db1_default_Treatm!P3*Weighting!W16+TUM_db1_default_Treatm!Q3*Weighting!W17</f>
        <v>4.5090807549712456E-3</v>
      </c>
      <c r="X3" s="6">
        <f>+TUM_db1_default_Treatm!B3*Weighting!X2+TUM_db1_default_Treatm!C3*Weighting!X3+TUM_db1_default_Treatm!D3*Weighting!X4+TUM_db1_default_Treatm!E3*Weighting!X5+TUM_db1_default_Treatm!F3*Weighting!X6+TUM_db1_default_Treatm!G3*Weighting!X7+TUM_db1_default_Treatm!H3*Weighting!X8+TUM_db1_default_Treatm!I3*Weighting!X9+TUM_db1_default_Treatm!J3*Weighting!X10+TUM_db1_default_Treatm!K3*Weighting!X11+TUM_db1_default_Treatm!L3*Weighting!X12+TUM_db1_default_Treatm!M3*Weighting!X13+TUM_db1_default_Treatm!N3*Weighting!X14+TUM_db1_default_Treatm!O3*Weighting!X15+TUM_db1_default_Treatm!P3*Weighting!X16+TUM_db1_default_Treatm!Q3*Weighting!X17</f>
        <v>-1.7431097449663226E-4</v>
      </c>
      <c r="Y3" s="6">
        <f>+TUM_db1_default_Treatm!B3*Weighting!Y2+TUM_db1_default_Treatm!C3*Weighting!Y3+TUM_db1_default_Treatm!D3*Weighting!Y4+TUM_db1_default_Treatm!E3*Weighting!Y5+TUM_db1_default_Treatm!F3*Weighting!Y6+TUM_db1_default_Treatm!G3*Weighting!Y7+TUM_db1_default_Treatm!H3*Weighting!Y8+TUM_db1_default_Treatm!I3*Weighting!Y9+TUM_db1_default_Treatm!J3*Weighting!Y10+TUM_db1_default_Treatm!K3*Weighting!Y11+TUM_db1_default_Treatm!L3*Weighting!Y12+TUM_db1_default_Treatm!M3*Weighting!Y13+TUM_db1_default_Treatm!N3*Weighting!Y14+TUM_db1_default_Treatm!O3*Weighting!Y15+TUM_db1_default_Treatm!P3*Weighting!Y16+TUM_db1_default_Treatm!Q3*Weighting!Y17</f>
        <v>6.0560184412215955E-3</v>
      </c>
      <c r="Z3" s="6">
        <f>+TUM_db1_default_Treatm!B3*Weighting!Z2+TUM_db1_default_Treatm!C3*Weighting!Z3+TUM_db1_default_Treatm!D3*Weighting!Z4+TUM_db1_default_Treatm!E3*Weighting!Z5+TUM_db1_default_Treatm!F3*Weighting!Z6+TUM_db1_default_Treatm!G3*Weighting!Z7+TUM_db1_default_Treatm!H3*Weighting!Z8+TUM_db1_default_Treatm!I3*Weighting!Z9+TUM_db1_default_Treatm!J3*Weighting!Z10+TUM_db1_default_Treatm!K3*Weighting!Z11+TUM_db1_default_Treatm!L3*Weighting!Z12+TUM_db1_default_Treatm!M3*Weighting!Z13+TUM_db1_default_Treatm!N3*Weighting!Z14+TUM_db1_default_Treatm!O3*Weighting!Z15+TUM_db1_default_Treatm!P3*Weighting!Z16+TUM_db1_default_Treatm!Q3*Weighting!Z17</f>
        <v>1.2241727068576734E-2</v>
      </c>
      <c r="AA3" s="6">
        <f>+TUM_db1_default_Treatm!B3*Weighting!AA2+TUM_db1_default_Treatm!C3*Weighting!AA3+TUM_db1_default_Treatm!D3*Weighting!AA4+TUM_db1_default_Treatm!E3*Weighting!AA5+TUM_db1_default_Treatm!F3*Weighting!AA6+TUM_db1_default_Treatm!G3*Weighting!AA7+TUM_db1_default_Treatm!H3*Weighting!AA8+TUM_db1_default_Treatm!I3*Weighting!AA9+TUM_db1_default_Treatm!J3*Weighting!AA10+TUM_db1_default_Treatm!K3*Weighting!AA11+TUM_db1_default_Treatm!L3*Weighting!AA12+TUM_db1_default_Treatm!M3*Weighting!AA13+TUM_db1_default_Treatm!N3*Weighting!AA14+TUM_db1_default_Treatm!O3*Weighting!AA15+TUM_db1_default_Treatm!P3*Weighting!AA16+TUM_db1_default_Treatm!Q3*Weighting!AA17</f>
        <v>0.11222504523067467</v>
      </c>
    </row>
    <row r="4" spans="1:27" x14ac:dyDescent="0.35">
      <c r="A4" s="5" t="s">
        <v>3</v>
      </c>
      <c r="B4" s="6">
        <f ca="1">+TUM_db1_default_Treatm!B4*Weighting!B2+TUM_db1_default_Treatm!C4*Weighting!B3+TUM_db1_default_Treatm!D4*Weighting!B4+TUM_db1_default_Treatm!E4*Weighting!B5+TUM_db1_default_Treatm!F4*Weighting!B6+TUM_db1_default_Treatm!G4*Weighting!B7+TUM_db1_default_Treatm!H4*Weighting!B8+TUM_db1_default_Treatm!I4*Weighting!B9+TUM_db1_default_Treatm!J4*Weighting!B10+TUM_db1_default_Treatm!K4*Weighting!B11+TUM_db1_default_Treatm!L4*Weighting!B12+TUM_db1_default_Treatm!M4*Weighting!B13+TUM_db1_default_Treatm!N4*Weighting!B14+TUM_db1_default_Treatm!O4*Weighting!B15+TUM_db1_default_Treatm!P4*Weighting!B16+TUM_db1_default_Treatm!Q4*Weighting!B17</f>
        <v>0.16815175518560896</v>
      </c>
      <c r="C4" s="6">
        <f ca="1">+TUM_db1_default_Treatm!B4*Weighting!C2+TUM_db1_default_Treatm!C4*Weighting!C3+TUM_db1_default_Treatm!D4*Weighting!C4+TUM_db1_default_Treatm!E4*Weighting!C5+TUM_db1_default_Treatm!F4*Weighting!C6+TUM_db1_default_Treatm!G4*Weighting!C7+TUM_db1_default_Treatm!H4*Weighting!C8+TUM_db1_default_Treatm!I4*Weighting!C9+TUM_db1_default_Treatm!J4*Weighting!C10+TUM_db1_default_Treatm!K4*Weighting!C11+TUM_db1_default_Treatm!L4*Weighting!C12+TUM_db1_default_Treatm!M4*Weighting!C13+TUM_db1_default_Treatm!N4*Weighting!C14+TUM_db1_default_Treatm!O4*Weighting!C15+TUM_db1_default_Treatm!P4*Weighting!C16+TUM_db1_default_Treatm!Q4*Weighting!C17</f>
        <v>0.11591831834761573</v>
      </c>
      <c r="D4" s="6">
        <f ca="1">+TUM_db1_default_Treatm!B4*Weighting!D2+TUM_db1_default_Treatm!C4*Weighting!D3+TUM_db1_default_Treatm!D4*Weighting!D4+TUM_db1_default_Treatm!E4*Weighting!D5+TUM_db1_default_Treatm!F4*Weighting!D6+TUM_db1_default_Treatm!G4*Weighting!D7+TUM_db1_default_Treatm!H4*Weighting!D8+TUM_db1_default_Treatm!I4*Weighting!D9+TUM_db1_default_Treatm!J4*Weighting!D10+TUM_db1_default_Treatm!K4*Weighting!D11+TUM_db1_default_Treatm!L4*Weighting!D12+TUM_db1_default_Treatm!M4*Weighting!D13+TUM_db1_default_Treatm!N4*Weighting!D14+TUM_db1_default_Treatm!O4*Weighting!D15+TUM_db1_default_Treatm!P4*Weighting!D16+TUM_db1_default_Treatm!Q4*Weighting!D17</f>
        <v>0.16787540067344192</v>
      </c>
      <c r="E4" s="6">
        <f ca="1">+TUM_db1_default_Treatm!B4*Weighting!E2+TUM_db1_default_Treatm!C4*Weighting!E3+TUM_db1_default_Treatm!D4*Weighting!E4+TUM_db1_default_Treatm!E4*Weighting!E5+TUM_db1_default_Treatm!F4*Weighting!E6+TUM_db1_default_Treatm!G4*Weighting!E7+TUM_db1_default_Treatm!H4*Weighting!E8+TUM_db1_default_Treatm!I4*Weighting!E9+TUM_db1_default_Treatm!J4*Weighting!E10+TUM_db1_default_Treatm!K4*Weighting!E11+TUM_db1_default_Treatm!L4*Weighting!E12+TUM_db1_default_Treatm!M4*Weighting!E13+TUM_db1_default_Treatm!N4*Weighting!E14+TUM_db1_default_Treatm!O4*Weighting!E15+TUM_db1_default_Treatm!P4*Weighting!E16+TUM_db1_default_Treatm!Q4*Weighting!E17</f>
        <v>9.1197574130222642E-2</v>
      </c>
      <c r="F4" s="6">
        <f ca="1">+TUM_db1_default_Treatm!B4*Weighting!F2+TUM_db1_default_Treatm!C4*Weighting!F3+TUM_db1_default_Treatm!D4*Weighting!F4+TUM_db1_default_Treatm!E4*Weighting!F5+TUM_db1_default_Treatm!F4*Weighting!F6+TUM_db1_default_Treatm!G4*Weighting!F7+TUM_db1_default_Treatm!H4*Weighting!F8+TUM_db1_default_Treatm!I4*Weighting!F9+TUM_db1_default_Treatm!J4*Weighting!F10+TUM_db1_default_Treatm!K4*Weighting!F11+TUM_db1_default_Treatm!L4*Weighting!F12+TUM_db1_default_Treatm!M4*Weighting!F13+TUM_db1_default_Treatm!N4*Weighting!F14+TUM_db1_default_Treatm!O4*Weighting!F15+TUM_db1_default_Treatm!P4*Weighting!F16+TUM_db1_default_Treatm!Q4*Weighting!F17</f>
        <v>0.14489900109182657</v>
      </c>
      <c r="G4" s="6">
        <f>+TUM_db1_default_Treatm!B4*Weighting!G2+TUM_db1_default_Treatm!C4*Weighting!G3+TUM_db1_default_Treatm!D4*Weighting!G4+TUM_db1_default_Treatm!E4*Weighting!G5+TUM_db1_default_Treatm!F4*Weighting!G6+TUM_db1_default_Treatm!G4*Weighting!G7+TUM_db1_default_Treatm!H4*Weighting!G8+TUM_db1_default_Treatm!I4*Weighting!G9+TUM_db1_default_Treatm!J4*Weighting!G10+TUM_db1_default_Treatm!K4*Weighting!G11+TUM_db1_default_Treatm!L4*Weighting!G12+TUM_db1_default_Treatm!M4*Weighting!G13+TUM_db1_default_Treatm!N4*Weighting!G14+TUM_db1_default_Treatm!O4*Weighting!G15+TUM_db1_default_Treatm!P4*Weighting!G16+TUM_db1_default_Treatm!Q4*Weighting!G17</f>
        <v>7.4746289668898513E-2</v>
      </c>
      <c r="H4" s="6">
        <f>+TUM_db1_default_Treatm!B4*Weighting!H2+TUM_db1_default_Treatm!C4*Weighting!H3+TUM_db1_default_Treatm!D4*Weighting!H4+TUM_db1_default_Treatm!E4*Weighting!H5+TUM_db1_default_Treatm!F4*Weighting!H6+TUM_db1_default_Treatm!G4*Weighting!H7+TUM_db1_default_Treatm!H4*Weighting!H8+TUM_db1_default_Treatm!I4*Weighting!H9+TUM_db1_default_Treatm!J4*Weighting!H10+TUM_db1_default_Treatm!K4*Weighting!H11+TUM_db1_default_Treatm!L4*Weighting!H12+TUM_db1_default_Treatm!M4*Weighting!H13+TUM_db1_default_Treatm!N4*Weighting!H14+TUM_db1_default_Treatm!O4*Weighting!H15+TUM_db1_default_Treatm!P4*Weighting!H16+TUM_db1_default_Treatm!Q4*Weighting!H17</f>
        <v>7.0853983226033979E-2</v>
      </c>
      <c r="I4" s="6">
        <f>+TUM_db1_default_Treatm!B4*Weighting!I2+TUM_db1_default_Treatm!C4*Weighting!I3+TUM_db1_default_Treatm!D4*Weighting!I4+TUM_db1_default_Treatm!E4*Weighting!I5+TUM_db1_default_Treatm!F4*Weighting!I6+TUM_db1_default_Treatm!G4*Weighting!I7+TUM_db1_default_Treatm!H4*Weighting!I8+TUM_db1_default_Treatm!I4*Weighting!I9+TUM_db1_default_Treatm!J4*Weighting!I10+TUM_db1_default_Treatm!K4*Weighting!I11+TUM_db1_default_Treatm!L4*Weighting!I12+TUM_db1_default_Treatm!M4*Weighting!I13+TUM_db1_default_Treatm!N4*Weighting!I14+TUM_db1_default_Treatm!O4*Weighting!I15+TUM_db1_default_Treatm!P4*Weighting!I16+TUM_db1_default_Treatm!Q4*Weighting!I17</f>
        <v>7.610484047242036E-2</v>
      </c>
      <c r="J4" s="6">
        <f>+TUM_db1_default_Treatm!B4*Weighting!J2+TUM_db1_default_Treatm!C4*Weighting!J3+TUM_db1_default_Treatm!D4*Weighting!J4+TUM_db1_default_Treatm!E4*Weighting!J5+TUM_db1_default_Treatm!F4*Weighting!J6+TUM_db1_default_Treatm!G4*Weighting!J7+TUM_db1_default_Treatm!H4*Weighting!J8+TUM_db1_default_Treatm!I4*Weighting!J9+TUM_db1_default_Treatm!J4*Weighting!J10+TUM_db1_default_Treatm!K4*Weighting!J11+TUM_db1_default_Treatm!L4*Weighting!J12+TUM_db1_default_Treatm!M4*Weighting!J13+TUM_db1_default_Treatm!N4*Weighting!J14+TUM_db1_default_Treatm!O4*Weighting!J15+TUM_db1_default_Treatm!P4*Weighting!J16+TUM_db1_default_Treatm!Q4*Weighting!J17</f>
        <v>8.0700540055711548E-2</v>
      </c>
      <c r="K4" s="6">
        <f>+TUM_db1_default_Treatm!B4*Weighting!K2+TUM_db1_default_Treatm!C4*Weighting!K3+TUM_db1_default_Treatm!D4*Weighting!K4+TUM_db1_default_Treatm!E4*Weighting!K5+TUM_db1_default_Treatm!F4*Weighting!K6+TUM_db1_default_Treatm!G4*Weighting!K7+TUM_db1_default_Treatm!H4*Weighting!K8+TUM_db1_default_Treatm!I4*Weighting!K9+TUM_db1_default_Treatm!J4*Weighting!K10+TUM_db1_default_Treatm!K4*Weighting!K11+TUM_db1_default_Treatm!L4*Weighting!K12+TUM_db1_default_Treatm!M4*Weighting!K13+TUM_db1_default_Treatm!N4*Weighting!K14+TUM_db1_default_Treatm!O4*Weighting!K15+TUM_db1_default_Treatm!P4*Weighting!K16+TUM_db1_default_Treatm!Q4*Weighting!K17</f>
        <v>7.1228677790138625E-2</v>
      </c>
      <c r="L4" s="6">
        <f>+TUM_db1_default_Treatm!B4*Weighting!L2+TUM_db1_default_Treatm!C4*Weighting!L3+TUM_db1_default_Treatm!D4*Weighting!L4+TUM_db1_default_Treatm!E4*Weighting!L5+TUM_db1_default_Treatm!F4*Weighting!L6+TUM_db1_default_Treatm!G4*Weighting!L7+TUM_db1_default_Treatm!H4*Weighting!L8+TUM_db1_default_Treatm!I4*Weighting!L9+TUM_db1_default_Treatm!J4*Weighting!L10+TUM_db1_default_Treatm!K4*Weighting!L11+TUM_db1_default_Treatm!L4*Weighting!L12+TUM_db1_default_Treatm!M4*Weighting!L13+TUM_db1_default_Treatm!N4*Weighting!L14+TUM_db1_default_Treatm!O4*Weighting!L15+TUM_db1_default_Treatm!P4*Weighting!L16+TUM_db1_default_Treatm!Q4*Weighting!L17</f>
        <v>9.1004390164223001E-2</v>
      </c>
      <c r="M4" s="6">
        <f>+TUM_db1_default_Treatm!B4*Weighting!M2+TUM_db1_default_Treatm!C4*Weighting!M3+TUM_db1_default_Treatm!D4*Weighting!M4+TUM_db1_default_Treatm!E4*Weighting!M5+TUM_db1_default_Treatm!F4*Weighting!M6+TUM_db1_default_Treatm!G4*Weighting!M7+TUM_db1_default_Treatm!H4*Weighting!M8+TUM_db1_default_Treatm!I4*Weighting!M9+TUM_db1_default_Treatm!J4*Weighting!M10+TUM_db1_default_Treatm!K4*Weighting!M11+TUM_db1_default_Treatm!L4*Weighting!M12+TUM_db1_default_Treatm!M4*Weighting!M13+TUM_db1_default_Treatm!N4*Weighting!M14+TUM_db1_default_Treatm!O4*Weighting!M15+TUM_db1_default_Treatm!P4*Weighting!M16+TUM_db1_default_Treatm!Q4*Weighting!M17</f>
        <v>5.1471565552622025E-3</v>
      </c>
      <c r="N4" s="6">
        <f>+TUM_db1_default_Treatm!B4*Weighting!N2+TUM_db1_default_Treatm!C4*Weighting!N3+TUM_db1_default_Treatm!D4*Weighting!N4+TUM_db1_default_Treatm!E4*Weighting!N5+TUM_db1_default_Treatm!F4*Weighting!N6+TUM_db1_default_Treatm!G4*Weighting!N7+TUM_db1_default_Treatm!H4*Weighting!N8+TUM_db1_default_Treatm!I4*Weighting!N9+TUM_db1_default_Treatm!J4*Weighting!N10+TUM_db1_default_Treatm!K4*Weighting!N11+TUM_db1_default_Treatm!L4*Weighting!N12+TUM_db1_default_Treatm!M4*Weighting!N13+TUM_db1_default_Treatm!N4*Weighting!N14+TUM_db1_default_Treatm!O4*Weighting!N15+TUM_db1_default_Treatm!P4*Weighting!N16+TUM_db1_default_Treatm!Q4*Weighting!N17</f>
        <v>0.32239480106184504</v>
      </c>
      <c r="O4" s="6">
        <f>+TUM_db1_default_Treatm!B4*Weighting!O2+TUM_db1_default_Treatm!C4*Weighting!O3+TUM_db1_default_Treatm!D4*Weighting!O4+TUM_db1_default_Treatm!E4*Weighting!O5+TUM_db1_default_Treatm!F4*Weighting!O6+TUM_db1_default_Treatm!G4*Weighting!O7+TUM_db1_default_Treatm!H4*Weighting!O8+TUM_db1_default_Treatm!I4*Weighting!O9+TUM_db1_default_Treatm!J4*Weighting!O10+TUM_db1_default_Treatm!K4*Weighting!O11+TUM_db1_default_Treatm!L4*Weighting!O12+TUM_db1_default_Treatm!M4*Weighting!O13+TUM_db1_default_Treatm!N4*Weighting!O14+TUM_db1_default_Treatm!O4*Weighting!O15+TUM_db1_default_Treatm!P4*Weighting!O16+TUM_db1_default_Treatm!Q4*Weighting!O17</f>
        <v>0.13902200237590237</v>
      </c>
      <c r="P4" s="6">
        <f>+TUM_db1_default_Treatm!B4*Weighting!P2+TUM_db1_default_Treatm!C4*Weighting!P3+TUM_db1_default_Treatm!D4*Weighting!P4+TUM_db1_default_Treatm!E4*Weighting!P5+TUM_db1_default_Treatm!F4*Weighting!P6+TUM_db1_default_Treatm!G4*Weighting!P7+TUM_db1_default_Treatm!H4*Weighting!P8+TUM_db1_default_Treatm!I4*Weighting!P9+TUM_db1_default_Treatm!J4*Weighting!P10+TUM_db1_default_Treatm!K4*Weighting!P11+TUM_db1_default_Treatm!L4*Weighting!P12+TUM_db1_default_Treatm!M4*Weighting!P13+TUM_db1_default_Treatm!N4*Weighting!P14+TUM_db1_default_Treatm!O4*Weighting!P15+TUM_db1_default_Treatm!P4*Weighting!P16+TUM_db1_default_Treatm!Q4*Weighting!P17</f>
        <v>9.5123265420699321E-2</v>
      </c>
      <c r="Q4" s="6">
        <f>+TUM_db1_default_Treatm!B4*Weighting!Q2+TUM_db1_default_Treatm!C4*Weighting!Q3+TUM_db1_default_Treatm!D4*Weighting!Q4+TUM_db1_default_Treatm!E4*Weighting!Q5+TUM_db1_default_Treatm!F4*Weighting!Q6+TUM_db1_default_Treatm!G4*Weighting!Q7+TUM_db1_default_Treatm!H4*Weighting!Q8+TUM_db1_default_Treatm!I4*Weighting!Q9+TUM_db1_default_Treatm!J4*Weighting!Q10+TUM_db1_default_Treatm!K4*Weighting!Q11+TUM_db1_default_Treatm!L4*Weighting!Q12+TUM_db1_default_Treatm!M4*Weighting!Q13+TUM_db1_default_Treatm!N4*Weighting!Q14+TUM_db1_default_Treatm!O4*Weighting!Q15+TUM_db1_default_Treatm!P4*Weighting!Q16+TUM_db1_default_Treatm!Q4*Weighting!Q17</f>
        <v>8.5821215572421811E-3</v>
      </c>
      <c r="R4" s="6">
        <f>+TUM_db1_default_Treatm!B4*Weighting!R2+TUM_db1_default_Treatm!C4*Weighting!R3+TUM_db1_default_Treatm!D4*Weighting!R4+TUM_db1_default_Treatm!E4*Weighting!R5+TUM_db1_default_Treatm!F4*Weighting!R6+TUM_db1_default_Treatm!G4*Weighting!R7+TUM_db1_default_Treatm!H4*Weighting!R8+TUM_db1_default_Treatm!I4*Weighting!R9+TUM_db1_default_Treatm!J4*Weighting!R10+TUM_db1_default_Treatm!K4*Weighting!R11+TUM_db1_default_Treatm!L4*Weighting!R12+TUM_db1_default_Treatm!M4*Weighting!R13+TUM_db1_default_Treatm!N4*Weighting!R14+TUM_db1_default_Treatm!O4*Weighting!R15+TUM_db1_default_Treatm!P4*Weighting!R16+TUM_db1_default_Treatm!Q4*Weighting!R17</f>
        <v>8.1920876519491342E-2</v>
      </c>
      <c r="S4" s="6">
        <f>+TUM_db1_default_Treatm!B4*Weighting!S2+TUM_db1_default_Treatm!C4*Weighting!S3+TUM_db1_default_Treatm!D4*Weighting!S4+TUM_db1_default_Treatm!E4*Weighting!S5+TUM_db1_default_Treatm!F4*Weighting!S6+TUM_db1_default_Treatm!G4*Weighting!S7+TUM_db1_default_Treatm!H4*Weighting!S8+TUM_db1_default_Treatm!I4*Weighting!S9+TUM_db1_default_Treatm!J4*Weighting!S10+TUM_db1_default_Treatm!K4*Weighting!S11+TUM_db1_default_Treatm!L4*Weighting!S12+TUM_db1_default_Treatm!M4*Weighting!S13+TUM_db1_default_Treatm!N4*Weighting!S14+TUM_db1_default_Treatm!O4*Weighting!S15+TUM_db1_default_Treatm!P4*Weighting!S16+TUM_db1_default_Treatm!Q4*Weighting!S17</f>
        <v>5.3390700739280449E-2</v>
      </c>
      <c r="T4" s="6">
        <f>+TUM_db1_default_Treatm!B4*Weighting!T2+TUM_db1_default_Treatm!C4*Weighting!T3+TUM_db1_default_Treatm!D4*Weighting!T4+TUM_db1_default_Treatm!E4*Weighting!T5+TUM_db1_default_Treatm!F4*Weighting!T6+TUM_db1_default_Treatm!G4*Weighting!T7+TUM_db1_default_Treatm!H4*Weighting!T8+TUM_db1_default_Treatm!I4*Weighting!T9+TUM_db1_default_Treatm!J4*Weighting!T10+TUM_db1_default_Treatm!K4*Weighting!T11+TUM_db1_default_Treatm!L4*Weighting!T12+TUM_db1_default_Treatm!M4*Weighting!T13+TUM_db1_default_Treatm!N4*Weighting!T14+TUM_db1_default_Treatm!O4*Weighting!T15+TUM_db1_default_Treatm!P4*Weighting!T16+TUM_db1_default_Treatm!Q4*Weighting!T17</f>
        <v>5.9887500791988832E-2</v>
      </c>
      <c r="U4" s="6">
        <f>+TUM_db1_default_Treatm!B4*Weighting!U2+TUM_db1_default_Treatm!C4*Weighting!U3+TUM_db1_default_Treatm!D4*Weighting!U4+TUM_db1_default_Treatm!E4*Weighting!U5+TUM_db1_default_Treatm!F4*Weighting!U6+TUM_db1_default_Treatm!G4*Weighting!U7+TUM_db1_default_Treatm!H4*Weighting!U8+TUM_db1_default_Treatm!I4*Weighting!U9+TUM_db1_default_Treatm!J4*Weighting!U10+TUM_db1_default_Treatm!K4*Weighting!U11+TUM_db1_default_Treatm!L4*Weighting!U12+TUM_db1_default_Treatm!M4*Weighting!U13+TUM_db1_default_Treatm!N4*Weighting!U14+TUM_db1_default_Treatm!O4*Weighting!U15+TUM_db1_default_Treatm!P4*Weighting!U16+TUM_db1_default_Treatm!Q4*Weighting!U17</f>
        <v>6.7889402695680053E-3</v>
      </c>
      <c r="V4" s="6">
        <f>+TUM_db1_default_Treatm!B4*Weighting!V2+TUM_db1_default_Treatm!C4*Weighting!V3+TUM_db1_default_Treatm!D4*Weighting!V4+TUM_db1_default_Treatm!E4*Weighting!V5+TUM_db1_default_Treatm!F4*Weighting!V6+TUM_db1_default_Treatm!G4*Weighting!V7+TUM_db1_default_Treatm!H4*Weighting!V8+TUM_db1_default_Treatm!I4*Weighting!V9+TUM_db1_default_Treatm!J4*Weighting!V10+TUM_db1_default_Treatm!K4*Weighting!V11+TUM_db1_default_Treatm!L4*Weighting!V12+TUM_db1_default_Treatm!M4*Weighting!V13+TUM_db1_default_Treatm!N4*Weighting!V14+TUM_db1_default_Treatm!O4*Weighting!V15+TUM_db1_default_Treatm!P4*Weighting!V16+TUM_db1_default_Treatm!Q4*Weighting!V17</f>
        <v>4.0525885979551798E-2</v>
      </c>
      <c r="W4" s="6">
        <f>+TUM_db1_default_Treatm!B4*Weighting!W2+TUM_db1_default_Treatm!C4*Weighting!W3+TUM_db1_default_Treatm!D4*Weighting!W4+TUM_db1_default_Treatm!E4*Weighting!W5+TUM_db1_default_Treatm!F4*Weighting!W6+TUM_db1_default_Treatm!G4*Weighting!W7+TUM_db1_default_Treatm!H4*Weighting!W8+TUM_db1_default_Treatm!I4*Weighting!W9+TUM_db1_default_Treatm!J4*Weighting!W10+TUM_db1_default_Treatm!K4*Weighting!W11+TUM_db1_default_Treatm!L4*Weighting!W12+TUM_db1_default_Treatm!M4*Weighting!W13+TUM_db1_default_Treatm!N4*Weighting!W14+TUM_db1_default_Treatm!O4*Weighting!W15+TUM_db1_default_Treatm!P4*Weighting!W16+TUM_db1_default_Treatm!Q4*Weighting!W17</f>
        <v>0.10937386515301349</v>
      </c>
      <c r="X4" s="6">
        <f>+TUM_db1_default_Treatm!B4*Weighting!X2+TUM_db1_default_Treatm!C4*Weighting!X3+TUM_db1_default_Treatm!D4*Weighting!X4+TUM_db1_default_Treatm!E4*Weighting!X5+TUM_db1_default_Treatm!F4*Weighting!X6+TUM_db1_default_Treatm!G4*Weighting!X7+TUM_db1_default_Treatm!H4*Weighting!X8+TUM_db1_default_Treatm!I4*Weighting!X9+TUM_db1_default_Treatm!J4*Weighting!X10+TUM_db1_default_Treatm!K4*Weighting!X11+TUM_db1_default_Treatm!L4*Weighting!X12+TUM_db1_default_Treatm!M4*Weighting!X13+TUM_db1_default_Treatm!N4*Weighting!X14+TUM_db1_default_Treatm!O4*Weighting!X15+TUM_db1_default_Treatm!P4*Weighting!X16+TUM_db1_default_Treatm!Q4*Weighting!X17</f>
        <v>2.5429833547491423E-2</v>
      </c>
      <c r="Y4" s="6">
        <f>+TUM_db1_default_Treatm!B4*Weighting!Y2+TUM_db1_default_Treatm!C4*Weighting!Y3+TUM_db1_default_Treatm!D4*Weighting!Y4+TUM_db1_default_Treatm!E4*Weighting!Y5+TUM_db1_default_Treatm!F4*Weighting!Y6+TUM_db1_default_Treatm!G4*Weighting!Y7+TUM_db1_default_Treatm!H4*Weighting!Y8+TUM_db1_default_Treatm!I4*Weighting!Y9+TUM_db1_default_Treatm!J4*Weighting!Y10+TUM_db1_default_Treatm!K4*Weighting!Y11+TUM_db1_default_Treatm!L4*Weighting!Y12+TUM_db1_default_Treatm!M4*Weighting!Y13+TUM_db1_default_Treatm!N4*Weighting!Y14+TUM_db1_default_Treatm!O4*Weighting!Y15+TUM_db1_default_Treatm!P4*Weighting!Y16+TUM_db1_default_Treatm!Q4*Weighting!Y17</f>
        <v>4.3764473903598602E-3</v>
      </c>
      <c r="Z4" s="6">
        <f>+TUM_db1_default_Treatm!B4*Weighting!Z2+TUM_db1_default_Treatm!C4*Weighting!Z3+TUM_db1_default_Treatm!D4*Weighting!Z4+TUM_db1_default_Treatm!E4*Weighting!Z5+TUM_db1_default_Treatm!F4*Weighting!Z6+TUM_db1_default_Treatm!G4*Weighting!Z7+TUM_db1_default_Treatm!H4*Weighting!Z8+TUM_db1_default_Treatm!I4*Weighting!Z9+TUM_db1_default_Treatm!J4*Weighting!Z10+TUM_db1_default_Treatm!K4*Weighting!Z11+TUM_db1_default_Treatm!L4*Weighting!Z12+TUM_db1_default_Treatm!M4*Weighting!Z13+TUM_db1_default_Treatm!N4*Weighting!Z14+TUM_db1_default_Treatm!O4*Weighting!Z15+TUM_db1_default_Treatm!P4*Weighting!Z16+TUM_db1_default_Treatm!Q4*Weighting!Z17</f>
        <v>1.6128354531078679E-2</v>
      </c>
      <c r="AA4" s="6">
        <f>+TUM_db1_default_Treatm!B4*Weighting!AA2+TUM_db1_default_Treatm!C4*Weighting!AA3+TUM_db1_default_Treatm!D4*Weighting!AA4+TUM_db1_default_Treatm!E4*Weighting!AA5+TUM_db1_default_Treatm!F4*Weighting!AA6+TUM_db1_default_Treatm!G4*Weighting!AA7+TUM_db1_default_Treatm!H4*Weighting!AA8+TUM_db1_default_Treatm!I4*Weighting!AA9+TUM_db1_default_Treatm!J4*Weighting!AA10+TUM_db1_default_Treatm!K4*Weighting!AA11+TUM_db1_default_Treatm!L4*Weighting!AA12+TUM_db1_default_Treatm!M4*Weighting!AA13+TUM_db1_default_Treatm!N4*Weighting!AA14+TUM_db1_default_Treatm!O4*Weighting!AA15+TUM_db1_default_Treatm!P4*Weighting!AA16+TUM_db1_default_Treatm!Q4*Weighting!AA17</f>
        <v>0.1368444926453786</v>
      </c>
    </row>
    <row r="5" spans="1:27" x14ac:dyDescent="0.35">
      <c r="A5" s="5" t="s">
        <v>4</v>
      </c>
      <c r="B5" s="6">
        <f ca="1">+TUM_db1_default_Treatm!B5*Weighting!B2+TUM_db1_default_Treatm!C5*Weighting!B3+TUM_db1_default_Treatm!D5*Weighting!B4+TUM_db1_default_Treatm!E5*Weighting!B5+TUM_db1_default_Treatm!F5*Weighting!B6+TUM_db1_default_Treatm!G5*Weighting!B7+TUM_db1_default_Treatm!H5*Weighting!B8+TUM_db1_default_Treatm!I5*Weighting!B9+TUM_db1_default_Treatm!J5*Weighting!B10+TUM_db1_default_Treatm!K5*Weighting!B11+TUM_db1_default_Treatm!L5*Weighting!B12+TUM_db1_default_Treatm!M5*Weighting!B13+TUM_db1_default_Treatm!N5*Weighting!B14+TUM_db1_default_Treatm!O5*Weighting!B15+TUM_db1_default_Treatm!P5*Weighting!B16+TUM_db1_default_Treatm!Q5*Weighting!B17</f>
        <v>0.3013217355323114</v>
      </c>
      <c r="C5" s="6">
        <f ca="1">+TUM_db1_default_Treatm!B5*Weighting!C2+TUM_db1_default_Treatm!C5*Weighting!C3+TUM_db1_default_Treatm!D5*Weighting!C4+TUM_db1_default_Treatm!E5*Weighting!C5+TUM_db1_default_Treatm!F5*Weighting!C6+TUM_db1_default_Treatm!G5*Weighting!C7+TUM_db1_default_Treatm!H5*Weighting!C8+TUM_db1_default_Treatm!I5*Weighting!C9+TUM_db1_default_Treatm!J5*Weighting!C10+TUM_db1_default_Treatm!K5*Weighting!C11+TUM_db1_default_Treatm!L5*Weighting!C12+TUM_db1_default_Treatm!M5*Weighting!C13+TUM_db1_default_Treatm!N5*Weighting!C14+TUM_db1_default_Treatm!O5*Weighting!C15+TUM_db1_default_Treatm!P5*Weighting!C16+TUM_db1_default_Treatm!Q5*Weighting!C17</f>
        <v>0.18443789314153039</v>
      </c>
      <c r="D5" s="6">
        <f ca="1">+TUM_db1_default_Treatm!B5*Weighting!D2+TUM_db1_default_Treatm!C5*Weighting!D3+TUM_db1_default_Treatm!D5*Weighting!D4+TUM_db1_default_Treatm!E5*Weighting!D5+TUM_db1_default_Treatm!F5*Weighting!D6+TUM_db1_default_Treatm!G5*Weighting!D7+TUM_db1_default_Treatm!H5*Weighting!D8+TUM_db1_default_Treatm!I5*Weighting!D9+TUM_db1_default_Treatm!J5*Weighting!D10+TUM_db1_default_Treatm!K5*Weighting!D11+TUM_db1_default_Treatm!L5*Weighting!D12+TUM_db1_default_Treatm!M5*Weighting!D13+TUM_db1_default_Treatm!N5*Weighting!D14+TUM_db1_default_Treatm!O5*Weighting!D15+TUM_db1_default_Treatm!P5*Weighting!D16+TUM_db1_default_Treatm!Q5*Weighting!D17</f>
        <v>0.30202345665496505</v>
      </c>
      <c r="E5" s="6">
        <f ca="1">+TUM_db1_default_Treatm!B5*Weighting!E2+TUM_db1_default_Treatm!C5*Weighting!E3+TUM_db1_default_Treatm!D5*Weighting!E4+TUM_db1_default_Treatm!E5*Weighting!E5+TUM_db1_default_Treatm!F5*Weighting!E6+TUM_db1_default_Treatm!G5*Weighting!E7+TUM_db1_default_Treatm!H5*Weighting!E8+TUM_db1_default_Treatm!I5*Weighting!E9+TUM_db1_default_Treatm!J5*Weighting!E10+TUM_db1_default_Treatm!K5*Weighting!E11+TUM_db1_default_Treatm!L5*Weighting!E12+TUM_db1_default_Treatm!M5*Weighting!E13+TUM_db1_default_Treatm!N5*Weighting!E14+TUM_db1_default_Treatm!O5*Weighting!E15+TUM_db1_default_Treatm!P5*Weighting!E16+TUM_db1_default_Treatm!Q5*Weighting!E17</f>
        <v>0.12410632440004693</v>
      </c>
      <c r="F5" s="6">
        <f ca="1">+TUM_db1_default_Treatm!B5*Weighting!F2+TUM_db1_default_Treatm!C5*Weighting!F3+TUM_db1_default_Treatm!D5*Weighting!F4+TUM_db1_default_Treatm!E5*Weighting!F5+TUM_db1_default_Treatm!F5*Weighting!F6+TUM_db1_default_Treatm!G5*Weighting!F7+TUM_db1_default_Treatm!H5*Weighting!F8+TUM_db1_default_Treatm!I5*Weighting!F9+TUM_db1_default_Treatm!J5*Weighting!F10+TUM_db1_default_Treatm!K5*Weighting!F11+TUM_db1_default_Treatm!L5*Weighting!F12+TUM_db1_default_Treatm!M5*Weighting!F13+TUM_db1_default_Treatm!N5*Weighting!F14+TUM_db1_default_Treatm!O5*Weighting!F15+TUM_db1_default_Treatm!P5*Weighting!F16+TUM_db1_default_Treatm!Q5*Weighting!F17</f>
        <v>0.25139558208537593</v>
      </c>
      <c r="G5" s="6">
        <f>+TUM_db1_default_Treatm!B5*Weighting!G2+TUM_db1_default_Treatm!C5*Weighting!G3+TUM_db1_default_Treatm!D5*Weighting!G4+TUM_db1_default_Treatm!E5*Weighting!G5+TUM_db1_default_Treatm!F5*Weighting!G6+TUM_db1_default_Treatm!G5*Weighting!G7+TUM_db1_default_Treatm!H5*Weighting!G8+TUM_db1_default_Treatm!I5*Weighting!G9+TUM_db1_default_Treatm!J5*Weighting!G10+TUM_db1_default_Treatm!K5*Weighting!G11+TUM_db1_default_Treatm!L5*Weighting!G12+TUM_db1_default_Treatm!M5*Weighting!G13+TUM_db1_default_Treatm!N5*Weighting!G14+TUM_db1_default_Treatm!O5*Weighting!G15+TUM_db1_default_Treatm!P5*Weighting!G16+TUM_db1_default_Treatm!Q5*Weighting!G17</f>
        <v>0.11918691789506075</v>
      </c>
      <c r="H5" s="6">
        <f>+TUM_db1_default_Treatm!B5*Weighting!H2+TUM_db1_default_Treatm!C5*Weighting!H3+TUM_db1_default_Treatm!D5*Weighting!H4+TUM_db1_default_Treatm!E5*Weighting!H5+TUM_db1_default_Treatm!F5*Weighting!H6+TUM_db1_default_Treatm!G5*Weighting!H7+TUM_db1_default_Treatm!H5*Weighting!H8+TUM_db1_default_Treatm!I5*Weighting!H9+TUM_db1_default_Treatm!J5*Weighting!H10+TUM_db1_default_Treatm!K5*Weighting!H11+TUM_db1_default_Treatm!L5*Weighting!H12+TUM_db1_default_Treatm!M5*Weighting!H13+TUM_db1_default_Treatm!N5*Weighting!H14+TUM_db1_default_Treatm!O5*Weighting!H15+TUM_db1_default_Treatm!P5*Weighting!H16+TUM_db1_default_Treatm!Q5*Weighting!H17</f>
        <v>0.10669351003830911</v>
      </c>
      <c r="I5" s="6">
        <f>+TUM_db1_default_Treatm!B5*Weighting!I2+TUM_db1_default_Treatm!C5*Weighting!I3+TUM_db1_default_Treatm!D5*Weighting!I4+TUM_db1_default_Treatm!E5*Weighting!I5+TUM_db1_default_Treatm!F5*Weighting!I6+TUM_db1_default_Treatm!G5*Weighting!I7+TUM_db1_default_Treatm!H5*Weighting!I8+TUM_db1_default_Treatm!I5*Weighting!I9+TUM_db1_default_Treatm!J5*Weighting!I10+TUM_db1_default_Treatm!K5*Weighting!I11+TUM_db1_default_Treatm!L5*Weighting!I12+TUM_db1_default_Treatm!M5*Weighting!I13+TUM_db1_default_Treatm!N5*Weighting!I14+TUM_db1_default_Treatm!O5*Weighting!I15+TUM_db1_default_Treatm!P5*Weighting!I16+TUM_db1_default_Treatm!Q5*Weighting!I17</f>
        <v>0.12219489777481544</v>
      </c>
      <c r="J5" s="6">
        <f>+TUM_db1_default_Treatm!B5*Weighting!J2+TUM_db1_default_Treatm!C5*Weighting!J3+TUM_db1_default_Treatm!D5*Weighting!J4+TUM_db1_default_Treatm!E5*Weighting!J5+TUM_db1_default_Treatm!F5*Weighting!J6+TUM_db1_default_Treatm!G5*Weighting!J7+TUM_db1_default_Treatm!H5*Weighting!J8+TUM_db1_default_Treatm!I5*Weighting!J9+TUM_db1_default_Treatm!J5*Weighting!J10+TUM_db1_default_Treatm!K5*Weighting!J11+TUM_db1_default_Treatm!L5*Weighting!J12+TUM_db1_default_Treatm!M5*Weighting!J13+TUM_db1_default_Treatm!N5*Weighting!J14+TUM_db1_default_Treatm!O5*Weighting!J15+TUM_db1_default_Treatm!P5*Weighting!J16+TUM_db1_default_Treatm!Q5*Weighting!J17</f>
        <v>0.11037835976423122</v>
      </c>
      <c r="K5" s="6">
        <f>+TUM_db1_default_Treatm!B5*Weighting!K2+TUM_db1_default_Treatm!C5*Weighting!K3+TUM_db1_default_Treatm!D5*Weighting!K4+TUM_db1_default_Treatm!E5*Weighting!K5+TUM_db1_default_Treatm!F5*Weighting!K6+TUM_db1_default_Treatm!G5*Weighting!K7+TUM_db1_default_Treatm!H5*Weighting!K8+TUM_db1_default_Treatm!I5*Weighting!K9+TUM_db1_default_Treatm!J5*Weighting!K10+TUM_db1_default_Treatm!K5*Weighting!K11+TUM_db1_default_Treatm!L5*Weighting!K12+TUM_db1_default_Treatm!M5*Weighting!K13+TUM_db1_default_Treatm!N5*Weighting!K14+TUM_db1_default_Treatm!O5*Weighting!K15+TUM_db1_default_Treatm!P5*Weighting!K16+TUM_db1_default_Treatm!Q5*Weighting!K17</f>
        <v>0.11229689182548838</v>
      </c>
      <c r="L5" s="6">
        <f>+TUM_db1_default_Treatm!B5*Weighting!L2+TUM_db1_default_Treatm!C5*Weighting!L3+TUM_db1_default_Treatm!D5*Weighting!L4+TUM_db1_default_Treatm!E5*Weighting!L5+TUM_db1_default_Treatm!F5*Weighting!L6+TUM_db1_default_Treatm!G5*Weighting!L7+TUM_db1_default_Treatm!H5*Weighting!L8+TUM_db1_default_Treatm!I5*Weighting!L9+TUM_db1_default_Treatm!J5*Weighting!L10+TUM_db1_default_Treatm!K5*Weighting!L11+TUM_db1_default_Treatm!L5*Weighting!L12+TUM_db1_default_Treatm!M5*Weighting!L13+TUM_db1_default_Treatm!N5*Weighting!L14+TUM_db1_default_Treatm!O5*Weighting!L15+TUM_db1_default_Treatm!P5*Weighting!L16+TUM_db1_default_Treatm!Q5*Weighting!L17</f>
        <v>0.12977384836090536</v>
      </c>
      <c r="M5" s="6">
        <f>+TUM_db1_default_Treatm!B5*Weighting!M2+TUM_db1_default_Treatm!C5*Weighting!M3+TUM_db1_default_Treatm!D5*Weighting!M4+TUM_db1_default_Treatm!E5*Weighting!M5+TUM_db1_default_Treatm!F5*Weighting!M6+TUM_db1_default_Treatm!G5*Weighting!M7+TUM_db1_default_Treatm!H5*Weighting!M8+TUM_db1_default_Treatm!I5*Weighting!M9+TUM_db1_default_Treatm!J5*Weighting!M10+TUM_db1_default_Treatm!K5*Weighting!M11+TUM_db1_default_Treatm!L5*Weighting!M12+TUM_db1_default_Treatm!M5*Weighting!M13+TUM_db1_default_Treatm!N5*Weighting!M14+TUM_db1_default_Treatm!O5*Weighting!M15+TUM_db1_default_Treatm!P5*Weighting!M16+TUM_db1_default_Treatm!Q5*Weighting!M17</f>
        <v>7.622533283977293E-3</v>
      </c>
      <c r="N5" s="6">
        <f>+TUM_db1_default_Treatm!B5*Weighting!N2+TUM_db1_default_Treatm!C5*Weighting!N3+TUM_db1_default_Treatm!D5*Weighting!N4+TUM_db1_default_Treatm!E5*Weighting!N5+TUM_db1_default_Treatm!F5*Weighting!N6+TUM_db1_default_Treatm!G5*Weighting!N7+TUM_db1_default_Treatm!H5*Weighting!N8+TUM_db1_default_Treatm!I5*Weighting!N9+TUM_db1_default_Treatm!J5*Weighting!N10+TUM_db1_default_Treatm!K5*Weighting!N11+TUM_db1_default_Treatm!L5*Weighting!N12+TUM_db1_default_Treatm!M5*Weighting!N13+TUM_db1_default_Treatm!N5*Weighting!N14+TUM_db1_default_Treatm!O5*Weighting!N15+TUM_db1_default_Treatm!P5*Weighting!N16+TUM_db1_default_Treatm!Q5*Weighting!N17</f>
        <v>0.65358733490172016</v>
      </c>
      <c r="O5" s="6">
        <f>+TUM_db1_default_Treatm!B5*Weighting!O2+TUM_db1_default_Treatm!C5*Weighting!O3+TUM_db1_default_Treatm!D5*Weighting!O4+TUM_db1_default_Treatm!E5*Weighting!O5+TUM_db1_default_Treatm!F5*Weighting!O6+TUM_db1_default_Treatm!G5*Weighting!O7+TUM_db1_default_Treatm!H5*Weighting!O8+TUM_db1_default_Treatm!I5*Weighting!O9+TUM_db1_default_Treatm!J5*Weighting!O10+TUM_db1_default_Treatm!K5*Weighting!O11+TUM_db1_default_Treatm!L5*Weighting!O12+TUM_db1_default_Treatm!M5*Weighting!O13+TUM_db1_default_Treatm!N5*Weighting!O14+TUM_db1_default_Treatm!O5*Weighting!O15+TUM_db1_default_Treatm!P5*Weighting!O16+TUM_db1_default_Treatm!Q5*Weighting!O17</f>
        <v>0.14888717474731167</v>
      </c>
      <c r="P5" s="6">
        <f>+TUM_db1_default_Treatm!B5*Weighting!P2+TUM_db1_default_Treatm!C5*Weighting!P3+TUM_db1_default_Treatm!D5*Weighting!P4+TUM_db1_default_Treatm!E5*Weighting!P5+TUM_db1_default_Treatm!F5*Weighting!P6+TUM_db1_default_Treatm!G5*Weighting!P7+TUM_db1_default_Treatm!H5*Weighting!P8+TUM_db1_default_Treatm!I5*Weighting!P9+TUM_db1_default_Treatm!J5*Weighting!P10+TUM_db1_default_Treatm!K5*Weighting!P11+TUM_db1_default_Treatm!L5*Weighting!P12+TUM_db1_default_Treatm!M5*Weighting!P13+TUM_db1_default_Treatm!N5*Weighting!P14+TUM_db1_default_Treatm!O5*Weighting!P15+TUM_db1_default_Treatm!P5*Weighting!P16+TUM_db1_default_Treatm!Q5*Weighting!P17</f>
        <v>0.14427508457396515</v>
      </c>
      <c r="Q5" s="6">
        <f>+TUM_db1_default_Treatm!B5*Weighting!Q2+TUM_db1_default_Treatm!C5*Weighting!Q3+TUM_db1_default_Treatm!D5*Weighting!Q4+TUM_db1_default_Treatm!E5*Weighting!Q5+TUM_db1_default_Treatm!F5*Weighting!Q6+TUM_db1_default_Treatm!G5*Weighting!Q7+TUM_db1_default_Treatm!H5*Weighting!Q8+TUM_db1_default_Treatm!I5*Weighting!Q9+TUM_db1_default_Treatm!J5*Weighting!Q10+TUM_db1_default_Treatm!K5*Weighting!Q11+TUM_db1_default_Treatm!L5*Weighting!Q12+TUM_db1_default_Treatm!M5*Weighting!Q13+TUM_db1_default_Treatm!N5*Weighting!Q14+TUM_db1_default_Treatm!O5*Weighting!Q15+TUM_db1_default_Treatm!P5*Weighting!Q16+TUM_db1_default_Treatm!Q5*Weighting!Q17</f>
        <v>1.2766291105512256E-2</v>
      </c>
      <c r="R5" s="6">
        <f>+TUM_db1_default_Treatm!B5*Weighting!R2+TUM_db1_default_Treatm!C5*Weighting!R3+TUM_db1_default_Treatm!D5*Weighting!R4+TUM_db1_default_Treatm!E5*Weighting!R5+TUM_db1_default_Treatm!F5*Weighting!R6+TUM_db1_default_Treatm!G5*Weighting!R7+TUM_db1_default_Treatm!H5*Weighting!R8+TUM_db1_default_Treatm!I5*Weighting!R9+TUM_db1_default_Treatm!J5*Weighting!R10+TUM_db1_default_Treatm!K5*Weighting!R11+TUM_db1_default_Treatm!L5*Weighting!R12+TUM_db1_default_Treatm!M5*Weighting!R13+TUM_db1_default_Treatm!N5*Weighting!R14+TUM_db1_default_Treatm!O5*Weighting!R15+TUM_db1_default_Treatm!P5*Weighting!R16+TUM_db1_default_Treatm!Q5*Weighting!R17</f>
        <v>0.13404501081080009</v>
      </c>
      <c r="S5" s="6">
        <f>+TUM_db1_default_Treatm!B5*Weighting!S2+TUM_db1_default_Treatm!C5*Weighting!S3+TUM_db1_default_Treatm!D5*Weighting!S4+TUM_db1_default_Treatm!E5*Weighting!S5+TUM_db1_default_Treatm!F5*Weighting!S6+TUM_db1_default_Treatm!G5*Weighting!S7+TUM_db1_default_Treatm!H5*Weighting!S8+TUM_db1_default_Treatm!I5*Weighting!S9+TUM_db1_default_Treatm!J5*Weighting!S10+TUM_db1_default_Treatm!K5*Weighting!S11+TUM_db1_default_Treatm!L5*Weighting!S12+TUM_db1_default_Treatm!M5*Weighting!S13+TUM_db1_default_Treatm!N5*Weighting!S14+TUM_db1_default_Treatm!O5*Weighting!S15+TUM_db1_default_Treatm!P5*Weighting!S16+TUM_db1_default_Treatm!Q5*Weighting!S17</f>
        <v>9.0538909795519776E-2</v>
      </c>
      <c r="T5" s="6">
        <f>+TUM_db1_default_Treatm!B5*Weighting!T2+TUM_db1_default_Treatm!C5*Weighting!T3+TUM_db1_default_Treatm!D5*Weighting!T4+TUM_db1_default_Treatm!E5*Weighting!T5+TUM_db1_default_Treatm!F5*Weighting!T6+TUM_db1_default_Treatm!G5*Weighting!T7+TUM_db1_default_Treatm!H5*Weighting!T8+TUM_db1_default_Treatm!I5*Weighting!T9+TUM_db1_default_Treatm!J5*Weighting!T10+TUM_db1_default_Treatm!K5*Weighting!T11+TUM_db1_default_Treatm!L5*Weighting!T12+TUM_db1_default_Treatm!M5*Weighting!T13+TUM_db1_default_Treatm!N5*Weighting!T14+TUM_db1_default_Treatm!O5*Weighting!T15+TUM_db1_default_Treatm!P5*Weighting!T16+TUM_db1_default_Treatm!Q5*Weighting!T17</f>
        <v>0.1022194354231165</v>
      </c>
      <c r="U5" s="6">
        <f>+TUM_db1_default_Treatm!B5*Weighting!U2+TUM_db1_default_Treatm!C5*Weighting!U3+TUM_db1_default_Treatm!D5*Weighting!U4+TUM_db1_default_Treatm!E5*Weighting!U5+TUM_db1_default_Treatm!F5*Weighting!U6+TUM_db1_default_Treatm!G5*Weighting!U7+TUM_db1_default_Treatm!H5*Weighting!U8+TUM_db1_default_Treatm!I5*Weighting!U9+TUM_db1_default_Treatm!J5*Weighting!U10+TUM_db1_default_Treatm!K5*Weighting!U11+TUM_db1_default_Treatm!L5*Weighting!U12+TUM_db1_default_Treatm!M5*Weighting!U13+TUM_db1_default_Treatm!N5*Weighting!U14+TUM_db1_default_Treatm!O5*Weighting!U15+TUM_db1_default_Treatm!P5*Weighting!U16+TUM_db1_default_Treatm!Q5*Weighting!U17</f>
        <v>1.3317066706303641E-2</v>
      </c>
      <c r="V5" s="6">
        <f>+TUM_db1_default_Treatm!B5*Weighting!V2+TUM_db1_default_Treatm!C5*Weighting!V3+TUM_db1_default_Treatm!D5*Weighting!V4+TUM_db1_default_Treatm!E5*Weighting!V5+TUM_db1_default_Treatm!F5*Weighting!V6+TUM_db1_default_Treatm!G5*Weighting!V7+TUM_db1_default_Treatm!H5*Weighting!V8+TUM_db1_default_Treatm!I5*Weighting!V9+TUM_db1_default_Treatm!J5*Weighting!V10+TUM_db1_default_Treatm!K5*Weighting!V11+TUM_db1_default_Treatm!L5*Weighting!V12+TUM_db1_default_Treatm!M5*Weighting!V13+TUM_db1_default_Treatm!N5*Weighting!V14+TUM_db1_default_Treatm!O5*Weighting!V15+TUM_db1_default_Treatm!P5*Weighting!V16+TUM_db1_default_Treatm!Q5*Weighting!V17</f>
        <v>6.7351060986785269E-2</v>
      </c>
      <c r="W5" s="6">
        <f>+TUM_db1_default_Treatm!B5*Weighting!W2+TUM_db1_default_Treatm!C5*Weighting!W3+TUM_db1_default_Treatm!D5*Weighting!W4+TUM_db1_default_Treatm!E5*Weighting!W5+TUM_db1_default_Treatm!F5*Weighting!W6+TUM_db1_default_Treatm!G5*Weighting!W7+TUM_db1_default_Treatm!H5*Weighting!W8+TUM_db1_default_Treatm!I5*Weighting!W9+TUM_db1_default_Treatm!J5*Weighting!W10+TUM_db1_default_Treatm!K5*Weighting!W11+TUM_db1_default_Treatm!L5*Weighting!W12+TUM_db1_default_Treatm!M5*Weighting!W13+TUM_db1_default_Treatm!N5*Weighting!W14+TUM_db1_default_Treatm!O5*Weighting!W15+TUM_db1_default_Treatm!P5*Weighting!W16+TUM_db1_default_Treatm!Q5*Weighting!W17</f>
        <v>0.11071367952077389</v>
      </c>
      <c r="X5" s="6">
        <f>+TUM_db1_default_Treatm!B5*Weighting!X2+TUM_db1_default_Treatm!C5*Weighting!X3+TUM_db1_default_Treatm!D5*Weighting!X4+TUM_db1_default_Treatm!E5*Weighting!X5+TUM_db1_default_Treatm!F5*Weighting!X6+TUM_db1_default_Treatm!G5*Weighting!X7+TUM_db1_default_Treatm!H5*Weighting!X8+TUM_db1_default_Treatm!I5*Weighting!X9+TUM_db1_default_Treatm!J5*Weighting!X10+TUM_db1_default_Treatm!K5*Weighting!X11+TUM_db1_default_Treatm!L5*Weighting!X12+TUM_db1_default_Treatm!M5*Weighting!X13+TUM_db1_default_Treatm!N5*Weighting!X14+TUM_db1_default_Treatm!O5*Weighting!X15+TUM_db1_default_Treatm!P5*Weighting!X16+TUM_db1_default_Treatm!Q5*Weighting!X17</f>
        <v>3.6652972966213671E-2</v>
      </c>
      <c r="Y5" s="6">
        <f>+TUM_db1_default_Treatm!B5*Weighting!Y2+TUM_db1_default_Treatm!C5*Weighting!Y3+TUM_db1_default_Treatm!D5*Weighting!Y4+TUM_db1_default_Treatm!E5*Weighting!Y5+TUM_db1_default_Treatm!F5*Weighting!Y6+TUM_db1_default_Treatm!G5*Weighting!Y7+TUM_db1_default_Treatm!H5*Weighting!Y8+TUM_db1_default_Treatm!I5*Weighting!Y9+TUM_db1_default_Treatm!J5*Weighting!Y10+TUM_db1_default_Treatm!K5*Weighting!Y11+TUM_db1_default_Treatm!L5*Weighting!Y12+TUM_db1_default_Treatm!M5*Weighting!Y13+TUM_db1_default_Treatm!N5*Weighting!Y14+TUM_db1_default_Treatm!O5*Weighting!Y15+TUM_db1_default_Treatm!P5*Weighting!Y16+TUM_db1_default_Treatm!Q5*Weighting!Y17</f>
        <v>7.2259260353804804E-3</v>
      </c>
      <c r="Z5" s="6">
        <f>+TUM_db1_default_Treatm!B5*Weighting!Z2+TUM_db1_default_Treatm!C5*Weighting!Z3+TUM_db1_default_Treatm!D5*Weighting!Z4+TUM_db1_default_Treatm!E5*Weighting!Z5+TUM_db1_default_Treatm!F5*Weighting!Z6+TUM_db1_default_Treatm!G5*Weighting!Z7+TUM_db1_default_Treatm!H5*Weighting!Z8+TUM_db1_default_Treatm!I5*Weighting!Z9+TUM_db1_default_Treatm!J5*Weighting!Z10+TUM_db1_default_Treatm!K5*Weighting!Z11+TUM_db1_default_Treatm!L5*Weighting!Z12+TUM_db1_default_Treatm!M5*Weighting!Z13+TUM_db1_default_Treatm!N5*Weighting!Z14+TUM_db1_default_Treatm!O5*Weighting!Z15+TUM_db1_default_Treatm!P5*Weighting!Z16+TUM_db1_default_Treatm!Q5*Weighting!Z17</f>
        <v>3.4950076675814734E-2</v>
      </c>
      <c r="AA5" s="6">
        <f>+TUM_db1_default_Treatm!B5*Weighting!AA2+TUM_db1_default_Treatm!C5*Weighting!AA3+TUM_db1_default_Treatm!D5*Weighting!AA4+TUM_db1_default_Treatm!E5*Weighting!AA5+TUM_db1_default_Treatm!F5*Weighting!AA6+TUM_db1_default_Treatm!G5*Weighting!AA7+TUM_db1_default_Treatm!H5*Weighting!AA8+TUM_db1_default_Treatm!I5*Weighting!AA9+TUM_db1_default_Treatm!J5*Weighting!AA10+TUM_db1_default_Treatm!K5*Weighting!AA11+TUM_db1_default_Treatm!L5*Weighting!AA12+TUM_db1_default_Treatm!M5*Weighting!AA13+TUM_db1_default_Treatm!N5*Weighting!AA14+TUM_db1_default_Treatm!O5*Weighting!AA15+TUM_db1_default_Treatm!P5*Weighting!AA16+TUM_db1_default_Treatm!Q5*Weighting!AA17</f>
        <v>0.21306428042687214</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Util!B2*Weighting!B2+TUM_db1_default_Util!C2*Weighting!B3+TUM_db1_default_Util!D2*Weighting!B4+TUM_db1_default_Util!E2*Weighting!B5+TUM_db1_default_Util!F2*Weighting!B6+TUM_db1_default_Util!G2*Weighting!B7+TUM_db1_default_Util!H2*Weighting!B8+TUM_db1_default_Util!I2*Weighting!B9+TUM_db1_default_Util!J2*Weighting!B10+TUM_db1_default_Util!K2*Weighting!B11+TUM_db1_default_Util!L2*Weighting!B12+TUM_db1_default_Util!M2*Weighting!B13+TUM_db1_default_Util!N2*Weighting!B14+TUM_db1_default_Util!O2*Weighting!B15+TUM_db1_default_Util!P2*Weighting!B16+TUM_db1_default_Util!Q2*Weighting!B17</f>
        <v>-0.161948708405207</v>
      </c>
      <c r="C2" s="6">
        <f ca="1">+TUM_db1_default_Util!B2*Weighting!C2+TUM_db1_default_Util!C2*Weighting!C3+TUM_db1_default_Util!D2*Weighting!C4+TUM_db1_default_Util!E2*Weighting!C5+TUM_db1_default_Util!F2*Weighting!C6+TUM_db1_default_Util!G2*Weighting!C7+TUM_db1_default_Util!H2*Weighting!C8+TUM_db1_default_Util!I2*Weighting!C9+TUM_db1_default_Util!J2*Weighting!C10+TUM_db1_default_Util!K2*Weighting!C11+TUM_db1_default_Util!L2*Weighting!C12+TUM_db1_default_Util!M2*Weighting!C13+TUM_db1_default_Util!N2*Weighting!C14+TUM_db1_default_Util!O2*Weighting!C15+TUM_db1_default_Util!P2*Weighting!C16+TUM_db1_default_Util!Q2*Weighting!C17</f>
        <v>-0.13900776213876745</v>
      </c>
      <c r="D2" s="6">
        <f ca="1">+TUM_db1_default_Util!B2*Weighting!D2+TUM_db1_default_Util!C2*Weighting!D3+TUM_db1_default_Util!D2*Weighting!D4+TUM_db1_default_Util!E2*Weighting!D5+TUM_db1_default_Util!F2*Weighting!D6+TUM_db1_default_Util!G2*Weighting!D7+TUM_db1_default_Util!H2*Weighting!D8+TUM_db1_default_Util!I2*Weighting!D9+TUM_db1_default_Util!J2*Weighting!D10+TUM_db1_default_Util!K2*Weighting!D11+TUM_db1_default_Util!L2*Weighting!D12+TUM_db1_default_Util!M2*Weighting!D13+TUM_db1_default_Util!N2*Weighting!D14+TUM_db1_default_Util!O2*Weighting!D15+TUM_db1_default_Util!P2*Weighting!D16+TUM_db1_default_Util!Q2*Weighting!D17</f>
        <v>-0.16118876293763743</v>
      </c>
      <c r="E2" s="6">
        <f ca="1">+TUM_db1_default_Util!B2*Weighting!E2+TUM_db1_default_Util!C2*Weighting!E3+TUM_db1_default_Util!D2*Weighting!E4+TUM_db1_default_Util!E2*Weighting!E5+TUM_db1_default_Util!F2*Weighting!E6+TUM_db1_default_Util!G2*Weighting!E7+TUM_db1_default_Util!H2*Weighting!E8+TUM_db1_default_Util!I2*Weighting!E9+TUM_db1_default_Util!J2*Weighting!E10+TUM_db1_default_Util!K2*Weighting!E11+TUM_db1_default_Util!L2*Weighting!E12+TUM_db1_default_Util!M2*Weighting!E13+TUM_db1_default_Util!N2*Weighting!E14+TUM_db1_default_Util!O2*Weighting!E15+TUM_db1_default_Util!P2*Weighting!E16+TUM_db1_default_Util!Q2*Weighting!E17</f>
        <v>-9.3672116093741126E-2</v>
      </c>
      <c r="F2" s="6">
        <f ca="1">+TUM_db1_default_Util!B2*Weighting!F2+TUM_db1_default_Util!C2*Weighting!F3+TUM_db1_default_Util!D2*Weighting!F4+TUM_db1_default_Util!E2*Weighting!F5+TUM_db1_default_Util!F2*Weighting!F6+TUM_db1_default_Util!G2*Weighting!F7+TUM_db1_default_Util!H2*Weighting!F8+TUM_db1_default_Util!I2*Weighting!F9+TUM_db1_default_Util!J2*Weighting!F10+TUM_db1_default_Util!K2*Weighting!F11+TUM_db1_default_Util!L2*Weighting!F12+TUM_db1_default_Util!M2*Weighting!F13+TUM_db1_default_Util!N2*Weighting!F14+TUM_db1_default_Util!O2*Weighting!F15+TUM_db1_default_Util!P2*Weighting!F16+TUM_db1_default_Util!Q2*Weighting!F17</f>
        <v>-0.14596433817105758</v>
      </c>
      <c r="G2" s="6">
        <f>+TUM_db1_default_Util!B2*Weighting!G2+TUM_db1_default_Util!C2*Weighting!G3+TUM_db1_default_Util!D2*Weighting!G4+TUM_db1_default_Util!E2*Weighting!G5+TUM_db1_default_Util!F2*Weighting!G6+TUM_db1_default_Util!G2*Weighting!G7+TUM_db1_default_Util!H2*Weighting!G8+TUM_db1_default_Util!I2*Weighting!G9+TUM_db1_default_Util!J2*Weighting!G10+TUM_db1_default_Util!K2*Weighting!G11+TUM_db1_default_Util!L2*Weighting!G12+TUM_db1_default_Util!M2*Weighting!G13+TUM_db1_default_Util!N2*Weighting!G14+TUM_db1_default_Util!O2*Weighting!G15+TUM_db1_default_Util!P2*Weighting!G16+TUM_db1_default_Util!Q2*Weighting!G17</f>
        <v>-6.8793607071333349E-2</v>
      </c>
      <c r="H2" s="6">
        <f>+TUM_db1_default_Util!B2*Weighting!H2+TUM_db1_default_Util!C2*Weighting!H3+TUM_db1_default_Util!D2*Weighting!H4+TUM_db1_default_Util!E2*Weighting!H5+TUM_db1_default_Util!F2*Weighting!H6+TUM_db1_default_Util!G2*Weighting!H7+TUM_db1_default_Util!H2*Weighting!H8+TUM_db1_default_Util!I2*Weighting!H9+TUM_db1_default_Util!J2*Weighting!H10+TUM_db1_default_Util!K2*Weighting!H11+TUM_db1_default_Util!L2*Weighting!H12+TUM_db1_default_Util!M2*Weighting!H13+TUM_db1_default_Util!N2*Weighting!H14+TUM_db1_default_Util!O2*Weighting!H15+TUM_db1_default_Util!P2*Weighting!H16+TUM_db1_default_Util!Q2*Weighting!H17</f>
        <v>-8.0352593543418671E-2</v>
      </c>
      <c r="I2" s="6">
        <f>+TUM_db1_default_Util!B2*Weighting!I2+TUM_db1_default_Util!C2*Weighting!I3+TUM_db1_default_Util!D2*Weighting!I4+TUM_db1_default_Util!E2*Weighting!I5+TUM_db1_default_Util!F2*Weighting!I6+TUM_db1_default_Util!G2*Weighting!I7+TUM_db1_default_Util!H2*Weighting!I8+TUM_db1_default_Util!I2*Weighting!I9+TUM_db1_default_Util!J2*Weighting!I10+TUM_db1_default_Util!K2*Weighting!I11+TUM_db1_default_Util!L2*Weighting!I12+TUM_db1_default_Util!M2*Weighting!I13+TUM_db1_default_Util!N2*Weighting!I14+TUM_db1_default_Util!O2*Weighting!I15+TUM_db1_default_Util!P2*Weighting!I16+TUM_db1_default_Util!Q2*Weighting!I17</f>
        <v>-6.911472327594774E-2</v>
      </c>
      <c r="J2" s="6">
        <f>+TUM_db1_default_Util!B2*Weighting!J2+TUM_db1_default_Util!C2*Weighting!J3+TUM_db1_default_Util!D2*Weighting!J4+TUM_db1_default_Util!E2*Weighting!J5+TUM_db1_default_Util!F2*Weighting!J6+TUM_db1_default_Util!G2*Weighting!J7+TUM_db1_default_Util!H2*Weighting!J8+TUM_db1_default_Util!I2*Weighting!J9+TUM_db1_default_Util!J2*Weighting!J10+TUM_db1_default_Util!K2*Weighting!J11+TUM_db1_default_Util!L2*Weighting!J12+TUM_db1_default_Util!M2*Weighting!J13+TUM_db1_default_Util!N2*Weighting!J14+TUM_db1_default_Util!O2*Weighting!J15+TUM_db1_default_Util!P2*Weighting!J16+TUM_db1_default_Util!Q2*Weighting!J17</f>
        <v>-6.2963620666084602E-2</v>
      </c>
      <c r="K2" s="6">
        <f>+TUM_db1_default_Util!B2*Weighting!K2+TUM_db1_default_Util!C2*Weighting!K3+TUM_db1_default_Util!D2*Weighting!K4+TUM_db1_default_Util!E2*Weighting!K5+TUM_db1_default_Util!F2*Weighting!K6+TUM_db1_default_Util!G2*Weighting!K7+TUM_db1_default_Util!H2*Weighting!K8+TUM_db1_default_Util!I2*Weighting!K9+TUM_db1_default_Util!J2*Weighting!K10+TUM_db1_default_Util!K2*Weighting!K11+TUM_db1_default_Util!L2*Weighting!K12+TUM_db1_default_Util!M2*Weighting!K13+TUM_db1_default_Util!N2*Weighting!K14+TUM_db1_default_Util!O2*Weighting!K15+TUM_db1_default_Util!P2*Weighting!K16+TUM_db1_default_Util!Q2*Weighting!K17</f>
        <v>-6.7105965793551631E-2</v>
      </c>
      <c r="L2" s="6">
        <f>+TUM_db1_default_Util!B2*Weighting!L2+TUM_db1_default_Util!C2*Weighting!L3+TUM_db1_default_Util!D2*Weighting!L4+TUM_db1_default_Util!E2*Weighting!L5+TUM_db1_default_Util!F2*Weighting!L6+TUM_db1_default_Util!G2*Weighting!L7+TUM_db1_default_Util!H2*Weighting!L8+TUM_db1_default_Util!I2*Weighting!L9+TUM_db1_default_Util!J2*Weighting!L10+TUM_db1_default_Util!K2*Weighting!L11+TUM_db1_default_Util!L2*Weighting!L12+TUM_db1_default_Util!M2*Weighting!L13+TUM_db1_default_Util!N2*Weighting!L14+TUM_db1_default_Util!O2*Weighting!L15+TUM_db1_default_Util!P2*Weighting!L16+TUM_db1_default_Util!Q2*Weighting!L17</f>
        <v>-0.14932231936035098</v>
      </c>
      <c r="M2" s="6">
        <f>+TUM_db1_default_Util!B2*Weighting!M2+TUM_db1_default_Util!C2*Weighting!M3+TUM_db1_default_Util!D2*Weighting!M4+TUM_db1_default_Util!E2*Weighting!M5+TUM_db1_default_Util!F2*Weighting!M6+TUM_db1_default_Util!G2*Weighting!M7+TUM_db1_default_Util!H2*Weighting!M8+TUM_db1_default_Util!I2*Weighting!M9+TUM_db1_default_Util!J2*Weighting!M10+TUM_db1_default_Util!K2*Weighting!M11+TUM_db1_default_Util!L2*Weighting!M12+TUM_db1_default_Util!M2*Weighting!M13+TUM_db1_default_Util!N2*Weighting!M14+TUM_db1_default_Util!O2*Weighting!M15+TUM_db1_default_Util!P2*Weighting!M16+TUM_db1_default_Util!Q2*Weighting!M17</f>
        <v>-5.5010830152482622E-3</v>
      </c>
      <c r="N2" s="6">
        <f>+TUM_db1_default_Util!B2*Weighting!N2+TUM_db1_default_Util!C2*Weighting!N3+TUM_db1_default_Util!D2*Weighting!N4+TUM_db1_default_Util!E2*Weighting!N5+TUM_db1_default_Util!F2*Weighting!N6+TUM_db1_default_Util!G2*Weighting!N7+TUM_db1_default_Util!H2*Weighting!N8+TUM_db1_default_Util!I2*Weighting!N9+TUM_db1_default_Util!J2*Weighting!N10+TUM_db1_default_Util!K2*Weighting!N11+TUM_db1_default_Util!L2*Weighting!N12+TUM_db1_default_Util!M2*Weighting!N13+TUM_db1_default_Util!N2*Weighting!N14+TUM_db1_default_Util!O2*Weighting!N15+TUM_db1_default_Util!P2*Weighting!N16+TUM_db1_default_Util!Q2*Weighting!N17</f>
        <v>-0.30305051551170931</v>
      </c>
      <c r="O2" s="6">
        <f>+TUM_db1_default_Util!B2*Weighting!O2+TUM_db1_default_Util!C2*Weighting!O3+TUM_db1_default_Util!D2*Weighting!O4+TUM_db1_default_Util!E2*Weighting!O5+TUM_db1_default_Util!F2*Weighting!O6+TUM_db1_default_Util!G2*Weighting!O7+TUM_db1_default_Util!H2*Weighting!O8+TUM_db1_default_Util!I2*Weighting!O9+TUM_db1_default_Util!J2*Weighting!O10+TUM_db1_default_Util!K2*Weighting!O11+TUM_db1_default_Util!L2*Weighting!O12+TUM_db1_default_Util!M2*Weighting!O13+TUM_db1_default_Util!N2*Weighting!O14+TUM_db1_default_Util!O2*Weighting!O15+TUM_db1_default_Util!P2*Weighting!O16+TUM_db1_default_Util!Q2*Weighting!O17</f>
        <v>-6.1009886150820841E-2</v>
      </c>
      <c r="P2" s="6">
        <f>+TUM_db1_default_Util!B2*Weighting!P2+TUM_db1_default_Util!C2*Weighting!P3+TUM_db1_default_Util!D2*Weighting!P4+TUM_db1_default_Util!E2*Weighting!P5+TUM_db1_default_Util!F2*Weighting!P6+TUM_db1_default_Util!G2*Weighting!P7+TUM_db1_default_Util!H2*Weighting!P8+TUM_db1_default_Util!I2*Weighting!P9+TUM_db1_default_Util!J2*Weighting!P10+TUM_db1_default_Util!K2*Weighting!P11+TUM_db1_default_Util!L2*Weighting!P12+TUM_db1_default_Util!M2*Weighting!P13+TUM_db1_default_Util!N2*Weighting!P14+TUM_db1_default_Util!O2*Weighting!P15+TUM_db1_default_Util!P2*Weighting!P16+TUM_db1_default_Util!Q2*Weighting!P17</f>
        <v>-1.803084245667123E-2</v>
      </c>
      <c r="Q2" s="6">
        <f>+TUM_db1_default_Util!B2*Weighting!Q2+TUM_db1_default_Util!C2*Weighting!Q3+TUM_db1_default_Util!D2*Weighting!Q4+TUM_db1_default_Util!E2*Weighting!Q5+TUM_db1_default_Util!F2*Weighting!Q6+TUM_db1_default_Util!G2*Weighting!Q7+TUM_db1_default_Util!H2*Weighting!Q8+TUM_db1_default_Util!I2*Weighting!Q9+TUM_db1_default_Util!J2*Weighting!Q10+TUM_db1_default_Util!K2*Weighting!Q11+TUM_db1_default_Util!L2*Weighting!Q12+TUM_db1_default_Util!M2*Weighting!Q13+TUM_db1_default_Util!N2*Weighting!Q14+TUM_db1_default_Util!O2*Weighting!Q15+TUM_db1_default_Util!P2*Weighting!Q16+TUM_db1_default_Util!Q2*Weighting!Q17</f>
        <v>-3.0669171151784151E-3</v>
      </c>
      <c r="R2" s="6">
        <f>+TUM_db1_default_Util!B2*Weighting!R2+TUM_db1_default_Util!C2*Weighting!R3+TUM_db1_default_Util!D2*Weighting!R4+TUM_db1_default_Util!E2*Weighting!R5+TUM_db1_default_Util!F2*Weighting!R6+TUM_db1_default_Util!G2*Weighting!R7+TUM_db1_default_Util!H2*Weighting!R8+TUM_db1_default_Util!I2*Weighting!R9+TUM_db1_default_Util!J2*Weighting!R10+TUM_db1_default_Util!K2*Weighting!R11+TUM_db1_default_Util!L2*Weighting!R12+TUM_db1_default_Util!M2*Weighting!R13+TUM_db1_default_Util!N2*Weighting!R14+TUM_db1_default_Util!O2*Weighting!R15+TUM_db1_default_Util!P2*Weighting!R16+TUM_db1_default_Util!Q2*Weighting!R17</f>
        <v>-5.3250021193711417E-2</v>
      </c>
      <c r="S2" s="6">
        <f>+TUM_db1_default_Util!B2*Weighting!S2+TUM_db1_default_Util!C2*Weighting!S3+TUM_db1_default_Util!D2*Weighting!S4+TUM_db1_default_Util!E2*Weighting!S5+TUM_db1_default_Util!F2*Weighting!S6+TUM_db1_default_Util!G2*Weighting!S7+TUM_db1_default_Util!H2*Weighting!S8+TUM_db1_default_Util!I2*Weighting!S9+TUM_db1_default_Util!J2*Weighting!S10+TUM_db1_default_Util!K2*Weighting!S11+TUM_db1_default_Util!L2*Weighting!S12+TUM_db1_default_Util!M2*Weighting!S13+TUM_db1_default_Util!N2*Weighting!S14+TUM_db1_default_Util!O2*Weighting!S15+TUM_db1_default_Util!P2*Weighting!S16+TUM_db1_default_Util!Q2*Weighting!S17</f>
        <v>-3.8598777982728212E-2</v>
      </c>
      <c r="T2" s="6">
        <f>+TUM_db1_default_Util!B2*Weighting!T2+TUM_db1_default_Util!C2*Weighting!T3+TUM_db1_default_Util!D2*Weighting!T4+TUM_db1_default_Util!E2*Weighting!T5+TUM_db1_default_Util!F2*Weighting!T6+TUM_db1_default_Util!G2*Weighting!T7+TUM_db1_default_Util!H2*Weighting!T8+TUM_db1_default_Util!I2*Weighting!T9+TUM_db1_default_Util!J2*Weighting!T10+TUM_db1_default_Util!K2*Weighting!T11+TUM_db1_default_Util!L2*Weighting!T12+TUM_db1_default_Util!M2*Weighting!T13+TUM_db1_default_Util!N2*Weighting!T14+TUM_db1_default_Util!O2*Weighting!T15+TUM_db1_default_Util!P2*Weighting!T16+TUM_db1_default_Util!Q2*Weighting!T17</f>
        <v>-4.4789561250706079E-2</v>
      </c>
      <c r="U2" s="6">
        <f>+TUM_db1_default_Util!B2*Weighting!U2+TUM_db1_default_Util!C2*Weighting!U3+TUM_db1_default_Util!D2*Weighting!U4+TUM_db1_default_Util!E2*Weighting!U5+TUM_db1_default_Util!F2*Weighting!U6+TUM_db1_default_Util!G2*Weighting!U7+TUM_db1_default_Util!H2*Weighting!U8+TUM_db1_default_Util!I2*Weighting!U9+TUM_db1_default_Util!J2*Weighting!U10+TUM_db1_default_Util!K2*Weighting!U11+TUM_db1_default_Util!L2*Weighting!U12+TUM_db1_default_Util!M2*Weighting!U13+TUM_db1_default_Util!N2*Weighting!U14+TUM_db1_default_Util!O2*Weighting!U15+TUM_db1_default_Util!P2*Weighting!U16+TUM_db1_default_Util!Q2*Weighting!U17</f>
        <v>-1.8116862172884676E-2</v>
      </c>
      <c r="V2" s="6">
        <f>+TUM_db1_default_Util!B2*Weighting!V2+TUM_db1_default_Util!C2*Weighting!V3+TUM_db1_default_Util!D2*Weighting!V4+TUM_db1_default_Util!E2*Weighting!V5+TUM_db1_default_Util!F2*Weighting!V6+TUM_db1_default_Util!G2*Weighting!V7+TUM_db1_default_Util!H2*Weighting!V8+TUM_db1_default_Util!I2*Weighting!V9+TUM_db1_default_Util!J2*Weighting!V10+TUM_db1_default_Util!K2*Weighting!V11+TUM_db1_default_Util!L2*Weighting!V12+TUM_db1_default_Util!M2*Weighting!V13+TUM_db1_default_Util!N2*Weighting!V14+TUM_db1_default_Util!O2*Weighting!V15+TUM_db1_default_Util!P2*Weighting!V16+TUM_db1_default_Util!Q2*Weighting!V17</f>
        <v>-2.4693629472185837E-2</v>
      </c>
      <c r="W2" s="6">
        <f>+TUM_db1_default_Util!B2*Weighting!W2+TUM_db1_default_Util!C2*Weighting!W3+TUM_db1_default_Util!D2*Weighting!W4+TUM_db1_default_Util!E2*Weighting!W5+TUM_db1_default_Util!F2*Weighting!W6+TUM_db1_default_Util!G2*Weighting!W7+TUM_db1_default_Util!H2*Weighting!W8+TUM_db1_default_Util!I2*Weighting!W9+TUM_db1_default_Util!J2*Weighting!W10+TUM_db1_default_Util!K2*Weighting!W11+TUM_db1_default_Util!L2*Weighting!W12+TUM_db1_default_Util!M2*Weighting!W13+TUM_db1_default_Util!N2*Weighting!W14+TUM_db1_default_Util!O2*Weighting!W15+TUM_db1_default_Util!P2*Weighting!W16+TUM_db1_default_Util!Q2*Weighting!W17</f>
        <v>-1.8095066247641976E-2</v>
      </c>
      <c r="X2" s="6">
        <f>+TUM_db1_default_Util!B2*Weighting!X2+TUM_db1_default_Util!C2*Weighting!X3+TUM_db1_default_Util!D2*Weighting!X4+TUM_db1_default_Util!E2*Weighting!X5+TUM_db1_default_Util!F2*Weighting!X6+TUM_db1_default_Util!G2*Weighting!X7+TUM_db1_default_Util!H2*Weighting!X8+TUM_db1_default_Util!I2*Weighting!X9+TUM_db1_default_Util!J2*Weighting!X10+TUM_db1_default_Util!K2*Weighting!X11+TUM_db1_default_Util!L2*Weighting!X12+TUM_db1_default_Util!M2*Weighting!X13+TUM_db1_default_Util!N2*Weighting!X14+TUM_db1_default_Util!O2*Weighting!X15+TUM_db1_default_Util!P2*Weighting!X16+TUM_db1_default_Util!Q2*Weighting!X17</f>
        <v>-2.4666815878568843E-3</v>
      </c>
      <c r="Y2" s="6">
        <f>+TUM_db1_default_Util!B2*Weighting!Y2+TUM_db1_default_Util!C2*Weighting!Y3+TUM_db1_default_Util!D2*Weighting!Y4+TUM_db1_default_Util!E2*Weighting!Y5+TUM_db1_default_Util!F2*Weighting!Y6+TUM_db1_default_Util!G2*Weighting!Y7+TUM_db1_default_Util!H2*Weighting!Y8+TUM_db1_default_Util!I2*Weighting!Y9+TUM_db1_default_Util!J2*Weighting!Y10+TUM_db1_default_Util!K2*Weighting!Y11+TUM_db1_default_Util!L2*Weighting!Y12+TUM_db1_default_Util!M2*Weighting!Y13+TUM_db1_default_Util!N2*Weighting!Y14+TUM_db1_default_Util!O2*Weighting!Y15+TUM_db1_default_Util!P2*Weighting!Y16+TUM_db1_default_Util!Q2*Weighting!Y17</f>
        <v>-1.8858531369904157E-2</v>
      </c>
      <c r="Z2" s="6">
        <f>+TUM_db1_default_Util!B2*Weighting!Z2+TUM_db1_default_Util!C2*Weighting!Z3+TUM_db1_default_Util!D2*Weighting!Z4+TUM_db1_default_Util!E2*Weighting!Z5+TUM_db1_default_Util!F2*Weighting!Z6+TUM_db1_default_Util!G2*Weighting!Z7+TUM_db1_default_Util!H2*Weighting!Z8+TUM_db1_default_Util!I2*Weighting!Z9+TUM_db1_default_Util!J2*Weighting!Z10+TUM_db1_default_Util!K2*Weighting!Z11+TUM_db1_default_Util!L2*Weighting!Z12+TUM_db1_default_Util!M2*Weighting!Z13+TUM_db1_default_Util!N2*Weighting!Z14+TUM_db1_default_Util!O2*Weighting!Z15+TUM_db1_default_Util!P2*Weighting!Z16+TUM_db1_default_Util!Q2*Weighting!Z17</f>
        <v>-2.046651918734757E-2</v>
      </c>
      <c r="AA2" s="6">
        <f>+TUM_db1_default_Util!B2*Weighting!AA2+TUM_db1_default_Util!C2*Weighting!AA3+TUM_db1_default_Util!D2*Weighting!AA4+TUM_db1_default_Util!E2*Weighting!AA5+TUM_db1_default_Util!F2*Weighting!AA6+TUM_db1_default_Util!G2*Weighting!AA7+TUM_db1_default_Util!H2*Weighting!AA8+TUM_db1_default_Util!I2*Weighting!AA9+TUM_db1_default_Util!J2*Weighting!AA10+TUM_db1_default_Util!K2*Weighting!AA11+TUM_db1_default_Util!L2*Weighting!AA12+TUM_db1_default_Util!M2*Weighting!AA13+TUM_db1_default_Util!N2*Weighting!AA14+TUM_db1_default_Util!O2*Weighting!AA15+TUM_db1_default_Util!P2*Weighting!AA16+TUM_db1_default_Util!Q2*Weighting!AA17</f>
        <v>-0.32138049906638783</v>
      </c>
    </row>
    <row r="3" spans="1:27" x14ac:dyDescent="0.35">
      <c r="A3" s="5" t="s">
        <v>2</v>
      </c>
      <c r="B3" s="6">
        <f ca="1">+TUM_db1_default_Util!B3*Weighting!B2+TUM_db1_default_Util!C3*Weighting!B3+TUM_db1_default_Util!D3*Weighting!B4+TUM_db1_default_Util!E3*Weighting!B5+TUM_db1_default_Util!F3*Weighting!B6+TUM_db1_default_Util!G3*Weighting!B7+TUM_db1_default_Util!H3*Weighting!B8+TUM_db1_default_Util!I3*Weighting!B9+TUM_db1_default_Util!J3*Weighting!B10+TUM_db1_default_Util!K3*Weighting!B11+TUM_db1_default_Util!L3*Weighting!B12+TUM_db1_default_Util!M3*Weighting!B13+TUM_db1_default_Util!N3*Weighting!B14+TUM_db1_default_Util!O3*Weighting!B15+TUM_db1_default_Util!P3*Weighting!B16+TUM_db1_default_Util!Q3*Weighting!B17</f>
        <v>-0.161948708405207</v>
      </c>
      <c r="C3" s="6">
        <f ca="1">+TUM_db1_default_Util!B3*Weighting!C2+TUM_db1_default_Util!C3*Weighting!C3+TUM_db1_default_Util!D3*Weighting!C4+TUM_db1_default_Util!E3*Weighting!C5+TUM_db1_default_Util!F3*Weighting!C6+TUM_db1_default_Util!G3*Weighting!C7+TUM_db1_default_Util!H3*Weighting!C8+TUM_db1_default_Util!I3*Weighting!C9+TUM_db1_default_Util!J3*Weighting!C10+TUM_db1_default_Util!K3*Weighting!C11+TUM_db1_default_Util!L3*Weighting!C12+TUM_db1_default_Util!M3*Weighting!C13+TUM_db1_default_Util!N3*Weighting!C14+TUM_db1_default_Util!O3*Weighting!C15+TUM_db1_default_Util!P3*Weighting!C16+TUM_db1_default_Util!Q3*Weighting!C17</f>
        <v>-0.13900776213876745</v>
      </c>
      <c r="D3" s="6">
        <f ca="1">+TUM_db1_default_Util!B3*Weighting!D2+TUM_db1_default_Util!C3*Weighting!D3+TUM_db1_default_Util!D3*Weighting!D4+TUM_db1_default_Util!E3*Weighting!D5+TUM_db1_default_Util!F3*Weighting!D6+TUM_db1_default_Util!G3*Weighting!D7+TUM_db1_default_Util!H3*Weighting!D8+TUM_db1_default_Util!I3*Weighting!D9+TUM_db1_default_Util!J3*Weighting!D10+TUM_db1_default_Util!K3*Weighting!D11+TUM_db1_default_Util!L3*Weighting!D12+TUM_db1_default_Util!M3*Weighting!D13+TUM_db1_default_Util!N3*Weighting!D14+TUM_db1_default_Util!O3*Weighting!D15+TUM_db1_default_Util!P3*Weighting!D16+TUM_db1_default_Util!Q3*Weighting!D17</f>
        <v>-0.16118876293763743</v>
      </c>
      <c r="E3" s="6">
        <f ca="1">+TUM_db1_default_Util!B3*Weighting!E2+TUM_db1_default_Util!C3*Weighting!E3+TUM_db1_default_Util!D3*Weighting!E4+TUM_db1_default_Util!E3*Weighting!E5+TUM_db1_default_Util!F3*Weighting!E6+TUM_db1_default_Util!G3*Weighting!E7+TUM_db1_default_Util!H3*Weighting!E8+TUM_db1_default_Util!I3*Weighting!E9+TUM_db1_default_Util!J3*Weighting!E10+TUM_db1_default_Util!K3*Weighting!E11+TUM_db1_default_Util!L3*Weighting!E12+TUM_db1_default_Util!M3*Weighting!E13+TUM_db1_default_Util!N3*Weighting!E14+TUM_db1_default_Util!O3*Weighting!E15+TUM_db1_default_Util!P3*Weighting!E16+TUM_db1_default_Util!Q3*Weighting!E17</f>
        <v>-9.3672116093741126E-2</v>
      </c>
      <c r="F3" s="6">
        <f ca="1">+TUM_db1_default_Util!B3*Weighting!F2+TUM_db1_default_Util!C3*Weighting!F3+TUM_db1_default_Util!D3*Weighting!F4+TUM_db1_default_Util!E3*Weighting!F5+TUM_db1_default_Util!F3*Weighting!F6+TUM_db1_default_Util!G3*Weighting!F7+TUM_db1_default_Util!H3*Weighting!F8+TUM_db1_default_Util!I3*Weighting!F9+TUM_db1_default_Util!J3*Weighting!F10+TUM_db1_default_Util!K3*Weighting!F11+TUM_db1_default_Util!L3*Weighting!F12+TUM_db1_default_Util!M3*Weighting!F13+TUM_db1_default_Util!N3*Weighting!F14+TUM_db1_default_Util!O3*Weighting!F15+TUM_db1_default_Util!P3*Weighting!F16+TUM_db1_default_Util!Q3*Weighting!F17</f>
        <v>-0.14596433817105758</v>
      </c>
      <c r="G3" s="6">
        <f>+TUM_db1_default_Util!B3*Weighting!G2+TUM_db1_default_Util!C3*Weighting!G3+TUM_db1_default_Util!D3*Weighting!G4+TUM_db1_default_Util!E3*Weighting!G5+TUM_db1_default_Util!F3*Weighting!G6+TUM_db1_default_Util!G3*Weighting!G7+TUM_db1_default_Util!H3*Weighting!G8+TUM_db1_default_Util!I3*Weighting!G9+TUM_db1_default_Util!J3*Weighting!G10+TUM_db1_default_Util!K3*Weighting!G11+TUM_db1_default_Util!L3*Weighting!G12+TUM_db1_default_Util!M3*Weighting!G13+TUM_db1_default_Util!N3*Weighting!G14+TUM_db1_default_Util!O3*Weighting!G15+TUM_db1_default_Util!P3*Weighting!G16+TUM_db1_default_Util!Q3*Weighting!G17</f>
        <v>-6.8793607071333349E-2</v>
      </c>
      <c r="H3" s="6">
        <f>+TUM_db1_default_Util!B3*Weighting!H2+TUM_db1_default_Util!C3*Weighting!H3+TUM_db1_default_Util!D3*Weighting!H4+TUM_db1_default_Util!E3*Weighting!H5+TUM_db1_default_Util!F3*Weighting!H6+TUM_db1_default_Util!G3*Weighting!H7+TUM_db1_default_Util!H3*Weighting!H8+TUM_db1_default_Util!I3*Weighting!H9+TUM_db1_default_Util!J3*Weighting!H10+TUM_db1_default_Util!K3*Weighting!H11+TUM_db1_default_Util!L3*Weighting!H12+TUM_db1_default_Util!M3*Weighting!H13+TUM_db1_default_Util!N3*Weighting!H14+TUM_db1_default_Util!O3*Weighting!H15+TUM_db1_default_Util!P3*Weighting!H16+TUM_db1_default_Util!Q3*Weighting!H17</f>
        <v>-8.0352593543418671E-2</v>
      </c>
      <c r="I3" s="6">
        <f>+TUM_db1_default_Util!B3*Weighting!I2+TUM_db1_default_Util!C3*Weighting!I3+TUM_db1_default_Util!D3*Weighting!I4+TUM_db1_default_Util!E3*Weighting!I5+TUM_db1_default_Util!F3*Weighting!I6+TUM_db1_default_Util!G3*Weighting!I7+TUM_db1_default_Util!H3*Weighting!I8+TUM_db1_default_Util!I3*Weighting!I9+TUM_db1_default_Util!J3*Weighting!I10+TUM_db1_default_Util!K3*Weighting!I11+TUM_db1_default_Util!L3*Weighting!I12+TUM_db1_default_Util!M3*Weighting!I13+TUM_db1_default_Util!N3*Weighting!I14+TUM_db1_default_Util!O3*Weighting!I15+TUM_db1_default_Util!P3*Weighting!I16+TUM_db1_default_Util!Q3*Weighting!I17</f>
        <v>-6.911472327594774E-2</v>
      </c>
      <c r="J3" s="6">
        <f>+TUM_db1_default_Util!B3*Weighting!J2+TUM_db1_default_Util!C3*Weighting!J3+TUM_db1_default_Util!D3*Weighting!J4+TUM_db1_default_Util!E3*Weighting!J5+TUM_db1_default_Util!F3*Weighting!J6+TUM_db1_default_Util!G3*Weighting!J7+TUM_db1_default_Util!H3*Weighting!J8+TUM_db1_default_Util!I3*Weighting!J9+TUM_db1_default_Util!J3*Weighting!J10+TUM_db1_default_Util!K3*Weighting!J11+TUM_db1_default_Util!L3*Weighting!J12+TUM_db1_default_Util!M3*Weighting!J13+TUM_db1_default_Util!N3*Weighting!J14+TUM_db1_default_Util!O3*Weighting!J15+TUM_db1_default_Util!P3*Weighting!J16+TUM_db1_default_Util!Q3*Weighting!J17</f>
        <v>-6.2963620666084602E-2</v>
      </c>
      <c r="K3" s="6">
        <f>+TUM_db1_default_Util!B3*Weighting!K2+TUM_db1_default_Util!C3*Weighting!K3+TUM_db1_default_Util!D3*Weighting!K4+TUM_db1_default_Util!E3*Weighting!K5+TUM_db1_default_Util!F3*Weighting!K6+TUM_db1_default_Util!G3*Weighting!K7+TUM_db1_default_Util!H3*Weighting!K8+TUM_db1_default_Util!I3*Weighting!K9+TUM_db1_default_Util!J3*Weighting!K10+TUM_db1_default_Util!K3*Weighting!K11+TUM_db1_default_Util!L3*Weighting!K12+TUM_db1_default_Util!M3*Weighting!K13+TUM_db1_default_Util!N3*Weighting!K14+TUM_db1_default_Util!O3*Weighting!K15+TUM_db1_default_Util!P3*Weighting!K16+TUM_db1_default_Util!Q3*Weighting!K17</f>
        <v>-6.7105965793551631E-2</v>
      </c>
      <c r="L3" s="6">
        <f>+TUM_db1_default_Util!B3*Weighting!L2+TUM_db1_default_Util!C3*Weighting!L3+TUM_db1_default_Util!D3*Weighting!L4+TUM_db1_default_Util!E3*Weighting!L5+TUM_db1_default_Util!F3*Weighting!L6+TUM_db1_default_Util!G3*Weighting!L7+TUM_db1_default_Util!H3*Weighting!L8+TUM_db1_default_Util!I3*Weighting!L9+TUM_db1_default_Util!J3*Weighting!L10+TUM_db1_default_Util!K3*Weighting!L11+TUM_db1_default_Util!L3*Weighting!L12+TUM_db1_default_Util!M3*Weighting!L13+TUM_db1_default_Util!N3*Weighting!L14+TUM_db1_default_Util!O3*Weighting!L15+TUM_db1_default_Util!P3*Weighting!L16+TUM_db1_default_Util!Q3*Weighting!L17</f>
        <v>-0.14932231936035098</v>
      </c>
      <c r="M3" s="6">
        <f>+TUM_db1_default_Util!B3*Weighting!M2+TUM_db1_default_Util!C3*Weighting!M3+TUM_db1_default_Util!D3*Weighting!M4+TUM_db1_default_Util!E3*Weighting!M5+TUM_db1_default_Util!F3*Weighting!M6+TUM_db1_default_Util!G3*Weighting!M7+TUM_db1_default_Util!H3*Weighting!M8+TUM_db1_default_Util!I3*Weighting!M9+TUM_db1_default_Util!J3*Weighting!M10+TUM_db1_default_Util!K3*Weighting!M11+TUM_db1_default_Util!L3*Weighting!M12+TUM_db1_default_Util!M3*Weighting!M13+TUM_db1_default_Util!N3*Weighting!M14+TUM_db1_default_Util!O3*Weighting!M15+TUM_db1_default_Util!P3*Weighting!M16+TUM_db1_default_Util!Q3*Weighting!M17</f>
        <v>-5.5010830152482622E-3</v>
      </c>
      <c r="N3" s="6">
        <f>+TUM_db1_default_Util!B3*Weighting!N2+TUM_db1_default_Util!C3*Weighting!N3+TUM_db1_default_Util!D3*Weighting!N4+TUM_db1_default_Util!E3*Weighting!N5+TUM_db1_default_Util!F3*Weighting!N6+TUM_db1_default_Util!G3*Weighting!N7+TUM_db1_default_Util!H3*Weighting!N8+TUM_db1_default_Util!I3*Weighting!N9+TUM_db1_default_Util!J3*Weighting!N10+TUM_db1_default_Util!K3*Weighting!N11+TUM_db1_default_Util!L3*Weighting!N12+TUM_db1_default_Util!M3*Weighting!N13+TUM_db1_default_Util!N3*Weighting!N14+TUM_db1_default_Util!O3*Weighting!N15+TUM_db1_default_Util!P3*Weighting!N16+TUM_db1_default_Util!Q3*Weighting!N17</f>
        <v>-0.30305051551170931</v>
      </c>
      <c r="O3" s="6">
        <f>+TUM_db1_default_Util!B3*Weighting!O2+TUM_db1_default_Util!C3*Weighting!O3+TUM_db1_default_Util!D3*Weighting!O4+TUM_db1_default_Util!E3*Weighting!O5+TUM_db1_default_Util!F3*Weighting!O6+TUM_db1_default_Util!G3*Weighting!O7+TUM_db1_default_Util!H3*Weighting!O8+TUM_db1_default_Util!I3*Weighting!O9+TUM_db1_default_Util!J3*Weighting!O10+TUM_db1_default_Util!K3*Weighting!O11+TUM_db1_default_Util!L3*Weighting!O12+TUM_db1_default_Util!M3*Weighting!O13+TUM_db1_default_Util!N3*Weighting!O14+TUM_db1_default_Util!O3*Weighting!O15+TUM_db1_default_Util!P3*Weighting!O16+TUM_db1_default_Util!Q3*Weighting!O17</f>
        <v>-6.1009886150820841E-2</v>
      </c>
      <c r="P3" s="6">
        <f>+TUM_db1_default_Util!B3*Weighting!P2+TUM_db1_default_Util!C3*Weighting!P3+TUM_db1_default_Util!D3*Weighting!P4+TUM_db1_default_Util!E3*Weighting!P5+TUM_db1_default_Util!F3*Weighting!P6+TUM_db1_default_Util!G3*Weighting!P7+TUM_db1_default_Util!H3*Weighting!P8+TUM_db1_default_Util!I3*Weighting!P9+TUM_db1_default_Util!J3*Weighting!P10+TUM_db1_default_Util!K3*Weighting!P11+TUM_db1_default_Util!L3*Weighting!P12+TUM_db1_default_Util!M3*Weighting!P13+TUM_db1_default_Util!N3*Weighting!P14+TUM_db1_default_Util!O3*Weighting!P15+TUM_db1_default_Util!P3*Weighting!P16+TUM_db1_default_Util!Q3*Weighting!P17</f>
        <v>-1.803084245667123E-2</v>
      </c>
      <c r="Q3" s="6">
        <f>+TUM_db1_default_Util!B3*Weighting!Q2+TUM_db1_default_Util!C3*Weighting!Q3+TUM_db1_default_Util!D3*Weighting!Q4+TUM_db1_default_Util!E3*Weighting!Q5+TUM_db1_default_Util!F3*Weighting!Q6+TUM_db1_default_Util!G3*Weighting!Q7+TUM_db1_default_Util!H3*Weighting!Q8+TUM_db1_default_Util!I3*Weighting!Q9+TUM_db1_default_Util!J3*Weighting!Q10+TUM_db1_default_Util!K3*Weighting!Q11+TUM_db1_default_Util!L3*Weighting!Q12+TUM_db1_default_Util!M3*Weighting!Q13+TUM_db1_default_Util!N3*Weighting!Q14+TUM_db1_default_Util!O3*Weighting!Q15+TUM_db1_default_Util!P3*Weighting!Q16+TUM_db1_default_Util!Q3*Weighting!Q17</f>
        <v>-3.0669171151784151E-3</v>
      </c>
      <c r="R3" s="6">
        <f>+TUM_db1_default_Util!B3*Weighting!R2+TUM_db1_default_Util!C3*Weighting!R3+TUM_db1_default_Util!D3*Weighting!R4+TUM_db1_default_Util!E3*Weighting!R5+TUM_db1_default_Util!F3*Weighting!R6+TUM_db1_default_Util!G3*Weighting!R7+TUM_db1_default_Util!H3*Weighting!R8+TUM_db1_default_Util!I3*Weighting!R9+TUM_db1_default_Util!J3*Weighting!R10+TUM_db1_default_Util!K3*Weighting!R11+TUM_db1_default_Util!L3*Weighting!R12+TUM_db1_default_Util!M3*Weighting!R13+TUM_db1_default_Util!N3*Weighting!R14+TUM_db1_default_Util!O3*Weighting!R15+TUM_db1_default_Util!P3*Weighting!R16+TUM_db1_default_Util!Q3*Weighting!R17</f>
        <v>-5.3250021193711417E-2</v>
      </c>
      <c r="S3" s="6">
        <f>+TUM_db1_default_Util!B3*Weighting!S2+TUM_db1_default_Util!C3*Weighting!S3+TUM_db1_default_Util!D3*Weighting!S4+TUM_db1_default_Util!E3*Weighting!S5+TUM_db1_default_Util!F3*Weighting!S6+TUM_db1_default_Util!G3*Weighting!S7+TUM_db1_default_Util!H3*Weighting!S8+TUM_db1_default_Util!I3*Weighting!S9+TUM_db1_default_Util!J3*Weighting!S10+TUM_db1_default_Util!K3*Weighting!S11+TUM_db1_default_Util!L3*Weighting!S12+TUM_db1_default_Util!M3*Weighting!S13+TUM_db1_default_Util!N3*Weighting!S14+TUM_db1_default_Util!O3*Weighting!S15+TUM_db1_default_Util!P3*Weighting!S16+TUM_db1_default_Util!Q3*Weighting!S17</f>
        <v>-3.8598777982728212E-2</v>
      </c>
      <c r="T3" s="6">
        <f>+TUM_db1_default_Util!B3*Weighting!T2+TUM_db1_default_Util!C3*Weighting!T3+TUM_db1_default_Util!D3*Weighting!T4+TUM_db1_default_Util!E3*Weighting!T5+TUM_db1_default_Util!F3*Weighting!T6+TUM_db1_default_Util!G3*Weighting!T7+TUM_db1_default_Util!H3*Weighting!T8+TUM_db1_default_Util!I3*Weighting!T9+TUM_db1_default_Util!J3*Weighting!T10+TUM_db1_default_Util!K3*Weighting!T11+TUM_db1_default_Util!L3*Weighting!T12+TUM_db1_default_Util!M3*Weighting!T13+TUM_db1_default_Util!N3*Weighting!T14+TUM_db1_default_Util!O3*Weighting!T15+TUM_db1_default_Util!P3*Weighting!T16+TUM_db1_default_Util!Q3*Weighting!T17</f>
        <v>-4.4789561250706079E-2</v>
      </c>
      <c r="U3" s="6">
        <f>+TUM_db1_default_Util!B3*Weighting!U2+TUM_db1_default_Util!C3*Weighting!U3+TUM_db1_default_Util!D3*Weighting!U4+TUM_db1_default_Util!E3*Weighting!U5+TUM_db1_default_Util!F3*Weighting!U6+TUM_db1_default_Util!G3*Weighting!U7+TUM_db1_default_Util!H3*Weighting!U8+TUM_db1_default_Util!I3*Weighting!U9+TUM_db1_default_Util!J3*Weighting!U10+TUM_db1_default_Util!K3*Weighting!U11+TUM_db1_default_Util!L3*Weighting!U12+TUM_db1_default_Util!M3*Weighting!U13+TUM_db1_default_Util!N3*Weighting!U14+TUM_db1_default_Util!O3*Weighting!U15+TUM_db1_default_Util!P3*Weighting!U16+TUM_db1_default_Util!Q3*Weighting!U17</f>
        <v>-1.8116862172884676E-2</v>
      </c>
      <c r="V3" s="6">
        <f>+TUM_db1_default_Util!B3*Weighting!V2+TUM_db1_default_Util!C3*Weighting!V3+TUM_db1_default_Util!D3*Weighting!V4+TUM_db1_default_Util!E3*Weighting!V5+TUM_db1_default_Util!F3*Weighting!V6+TUM_db1_default_Util!G3*Weighting!V7+TUM_db1_default_Util!H3*Weighting!V8+TUM_db1_default_Util!I3*Weighting!V9+TUM_db1_default_Util!J3*Weighting!V10+TUM_db1_default_Util!K3*Weighting!V11+TUM_db1_default_Util!L3*Weighting!V12+TUM_db1_default_Util!M3*Weighting!V13+TUM_db1_default_Util!N3*Weighting!V14+TUM_db1_default_Util!O3*Weighting!V15+TUM_db1_default_Util!P3*Weighting!V16+TUM_db1_default_Util!Q3*Weighting!V17</f>
        <v>-2.4693629472185837E-2</v>
      </c>
      <c r="W3" s="6">
        <f>+TUM_db1_default_Util!B3*Weighting!W2+TUM_db1_default_Util!C3*Weighting!W3+TUM_db1_default_Util!D3*Weighting!W4+TUM_db1_default_Util!E3*Weighting!W5+TUM_db1_default_Util!F3*Weighting!W6+TUM_db1_default_Util!G3*Weighting!W7+TUM_db1_default_Util!H3*Weighting!W8+TUM_db1_default_Util!I3*Weighting!W9+TUM_db1_default_Util!J3*Weighting!W10+TUM_db1_default_Util!K3*Weighting!W11+TUM_db1_default_Util!L3*Weighting!W12+TUM_db1_default_Util!M3*Weighting!W13+TUM_db1_default_Util!N3*Weighting!W14+TUM_db1_default_Util!O3*Weighting!W15+TUM_db1_default_Util!P3*Weighting!W16+TUM_db1_default_Util!Q3*Weighting!W17</f>
        <v>-1.8095066247641976E-2</v>
      </c>
      <c r="X3" s="6">
        <f>+TUM_db1_default_Util!B3*Weighting!X2+TUM_db1_default_Util!C3*Weighting!X3+TUM_db1_default_Util!D3*Weighting!X4+TUM_db1_default_Util!E3*Weighting!X5+TUM_db1_default_Util!F3*Weighting!X6+TUM_db1_default_Util!G3*Weighting!X7+TUM_db1_default_Util!H3*Weighting!X8+TUM_db1_default_Util!I3*Weighting!X9+TUM_db1_default_Util!J3*Weighting!X10+TUM_db1_default_Util!K3*Weighting!X11+TUM_db1_default_Util!L3*Weighting!X12+TUM_db1_default_Util!M3*Weighting!X13+TUM_db1_default_Util!N3*Weighting!X14+TUM_db1_default_Util!O3*Weighting!X15+TUM_db1_default_Util!P3*Weighting!X16+TUM_db1_default_Util!Q3*Weighting!X17</f>
        <v>-2.4666815878568843E-3</v>
      </c>
      <c r="Y3" s="6">
        <f>+TUM_db1_default_Util!B3*Weighting!Y2+TUM_db1_default_Util!C3*Weighting!Y3+TUM_db1_default_Util!D3*Weighting!Y4+TUM_db1_default_Util!E3*Weighting!Y5+TUM_db1_default_Util!F3*Weighting!Y6+TUM_db1_default_Util!G3*Weighting!Y7+TUM_db1_default_Util!H3*Weighting!Y8+TUM_db1_default_Util!I3*Weighting!Y9+TUM_db1_default_Util!J3*Weighting!Y10+TUM_db1_default_Util!K3*Weighting!Y11+TUM_db1_default_Util!L3*Weighting!Y12+TUM_db1_default_Util!M3*Weighting!Y13+TUM_db1_default_Util!N3*Weighting!Y14+TUM_db1_default_Util!O3*Weighting!Y15+TUM_db1_default_Util!P3*Weighting!Y16+TUM_db1_default_Util!Q3*Weighting!Y17</f>
        <v>-1.8858531369904157E-2</v>
      </c>
      <c r="Z3" s="6">
        <f>+TUM_db1_default_Util!B3*Weighting!Z2+TUM_db1_default_Util!C3*Weighting!Z3+TUM_db1_default_Util!D3*Weighting!Z4+TUM_db1_default_Util!E3*Weighting!Z5+TUM_db1_default_Util!F3*Weighting!Z6+TUM_db1_default_Util!G3*Weighting!Z7+TUM_db1_default_Util!H3*Weighting!Z8+TUM_db1_default_Util!I3*Weighting!Z9+TUM_db1_default_Util!J3*Weighting!Z10+TUM_db1_default_Util!K3*Weighting!Z11+TUM_db1_default_Util!L3*Weighting!Z12+TUM_db1_default_Util!M3*Weighting!Z13+TUM_db1_default_Util!N3*Weighting!Z14+TUM_db1_default_Util!O3*Weighting!Z15+TUM_db1_default_Util!P3*Weighting!Z16+TUM_db1_default_Util!Q3*Weighting!Z17</f>
        <v>-2.046651918734757E-2</v>
      </c>
      <c r="AA3" s="6">
        <f>+TUM_db1_default_Util!B3*Weighting!AA2+TUM_db1_default_Util!C3*Weighting!AA3+TUM_db1_default_Util!D3*Weighting!AA4+TUM_db1_default_Util!E3*Weighting!AA5+TUM_db1_default_Util!F3*Weighting!AA6+TUM_db1_default_Util!G3*Weighting!AA7+TUM_db1_default_Util!H3*Weighting!AA8+TUM_db1_default_Util!I3*Weighting!AA9+TUM_db1_default_Util!J3*Weighting!AA10+TUM_db1_default_Util!K3*Weighting!AA11+TUM_db1_default_Util!L3*Weighting!AA12+TUM_db1_default_Util!M3*Weighting!AA13+TUM_db1_default_Util!N3*Weighting!AA14+TUM_db1_default_Util!O3*Weighting!AA15+TUM_db1_default_Util!P3*Weighting!AA16+TUM_db1_default_Util!Q3*Weighting!AA17</f>
        <v>-0.32138049906638783</v>
      </c>
    </row>
    <row r="4" spans="1:27" x14ac:dyDescent="0.35">
      <c r="A4" s="5" t="s">
        <v>3</v>
      </c>
      <c r="B4" s="6">
        <f ca="1">+TUM_db1_default_Util!B4*Weighting!B2+TUM_db1_default_Util!C4*Weighting!B3+TUM_db1_default_Util!D4*Weighting!B4+TUM_db1_default_Util!E4*Weighting!B5+TUM_db1_default_Util!F4*Weighting!B6+TUM_db1_default_Util!G4*Weighting!B7+TUM_db1_default_Util!H4*Weighting!B8+TUM_db1_default_Util!I4*Weighting!B9+TUM_db1_default_Util!J4*Weighting!B10+TUM_db1_default_Util!K4*Weighting!B11+TUM_db1_default_Util!L4*Weighting!B12+TUM_db1_default_Util!M4*Weighting!B13+TUM_db1_default_Util!N4*Weighting!B14+TUM_db1_default_Util!O4*Weighting!B15+TUM_db1_default_Util!P4*Weighting!B16+TUM_db1_default_Util!Q4*Weighting!B17</f>
        <v>0</v>
      </c>
      <c r="C4" s="6">
        <f ca="1">+TUM_db1_default_Util!B4*Weighting!C2+TUM_db1_default_Util!C4*Weighting!C3+TUM_db1_default_Util!D4*Weighting!C4+TUM_db1_default_Util!E4*Weighting!C5+TUM_db1_default_Util!F4*Weighting!C6+TUM_db1_default_Util!G4*Weighting!C7+TUM_db1_default_Util!H4*Weighting!C8+TUM_db1_default_Util!I4*Weighting!C9+TUM_db1_default_Util!J4*Weighting!C10+TUM_db1_default_Util!K4*Weighting!C11+TUM_db1_default_Util!L4*Weighting!C12+TUM_db1_default_Util!M4*Weighting!C13+TUM_db1_default_Util!N4*Weighting!C14+TUM_db1_default_Util!O4*Weighting!C15+TUM_db1_default_Util!P4*Weighting!C16+TUM_db1_default_Util!Q4*Weighting!C17</f>
        <v>0</v>
      </c>
      <c r="D4" s="6">
        <f ca="1">+TUM_db1_default_Util!B4*Weighting!D2+TUM_db1_default_Util!C4*Weighting!D3+TUM_db1_default_Util!D4*Weighting!D4+TUM_db1_default_Util!E4*Weighting!D5+TUM_db1_default_Util!F4*Weighting!D6+TUM_db1_default_Util!G4*Weighting!D7+TUM_db1_default_Util!H4*Weighting!D8+TUM_db1_default_Util!I4*Weighting!D9+TUM_db1_default_Util!J4*Weighting!D10+TUM_db1_default_Util!K4*Weighting!D11+TUM_db1_default_Util!L4*Weighting!D12+TUM_db1_default_Util!M4*Weighting!D13+TUM_db1_default_Util!N4*Weighting!D14+TUM_db1_default_Util!O4*Weighting!D15+TUM_db1_default_Util!P4*Weighting!D16+TUM_db1_default_Util!Q4*Weighting!D17</f>
        <v>0</v>
      </c>
      <c r="E4" s="6">
        <f ca="1">+TUM_db1_default_Util!B4*Weighting!E2+TUM_db1_default_Util!C4*Weighting!E3+TUM_db1_default_Util!D4*Weighting!E4+TUM_db1_default_Util!E4*Weighting!E5+TUM_db1_default_Util!F4*Weighting!E6+TUM_db1_default_Util!G4*Weighting!E7+TUM_db1_default_Util!H4*Weighting!E8+TUM_db1_default_Util!I4*Weighting!E9+TUM_db1_default_Util!J4*Weighting!E10+TUM_db1_default_Util!K4*Weighting!E11+TUM_db1_default_Util!L4*Weighting!E12+TUM_db1_default_Util!M4*Weighting!E13+TUM_db1_default_Util!N4*Weighting!E14+TUM_db1_default_Util!O4*Weighting!E15+TUM_db1_default_Util!P4*Weighting!E16+TUM_db1_default_Util!Q4*Weighting!E17</f>
        <v>0</v>
      </c>
      <c r="F4" s="6">
        <f ca="1">+TUM_db1_default_Util!B4*Weighting!F2+TUM_db1_default_Util!C4*Weighting!F3+TUM_db1_default_Util!D4*Weighting!F4+TUM_db1_default_Util!E4*Weighting!F5+TUM_db1_default_Util!F4*Weighting!F6+TUM_db1_default_Util!G4*Weighting!F7+TUM_db1_default_Util!H4*Weighting!F8+TUM_db1_default_Util!I4*Weighting!F9+TUM_db1_default_Util!J4*Weighting!F10+TUM_db1_default_Util!K4*Weighting!F11+TUM_db1_default_Util!L4*Weighting!F12+TUM_db1_default_Util!M4*Weighting!F13+TUM_db1_default_Util!N4*Weighting!F14+TUM_db1_default_Util!O4*Weighting!F15+TUM_db1_default_Util!P4*Weighting!F16+TUM_db1_default_Util!Q4*Weighting!F17</f>
        <v>0</v>
      </c>
      <c r="G4" s="6">
        <f>+TUM_db1_default_Util!B4*Weighting!G2+TUM_db1_default_Util!C4*Weighting!G3+TUM_db1_default_Util!D4*Weighting!G4+TUM_db1_default_Util!E4*Weighting!G5+TUM_db1_default_Util!F4*Weighting!G6+TUM_db1_default_Util!G4*Weighting!G7+TUM_db1_default_Util!H4*Weighting!G8+TUM_db1_default_Util!I4*Weighting!G9+TUM_db1_default_Util!J4*Weighting!G10+TUM_db1_default_Util!K4*Weighting!G11+TUM_db1_default_Util!L4*Weighting!G12+TUM_db1_default_Util!M4*Weighting!G13+TUM_db1_default_Util!N4*Weighting!G14+TUM_db1_default_Util!O4*Weighting!G15+TUM_db1_default_Util!P4*Weighting!G16+TUM_db1_default_Util!Q4*Weighting!G17</f>
        <v>0</v>
      </c>
      <c r="H4" s="6">
        <f>+TUM_db1_default_Util!B4*Weighting!H2+TUM_db1_default_Util!C4*Weighting!H3+TUM_db1_default_Util!D4*Weighting!H4+TUM_db1_default_Util!E4*Weighting!H5+TUM_db1_default_Util!F4*Weighting!H6+TUM_db1_default_Util!G4*Weighting!H7+TUM_db1_default_Util!H4*Weighting!H8+TUM_db1_default_Util!I4*Weighting!H9+TUM_db1_default_Util!J4*Weighting!H10+TUM_db1_default_Util!K4*Weighting!H11+TUM_db1_default_Util!L4*Weighting!H12+TUM_db1_default_Util!M4*Weighting!H13+TUM_db1_default_Util!N4*Weighting!H14+TUM_db1_default_Util!O4*Weighting!H15+TUM_db1_default_Util!P4*Weighting!H16+TUM_db1_default_Util!Q4*Weighting!H17</f>
        <v>0</v>
      </c>
      <c r="I4" s="6">
        <f>+TUM_db1_default_Util!B4*Weighting!I2+TUM_db1_default_Util!C4*Weighting!I3+TUM_db1_default_Util!D4*Weighting!I4+TUM_db1_default_Util!E4*Weighting!I5+TUM_db1_default_Util!F4*Weighting!I6+TUM_db1_default_Util!G4*Weighting!I7+TUM_db1_default_Util!H4*Weighting!I8+TUM_db1_default_Util!I4*Weighting!I9+TUM_db1_default_Util!J4*Weighting!I10+TUM_db1_default_Util!K4*Weighting!I11+TUM_db1_default_Util!L4*Weighting!I12+TUM_db1_default_Util!M4*Weighting!I13+TUM_db1_default_Util!N4*Weighting!I14+TUM_db1_default_Util!O4*Weighting!I15+TUM_db1_default_Util!P4*Weighting!I16+TUM_db1_default_Util!Q4*Weighting!I17</f>
        <v>0</v>
      </c>
      <c r="J4" s="6">
        <f>+TUM_db1_default_Util!B4*Weighting!J2+TUM_db1_default_Util!C4*Weighting!J3+TUM_db1_default_Util!D4*Weighting!J4+TUM_db1_default_Util!E4*Weighting!J5+TUM_db1_default_Util!F4*Weighting!J6+TUM_db1_default_Util!G4*Weighting!J7+TUM_db1_default_Util!H4*Weighting!J8+TUM_db1_default_Util!I4*Weighting!J9+TUM_db1_default_Util!J4*Weighting!J10+TUM_db1_default_Util!K4*Weighting!J11+TUM_db1_default_Util!L4*Weighting!J12+TUM_db1_default_Util!M4*Weighting!J13+TUM_db1_default_Util!N4*Weighting!J14+TUM_db1_default_Util!O4*Weighting!J15+TUM_db1_default_Util!P4*Weighting!J16+TUM_db1_default_Util!Q4*Weighting!J17</f>
        <v>0</v>
      </c>
      <c r="K4" s="6">
        <f>+TUM_db1_default_Util!B4*Weighting!K2+TUM_db1_default_Util!C4*Weighting!K3+TUM_db1_default_Util!D4*Weighting!K4+TUM_db1_default_Util!E4*Weighting!K5+TUM_db1_default_Util!F4*Weighting!K6+TUM_db1_default_Util!G4*Weighting!K7+TUM_db1_default_Util!H4*Weighting!K8+TUM_db1_default_Util!I4*Weighting!K9+TUM_db1_default_Util!J4*Weighting!K10+TUM_db1_default_Util!K4*Weighting!K11+TUM_db1_default_Util!L4*Weighting!K12+TUM_db1_default_Util!M4*Weighting!K13+TUM_db1_default_Util!N4*Weighting!K14+TUM_db1_default_Util!O4*Weighting!K15+TUM_db1_default_Util!P4*Weighting!K16+TUM_db1_default_Util!Q4*Weighting!K17</f>
        <v>0</v>
      </c>
      <c r="L4" s="6">
        <f>+TUM_db1_default_Util!B4*Weighting!L2+TUM_db1_default_Util!C4*Weighting!L3+TUM_db1_default_Util!D4*Weighting!L4+TUM_db1_default_Util!E4*Weighting!L5+TUM_db1_default_Util!F4*Weighting!L6+TUM_db1_default_Util!G4*Weighting!L7+TUM_db1_default_Util!H4*Weighting!L8+TUM_db1_default_Util!I4*Weighting!L9+TUM_db1_default_Util!J4*Weighting!L10+TUM_db1_default_Util!K4*Weighting!L11+TUM_db1_default_Util!L4*Weighting!L12+TUM_db1_default_Util!M4*Weighting!L13+TUM_db1_default_Util!N4*Weighting!L14+TUM_db1_default_Util!O4*Weighting!L15+TUM_db1_default_Util!P4*Weighting!L16+TUM_db1_default_Util!Q4*Weighting!L17</f>
        <v>0</v>
      </c>
      <c r="M4" s="6">
        <f>+TUM_db1_default_Util!B4*Weighting!M2+TUM_db1_default_Util!C4*Weighting!M3+TUM_db1_default_Util!D4*Weighting!M4+TUM_db1_default_Util!E4*Weighting!M5+TUM_db1_default_Util!F4*Weighting!M6+TUM_db1_default_Util!G4*Weighting!M7+TUM_db1_default_Util!H4*Weighting!M8+TUM_db1_default_Util!I4*Weighting!M9+TUM_db1_default_Util!J4*Weighting!M10+TUM_db1_default_Util!K4*Weighting!M11+TUM_db1_default_Util!L4*Weighting!M12+TUM_db1_default_Util!M4*Weighting!M13+TUM_db1_default_Util!N4*Weighting!M14+TUM_db1_default_Util!O4*Weighting!M15+TUM_db1_default_Util!P4*Weighting!M16+TUM_db1_default_Util!Q4*Weighting!M17</f>
        <v>0</v>
      </c>
      <c r="N4" s="6">
        <f>+TUM_db1_default_Util!B4*Weighting!N2+TUM_db1_default_Util!C4*Weighting!N3+TUM_db1_default_Util!D4*Weighting!N4+TUM_db1_default_Util!E4*Weighting!N5+TUM_db1_default_Util!F4*Weighting!N6+TUM_db1_default_Util!G4*Weighting!N7+TUM_db1_default_Util!H4*Weighting!N8+TUM_db1_default_Util!I4*Weighting!N9+TUM_db1_default_Util!J4*Weighting!N10+TUM_db1_default_Util!K4*Weighting!N11+TUM_db1_default_Util!L4*Weighting!N12+TUM_db1_default_Util!M4*Weighting!N13+TUM_db1_default_Util!N4*Weighting!N14+TUM_db1_default_Util!O4*Weighting!N15+TUM_db1_default_Util!P4*Weighting!N16+TUM_db1_default_Util!Q4*Weighting!N17</f>
        <v>0</v>
      </c>
      <c r="O4" s="6">
        <f>+TUM_db1_default_Util!B4*Weighting!O2+TUM_db1_default_Util!C4*Weighting!O3+TUM_db1_default_Util!D4*Weighting!O4+TUM_db1_default_Util!E4*Weighting!O5+TUM_db1_default_Util!F4*Weighting!O6+TUM_db1_default_Util!G4*Weighting!O7+TUM_db1_default_Util!H4*Weighting!O8+TUM_db1_default_Util!I4*Weighting!O9+TUM_db1_default_Util!J4*Weighting!O10+TUM_db1_default_Util!K4*Weighting!O11+TUM_db1_default_Util!L4*Weighting!O12+TUM_db1_default_Util!M4*Weighting!O13+TUM_db1_default_Util!N4*Weighting!O14+TUM_db1_default_Util!O4*Weighting!O15+TUM_db1_default_Util!P4*Weighting!O16+TUM_db1_default_Util!Q4*Weighting!O17</f>
        <v>0</v>
      </c>
      <c r="P4" s="6">
        <f>+TUM_db1_default_Util!B4*Weighting!P2+TUM_db1_default_Util!C4*Weighting!P3+TUM_db1_default_Util!D4*Weighting!P4+TUM_db1_default_Util!E4*Weighting!P5+TUM_db1_default_Util!F4*Weighting!P6+TUM_db1_default_Util!G4*Weighting!P7+TUM_db1_default_Util!H4*Weighting!P8+TUM_db1_default_Util!I4*Weighting!P9+TUM_db1_default_Util!J4*Weighting!P10+TUM_db1_default_Util!K4*Weighting!P11+TUM_db1_default_Util!L4*Weighting!P12+TUM_db1_default_Util!M4*Weighting!P13+TUM_db1_default_Util!N4*Weighting!P14+TUM_db1_default_Util!O4*Weighting!P15+TUM_db1_default_Util!P4*Weighting!P16+TUM_db1_default_Util!Q4*Weighting!P17</f>
        <v>0</v>
      </c>
      <c r="Q4" s="6">
        <f>+TUM_db1_default_Util!B4*Weighting!Q2+TUM_db1_default_Util!C4*Weighting!Q3+TUM_db1_default_Util!D4*Weighting!Q4+TUM_db1_default_Util!E4*Weighting!Q5+TUM_db1_default_Util!F4*Weighting!Q6+TUM_db1_default_Util!G4*Weighting!Q7+TUM_db1_default_Util!H4*Weighting!Q8+TUM_db1_default_Util!I4*Weighting!Q9+TUM_db1_default_Util!J4*Weighting!Q10+TUM_db1_default_Util!K4*Weighting!Q11+TUM_db1_default_Util!L4*Weighting!Q12+TUM_db1_default_Util!M4*Weighting!Q13+TUM_db1_default_Util!N4*Weighting!Q14+TUM_db1_default_Util!O4*Weighting!Q15+TUM_db1_default_Util!P4*Weighting!Q16+TUM_db1_default_Util!Q4*Weighting!Q17</f>
        <v>0</v>
      </c>
      <c r="R4" s="6">
        <f>+TUM_db1_default_Util!B4*Weighting!R2+TUM_db1_default_Util!C4*Weighting!R3+TUM_db1_default_Util!D4*Weighting!R4+TUM_db1_default_Util!E4*Weighting!R5+TUM_db1_default_Util!F4*Weighting!R6+TUM_db1_default_Util!G4*Weighting!R7+TUM_db1_default_Util!H4*Weighting!R8+TUM_db1_default_Util!I4*Weighting!R9+TUM_db1_default_Util!J4*Weighting!R10+TUM_db1_default_Util!K4*Weighting!R11+TUM_db1_default_Util!L4*Weighting!R12+TUM_db1_default_Util!M4*Weighting!R13+TUM_db1_default_Util!N4*Weighting!R14+TUM_db1_default_Util!O4*Weighting!R15+TUM_db1_default_Util!P4*Weighting!R16+TUM_db1_default_Util!Q4*Weighting!R17</f>
        <v>0</v>
      </c>
      <c r="S4" s="6">
        <f>+TUM_db1_default_Util!B4*Weighting!S2+TUM_db1_default_Util!C4*Weighting!S3+TUM_db1_default_Util!D4*Weighting!S4+TUM_db1_default_Util!E4*Weighting!S5+TUM_db1_default_Util!F4*Weighting!S6+TUM_db1_default_Util!G4*Weighting!S7+TUM_db1_default_Util!H4*Weighting!S8+TUM_db1_default_Util!I4*Weighting!S9+TUM_db1_default_Util!J4*Weighting!S10+TUM_db1_default_Util!K4*Weighting!S11+TUM_db1_default_Util!L4*Weighting!S12+TUM_db1_default_Util!M4*Weighting!S13+TUM_db1_default_Util!N4*Weighting!S14+TUM_db1_default_Util!O4*Weighting!S15+TUM_db1_default_Util!P4*Weighting!S16+TUM_db1_default_Util!Q4*Weighting!S17</f>
        <v>0</v>
      </c>
      <c r="T4" s="6">
        <f>+TUM_db1_default_Util!B4*Weighting!T2+TUM_db1_default_Util!C4*Weighting!T3+TUM_db1_default_Util!D4*Weighting!T4+TUM_db1_default_Util!E4*Weighting!T5+TUM_db1_default_Util!F4*Weighting!T6+TUM_db1_default_Util!G4*Weighting!T7+TUM_db1_default_Util!H4*Weighting!T8+TUM_db1_default_Util!I4*Weighting!T9+TUM_db1_default_Util!J4*Weighting!T10+TUM_db1_default_Util!K4*Weighting!T11+TUM_db1_default_Util!L4*Weighting!T12+TUM_db1_default_Util!M4*Weighting!T13+TUM_db1_default_Util!N4*Weighting!T14+TUM_db1_default_Util!O4*Weighting!T15+TUM_db1_default_Util!P4*Weighting!T16+TUM_db1_default_Util!Q4*Weighting!T17</f>
        <v>0</v>
      </c>
      <c r="U4" s="6">
        <f>+TUM_db1_default_Util!B4*Weighting!U2+TUM_db1_default_Util!C4*Weighting!U3+TUM_db1_default_Util!D4*Weighting!U4+TUM_db1_default_Util!E4*Weighting!U5+TUM_db1_default_Util!F4*Weighting!U6+TUM_db1_default_Util!G4*Weighting!U7+TUM_db1_default_Util!H4*Weighting!U8+TUM_db1_default_Util!I4*Weighting!U9+TUM_db1_default_Util!J4*Weighting!U10+TUM_db1_default_Util!K4*Weighting!U11+TUM_db1_default_Util!L4*Weighting!U12+TUM_db1_default_Util!M4*Weighting!U13+TUM_db1_default_Util!N4*Weighting!U14+TUM_db1_default_Util!O4*Weighting!U15+TUM_db1_default_Util!P4*Weighting!U16+TUM_db1_default_Util!Q4*Weighting!U17</f>
        <v>0</v>
      </c>
      <c r="V4" s="6">
        <f>+TUM_db1_default_Util!B4*Weighting!V2+TUM_db1_default_Util!C4*Weighting!V3+TUM_db1_default_Util!D4*Weighting!V4+TUM_db1_default_Util!E4*Weighting!V5+TUM_db1_default_Util!F4*Weighting!V6+TUM_db1_default_Util!G4*Weighting!V7+TUM_db1_default_Util!H4*Weighting!V8+TUM_db1_default_Util!I4*Weighting!V9+TUM_db1_default_Util!J4*Weighting!V10+TUM_db1_default_Util!K4*Weighting!V11+TUM_db1_default_Util!L4*Weighting!V12+TUM_db1_default_Util!M4*Weighting!V13+TUM_db1_default_Util!N4*Weighting!V14+TUM_db1_default_Util!O4*Weighting!V15+TUM_db1_default_Util!P4*Weighting!V16+TUM_db1_default_Util!Q4*Weighting!V17</f>
        <v>0</v>
      </c>
      <c r="W4" s="6">
        <f>+TUM_db1_default_Util!B4*Weighting!W2+TUM_db1_default_Util!C4*Weighting!W3+TUM_db1_default_Util!D4*Weighting!W4+TUM_db1_default_Util!E4*Weighting!W5+TUM_db1_default_Util!F4*Weighting!W6+TUM_db1_default_Util!G4*Weighting!W7+TUM_db1_default_Util!H4*Weighting!W8+TUM_db1_default_Util!I4*Weighting!W9+TUM_db1_default_Util!J4*Weighting!W10+TUM_db1_default_Util!K4*Weighting!W11+TUM_db1_default_Util!L4*Weighting!W12+TUM_db1_default_Util!M4*Weighting!W13+TUM_db1_default_Util!N4*Weighting!W14+TUM_db1_default_Util!O4*Weighting!W15+TUM_db1_default_Util!P4*Weighting!W16+TUM_db1_default_Util!Q4*Weighting!W17</f>
        <v>0</v>
      </c>
      <c r="X4" s="6">
        <f>+TUM_db1_default_Util!B4*Weighting!X2+TUM_db1_default_Util!C4*Weighting!X3+TUM_db1_default_Util!D4*Weighting!X4+TUM_db1_default_Util!E4*Weighting!X5+TUM_db1_default_Util!F4*Weighting!X6+TUM_db1_default_Util!G4*Weighting!X7+TUM_db1_default_Util!H4*Weighting!X8+TUM_db1_default_Util!I4*Weighting!X9+TUM_db1_default_Util!J4*Weighting!X10+TUM_db1_default_Util!K4*Weighting!X11+TUM_db1_default_Util!L4*Weighting!X12+TUM_db1_default_Util!M4*Weighting!X13+TUM_db1_default_Util!N4*Weighting!X14+TUM_db1_default_Util!O4*Weighting!X15+TUM_db1_default_Util!P4*Weighting!X16+TUM_db1_default_Util!Q4*Weighting!X17</f>
        <v>0</v>
      </c>
      <c r="Y4" s="6">
        <f>+TUM_db1_default_Util!B4*Weighting!Y2+TUM_db1_default_Util!C4*Weighting!Y3+TUM_db1_default_Util!D4*Weighting!Y4+TUM_db1_default_Util!E4*Weighting!Y5+TUM_db1_default_Util!F4*Weighting!Y6+TUM_db1_default_Util!G4*Weighting!Y7+TUM_db1_default_Util!H4*Weighting!Y8+TUM_db1_default_Util!I4*Weighting!Y9+TUM_db1_default_Util!J4*Weighting!Y10+TUM_db1_default_Util!K4*Weighting!Y11+TUM_db1_default_Util!L4*Weighting!Y12+TUM_db1_default_Util!M4*Weighting!Y13+TUM_db1_default_Util!N4*Weighting!Y14+TUM_db1_default_Util!O4*Weighting!Y15+TUM_db1_default_Util!P4*Weighting!Y16+TUM_db1_default_Util!Q4*Weighting!Y17</f>
        <v>0</v>
      </c>
      <c r="Z4" s="6">
        <f>+TUM_db1_default_Util!B4*Weighting!Z2+TUM_db1_default_Util!C4*Weighting!Z3+TUM_db1_default_Util!D4*Weighting!Z4+TUM_db1_default_Util!E4*Weighting!Z5+TUM_db1_default_Util!F4*Weighting!Z6+TUM_db1_default_Util!G4*Weighting!Z7+TUM_db1_default_Util!H4*Weighting!Z8+TUM_db1_default_Util!I4*Weighting!Z9+TUM_db1_default_Util!J4*Weighting!Z10+TUM_db1_default_Util!K4*Weighting!Z11+TUM_db1_default_Util!L4*Weighting!Z12+TUM_db1_default_Util!M4*Weighting!Z13+TUM_db1_default_Util!N4*Weighting!Z14+TUM_db1_default_Util!O4*Weighting!Z15+TUM_db1_default_Util!P4*Weighting!Z16+TUM_db1_default_Util!Q4*Weighting!Z17</f>
        <v>0</v>
      </c>
      <c r="AA4" s="6">
        <f>+TUM_db1_default_Util!B4*Weighting!AA2+TUM_db1_default_Util!C4*Weighting!AA3+TUM_db1_default_Util!D4*Weighting!AA4+TUM_db1_default_Util!E4*Weighting!AA5+TUM_db1_default_Util!F4*Weighting!AA6+TUM_db1_default_Util!G4*Weighting!AA7+TUM_db1_default_Util!H4*Weighting!AA8+TUM_db1_default_Util!I4*Weighting!AA9+TUM_db1_default_Util!J4*Weighting!AA10+TUM_db1_default_Util!K4*Weighting!AA11+TUM_db1_default_Util!L4*Weighting!AA12+TUM_db1_default_Util!M4*Weighting!AA13+TUM_db1_default_Util!N4*Weighting!AA14+TUM_db1_default_Util!O4*Weighting!AA15+TUM_db1_default_Util!P4*Weighting!AA16+TUM_db1_default_Util!Q4*Weighting!AA17</f>
        <v>0</v>
      </c>
    </row>
    <row r="5" spans="1:27" x14ac:dyDescent="0.35">
      <c r="A5" s="5" t="s">
        <v>4</v>
      </c>
      <c r="B5" s="6">
        <f ca="1">+TUM_db1_default_Util!B5*Weighting!B2+TUM_db1_default_Util!C5*Weighting!B3+TUM_db1_default_Util!D5*Weighting!B4+TUM_db1_default_Util!E5*Weighting!B5+TUM_db1_default_Util!F5*Weighting!B6+TUM_db1_default_Util!G5*Weighting!B7+TUM_db1_default_Util!H5*Weighting!B8+TUM_db1_default_Util!I5*Weighting!B9+TUM_db1_default_Util!J5*Weighting!B10+TUM_db1_default_Util!K5*Weighting!B11+TUM_db1_default_Util!L5*Weighting!B12+TUM_db1_default_Util!M5*Weighting!B13+TUM_db1_default_Util!N5*Weighting!B14+TUM_db1_default_Util!O5*Weighting!B15+TUM_db1_default_Util!P5*Weighting!B16+TUM_db1_default_Util!Q5*Weighting!B17</f>
        <v>0</v>
      </c>
      <c r="C5" s="6">
        <f ca="1">+TUM_db1_default_Util!B5*Weighting!C2+TUM_db1_default_Util!C5*Weighting!C3+TUM_db1_default_Util!D5*Weighting!C4+TUM_db1_default_Util!E5*Weighting!C5+TUM_db1_default_Util!F5*Weighting!C6+TUM_db1_default_Util!G5*Weighting!C7+TUM_db1_default_Util!H5*Weighting!C8+TUM_db1_default_Util!I5*Weighting!C9+TUM_db1_default_Util!J5*Weighting!C10+TUM_db1_default_Util!K5*Weighting!C11+TUM_db1_default_Util!L5*Weighting!C12+TUM_db1_default_Util!M5*Weighting!C13+TUM_db1_default_Util!N5*Weighting!C14+TUM_db1_default_Util!O5*Weighting!C15+TUM_db1_default_Util!P5*Weighting!C16+TUM_db1_default_Util!Q5*Weighting!C17</f>
        <v>0</v>
      </c>
      <c r="D5" s="6">
        <f ca="1">+TUM_db1_default_Util!B5*Weighting!D2+TUM_db1_default_Util!C5*Weighting!D3+TUM_db1_default_Util!D5*Weighting!D4+TUM_db1_default_Util!E5*Weighting!D5+TUM_db1_default_Util!F5*Weighting!D6+TUM_db1_default_Util!G5*Weighting!D7+TUM_db1_default_Util!H5*Weighting!D8+TUM_db1_default_Util!I5*Weighting!D9+TUM_db1_default_Util!J5*Weighting!D10+TUM_db1_default_Util!K5*Weighting!D11+TUM_db1_default_Util!L5*Weighting!D12+TUM_db1_default_Util!M5*Weighting!D13+TUM_db1_default_Util!N5*Weighting!D14+TUM_db1_default_Util!O5*Weighting!D15+TUM_db1_default_Util!P5*Weighting!D16+TUM_db1_default_Util!Q5*Weighting!D17</f>
        <v>0</v>
      </c>
      <c r="E5" s="6">
        <f ca="1">+TUM_db1_default_Util!B5*Weighting!E2+TUM_db1_default_Util!C5*Weighting!E3+TUM_db1_default_Util!D5*Weighting!E4+TUM_db1_default_Util!E5*Weighting!E5+TUM_db1_default_Util!F5*Weighting!E6+TUM_db1_default_Util!G5*Weighting!E7+TUM_db1_default_Util!H5*Weighting!E8+TUM_db1_default_Util!I5*Weighting!E9+TUM_db1_default_Util!J5*Weighting!E10+TUM_db1_default_Util!K5*Weighting!E11+TUM_db1_default_Util!L5*Weighting!E12+TUM_db1_default_Util!M5*Weighting!E13+TUM_db1_default_Util!N5*Weighting!E14+TUM_db1_default_Util!O5*Weighting!E15+TUM_db1_default_Util!P5*Weighting!E16+TUM_db1_default_Util!Q5*Weighting!E17</f>
        <v>0</v>
      </c>
      <c r="F5" s="6">
        <f ca="1">+TUM_db1_default_Util!B5*Weighting!F2+TUM_db1_default_Util!C5*Weighting!F3+TUM_db1_default_Util!D5*Weighting!F4+TUM_db1_default_Util!E5*Weighting!F5+TUM_db1_default_Util!F5*Weighting!F6+TUM_db1_default_Util!G5*Weighting!F7+TUM_db1_default_Util!H5*Weighting!F8+TUM_db1_default_Util!I5*Weighting!F9+TUM_db1_default_Util!J5*Weighting!F10+TUM_db1_default_Util!K5*Weighting!F11+TUM_db1_default_Util!L5*Weighting!F12+TUM_db1_default_Util!M5*Weighting!F13+TUM_db1_default_Util!N5*Weighting!F14+TUM_db1_default_Util!O5*Weighting!F15+TUM_db1_default_Util!P5*Weighting!F16+TUM_db1_default_Util!Q5*Weighting!F17</f>
        <v>0</v>
      </c>
      <c r="G5" s="6">
        <f>+TUM_db1_default_Util!B5*Weighting!G2+TUM_db1_default_Util!C5*Weighting!G3+TUM_db1_default_Util!D5*Weighting!G4+TUM_db1_default_Util!E5*Weighting!G5+TUM_db1_default_Util!F5*Weighting!G6+TUM_db1_default_Util!G5*Weighting!G7+TUM_db1_default_Util!H5*Weighting!G8+TUM_db1_default_Util!I5*Weighting!G9+TUM_db1_default_Util!J5*Weighting!G10+TUM_db1_default_Util!K5*Weighting!G11+TUM_db1_default_Util!L5*Weighting!G12+TUM_db1_default_Util!M5*Weighting!G13+TUM_db1_default_Util!N5*Weighting!G14+TUM_db1_default_Util!O5*Weighting!G15+TUM_db1_default_Util!P5*Weighting!G16+TUM_db1_default_Util!Q5*Weighting!G17</f>
        <v>0</v>
      </c>
      <c r="H5" s="6">
        <f>+TUM_db1_default_Util!B5*Weighting!H2+TUM_db1_default_Util!C5*Weighting!H3+TUM_db1_default_Util!D5*Weighting!H4+TUM_db1_default_Util!E5*Weighting!H5+TUM_db1_default_Util!F5*Weighting!H6+TUM_db1_default_Util!G5*Weighting!H7+TUM_db1_default_Util!H5*Weighting!H8+TUM_db1_default_Util!I5*Weighting!H9+TUM_db1_default_Util!J5*Weighting!H10+TUM_db1_default_Util!K5*Weighting!H11+TUM_db1_default_Util!L5*Weighting!H12+TUM_db1_default_Util!M5*Weighting!H13+TUM_db1_default_Util!N5*Weighting!H14+TUM_db1_default_Util!O5*Weighting!H15+TUM_db1_default_Util!P5*Weighting!H16+TUM_db1_default_Util!Q5*Weighting!H17</f>
        <v>0</v>
      </c>
      <c r="I5" s="6">
        <f>+TUM_db1_default_Util!B5*Weighting!I2+TUM_db1_default_Util!C5*Weighting!I3+TUM_db1_default_Util!D5*Weighting!I4+TUM_db1_default_Util!E5*Weighting!I5+TUM_db1_default_Util!F5*Weighting!I6+TUM_db1_default_Util!G5*Weighting!I7+TUM_db1_default_Util!H5*Weighting!I8+TUM_db1_default_Util!I5*Weighting!I9+TUM_db1_default_Util!J5*Weighting!I10+TUM_db1_default_Util!K5*Weighting!I11+TUM_db1_default_Util!L5*Weighting!I12+TUM_db1_default_Util!M5*Weighting!I13+TUM_db1_default_Util!N5*Weighting!I14+TUM_db1_default_Util!O5*Weighting!I15+TUM_db1_default_Util!P5*Weighting!I16+TUM_db1_default_Util!Q5*Weighting!I17</f>
        <v>0</v>
      </c>
      <c r="J5" s="6">
        <f>+TUM_db1_default_Util!B5*Weighting!J2+TUM_db1_default_Util!C5*Weighting!J3+TUM_db1_default_Util!D5*Weighting!J4+TUM_db1_default_Util!E5*Weighting!J5+TUM_db1_default_Util!F5*Weighting!J6+TUM_db1_default_Util!G5*Weighting!J7+TUM_db1_default_Util!H5*Weighting!J8+TUM_db1_default_Util!I5*Weighting!J9+TUM_db1_default_Util!J5*Weighting!J10+TUM_db1_default_Util!K5*Weighting!J11+TUM_db1_default_Util!L5*Weighting!J12+TUM_db1_default_Util!M5*Weighting!J13+TUM_db1_default_Util!N5*Weighting!J14+TUM_db1_default_Util!O5*Weighting!J15+TUM_db1_default_Util!P5*Weighting!J16+TUM_db1_default_Util!Q5*Weighting!J17</f>
        <v>0</v>
      </c>
      <c r="K5" s="6">
        <f>+TUM_db1_default_Util!B5*Weighting!K2+TUM_db1_default_Util!C5*Weighting!K3+TUM_db1_default_Util!D5*Weighting!K4+TUM_db1_default_Util!E5*Weighting!K5+TUM_db1_default_Util!F5*Weighting!K6+TUM_db1_default_Util!G5*Weighting!K7+TUM_db1_default_Util!H5*Weighting!K8+TUM_db1_default_Util!I5*Weighting!K9+TUM_db1_default_Util!J5*Weighting!K10+TUM_db1_default_Util!K5*Weighting!K11+TUM_db1_default_Util!L5*Weighting!K12+TUM_db1_default_Util!M5*Weighting!K13+TUM_db1_default_Util!N5*Weighting!K14+TUM_db1_default_Util!O5*Weighting!K15+TUM_db1_default_Util!P5*Weighting!K16+TUM_db1_default_Util!Q5*Weighting!K17</f>
        <v>0</v>
      </c>
      <c r="L5" s="6">
        <f>+TUM_db1_default_Util!B5*Weighting!L2+TUM_db1_default_Util!C5*Weighting!L3+TUM_db1_default_Util!D5*Weighting!L4+TUM_db1_default_Util!E5*Weighting!L5+TUM_db1_default_Util!F5*Weighting!L6+TUM_db1_default_Util!G5*Weighting!L7+TUM_db1_default_Util!H5*Weighting!L8+TUM_db1_default_Util!I5*Weighting!L9+TUM_db1_default_Util!J5*Weighting!L10+TUM_db1_default_Util!K5*Weighting!L11+TUM_db1_default_Util!L5*Weighting!L12+TUM_db1_default_Util!M5*Weighting!L13+TUM_db1_default_Util!N5*Weighting!L14+TUM_db1_default_Util!O5*Weighting!L15+TUM_db1_default_Util!P5*Weighting!L16+TUM_db1_default_Util!Q5*Weighting!L17</f>
        <v>0</v>
      </c>
      <c r="M5" s="6">
        <f>+TUM_db1_default_Util!B5*Weighting!M2+TUM_db1_default_Util!C5*Weighting!M3+TUM_db1_default_Util!D5*Weighting!M4+TUM_db1_default_Util!E5*Weighting!M5+TUM_db1_default_Util!F5*Weighting!M6+TUM_db1_default_Util!G5*Weighting!M7+TUM_db1_default_Util!H5*Weighting!M8+TUM_db1_default_Util!I5*Weighting!M9+TUM_db1_default_Util!J5*Weighting!M10+TUM_db1_default_Util!K5*Weighting!M11+TUM_db1_default_Util!L5*Weighting!M12+TUM_db1_default_Util!M5*Weighting!M13+TUM_db1_default_Util!N5*Weighting!M14+TUM_db1_default_Util!O5*Weighting!M15+TUM_db1_default_Util!P5*Weighting!M16+TUM_db1_default_Util!Q5*Weighting!M17</f>
        <v>0</v>
      </c>
      <c r="N5" s="6">
        <f>+TUM_db1_default_Util!B5*Weighting!N2+TUM_db1_default_Util!C5*Weighting!N3+TUM_db1_default_Util!D5*Weighting!N4+TUM_db1_default_Util!E5*Weighting!N5+TUM_db1_default_Util!F5*Weighting!N6+TUM_db1_default_Util!G5*Weighting!N7+TUM_db1_default_Util!H5*Weighting!N8+TUM_db1_default_Util!I5*Weighting!N9+TUM_db1_default_Util!J5*Weighting!N10+TUM_db1_default_Util!K5*Weighting!N11+TUM_db1_default_Util!L5*Weighting!N12+TUM_db1_default_Util!M5*Weighting!N13+TUM_db1_default_Util!N5*Weighting!N14+TUM_db1_default_Util!O5*Weighting!N15+TUM_db1_default_Util!P5*Weighting!N16+TUM_db1_default_Util!Q5*Weighting!N17</f>
        <v>0</v>
      </c>
      <c r="O5" s="6">
        <f>+TUM_db1_default_Util!B5*Weighting!O2+TUM_db1_default_Util!C5*Weighting!O3+TUM_db1_default_Util!D5*Weighting!O4+TUM_db1_default_Util!E5*Weighting!O5+TUM_db1_default_Util!F5*Weighting!O6+TUM_db1_default_Util!G5*Weighting!O7+TUM_db1_default_Util!H5*Weighting!O8+TUM_db1_default_Util!I5*Weighting!O9+TUM_db1_default_Util!J5*Weighting!O10+TUM_db1_default_Util!K5*Weighting!O11+TUM_db1_default_Util!L5*Weighting!O12+TUM_db1_default_Util!M5*Weighting!O13+TUM_db1_default_Util!N5*Weighting!O14+TUM_db1_default_Util!O5*Weighting!O15+TUM_db1_default_Util!P5*Weighting!O16+TUM_db1_default_Util!Q5*Weighting!O17</f>
        <v>0</v>
      </c>
      <c r="P5" s="6">
        <f>+TUM_db1_default_Util!B5*Weighting!P2+TUM_db1_default_Util!C5*Weighting!P3+TUM_db1_default_Util!D5*Weighting!P4+TUM_db1_default_Util!E5*Weighting!P5+TUM_db1_default_Util!F5*Weighting!P6+TUM_db1_default_Util!G5*Weighting!P7+TUM_db1_default_Util!H5*Weighting!P8+TUM_db1_default_Util!I5*Weighting!P9+TUM_db1_default_Util!J5*Weighting!P10+TUM_db1_default_Util!K5*Weighting!P11+TUM_db1_default_Util!L5*Weighting!P12+TUM_db1_default_Util!M5*Weighting!P13+TUM_db1_default_Util!N5*Weighting!P14+TUM_db1_default_Util!O5*Weighting!P15+TUM_db1_default_Util!P5*Weighting!P16+TUM_db1_default_Util!Q5*Weighting!P17</f>
        <v>0</v>
      </c>
      <c r="Q5" s="6">
        <f>+TUM_db1_default_Util!B5*Weighting!Q2+TUM_db1_default_Util!C5*Weighting!Q3+TUM_db1_default_Util!D5*Weighting!Q4+TUM_db1_default_Util!E5*Weighting!Q5+TUM_db1_default_Util!F5*Weighting!Q6+TUM_db1_default_Util!G5*Weighting!Q7+TUM_db1_default_Util!H5*Weighting!Q8+TUM_db1_default_Util!I5*Weighting!Q9+TUM_db1_default_Util!J5*Weighting!Q10+TUM_db1_default_Util!K5*Weighting!Q11+TUM_db1_default_Util!L5*Weighting!Q12+TUM_db1_default_Util!M5*Weighting!Q13+TUM_db1_default_Util!N5*Weighting!Q14+TUM_db1_default_Util!O5*Weighting!Q15+TUM_db1_default_Util!P5*Weighting!Q16+TUM_db1_default_Util!Q5*Weighting!Q17</f>
        <v>0</v>
      </c>
      <c r="R5" s="6">
        <f>+TUM_db1_default_Util!B5*Weighting!R2+TUM_db1_default_Util!C5*Weighting!R3+TUM_db1_default_Util!D5*Weighting!R4+TUM_db1_default_Util!E5*Weighting!R5+TUM_db1_default_Util!F5*Weighting!R6+TUM_db1_default_Util!G5*Weighting!R7+TUM_db1_default_Util!H5*Weighting!R8+TUM_db1_default_Util!I5*Weighting!R9+TUM_db1_default_Util!J5*Weighting!R10+TUM_db1_default_Util!K5*Weighting!R11+TUM_db1_default_Util!L5*Weighting!R12+TUM_db1_default_Util!M5*Weighting!R13+TUM_db1_default_Util!N5*Weighting!R14+TUM_db1_default_Util!O5*Weighting!R15+TUM_db1_default_Util!P5*Weighting!R16+TUM_db1_default_Util!Q5*Weighting!R17</f>
        <v>0</v>
      </c>
      <c r="S5" s="6">
        <f>+TUM_db1_default_Util!B5*Weighting!S2+TUM_db1_default_Util!C5*Weighting!S3+TUM_db1_default_Util!D5*Weighting!S4+TUM_db1_default_Util!E5*Weighting!S5+TUM_db1_default_Util!F5*Weighting!S6+TUM_db1_default_Util!G5*Weighting!S7+TUM_db1_default_Util!H5*Weighting!S8+TUM_db1_default_Util!I5*Weighting!S9+TUM_db1_default_Util!J5*Weighting!S10+TUM_db1_default_Util!K5*Weighting!S11+TUM_db1_default_Util!L5*Weighting!S12+TUM_db1_default_Util!M5*Weighting!S13+TUM_db1_default_Util!N5*Weighting!S14+TUM_db1_default_Util!O5*Weighting!S15+TUM_db1_default_Util!P5*Weighting!S16+TUM_db1_default_Util!Q5*Weighting!S17</f>
        <v>0</v>
      </c>
      <c r="T5" s="6">
        <f>+TUM_db1_default_Util!B5*Weighting!T2+TUM_db1_default_Util!C5*Weighting!T3+TUM_db1_default_Util!D5*Weighting!T4+TUM_db1_default_Util!E5*Weighting!T5+TUM_db1_default_Util!F5*Weighting!T6+TUM_db1_default_Util!G5*Weighting!T7+TUM_db1_default_Util!H5*Weighting!T8+TUM_db1_default_Util!I5*Weighting!T9+TUM_db1_default_Util!J5*Weighting!T10+TUM_db1_default_Util!K5*Weighting!T11+TUM_db1_default_Util!L5*Weighting!T12+TUM_db1_default_Util!M5*Weighting!T13+TUM_db1_default_Util!N5*Weighting!T14+TUM_db1_default_Util!O5*Weighting!T15+TUM_db1_default_Util!P5*Weighting!T16+TUM_db1_default_Util!Q5*Weighting!T17</f>
        <v>0</v>
      </c>
      <c r="U5" s="6">
        <f>+TUM_db1_default_Util!B5*Weighting!U2+TUM_db1_default_Util!C5*Weighting!U3+TUM_db1_default_Util!D5*Weighting!U4+TUM_db1_default_Util!E5*Weighting!U5+TUM_db1_default_Util!F5*Weighting!U6+TUM_db1_default_Util!G5*Weighting!U7+TUM_db1_default_Util!H5*Weighting!U8+TUM_db1_default_Util!I5*Weighting!U9+TUM_db1_default_Util!J5*Weighting!U10+TUM_db1_default_Util!K5*Weighting!U11+TUM_db1_default_Util!L5*Weighting!U12+TUM_db1_default_Util!M5*Weighting!U13+TUM_db1_default_Util!N5*Weighting!U14+TUM_db1_default_Util!O5*Weighting!U15+TUM_db1_default_Util!P5*Weighting!U16+TUM_db1_default_Util!Q5*Weighting!U17</f>
        <v>0</v>
      </c>
      <c r="V5" s="6">
        <f>+TUM_db1_default_Util!B5*Weighting!V2+TUM_db1_default_Util!C5*Weighting!V3+TUM_db1_default_Util!D5*Weighting!V4+TUM_db1_default_Util!E5*Weighting!V5+TUM_db1_default_Util!F5*Weighting!V6+TUM_db1_default_Util!G5*Weighting!V7+TUM_db1_default_Util!H5*Weighting!V8+TUM_db1_default_Util!I5*Weighting!V9+TUM_db1_default_Util!J5*Weighting!V10+TUM_db1_default_Util!K5*Weighting!V11+TUM_db1_default_Util!L5*Weighting!V12+TUM_db1_default_Util!M5*Weighting!V13+TUM_db1_default_Util!N5*Weighting!V14+TUM_db1_default_Util!O5*Weighting!V15+TUM_db1_default_Util!P5*Weighting!V16+TUM_db1_default_Util!Q5*Weighting!V17</f>
        <v>0</v>
      </c>
      <c r="W5" s="6">
        <f>+TUM_db1_default_Util!B5*Weighting!W2+TUM_db1_default_Util!C5*Weighting!W3+TUM_db1_default_Util!D5*Weighting!W4+TUM_db1_default_Util!E5*Weighting!W5+TUM_db1_default_Util!F5*Weighting!W6+TUM_db1_default_Util!G5*Weighting!W7+TUM_db1_default_Util!H5*Weighting!W8+TUM_db1_default_Util!I5*Weighting!W9+TUM_db1_default_Util!J5*Weighting!W10+TUM_db1_default_Util!K5*Weighting!W11+TUM_db1_default_Util!L5*Weighting!W12+TUM_db1_default_Util!M5*Weighting!W13+TUM_db1_default_Util!N5*Weighting!W14+TUM_db1_default_Util!O5*Weighting!W15+TUM_db1_default_Util!P5*Weighting!W16+TUM_db1_default_Util!Q5*Weighting!W17</f>
        <v>0</v>
      </c>
      <c r="X5" s="6">
        <f>+TUM_db1_default_Util!B5*Weighting!X2+TUM_db1_default_Util!C5*Weighting!X3+TUM_db1_default_Util!D5*Weighting!X4+TUM_db1_default_Util!E5*Weighting!X5+TUM_db1_default_Util!F5*Weighting!X6+TUM_db1_default_Util!G5*Weighting!X7+TUM_db1_default_Util!H5*Weighting!X8+TUM_db1_default_Util!I5*Weighting!X9+TUM_db1_default_Util!J5*Weighting!X10+TUM_db1_default_Util!K5*Weighting!X11+TUM_db1_default_Util!L5*Weighting!X12+TUM_db1_default_Util!M5*Weighting!X13+TUM_db1_default_Util!N5*Weighting!X14+TUM_db1_default_Util!O5*Weighting!X15+TUM_db1_default_Util!P5*Weighting!X16+TUM_db1_default_Util!Q5*Weighting!X17</f>
        <v>0</v>
      </c>
      <c r="Y5" s="6">
        <f>+TUM_db1_default_Util!B5*Weighting!Y2+TUM_db1_default_Util!C5*Weighting!Y3+TUM_db1_default_Util!D5*Weighting!Y4+TUM_db1_default_Util!E5*Weighting!Y5+TUM_db1_default_Util!F5*Weighting!Y6+TUM_db1_default_Util!G5*Weighting!Y7+TUM_db1_default_Util!H5*Weighting!Y8+TUM_db1_default_Util!I5*Weighting!Y9+TUM_db1_default_Util!J5*Weighting!Y10+TUM_db1_default_Util!K5*Weighting!Y11+TUM_db1_default_Util!L5*Weighting!Y12+TUM_db1_default_Util!M5*Weighting!Y13+TUM_db1_default_Util!N5*Weighting!Y14+TUM_db1_default_Util!O5*Weighting!Y15+TUM_db1_default_Util!P5*Weighting!Y16+TUM_db1_default_Util!Q5*Weighting!Y17</f>
        <v>0</v>
      </c>
      <c r="Z5" s="6">
        <f>+TUM_db1_default_Util!B5*Weighting!Z2+TUM_db1_default_Util!C5*Weighting!Z3+TUM_db1_default_Util!D5*Weighting!Z4+TUM_db1_default_Util!E5*Weighting!Z5+TUM_db1_default_Util!F5*Weighting!Z6+TUM_db1_default_Util!G5*Weighting!Z7+TUM_db1_default_Util!H5*Weighting!Z8+TUM_db1_default_Util!I5*Weighting!Z9+TUM_db1_default_Util!J5*Weighting!Z10+TUM_db1_default_Util!K5*Weighting!Z11+TUM_db1_default_Util!L5*Weighting!Z12+TUM_db1_default_Util!M5*Weighting!Z13+TUM_db1_default_Util!N5*Weighting!Z14+TUM_db1_default_Util!O5*Weighting!Z15+TUM_db1_default_Util!P5*Weighting!Z16+TUM_db1_default_Util!Q5*Weighting!Z17</f>
        <v>0</v>
      </c>
      <c r="AA5" s="6">
        <f>+TUM_db1_default_Util!B5*Weighting!AA2+TUM_db1_default_Util!C5*Weighting!AA3+TUM_db1_default_Util!D5*Weighting!AA4+TUM_db1_default_Util!E5*Weighting!AA5+TUM_db1_default_Util!F5*Weighting!AA6+TUM_db1_default_Util!G5*Weighting!AA7+TUM_db1_default_Util!H5*Weighting!AA8+TUM_db1_default_Util!I5*Weighting!AA9+TUM_db1_default_Util!J5*Weighting!AA10+TUM_db1_default_Util!K5*Weighting!AA11+TUM_db1_default_Util!L5*Weighting!AA12+TUM_db1_default_Util!M5*Weighting!AA13+TUM_db1_default_Util!N5*Weighting!AA14+TUM_db1_default_Util!O5*Weighting!AA15+TUM_db1_default_Util!P5*Weighting!AA16+TUM_db1_default_Util!Q5*Weighting!AA17</f>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Mat!B2*Weighting!B2+TUM_db1_default_Mat!C2*Weighting!B3+TUM_db1_default_Mat!D2*Weighting!B4+TUM_db1_default_Mat!E2*Weighting!B5+TUM_db1_default_Mat!F2*Weighting!B6+TUM_db1_default_Mat!G2*Weighting!B7+TUM_db1_default_Mat!H2*Weighting!B8+TUM_db1_default_Mat!I2*Weighting!B9+TUM_db1_default_Mat!J2*Weighting!B10+TUM_db1_default_Mat!K2*Weighting!B11+TUM_db1_default_Mat!L2*Weighting!B12+TUM_db1_default_Mat!M2*Weighting!B13+TUM_db1_default_Mat!N2*Weighting!B14+TUM_db1_default_Mat!O2*Weighting!B15+TUM_db1_default_Mat!P2*Weighting!B16+TUM_db1_default_Mat!Q2*Weighting!B17</f>
        <v>1.92537623832574</v>
      </c>
      <c r="C2" s="6">
        <f ca="1">+TUM_db1_default_Mat!B2*Weighting!C2+TUM_db1_default_Mat!C2*Weighting!C3+TUM_db1_default_Mat!D2*Weighting!C4+TUM_db1_default_Mat!E2*Weighting!C5+TUM_db1_default_Mat!F2*Weighting!C6+TUM_db1_default_Mat!G2*Weighting!C7+TUM_db1_default_Mat!H2*Weighting!C8+TUM_db1_default_Mat!I2*Weighting!C9+TUM_db1_default_Mat!J2*Weighting!C10+TUM_db1_default_Mat!K2*Weighting!C11+TUM_db1_default_Mat!L2*Weighting!C12+TUM_db1_default_Mat!M2*Weighting!C13+TUM_db1_default_Mat!N2*Weighting!C14+TUM_db1_default_Mat!O2*Weighting!C15+TUM_db1_default_Mat!P2*Weighting!C16+TUM_db1_default_Mat!Q2*Weighting!C17</f>
        <v>1.3564597842158541</v>
      </c>
      <c r="D2" s="6">
        <f ca="1">+TUM_db1_default_Mat!B2*Weighting!D2+TUM_db1_default_Mat!C2*Weighting!D3+TUM_db1_default_Mat!D2*Weighting!D4+TUM_db1_default_Mat!E2*Weighting!D5+TUM_db1_default_Mat!F2*Weighting!D6+TUM_db1_default_Mat!G2*Weighting!D7+TUM_db1_default_Mat!H2*Weighting!D8+TUM_db1_default_Mat!I2*Weighting!D9+TUM_db1_default_Mat!J2*Weighting!D10+TUM_db1_default_Mat!K2*Weighting!D11+TUM_db1_default_Mat!L2*Weighting!D12+TUM_db1_default_Mat!M2*Weighting!D13+TUM_db1_default_Mat!N2*Weighting!D14+TUM_db1_default_Mat!O2*Weighting!D15+TUM_db1_default_Mat!P2*Weighting!D16+TUM_db1_default_Mat!Q2*Weighting!D17</f>
        <v>1.8930699346454851</v>
      </c>
      <c r="E2" s="6">
        <f ca="1">+TUM_db1_default_Mat!B2*Weighting!E2+TUM_db1_default_Mat!C2*Weighting!E3+TUM_db1_default_Mat!D2*Weighting!E4+TUM_db1_default_Mat!E2*Weighting!E5+TUM_db1_default_Mat!F2*Weighting!E6+TUM_db1_default_Mat!G2*Weighting!E7+TUM_db1_default_Mat!H2*Weighting!E8+TUM_db1_default_Mat!I2*Weighting!E9+TUM_db1_default_Mat!J2*Weighting!E10+TUM_db1_default_Mat!K2*Weighting!E11+TUM_db1_default_Mat!L2*Weighting!E12+TUM_db1_default_Mat!M2*Weighting!E13+TUM_db1_default_Mat!N2*Weighting!E14+TUM_db1_default_Mat!O2*Weighting!E15+TUM_db1_default_Mat!P2*Weighting!E16+TUM_db1_default_Mat!Q2*Weighting!E17</f>
        <v>0.65807982647052921</v>
      </c>
      <c r="F2" s="6">
        <f ca="1">+TUM_db1_default_Mat!B2*Weighting!F2+TUM_db1_default_Mat!C2*Weighting!F3+TUM_db1_default_Mat!D2*Weighting!F4+TUM_db1_default_Mat!E2*Weighting!F5+TUM_db1_default_Mat!F2*Weighting!F6+TUM_db1_default_Mat!G2*Weighting!F7+TUM_db1_default_Mat!H2*Weighting!F8+TUM_db1_default_Mat!I2*Weighting!F9+TUM_db1_default_Mat!J2*Weighting!F10+TUM_db1_default_Mat!K2*Weighting!F11+TUM_db1_default_Mat!L2*Weighting!F12+TUM_db1_default_Mat!M2*Weighting!F13+TUM_db1_default_Mat!N2*Weighting!F14+TUM_db1_default_Mat!O2*Weighting!F15+TUM_db1_default_Mat!P2*Weighting!F16+TUM_db1_default_Mat!Q2*Weighting!F17</f>
        <v>1.6020425060777224</v>
      </c>
      <c r="G2" s="6">
        <f>+TUM_db1_default_Mat!B2*Weighting!G2+TUM_db1_default_Mat!C2*Weighting!G3+TUM_db1_default_Mat!D2*Weighting!G4+TUM_db1_default_Mat!E2*Weighting!G5+TUM_db1_default_Mat!F2*Weighting!G6+TUM_db1_default_Mat!G2*Weighting!G7+TUM_db1_default_Mat!H2*Weighting!G8+TUM_db1_default_Mat!I2*Weighting!G9+TUM_db1_default_Mat!J2*Weighting!G10+TUM_db1_default_Mat!K2*Weighting!G11+TUM_db1_default_Mat!L2*Weighting!G12+TUM_db1_default_Mat!M2*Weighting!G13+TUM_db1_default_Mat!N2*Weighting!G14+TUM_db1_default_Mat!O2*Weighting!G15+TUM_db1_default_Mat!P2*Weighting!G16+TUM_db1_default_Mat!Q2*Weighting!G17</f>
        <v>0.99671903440361254</v>
      </c>
      <c r="H2" s="6">
        <f>+TUM_db1_default_Mat!B2*Weighting!H2+TUM_db1_default_Mat!C2*Weighting!H3+TUM_db1_default_Mat!D2*Weighting!H4+TUM_db1_default_Mat!E2*Weighting!H5+TUM_db1_default_Mat!F2*Weighting!H6+TUM_db1_default_Mat!G2*Weighting!H7+TUM_db1_default_Mat!H2*Weighting!H8+TUM_db1_default_Mat!I2*Weighting!H9+TUM_db1_default_Mat!J2*Weighting!H10+TUM_db1_default_Mat!K2*Weighting!H11+TUM_db1_default_Mat!L2*Weighting!H12+TUM_db1_default_Mat!M2*Weighting!H13+TUM_db1_default_Mat!N2*Weighting!H14+TUM_db1_default_Mat!O2*Weighting!H15+TUM_db1_default_Mat!P2*Weighting!H16+TUM_db1_default_Mat!Q2*Weighting!H17</f>
        <v>1.0116724673109783</v>
      </c>
      <c r="I2" s="6">
        <f>+TUM_db1_default_Mat!B2*Weighting!I2+TUM_db1_default_Mat!C2*Weighting!I3+TUM_db1_default_Mat!D2*Weighting!I4+TUM_db1_default_Mat!E2*Weighting!I5+TUM_db1_default_Mat!F2*Weighting!I6+TUM_db1_default_Mat!G2*Weighting!I7+TUM_db1_default_Mat!H2*Weighting!I8+TUM_db1_default_Mat!I2*Weighting!I9+TUM_db1_default_Mat!J2*Weighting!I10+TUM_db1_default_Mat!K2*Weighting!I11+TUM_db1_default_Mat!L2*Weighting!I12+TUM_db1_default_Mat!M2*Weighting!I13+TUM_db1_default_Mat!N2*Weighting!I14+TUM_db1_default_Mat!O2*Weighting!I15+TUM_db1_default_Mat!P2*Weighting!I16+TUM_db1_default_Mat!Q2*Weighting!I17</f>
        <v>0.98830534881940579</v>
      </c>
      <c r="J2" s="6">
        <f>+TUM_db1_default_Mat!B2*Weighting!J2+TUM_db1_default_Mat!C2*Weighting!J3+TUM_db1_default_Mat!D2*Weighting!J4+TUM_db1_default_Mat!E2*Weighting!J5+TUM_db1_default_Mat!F2*Weighting!J6+TUM_db1_default_Mat!G2*Weighting!J7+TUM_db1_default_Mat!H2*Weighting!J8+TUM_db1_default_Mat!I2*Weighting!J9+TUM_db1_default_Mat!J2*Weighting!J10+TUM_db1_default_Mat!K2*Weighting!J11+TUM_db1_default_Mat!L2*Weighting!J12+TUM_db1_default_Mat!M2*Weighting!J13+TUM_db1_default_Mat!N2*Weighting!J14+TUM_db1_default_Mat!O2*Weighting!J15+TUM_db1_default_Mat!P2*Weighting!J16+TUM_db1_default_Mat!Q2*Weighting!J17</f>
        <v>0.62291361006404644</v>
      </c>
      <c r="K2" s="6">
        <f>+TUM_db1_default_Mat!B2*Weighting!K2+TUM_db1_default_Mat!C2*Weighting!K3+TUM_db1_default_Mat!D2*Weighting!K4+TUM_db1_default_Mat!E2*Weighting!K5+TUM_db1_default_Mat!F2*Weighting!K6+TUM_db1_default_Mat!G2*Weighting!K7+TUM_db1_default_Mat!H2*Weighting!K8+TUM_db1_default_Mat!I2*Weighting!K9+TUM_db1_default_Mat!J2*Weighting!K10+TUM_db1_default_Mat!K2*Weighting!K11+TUM_db1_default_Mat!L2*Weighting!K12+TUM_db1_default_Mat!M2*Weighting!K13+TUM_db1_default_Mat!N2*Weighting!K14+TUM_db1_default_Mat!O2*Weighting!K15+TUM_db1_default_Mat!P2*Weighting!K16+TUM_db1_default_Mat!Q2*Weighting!K17</f>
        <v>0.91880533029898093</v>
      </c>
      <c r="L2" s="6">
        <f>+TUM_db1_default_Mat!B2*Weighting!L2+TUM_db1_default_Mat!C2*Weighting!L3+TUM_db1_default_Mat!D2*Weighting!L4+TUM_db1_default_Mat!E2*Weighting!L5+TUM_db1_default_Mat!F2*Weighting!L6+TUM_db1_default_Mat!G2*Weighting!L7+TUM_db1_default_Mat!H2*Weighting!L8+TUM_db1_default_Mat!I2*Weighting!L9+TUM_db1_default_Mat!J2*Weighting!L10+TUM_db1_default_Mat!K2*Weighting!L11+TUM_db1_default_Mat!L2*Weighting!L12+TUM_db1_default_Mat!M2*Weighting!L13+TUM_db1_default_Mat!N2*Weighting!L14+TUM_db1_default_Mat!O2*Weighting!L15+TUM_db1_default_Mat!P2*Weighting!L16+TUM_db1_default_Mat!Q2*Weighting!L17</f>
        <v>0.63806090355951273</v>
      </c>
      <c r="M2" s="6">
        <f>+TUM_db1_default_Mat!B2*Weighting!M2+TUM_db1_default_Mat!C2*Weighting!M3+TUM_db1_default_Mat!D2*Weighting!M4+TUM_db1_default_Mat!E2*Weighting!M5+TUM_db1_default_Mat!F2*Weighting!M6+TUM_db1_default_Mat!G2*Weighting!M7+TUM_db1_default_Mat!H2*Weighting!M8+TUM_db1_default_Mat!I2*Weighting!M9+TUM_db1_default_Mat!J2*Weighting!M10+TUM_db1_default_Mat!K2*Weighting!M11+TUM_db1_default_Mat!L2*Weighting!M12+TUM_db1_default_Mat!M2*Weighting!M13+TUM_db1_default_Mat!N2*Weighting!M14+TUM_db1_default_Mat!O2*Weighting!M15+TUM_db1_default_Mat!P2*Weighting!M16+TUM_db1_default_Mat!Q2*Weighting!M17</f>
        <v>0.26575915518047211</v>
      </c>
      <c r="N2" s="6">
        <f>+TUM_db1_default_Mat!B2*Weighting!N2+TUM_db1_default_Mat!C2*Weighting!N3+TUM_db1_default_Mat!D2*Weighting!N4+TUM_db1_default_Mat!E2*Weighting!N5+TUM_db1_default_Mat!F2*Weighting!N6+TUM_db1_default_Mat!G2*Weighting!N7+TUM_db1_default_Mat!H2*Weighting!N8+TUM_db1_default_Mat!I2*Weighting!N9+TUM_db1_default_Mat!J2*Weighting!N10+TUM_db1_default_Mat!K2*Weighting!N11+TUM_db1_default_Mat!L2*Weighting!N12+TUM_db1_default_Mat!M2*Weighting!N13+TUM_db1_default_Mat!N2*Weighting!N14+TUM_db1_default_Mat!O2*Weighting!N15+TUM_db1_default_Mat!P2*Weighting!N16+TUM_db1_default_Mat!Q2*Weighting!N17</f>
        <v>3.3938060250373634</v>
      </c>
      <c r="O2" s="6">
        <f>+TUM_db1_default_Mat!B2*Weighting!O2+TUM_db1_default_Mat!C2*Weighting!O3+TUM_db1_default_Mat!D2*Weighting!O4+TUM_db1_default_Mat!E2*Weighting!O5+TUM_db1_default_Mat!F2*Weighting!O6+TUM_db1_default_Mat!G2*Weighting!O7+TUM_db1_default_Mat!H2*Weighting!O8+TUM_db1_default_Mat!I2*Weighting!O9+TUM_db1_default_Mat!J2*Weighting!O10+TUM_db1_default_Mat!K2*Weighting!O11+TUM_db1_default_Mat!L2*Weighting!O12+TUM_db1_default_Mat!M2*Weighting!O13+TUM_db1_default_Mat!N2*Weighting!O14+TUM_db1_default_Mat!O2*Weighting!O15+TUM_db1_default_Mat!P2*Weighting!O16+TUM_db1_default_Mat!Q2*Weighting!O17</f>
        <v>0.89797346785280219</v>
      </c>
      <c r="P2" s="6">
        <f>+TUM_db1_default_Mat!B2*Weighting!P2+TUM_db1_default_Mat!C2*Weighting!P3+TUM_db1_default_Mat!D2*Weighting!P4+TUM_db1_default_Mat!E2*Weighting!P5+TUM_db1_default_Mat!F2*Weighting!P6+TUM_db1_default_Mat!G2*Weighting!P7+TUM_db1_default_Mat!H2*Weighting!P8+TUM_db1_default_Mat!I2*Weighting!P9+TUM_db1_default_Mat!J2*Weighting!P10+TUM_db1_default_Mat!K2*Weighting!P11+TUM_db1_default_Mat!L2*Weighting!P12+TUM_db1_default_Mat!M2*Weighting!P13+TUM_db1_default_Mat!N2*Weighting!P14+TUM_db1_default_Mat!O2*Weighting!P15+TUM_db1_default_Mat!P2*Weighting!P16+TUM_db1_default_Mat!Q2*Weighting!P17</f>
        <v>0.50735372498990738</v>
      </c>
      <c r="Q2" s="6">
        <f>+TUM_db1_default_Mat!B2*Weighting!Q2+TUM_db1_default_Mat!C2*Weighting!Q3+TUM_db1_default_Mat!D2*Weighting!Q4+TUM_db1_default_Mat!E2*Weighting!Q5+TUM_db1_default_Mat!F2*Weighting!Q6+TUM_db1_default_Mat!G2*Weighting!Q7+TUM_db1_default_Mat!H2*Weighting!Q8+TUM_db1_default_Mat!I2*Weighting!Q9+TUM_db1_default_Mat!J2*Weighting!Q10+TUM_db1_default_Mat!K2*Weighting!Q11+TUM_db1_default_Mat!L2*Weighting!Q12+TUM_db1_default_Mat!M2*Weighting!Q13+TUM_db1_default_Mat!N2*Weighting!Q14+TUM_db1_default_Mat!O2*Weighting!Q15+TUM_db1_default_Mat!P2*Weighting!Q16+TUM_db1_default_Mat!Q2*Weighting!Q17</f>
        <v>0.41393999335640208</v>
      </c>
      <c r="R2" s="6">
        <f>+TUM_db1_default_Mat!B2*Weighting!R2+TUM_db1_default_Mat!C2*Weighting!R3+TUM_db1_default_Mat!D2*Weighting!R4+TUM_db1_default_Mat!E2*Weighting!R5+TUM_db1_default_Mat!F2*Weighting!R6+TUM_db1_default_Mat!G2*Weighting!R7+TUM_db1_default_Mat!H2*Weighting!R8+TUM_db1_default_Mat!I2*Weighting!R9+TUM_db1_default_Mat!J2*Weighting!R10+TUM_db1_default_Mat!K2*Weighting!R11+TUM_db1_default_Mat!L2*Weighting!R12+TUM_db1_default_Mat!M2*Weighting!R13+TUM_db1_default_Mat!N2*Weighting!R14+TUM_db1_default_Mat!O2*Weighting!R15+TUM_db1_default_Mat!P2*Weighting!R16+TUM_db1_default_Mat!Q2*Weighting!R17</f>
        <v>0.85518561537444671</v>
      </c>
      <c r="S2" s="6">
        <f>+TUM_db1_default_Mat!B2*Weighting!S2+TUM_db1_default_Mat!C2*Weighting!S3+TUM_db1_default_Mat!D2*Weighting!S4+TUM_db1_default_Mat!E2*Weighting!S5+TUM_db1_default_Mat!F2*Weighting!S6+TUM_db1_default_Mat!G2*Weighting!S7+TUM_db1_default_Mat!H2*Weighting!S8+TUM_db1_default_Mat!I2*Weighting!S9+TUM_db1_default_Mat!J2*Weighting!S10+TUM_db1_default_Mat!K2*Weighting!S11+TUM_db1_default_Mat!L2*Weighting!S12+TUM_db1_default_Mat!M2*Weighting!S13+TUM_db1_default_Mat!N2*Weighting!S14+TUM_db1_default_Mat!O2*Weighting!S15+TUM_db1_default_Mat!P2*Weighting!S16+TUM_db1_default_Mat!Q2*Weighting!S17</f>
        <v>0.98682881821037305</v>
      </c>
      <c r="T2" s="6">
        <f>+TUM_db1_default_Mat!B2*Weighting!T2+TUM_db1_default_Mat!C2*Weighting!T3+TUM_db1_default_Mat!D2*Weighting!T4+TUM_db1_default_Mat!E2*Weighting!T5+TUM_db1_default_Mat!F2*Weighting!T6+TUM_db1_default_Mat!G2*Weighting!T7+TUM_db1_default_Mat!H2*Weighting!T8+TUM_db1_default_Mat!I2*Weighting!T9+TUM_db1_default_Mat!J2*Weighting!T10+TUM_db1_default_Mat!K2*Weighting!T11+TUM_db1_default_Mat!L2*Weighting!T12+TUM_db1_default_Mat!M2*Weighting!T13+TUM_db1_default_Mat!N2*Weighting!T14+TUM_db1_default_Mat!O2*Weighting!T15+TUM_db1_default_Mat!P2*Weighting!T16+TUM_db1_default_Mat!Q2*Weighting!T17</f>
        <v>0.54807097806590066</v>
      </c>
      <c r="U2" s="6">
        <f>+TUM_db1_default_Mat!B2*Weighting!U2+TUM_db1_default_Mat!C2*Weighting!U3+TUM_db1_default_Mat!D2*Weighting!U4+TUM_db1_default_Mat!E2*Weighting!U5+TUM_db1_default_Mat!F2*Weighting!U6+TUM_db1_default_Mat!G2*Weighting!U7+TUM_db1_default_Mat!H2*Weighting!U8+TUM_db1_default_Mat!I2*Weighting!U9+TUM_db1_default_Mat!J2*Weighting!U10+TUM_db1_default_Mat!K2*Weighting!U11+TUM_db1_default_Mat!L2*Weighting!U12+TUM_db1_default_Mat!M2*Weighting!U13+TUM_db1_default_Mat!N2*Weighting!U14+TUM_db1_default_Mat!O2*Weighting!U15+TUM_db1_default_Mat!P2*Weighting!U16+TUM_db1_default_Mat!Q2*Weighting!U17</f>
        <v>0.13996034428543111</v>
      </c>
      <c r="V2" s="6">
        <f>+TUM_db1_default_Mat!B2*Weighting!V2+TUM_db1_default_Mat!C2*Weighting!V3+TUM_db1_default_Mat!D2*Weighting!V4+TUM_db1_default_Mat!E2*Weighting!V5+TUM_db1_default_Mat!F2*Weighting!V6+TUM_db1_default_Mat!G2*Weighting!V7+TUM_db1_default_Mat!H2*Weighting!V8+TUM_db1_default_Mat!I2*Weighting!V9+TUM_db1_default_Mat!J2*Weighting!V10+TUM_db1_default_Mat!K2*Weighting!V11+TUM_db1_default_Mat!L2*Weighting!V12+TUM_db1_default_Mat!M2*Weighting!V13+TUM_db1_default_Mat!N2*Weighting!V14+TUM_db1_default_Mat!O2*Weighting!V15+TUM_db1_default_Mat!P2*Weighting!V16+TUM_db1_default_Mat!Q2*Weighting!V17</f>
        <v>0.31226076657536828</v>
      </c>
      <c r="W2" s="6">
        <f>+TUM_db1_default_Mat!B2*Weighting!W2+TUM_db1_default_Mat!C2*Weighting!W3+TUM_db1_default_Mat!D2*Weighting!W4+TUM_db1_default_Mat!E2*Weighting!W5+TUM_db1_default_Mat!F2*Weighting!W6+TUM_db1_default_Mat!G2*Weighting!W7+TUM_db1_default_Mat!H2*Weighting!W8+TUM_db1_default_Mat!I2*Weighting!W9+TUM_db1_default_Mat!J2*Weighting!W10+TUM_db1_default_Mat!K2*Weighting!W11+TUM_db1_default_Mat!L2*Weighting!W12+TUM_db1_default_Mat!M2*Weighting!W13+TUM_db1_default_Mat!N2*Weighting!W14+TUM_db1_default_Mat!O2*Weighting!W15+TUM_db1_default_Mat!P2*Weighting!W16+TUM_db1_default_Mat!Q2*Weighting!W17</f>
        <v>0.53848059853843844</v>
      </c>
      <c r="X2" s="6">
        <f>+TUM_db1_default_Mat!B2*Weighting!X2+TUM_db1_default_Mat!C2*Weighting!X3+TUM_db1_default_Mat!D2*Weighting!X4+TUM_db1_default_Mat!E2*Weighting!X5+TUM_db1_default_Mat!F2*Weighting!X6+TUM_db1_default_Mat!G2*Weighting!X7+TUM_db1_default_Mat!H2*Weighting!X8+TUM_db1_default_Mat!I2*Weighting!X9+TUM_db1_default_Mat!J2*Weighting!X10+TUM_db1_default_Mat!K2*Weighting!X11+TUM_db1_default_Mat!L2*Weighting!X12+TUM_db1_default_Mat!M2*Weighting!X13+TUM_db1_default_Mat!N2*Weighting!X14+TUM_db1_default_Mat!O2*Weighting!X15+TUM_db1_default_Mat!P2*Weighting!X16+TUM_db1_default_Mat!Q2*Weighting!X17</f>
        <v>0.13151433882356131</v>
      </c>
      <c r="Y2" s="6">
        <f>+TUM_db1_default_Mat!B2*Weighting!Y2+TUM_db1_default_Mat!C2*Weighting!Y3+TUM_db1_default_Mat!D2*Weighting!Y4+TUM_db1_default_Mat!E2*Weighting!Y5+TUM_db1_default_Mat!F2*Weighting!Y6+TUM_db1_default_Mat!G2*Weighting!Y7+TUM_db1_default_Mat!H2*Weighting!Y8+TUM_db1_default_Mat!I2*Weighting!Y9+TUM_db1_default_Mat!J2*Weighting!Y10+TUM_db1_default_Mat!K2*Weighting!Y11+TUM_db1_default_Mat!L2*Weighting!Y12+TUM_db1_default_Mat!M2*Weighting!Y13+TUM_db1_default_Mat!N2*Weighting!Y14+TUM_db1_default_Mat!O2*Weighting!Y15+TUM_db1_default_Mat!P2*Weighting!Y16+TUM_db1_default_Mat!Q2*Weighting!Y17</f>
        <v>0.16592103697655941</v>
      </c>
      <c r="Z2" s="6">
        <f>+TUM_db1_default_Mat!B2*Weighting!Z2+TUM_db1_default_Mat!C2*Weighting!Z3+TUM_db1_default_Mat!D2*Weighting!Z4+TUM_db1_default_Mat!E2*Weighting!Z5+TUM_db1_default_Mat!F2*Weighting!Z6+TUM_db1_default_Mat!G2*Weighting!Z7+TUM_db1_default_Mat!H2*Weighting!Z8+TUM_db1_default_Mat!I2*Weighting!Z9+TUM_db1_default_Mat!J2*Weighting!Z10+TUM_db1_default_Mat!K2*Weighting!Z11+TUM_db1_default_Mat!L2*Weighting!Z12+TUM_db1_default_Mat!M2*Weighting!Z13+TUM_db1_default_Mat!N2*Weighting!Z14+TUM_db1_default_Mat!O2*Weighting!Z15+TUM_db1_default_Mat!P2*Weighting!Z16+TUM_db1_default_Mat!Q2*Weighting!Z17</f>
        <v>0.17093400955609972</v>
      </c>
      <c r="AA2" s="6">
        <f>+TUM_db1_default_Mat!B2*Weighting!AA2+TUM_db1_default_Mat!C2*Weighting!AA3+TUM_db1_default_Mat!D2*Weighting!AA4+TUM_db1_default_Mat!E2*Weighting!AA5+TUM_db1_default_Mat!F2*Weighting!AA6+TUM_db1_default_Mat!G2*Weighting!AA7+TUM_db1_default_Mat!H2*Weighting!AA8+TUM_db1_default_Mat!I2*Weighting!AA9+TUM_db1_default_Mat!J2*Weighting!AA10+TUM_db1_default_Mat!K2*Weighting!AA11+TUM_db1_default_Mat!L2*Weighting!AA12+TUM_db1_default_Mat!M2*Weighting!AA13+TUM_db1_default_Mat!N2*Weighting!AA14+TUM_db1_default_Mat!O2*Weighting!AA15+TUM_db1_default_Mat!P2*Weighting!AA16+TUM_db1_default_Mat!Q2*Weighting!AA17</f>
        <v>5.9814547740751625</v>
      </c>
    </row>
    <row r="3" spans="1:27" x14ac:dyDescent="0.35">
      <c r="A3" s="5" t="s">
        <v>2</v>
      </c>
      <c r="B3" s="6">
        <f ca="1">+TUM_db1_default_Mat!B3*Weighting!B2+TUM_db1_default_Mat!C3*Weighting!B3+TUM_db1_default_Mat!D3*Weighting!B4+TUM_db1_default_Mat!E3*Weighting!B5+TUM_db1_default_Mat!F3*Weighting!B6+TUM_db1_default_Mat!G3*Weighting!B7+TUM_db1_default_Mat!H3*Weighting!B8+TUM_db1_default_Mat!I3*Weighting!B9+TUM_db1_default_Mat!J3*Weighting!B10+TUM_db1_default_Mat!K3*Weighting!B11+TUM_db1_default_Mat!L3*Weighting!B12+TUM_db1_default_Mat!M3*Weighting!B13+TUM_db1_default_Mat!N3*Weighting!B14+TUM_db1_default_Mat!O3*Weighting!B15+TUM_db1_default_Mat!P3*Weighting!B16+TUM_db1_default_Mat!Q3*Weighting!B17</f>
        <v>0.32089603972095682</v>
      </c>
      <c r="C3" s="6">
        <f ca="1">+TUM_db1_default_Mat!B3*Weighting!C2+TUM_db1_default_Mat!C3*Weighting!C3+TUM_db1_default_Mat!D3*Weighting!C4+TUM_db1_default_Mat!E3*Weighting!C5+TUM_db1_default_Mat!F3*Weighting!C6+TUM_db1_default_Mat!G3*Weighting!C7+TUM_db1_default_Mat!H3*Weighting!C8+TUM_db1_default_Mat!I3*Weighting!C9+TUM_db1_default_Mat!J3*Weighting!C10+TUM_db1_default_Mat!K3*Weighting!C11+TUM_db1_default_Mat!L3*Weighting!C12+TUM_db1_default_Mat!M3*Weighting!C13+TUM_db1_default_Mat!N3*Weighting!C14+TUM_db1_default_Mat!O3*Weighting!C15+TUM_db1_default_Mat!P3*Weighting!C16+TUM_db1_default_Mat!Q3*Weighting!C17</f>
        <v>0.22607663070264239</v>
      </c>
      <c r="D3" s="6">
        <f ca="1">+TUM_db1_default_Mat!B3*Weighting!D2+TUM_db1_default_Mat!C3*Weighting!D3+TUM_db1_default_Mat!D3*Weighting!D4+TUM_db1_default_Mat!E3*Weighting!D5+TUM_db1_default_Mat!F3*Weighting!D6+TUM_db1_default_Mat!G3*Weighting!D7+TUM_db1_default_Mat!H3*Weighting!D8+TUM_db1_default_Mat!I3*Weighting!D9+TUM_db1_default_Mat!J3*Weighting!D10+TUM_db1_default_Mat!K3*Weighting!D11+TUM_db1_default_Mat!L3*Weighting!D12+TUM_db1_default_Mat!M3*Weighting!D13+TUM_db1_default_Mat!N3*Weighting!D14+TUM_db1_default_Mat!O3*Weighting!D15+TUM_db1_default_Mat!P3*Weighting!D16+TUM_db1_default_Mat!Q3*Weighting!D17</f>
        <v>0.31551165577424767</v>
      </c>
      <c r="E3" s="6">
        <f ca="1">+TUM_db1_default_Mat!B3*Weighting!E2+TUM_db1_default_Mat!C3*Weighting!E3+TUM_db1_default_Mat!D3*Weighting!E4+TUM_db1_default_Mat!E3*Weighting!E5+TUM_db1_default_Mat!F3*Weighting!E6+TUM_db1_default_Mat!G3*Weighting!E7+TUM_db1_default_Mat!H3*Weighting!E8+TUM_db1_default_Mat!I3*Weighting!E9+TUM_db1_default_Mat!J3*Weighting!E10+TUM_db1_default_Mat!K3*Weighting!E11+TUM_db1_default_Mat!L3*Weighting!E12+TUM_db1_default_Mat!M3*Weighting!E13+TUM_db1_default_Mat!N3*Weighting!E14+TUM_db1_default_Mat!O3*Weighting!E15+TUM_db1_default_Mat!P3*Weighting!E16+TUM_db1_default_Mat!Q3*Weighting!E17</f>
        <v>0.10967997107842158</v>
      </c>
      <c r="F3" s="6">
        <f ca="1">+TUM_db1_default_Mat!B3*Weighting!F2+TUM_db1_default_Mat!C3*Weighting!F3+TUM_db1_default_Mat!D3*Weighting!F4+TUM_db1_default_Mat!E3*Weighting!F5+TUM_db1_default_Mat!F3*Weighting!F6+TUM_db1_default_Mat!G3*Weighting!F7+TUM_db1_default_Mat!H3*Weighting!F8+TUM_db1_default_Mat!I3*Weighting!F9+TUM_db1_default_Mat!J3*Weighting!F10+TUM_db1_default_Mat!K3*Weighting!F11+TUM_db1_default_Mat!L3*Weighting!F12+TUM_db1_default_Mat!M3*Weighting!F13+TUM_db1_default_Mat!N3*Weighting!F14+TUM_db1_default_Mat!O3*Weighting!F15+TUM_db1_default_Mat!P3*Weighting!F16+TUM_db1_default_Mat!Q3*Weighting!F17</f>
        <v>0.26700708434628706</v>
      </c>
      <c r="G3" s="6">
        <f>+TUM_db1_default_Mat!B3*Weighting!G2+TUM_db1_default_Mat!C3*Weighting!G3+TUM_db1_default_Mat!D3*Weighting!G4+TUM_db1_default_Mat!E3*Weighting!G5+TUM_db1_default_Mat!F3*Weighting!G6+TUM_db1_default_Mat!G3*Weighting!G7+TUM_db1_default_Mat!H3*Weighting!G8+TUM_db1_default_Mat!I3*Weighting!G9+TUM_db1_default_Mat!J3*Weighting!G10+TUM_db1_default_Mat!K3*Weighting!G11+TUM_db1_default_Mat!L3*Weighting!G12+TUM_db1_default_Mat!M3*Weighting!G13+TUM_db1_default_Mat!N3*Weighting!G14+TUM_db1_default_Mat!O3*Weighting!G15+TUM_db1_default_Mat!P3*Weighting!G16+TUM_db1_default_Mat!Q3*Weighting!G17</f>
        <v>0.16611983906726879</v>
      </c>
      <c r="H3" s="6">
        <f>+TUM_db1_default_Mat!B3*Weighting!H2+TUM_db1_default_Mat!C3*Weighting!H3+TUM_db1_default_Mat!D3*Weighting!H4+TUM_db1_default_Mat!E3*Weighting!H5+TUM_db1_default_Mat!F3*Weighting!H6+TUM_db1_default_Mat!G3*Weighting!H7+TUM_db1_default_Mat!H3*Weighting!H8+TUM_db1_default_Mat!I3*Weighting!H9+TUM_db1_default_Mat!J3*Weighting!H10+TUM_db1_default_Mat!K3*Weighting!H11+TUM_db1_default_Mat!L3*Weighting!H12+TUM_db1_default_Mat!M3*Weighting!H13+TUM_db1_default_Mat!N3*Weighting!H14+TUM_db1_default_Mat!O3*Weighting!H15+TUM_db1_default_Mat!P3*Weighting!H16+TUM_db1_default_Mat!Q3*Weighting!H17</f>
        <v>0.16861207788516308</v>
      </c>
      <c r="I3" s="6">
        <f>+TUM_db1_default_Mat!B3*Weighting!I2+TUM_db1_default_Mat!C3*Weighting!I3+TUM_db1_default_Mat!D3*Weighting!I4+TUM_db1_default_Mat!E3*Weighting!I5+TUM_db1_default_Mat!F3*Weighting!I6+TUM_db1_default_Mat!G3*Weighting!I7+TUM_db1_default_Mat!H3*Weighting!I8+TUM_db1_default_Mat!I3*Weighting!I9+TUM_db1_default_Mat!J3*Weighting!I10+TUM_db1_default_Mat!K3*Weighting!I11+TUM_db1_default_Mat!L3*Weighting!I12+TUM_db1_default_Mat!M3*Weighting!I13+TUM_db1_default_Mat!N3*Weighting!I14+TUM_db1_default_Mat!O3*Weighting!I15+TUM_db1_default_Mat!P3*Weighting!I16+TUM_db1_default_Mat!Q3*Weighting!I17</f>
        <v>0.16471755813656763</v>
      </c>
      <c r="J3" s="6">
        <f>+TUM_db1_default_Mat!B3*Weighting!J2+TUM_db1_default_Mat!C3*Weighting!J3+TUM_db1_default_Mat!D3*Weighting!J4+TUM_db1_default_Mat!E3*Weighting!J5+TUM_db1_default_Mat!F3*Weighting!J6+TUM_db1_default_Mat!G3*Weighting!J7+TUM_db1_default_Mat!H3*Weighting!J8+TUM_db1_default_Mat!I3*Weighting!J9+TUM_db1_default_Mat!J3*Weighting!J10+TUM_db1_default_Mat!K3*Weighting!J11+TUM_db1_default_Mat!L3*Weighting!J12+TUM_db1_default_Mat!M3*Weighting!J13+TUM_db1_default_Mat!N3*Weighting!J14+TUM_db1_default_Mat!O3*Weighting!J15+TUM_db1_default_Mat!P3*Weighting!J16+TUM_db1_default_Mat!Q3*Weighting!J17</f>
        <v>0.10381893501067445</v>
      </c>
      <c r="K3" s="6">
        <f>+TUM_db1_default_Mat!B3*Weighting!K2+TUM_db1_default_Mat!C3*Weighting!K3+TUM_db1_default_Mat!D3*Weighting!K4+TUM_db1_default_Mat!E3*Weighting!K5+TUM_db1_default_Mat!F3*Weighting!K6+TUM_db1_default_Mat!G3*Weighting!K7+TUM_db1_default_Mat!H3*Weighting!K8+TUM_db1_default_Mat!I3*Weighting!K9+TUM_db1_default_Mat!J3*Weighting!K10+TUM_db1_default_Mat!K3*Weighting!K11+TUM_db1_default_Mat!L3*Weighting!K12+TUM_db1_default_Mat!M3*Weighting!K13+TUM_db1_default_Mat!N3*Weighting!K14+TUM_db1_default_Mat!O3*Weighting!K15+TUM_db1_default_Mat!P3*Weighting!K16+TUM_db1_default_Mat!Q3*Weighting!K17</f>
        <v>0.15313422171649688</v>
      </c>
      <c r="L3" s="6">
        <f>+TUM_db1_default_Mat!B3*Weighting!L2+TUM_db1_default_Mat!C3*Weighting!L3+TUM_db1_default_Mat!D3*Weighting!L4+TUM_db1_default_Mat!E3*Weighting!L5+TUM_db1_default_Mat!F3*Weighting!L6+TUM_db1_default_Mat!G3*Weighting!L7+TUM_db1_default_Mat!H3*Weighting!L8+TUM_db1_default_Mat!I3*Weighting!L9+TUM_db1_default_Mat!J3*Weighting!L10+TUM_db1_default_Mat!K3*Weighting!L11+TUM_db1_default_Mat!L3*Weighting!L12+TUM_db1_default_Mat!M3*Weighting!L13+TUM_db1_default_Mat!N3*Weighting!L14+TUM_db1_default_Mat!O3*Weighting!L15+TUM_db1_default_Mat!P3*Weighting!L16+TUM_db1_default_Mat!Q3*Weighting!L17</f>
        <v>0.10634348392658549</v>
      </c>
      <c r="M3" s="6">
        <f>+TUM_db1_default_Mat!B3*Weighting!M2+TUM_db1_default_Mat!C3*Weighting!M3+TUM_db1_default_Mat!D3*Weighting!M4+TUM_db1_default_Mat!E3*Weighting!M5+TUM_db1_default_Mat!F3*Weighting!M6+TUM_db1_default_Mat!G3*Weighting!M7+TUM_db1_default_Mat!H3*Weighting!M8+TUM_db1_default_Mat!I3*Weighting!M9+TUM_db1_default_Mat!J3*Weighting!M10+TUM_db1_default_Mat!K3*Weighting!M11+TUM_db1_default_Mat!L3*Weighting!M12+TUM_db1_default_Mat!M3*Weighting!M13+TUM_db1_default_Mat!N3*Weighting!M14+TUM_db1_default_Mat!O3*Weighting!M15+TUM_db1_default_Mat!P3*Weighting!M16+TUM_db1_default_Mat!Q3*Weighting!M17</f>
        <v>4.4293192530078691E-2</v>
      </c>
      <c r="N3" s="6">
        <f>+TUM_db1_default_Mat!B3*Weighting!N2+TUM_db1_default_Mat!C3*Weighting!N3+TUM_db1_default_Mat!D3*Weighting!N4+TUM_db1_default_Mat!E3*Weighting!N5+TUM_db1_default_Mat!F3*Weighting!N6+TUM_db1_default_Mat!G3*Weighting!N7+TUM_db1_default_Mat!H3*Weighting!N8+TUM_db1_default_Mat!I3*Weighting!N9+TUM_db1_default_Mat!J3*Weighting!N10+TUM_db1_default_Mat!K3*Weighting!N11+TUM_db1_default_Mat!L3*Weighting!N12+TUM_db1_default_Mat!M3*Weighting!N13+TUM_db1_default_Mat!N3*Weighting!N14+TUM_db1_default_Mat!O3*Weighting!N15+TUM_db1_default_Mat!P3*Weighting!N16+TUM_db1_default_Mat!Q3*Weighting!N17</f>
        <v>0.56563433750622738</v>
      </c>
      <c r="O3" s="6">
        <f>+TUM_db1_default_Mat!B3*Weighting!O2+TUM_db1_default_Mat!C3*Weighting!O3+TUM_db1_default_Mat!D3*Weighting!O4+TUM_db1_default_Mat!E3*Weighting!O5+TUM_db1_default_Mat!F3*Weighting!O6+TUM_db1_default_Mat!G3*Weighting!O7+TUM_db1_default_Mat!H3*Weighting!O8+TUM_db1_default_Mat!I3*Weighting!O9+TUM_db1_default_Mat!J3*Weighting!O10+TUM_db1_default_Mat!K3*Weighting!O11+TUM_db1_default_Mat!L3*Weighting!O12+TUM_db1_default_Mat!M3*Weighting!O13+TUM_db1_default_Mat!N3*Weighting!O14+TUM_db1_default_Mat!O3*Weighting!O15+TUM_db1_default_Mat!P3*Weighting!O16+TUM_db1_default_Mat!Q3*Weighting!O17</f>
        <v>0.14966224464213373</v>
      </c>
      <c r="P3" s="6">
        <f>+TUM_db1_default_Mat!B3*Weighting!P2+TUM_db1_default_Mat!C3*Weighting!P3+TUM_db1_default_Mat!D3*Weighting!P4+TUM_db1_default_Mat!E3*Weighting!P5+TUM_db1_default_Mat!F3*Weighting!P6+TUM_db1_default_Mat!G3*Weighting!P7+TUM_db1_default_Mat!H3*Weighting!P8+TUM_db1_default_Mat!I3*Weighting!P9+TUM_db1_default_Mat!J3*Weighting!P10+TUM_db1_default_Mat!K3*Weighting!P11+TUM_db1_default_Mat!L3*Weighting!P12+TUM_db1_default_Mat!M3*Weighting!P13+TUM_db1_default_Mat!N3*Weighting!P14+TUM_db1_default_Mat!O3*Weighting!P15+TUM_db1_default_Mat!P3*Weighting!P16+TUM_db1_default_Mat!Q3*Weighting!P17</f>
        <v>8.4558954164984601E-2</v>
      </c>
      <c r="Q3" s="6">
        <f>+TUM_db1_default_Mat!B3*Weighting!Q2+TUM_db1_default_Mat!C3*Weighting!Q3+TUM_db1_default_Mat!D3*Weighting!Q4+TUM_db1_default_Mat!E3*Weighting!Q5+TUM_db1_default_Mat!F3*Weighting!Q6+TUM_db1_default_Mat!G3*Weighting!Q7+TUM_db1_default_Mat!H3*Weighting!Q8+TUM_db1_default_Mat!I3*Weighting!Q9+TUM_db1_default_Mat!J3*Weighting!Q10+TUM_db1_default_Mat!K3*Weighting!Q11+TUM_db1_default_Mat!L3*Weighting!Q12+TUM_db1_default_Mat!M3*Weighting!Q13+TUM_db1_default_Mat!N3*Weighting!Q14+TUM_db1_default_Mat!O3*Weighting!Q15+TUM_db1_default_Mat!P3*Weighting!Q16+TUM_db1_default_Mat!Q3*Weighting!Q17</f>
        <v>6.8989998892733703E-2</v>
      </c>
      <c r="R3" s="6">
        <f>+TUM_db1_default_Mat!B3*Weighting!R2+TUM_db1_default_Mat!C3*Weighting!R3+TUM_db1_default_Mat!D3*Weighting!R4+TUM_db1_default_Mat!E3*Weighting!R5+TUM_db1_default_Mat!F3*Weighting!R6+TUM_db1_default_Mat!G3*Weighting!R7+TUM_db1_default_Mat!H3*Weighting!R8+TUM_db1_default_Mat!I3*Weighting!R9+TUM_db1_default_Mat!J3*Weighting!R10+TUM_db1_default_Mat!K3*Weighting!R11+TUM_db1_default_Mat!L3*Weighting!R12+TUM_db1_default_Mat!M3*Weighting!R13+TUM_db1_default_Mat!N3*Weighting!R14+TUM_db1_default_Mat!O3*Weighting!R15+TUM_db1_default_Mat!P3*Weighting!R16+TUM_db1_default_Mat!Q3*Weighting!R17</f>
        <v>0.14253093589574117</v>
      </c>
      <c r="S3" s="6">
        <f>+TUM_db1_default_Mat!B3*Weighting!S2+TUM_db1_default_Mat!C3*Weighting!S3+TUM_db1_default_Mat!D3*Weighting!S4+TUM_db1_default_Mat!E3*Weighting!S5+TUM_db1_default_Mat!F3*Weighting!S6+TUM_db1_default_Mat!G3*Weighting!S7+TUM_db1_default_Mat!H3*Weighting!S8+TUM_db1_default_Mat!I3*Weighting!S9+TUM_db1_default_Mat!J3*Weighting!S10+TUM_db1_default_Mat!K3*Weighting!S11+TUM_db1_default_Mat!L3*Weighting!S12+TUM_db1_default_Mat!M3*Weighting!S13+TUM_db1_default_Mat!N3*Weighting!S14+TUM_db1_default_Mat!O3*Weighting!S15+TUM_db1_default_Mat!P3*Weighting!S16+TUM_db1_default_Mat!Q3*Weighting!S17</f>
        <v>0.16447146970172891</v>
      </c>
      <c r="T3" s="6">
        <f>+TUM_db1_default_Mat!B3*Weighting!T2+TUM_db1_default_Mat!C3*Weighting!T3+TUM_db1_default_Mat!D3*Weighting!T4+TUM_db1_default_Mat!E3*Weighting!T5+TUM_db1_default_Mat!F3*Weighting!T6+TUM_db1_default_Mat!G3*Weighting!T7+TUM_db1_default_Mat!H3*Weighting!T8+TUM_db1_default_Mat!I3*Weighting!T9+TUM_db1_default_Mat!J3*Weighting!T10+TUM_db1_default_Mat!K3*Weighting!T11+TUM_db1_default_Mat!L3*Weighting!T12+TUM_db1_default_Mat!M3*Weighting!T13+TUM_db1_default_Mat!N3*Weighting!T14+TUM_db1_default_Mat!O3*Weighting!T15+TUM_db1_default_Mat!P3*Weighting!T16+TUM_db1_default_Mat!Q3*Weighting!T17</f>
        <v>9.1345163010983443E-2</v>
      </c>
      <c r="U3" s="6">
        <f>+TUM_db1_default_Mat!B3*Weighting!U2+TUM_db1_default_Mat!C3*Weighting!U3+TUM_db1_default_Mat!D3*Weighting!U4+TUM_db1_default_Mat!E3*Weighting!U5+TUM_db1_default_Mat!F3*Weighting!U6+TUM_db1_default_Mat!G3*Weighting!U7+TUM_db1_default_Mat!H3*Weighting!U8+TUM_db1_default_Mat!I3*Weighting!U9+TUM_db1_default_Mat!J3*Weighting!U10+TUM_db1_default_Mat!K3*Weighting!U11+TUM_db1_default_Mat!L3*Weighting!U12+TUM_db1_default_Mat!M3*Weighting!U13+TUM_db1_default_Mat!N3*Weighting!U14+TUM_db1_default_Mat!O3*Weighting!U15+TUM_db1_default_Mat!P3*Weighting!U16+TUM_db1_default_Mat!Q3*Weighting!U17</f>
        <v>2.3326724047571856E-2</v>
      </c>
      <c r="V3" s="6">
        <f>+TUM_db1_default_Mat!B3*Weighting!V2+TUM_db1_default_Mat!C3*Weighting!V3+TUM_db1_default_Mat!D3*Weighting!V4+TUM_db1_default_Mat!E3*Weighting!V5+TUM_db1_default_Mat!F3*Weighting!V6+TUM_db1_default_Mat!G3*Weighting!V7+TUM_db1_default_Mat!H3*Weighting!V8+TUM_db1_default_Mat!I3*Weighting!V9+TUM_db1_default_Mat!J3*Weighting!V10+TUM_db1_default_Mat!K3*Weighting!V11+TUM_db1_default_Mat!L3*Weighting!V12+TUM_db1_default_Mat!M3*Weighting!V13+TUM_db1_default_Mat!N3*Weighting!V14+TUM_db1_default_Mat!O3*Weighting!V15+TUM_db1_default_Mat!P3*Weighting!V16+TUM_db1_default_Mat!Q3*Weighting!V17</f>
        <v>5.2043461095894729E-2</v>
      </c>
      <c r="W3" s="6">
        <f>+TUM_db1_default_Mat!B3*Weighting!W2+TUM_db1_default_Mat!C3*Weighting!W3+TUM_db1_default_Mat!D3*Weighting!W4+TUM_db1_default_Mat!E3*Weighting!W5+TUM_db1_default_Mat!F3*Weighting!W6+TUM_db1_default_Mat!G3*Weighting!W7+TUM_db1_default_Mat!H3*Weighting!W8+TUM_db1_default_Mat!I3*Weighting!W9+TUM_db1_default_Mat!J3*Weighting!W10+TUM_db1_default_Mat!K3*Weighting!W11+TUM_db1_default_Mat!L3*Weighting!W12+TUM_db1_default_Mat!M3*Weighting!W13+TUM_db1_default_Mat!N3*Weighting!W14+TUM_db1_default_Mat!O3*Weighting!W15+TUM_db1_default_Mat!P3*Weighting!W16+TUM_db1_default_Mat!Q3*Weighting!W17</f>
        <v>8.974676642307311E-2</v>
      </c>
      <c r="X3" s="6">
        <f>+TUM_db1_default_Mat!B3*Weighting!X2+TUM_db1_default_Mat!C3*Weighting!X3+TUM_db1_default_Mat!D3*Weighting!X4+TUM_db1_default_Mat!E3*Weighting!X5+TUM_db1_default_Mat!F3*Weighting!X6+TUM_db1_default_Mat!G3*Weighting!X7+TUM_db1_default_Mat!H3*Weighting!X8+TUM_db1_default_Mat!I3*Weighting!X9+TUM_db1_default_Mat!J3*Weighting!X10+TUM_db1_default_Mat!K3*Weighting!X11+TUM_db1_default_Mat!L3*Weighting!X12+TUM_db1_default_Mat!M3*Weighting!X13+TUM_db1_default_Mat!N3*Weighting!X14+TUM_db1_default_Mat!O3*Weighting!X15+TUM_db1_default_Mat!P3*Weighting!X16+TUM_db1_default_Mat!Q3*Weighting!X17</f>
        <v>2.1919056470593556E-2</v>
      </c>
      <c r="Y3" s="6">
        <f>+TUM_db1_default_Mat!B3*Weighting!Y2+TUM_db1_default_Mat!C3*Weighting!Y3+TUM_db1_default_Mat!D3*Weighting!Y4+TUM_db1_default_Mat!E3*Weighting!Y5+TUM_db1_default_Mat!F3*Weighting!Y6+TUM_db1_default_Mat!G3*Weighting!Y7+TUM_db1_default_Mat!H3*Weighting!Y8+TUM_db1_default_Mat!I3*Weighting!Y9+TUM_db1_default_Mat!J3*Weighting!Y10+TUM_db1_default_Mat!K3*Weighting!Y11+TUM_db1_default_Mat!L3*Weighting!Y12+TUM_db1_default_Mat!M3*Weighting!Y13+TUM_db1_default_Mat!N3*Weighting!Y14+TUM_db1_default_Mat!O3*Weighting!Y15+TUM_db1_default_Mat!P3*Weighting!Y16+TUM_db1_default_Mat!Q3*Weighting!Y17</f>
        <v>2.7653506162759908E-2</v>
      </c>
      <c r="Z3" s="6">
        <f>+TUM_db1_default_Mat!B3*Weighting!Z2+TUM_db1_default_Mat!C3*Weighting!Z3+TUM_db1_default_Mat!D3*Weighting!Z4+TUM_db1_default_Mat!E3*Weighting!Z5+TUM_db1_default_Mat!F3*Weighting!Z6+TUM_db1_default_Mat!G3*Weighting!Z7+TUM_db1_default_Mat!H3*Weighting!Z8+TUM_db1_default_Mat!I3*Weighting!Z9+TUM_db1_default_Mat!J3*Weighting!Z10+TUM_db1_default_Mat!K3*Weighting!Z11+TUM_db1_default_Mat!L3*Weighting!Z12+TUM_db1_default_Mat!M3*Weighting!Z13+TUM_db1_default_Mat!N3*Weighting!Z14+TUM_db1_default_Mat!O3*Weighting!Z15+TUM_db1_default_Mat!P3*Weighting!Z16+TUM_db1_default_Mat!Q3*Weighting!Z17</f>
        <v>2.8489001592683291E-2</v>
      </c>
      <c r="AA3" s="6">
        <f>+TUM_db1_default_Mat!B3*Weighting!AA2+TUM_db1_default_Mat!C3*Weighting!AA3+TUM_db1_default_Mat!D3*Weighting!AA4+TUM_db1_default_Mat!E3*Weighting!AA5+TUM_db1_default_Mat!F3*Weighting!AA6+TUM_db1_default_Mat!G3*Weighting!AA7+TUM_db1_default_Mat!H3*Weighting!AA8+TUM_db1_default_Mat!I3*Weighting!AA9+TUM_db1_default_Mat!J3*Weighting!AA10+TUM_db1_default_Mat!K3*Weighting!AA11+TUM_db1_default_Mat!L3*Weighting!AA12+TUM_db1_default_Mat!M3*Weighting!AA13+TUM_db1_default_Mat!N3*Weighting!AA14+TUM_db1_default_Mat!O3*Weighting!AA15+TUM_db1_default_Mat!P3*Weighting!AA16+TUM_db1_default_Mat!Q3*Weighting!AA17</f>
        <v>0.99690912901252726</v>
      </c>
    </row>
    <row r="4" spans="1:27" x14ac:dyDescent="0.35">
      <c r="A4" s="5" t="s">
        <v>3</v>
      </c>
      <c r="B4" s="6">
        <f ca="1">+TUM_db1_default_Mat!B4*Weighting!B2+TUM_db1_default_Mat!C4*Weighting!B3+TUM_db1_default_Mat!D4*Weighting!B4+TUM_db1_default_Mat!E4*Weighting!B5+TUM_db1_default_Mat!F4*Weighting!B6+TUM_db1_default_Mat!G4*Weighting!B7+TUM_db1_default_Mat!H4*Weighting!B8+TUM_db1_default_Mat!I4*Weighting!B9+TUM_db1_default_Mat!J4*Weighting!B10+TUM_db1_default_Mat!K4*Weighting!B11+TUM_db1_default_Mat!L4*Weighting!B12+TUM_db1_default_Mat!M4*Weighting!B13+TUM_db1_default_Mat!N4*Weighting!B14+TUM_db1_default_Mat!O4*Weighting!B15+TUM_db1_default_Mat!P4*Weighting!B16+TUM_db1_default_Mat!Q4*Weighting!B17</f>
        <v>0.6417920794419133</v>
      </c>
      <c r="C4" s="6">
        <f ca="1">+TUM_db1_default_Mat!B4*Weighting!C2+TUM_db1_default_Mat!C4*Weighting!C3+TUM_db1_default_Mat!D4*Weighting!C4+TUM_db1_default_Mat!E4*Weighting!C5+TUM_db1_default_Mat!F4*Weighting!C6+TUM_db1_default_Mat!G4*Weighting!C7+TUM_db1_default_Mat!H4*Weighting!C8+TUM_db1_default_Mat!I4*Weighting!C9+TUM_db1_default_Mat!J4*Weighting!C10+TUM_db1_default_Mat!K4*Weighting!C11+TUM_db1_default_Mat!L4*Weighting!C12+TUM_db1_default_Mat!M4*Weighting!C13+TUM_db1_default_Mat!N4*Weighting!C14+TUM_db1_default_Mat!O4*Weighting!C15+TUM_db1_default_Mat!P4*Weighting!C16+TUM_db1_default_Mat!Q4*Weighting!C17</f>
        <v>0.45215326140528456</v>
      </c>
      <c r="D4" s="6">
        <f ca="1">+TUM_db1_default_Mat!B4*Weighting!D2+TUM_db1_default_Mat!C4*Weighting!D3+TUM_db1_default_Mat!D4*Weighting!D4+TUM_db1_default_Mat!E4*Weighting!D5+TUM_db1_default_Mat!F4*Weighting!D6+TUM_db1_default_Mat!G4*Weighting!D7+TUM_db1_default_Mat!H4*Weighting!D8+TUM_db1_default_Mat!I4*Weighting!D9+TUM_db1_default_Mat!J4*Weighting!D10+TUM_db1_default_Mat!K4*Weighting!D11+TUM_db1_default_Mat!L4*Weighting!D12+TUM_db1_default_Mat!M4*Weighting!D13+TUM_db1_default_Mat!N4*Weighting!D14+TUM_db1_default_Mat!O4*Weighting!D15+TUM_db1_default_Mat!P4*Weighting!D16+TUM_db1_default_Mat!Q4*Weighting!D17</f>
        <v>0.631023311548495</v>
      </c>
      <c r="E4" s="6">
        <f ca="1">+TUM_db1_default_Mat!B4*Weighting!E2+TUM_db1_default_Mat!C4*Weighting!E3+TUM_db1_default_Mat!D4*Weighting!E4+TUM_db1_default_Mat!E4*Weighting!E5+TUM_db1_default_Mat!F4*Weighting!E6+TUM_db1_default_Mat!G4*Weighting!E7+TUM_db1_default_Mat!H4*Weighting!E8+TUM_db1_default_Mat!I4*Weighting!E9+TUM_db1_default_Mat!J4*Weighting!E10+TUM_db1_default_Mat!K4*Weighting!E11+TUM_db1_default_Mat!L4*Weighting!E12+TUM_db1_default_Mat!M4*Weighting!E13+TUM_db1_default_Mat!N4*Weighting!E14+TUM_db1_default_Mat!O4*Weighting!E15+TUM_db1_default_Mat!P4*Weighting!E16+TUM_db1_default_Mat!Q4*Weighting!E17</f>
        <v>0.21935994215684301</v>
      </c>
      <c r="F4" s="6">
        <f ca="1">+TUM_db1_default_Mat!B4*Weighting!F2+TUM_db1_default_Mat!C4*Weighting!F3+TUM_db1_default_Mat!D4*Weighting!F4+TUM_db1_default_Mat!E4*Weighting!F5+TUM_db1_default_Mat!F4*Weighting!F6+TUM_db1_default_Mat!G4*Weighting!F7+TUM_db1_default_Mat!H4*Weighting!F8+TUM_db1_default_Mat!I4*Weighting!F9+TUM_db1_default_Mat!J4*Weighting!F10+TUM_db1_default_Mat!K4*Weighting!F11+TUM_db1_default_Mat!L4*Weighting!F12+TUM_db1_default_Mat!M4*Weighting!F13+TUM_db1_default_Mat!N4*Weighting!F14+TUM_db1_default_Mat!O4*Weighting!F15+TUM_db1_default_Mat!P4*Weighting!F16+TUM_db1_default_Mat!Q4*Weighting!F17</f>
        <v>0.5340141686925739</v>
      </c>
      <c r="G4" s="6">
        <f>+TUM_db1_default_Mat!B4*Weighting!G2+TUM_db1_default_Mat!C4*Weighting!G3+TUM_db1_default_Mat!D4*Weighting!G4+TUM_db1_default_Mat!E4*Weighting!G5+TUM_db1_default_Mat!F4*Weighting!G6+TUM_db1_default_Mat!G4*Weighting!G7+TUM_db1_default_Mat!H4*Weighting!G8+TUM_db1_default_Mat!I4*Weighting!G9+TUM_db1_default_Mat!J4*Weighting!G10+TUM_db1_default_Mat!K4*Weighting!G11+TUM_db1_default_Mat!L4*Weighting!G12+TUM_db1_default_Mat!M4*Weighting!G13+TUM_db1_default_Mat!N4*Weighting!G14+TUM_db1_default_Mat!O4*Weighting!G15+TUM_db1_default_Mat!P4*Weighting!G16+TUM_db1_default_Mat!Q4*Weighting!G17</f>
        <v>0.33223967813453747</v>
      </c>
      <c r="H4" s="6">
        <f>+TUM_db1_default_Mat!B4*Weighting!H2+TUM_db1_default_Mat!C4*Weighting!H3+TUM_db1_default_Mat!D4*Weighting!H4+TUM_db1_default_Mat!E4*Weighting!H5+TUM_db1_default_Mat!F4*Weighting!H6+TUM_db1_default_Mat!G4*Weighting!H7+TUM_db1_default_Mat!H4*Weighting!H8+TUM_db1_default_Mat!I4*Weighting!H9+TUM_db1_default_Mat!J4*Weighting!H10+TUM_db1_default_Mat!K4*Weighting!H11+TUM_db1_default_Mat!L4*Weighting!H12+TUM_db1_default_Mat!M4*Weighting!H13+TUM_db1_default_Mat!N4*Weighting!H14+TUM_db1_default_Mat!O4*Weighting!H15+TUM_db1_default_Mat!P4*Weighting!H16+TUM_db1_default_Mat!Q4*Weighting!H17</f>
        <v>0.33722415577032605</v>
      </c>
      <c r="I4" s="6">
        <f>+TUM_db1_default_Mat!B4*Weighting!I2+TUM_db1_default_Mat!C4*Weighting!I3+TUM_db1_default_Mat!D4*Weighting!I4+TUM_db1_default_Mat!E4*Weighting!I5+TUM_db1_default_Mat!F4*Weighting!I6+TUM_db1_default_Mat!G4*Weighting!I7+TUM_db1_default_Mat!H4*Weighting!I8+TUM_db1_default_Mat!I4*Weighting!I9+TUM_db1_default_Mat!J4*Weighting!I10+TUM_db1_default_Mat!K4*Weighting!I11+TUM_db1_default_Mat!L4*Weighting!I12+TUM_db1_default_Mat!M4*Weighting!I13+TUM_db1_default_Mat!N4*Weighting!I14+TUM_db1_default_Mat!O4*Weighting!I15+TUM_db1_default_Mat!P4*Weighting!I16+TUM_db1_default_Mat!Q4*Weighting!I17</f>
        <v>0.3294351162731351</v>
      </c>
      <c r="J4" s="6">
        <f>+TUM_db1_default_Mat!B4*Weighting!J2+TUM_db1_default_Mat!C4*Weighting!J3+TUM_db1_default_Mat!D4*Weighting!J4+TUM_db1_default_Mat!E4*Weighting!J5+TUM_db1_default_Mat!F4*Weighting!J6+TUM_db1_default_Mat!G4*Weighting!J7+TUM_db1_default_Mat!H4*Weighting!J8+TUM_db1_default_Mat!I4*Weighting!J9+TUM_db1_default_Mat!J4*Weighting!J10+TUM_db1_default_Mat!K4*Weighting!J11+TUM_db1_default_Mat!L4*Weighting!J12+TUM_db1_default_Mat!M4*Weighting!J13+TUM_db1_default_Mat!N4*Weighting!J14+TUM_db1_default_Mat!O4*Weighting!J15+TUM_db1_default_Mat!P4*Weighting!J16+TUM_db1_default_Mat!Q4*Weighting!J17</f>
        <v>0.20763787002134876</v>
      </c>
      <c r="K4" s="6">
        <f>+TUM_db1_default_Mat!B4*Weighting!K2+TUM_db1_default_Mat!C4*Weighting!K3+TUM_db1_default_Mat!D4*Weighting!K4+TUM_db1_default_Mat!E4*Weighting!K5+TUM_db1_default_Mat!F4*Weighting!K6+TUM_db1_default_Mat!G4*Weighting!K7+TUM_db1_default_Mat!H4*Weighting!K8+TUM_db1_default_Mat!I4*Weighting!K9+TUM_db1_default_Mat!J4*Weighting!K10+TUM_db1_default_Mat!K4*Weighting!K11+TUM_db1_default_Mat!L4*Weighting!K12+TUM_db1_default_Mat!M4*Weighting!K13+TUM_db1_default_Mat!N4*Weighting!K14+TUM_db1_default_Mat!O4*Weighting!K15+TUM_db1_default_Mat!P4*Weighting!K16+TUM_db1_default_Mat!Q4*Weighting!K17</f>
        <v>0.30626844343299364</v>
      </c>
      <c r="L4" s="6">
        <f>+TUM_db1_default_Mat!B4*Weighting!L2+TUM_db1_default_Mat!C4*Weighting!L3+TUM_db1_default_Mat!D4*Weighting!L4+TUM_db1_default_Mat!E4*Weighting!L5+TUM_db1_default_Mat!F4*Weighting!L6+TUM_db1_default_Mat!G4*Weighting!L7+TUM_db1_default_Mat!H4*Weighting!L8+TUM_db1_default_Mat!I4*Weighting!L9+TUM_db1_default_Mat!J4*Weighting!L10+TUM_db1_default_Mat!K4*Weighting!L11+TUM_db1_default_Mat!L4*Weighting!L12+TUM_db1_default_Mat!M4*Weighting!L13+TUM_db1_default_Mat!N4*Weighting!L14+TUM_db1_default_Mat!O4*Weighting!L15+TUM_db1_default_Mat!P4*Weighting!L16+TUM_db1_default_Mat!Q4*Weighting!L17</f>
        <v>0.21268696785317087</v>
      </c>
      <c r="M4" s="6">
        <f>+TUM_db1_default_Mat!B4*Weighting!M2+TUM_db1_default_Mat!C4*Weighting!M3+TUM_db1_default_Mat!D4*Weighting!M4+TUM_db1_default_Mat!E4*Weighting!M5+TUM_db1_default_Mat!F4*Weighting!M6+TUM_db1_default_Mat!G4*Weighting!M7+TUM_db1_default_Mat!H4*Weighting!M8+TUM_db1_default_Mat!I4*Weighting!M9+TUM_db1_default_Mat!J4*Weighting!M10+TUM_db1_default_Mat!K4*Weighting!M11+TUM_db1_default_Mat!L4*Weighting!M12+TUM_db1_default_Mat!M4*Weighting!M13+TUM_db1_default_Mat!N4*Weighting!M14+TUM_db1_default_Mat!O4*Weighting!M15+TUM_db1_default_Mat!P4*Weighting!M16+TUM_db1_default_Mat!Q4*Weighting!M17</f>
        <v>8.8586385060157341E-2</v>
      </c>
      <c r="N4" s="6">
        <f>+TUM_db1_default_Mat!B4*Weighting!N2+TUM_db1_default_Mat!C4*Weighting!N3+TUM_db1_default_Mat!D4*Weighting!N4+TUM_db1_default_Mat!E4*Weighting!N5+TUM_db1_default_Mat!F4*Weighting!N6+TUM_db1_default_Mat!G4*Weighting!N7+TUM_db1_default_Mat!H4*Weighting!N8+TUM_db1_default_Mat!I4*Weighting!N9+TUM_db1_default_Mat!J4*Weighting!N10+TUM_db1_default_Mat!K4*Weighting!N11+TUM_db1_default_Mat!L4*Weighting!N12+TUM_db1_default_Mat!M4*Weighting!N13+TUM_db1_default_Mat!N4*Weighting!N14+TUM_db1_default_Mat!O4*Weighting!N15+TUM_db1_default_Mat!P4*Weighting!N16+TUM_db1_default_Mat!Q4*Weighting!N17</f>
        <v>1.1312686750124543</v>
      </c>
      <c r="O4" s="6">
        <f>+TUM_db1_default_Mat!B4*Weighting!O2+TUM_db1_default_Mat!C4*Weighting!O3+TUM_db1_default_Mat!D4*Weighting!O4+TUM_db1_default_Mat!E4*Weighting!O5+TUM_db1_default_Mat!F4*Weighting!O6+TUM_db1_default_Mat!G4*Weighting!O7+TUM_db1_default_Mat!H4*Weighting!O8+TUM_db1_default_Mat!I4*Weighting!O9+TUM_db1_default_Mat!J4*Weighting!O10+TUM_db1_default_Mat!K4*Weighting!O11+TUM_db1_default_Mat!L4*Weighting!O12+TUM_db1_default_Mat!M4*Weighting!O13+TUM_db1_default_Mat!N4*Weighting!O14+TUM_db1_default_Mat!O4*Weighting!O15+TUM_db1_default_Mat!P4*Weighting!O16+TUM_db1_default_Mat!Q4*Weighting!O17</f>
        <v>0.29932448928426736</v>
      </c>
      <c r="P4" s="6">
        <f>+TUM_db1_default_Mat!B4*Weighting!P2+TUM_db1_default_Mat!C4*Weighting!P3+TUM_db1_default_Mat!D4*Weighting!P4+TUM_db1_default_Mat!E4*Weighting!P5+TUM_db1_default_Mat!F4*Weighting!P6+TUM_db1_default_Mat!G4*Weighting!P7+TUM_db1_default_Mat!H4*Weighting!P8+TUM_db1_default_Mat!I4*Weighting!P9+TUM_db1_default_Mat!J4*Weighting!P10+TUM_db1_default_Mat!K4*Weighting!P11+TUM_db1_default_Mat!L4*Weighting!P12+TUM_db1_default_Mat!M4*Weighting!P13+TUM_db1_default_Mat!N4*Weighting!P14+TUM_db1_default_Mat!O4*Weighting!P15+TUM_db1_default_Mat!P4*Weighting!P16+TUM_db1_default_Mat!Q4*Weighting!P17</f>
        <v>0.16911790832996912</v>
      </c>
      <c r="Q4" s="6">
        <f>+TUM_db1_default_Mat!B4*Weighting!Q2+TUM_db1_default_Mat!C4*Weighting!Q3+TUM_db1_default_Mat!D4*Weighting!Q4+TUM_db1_default_Mat!E4*Weighting!Q5+TUM_db1_default_Mat!F4*Weighting!Q6+TUM_db1_default_Mat!G4*Weighting!Q7+TUM_db1_default_Mat!H4*Weighting!Q8+TUM_db1_default_Mat!I4*Weighting!Q9+TUM_db1_default_Mat!J4*Weighting!Q10+TUM_db1_default_Mat!K4*Weighting!Q11+TUM_db1_default_Mat!L4*Weighting!Q12+TUM_db1_default_Mat!M4*Weighting!Q13+TUM_db1_default_Mat!N4*Weighting!Q14+TUM_db1_default_Mat!O4*Weighting!Q15+TUM_db1_default_Mat!P4*Weighting!Q16+TUM_db1_default_Mat!Q4*Weighting!Q17</f>
        <v>0.13797999778546735</v>
      </c>
      <c r="R4" s="6">
        <f>+TUM_db1_default_Mat!B4*Weighting!R2+TUM_db1_default_Mat!C4*Weighting!R3+TUM_db1_default_Mat!D4*Weighting!R4+TUM_db1_default_Mat!E4*Weighting!R5+TUM_db1_default_Mat!F4*Weighting!R6+TUM_db1_default_Mat!G4*Weighting!R7+TUM_db1_default_Mat!H4*Weighting!R8+TUM_db1_default_Mat!I4*Weighting!R9+TUM_db1_default_Mat!J4*Weighting!R10+TUM_db1_default_Mat!K4*Weighting!R11+TUM_db1_default_Mat!L4*Weighting!R12+TUM_db1_default_Mat!M4*Weighting!R13+TUM_db1_default_Mat!N4*Weighting!R14+TUM_db1_default_Mat!O4*Weighting!R15+TUM_db1_default_Mat!P4*Weighting!R16+TUM_db1_default_Mat!Q4*Weighting!R17</f>
        <v>0.28506187179148218</v>
      </c>
      <c r="S4" s="6">
        <f>+TUM_db1_default_Mat!B4*Weighting!S2+TUM_db1_default_Mat!C4*Weighting!S3+TUM_db1_default_Mat!D4*Weighting!S4+TUM_db1_default_Mat!E4*Weighting!S5+TUM_db1_default_Mat!F4*Weighting!S6+TUM_db1_default_Mat!G4*Weighting!S7+TUM_db1_default_Mat!H4*Weighting!S8+TUM_db1_default_Mat!I4*Weighting!S9+TUM_db1_default_Mat!J4*Weighting!S10+TUM_db1_default_Mat!K4*Weighting!S11+TUM_db1_default_Mat!L4*Weighting!S12+TUM_db1_default_Mat!M4*Weighting!S13+TUM_db1_default_Mat!N4*Weighting!S14+TUM_db1_default_Mat!O4*Weighting!S15+TUM_db1_default_Mat!P4*Weighting!S16+TUM_db1_default_Mat!Q4*Weighting!S17</f>
        <v>0.32894293940345765</v>
      </c>
      <c r="T4" s="6">
        <f>+TUM_db1_default_Mat!B4*Weighting!T2+TUM_db1_default_Mat!C4*Weighting!T3+TUM_db1_default_Mat!D4*Weighting!T4+TUM_db1_default_Mat!E4*Weighting!T5+TUM_db1_default_Mat!F4*Weighting!T6+TUM_db1_default_Mat!G4*Weighting!T7+TUM_db1_default_Mat!H4*Weighting!T8+TUM_db1_default_Mat!I4*Weighting!T9+TUM_db1_default_Mat!J4*Weighting!T10+TUM_db1_default_Mat!K4*Weighting!T11+TUM_db1_default_Mat!L4*Weighting!T12+TUM_db1_default_Mat!M4*Weighting!T13+TUM_db1_default_Mat!N4*Weighting!T14+TUM_db1_default_Mat!O4*Weighting!T15+TUM_db1_default_Mat!P4*Weighting!T16+TUM_db1_default_Mat!Q4*Weighting!T17</f>
        <v>0.18269032602196683</v>
      </c>
      <c r="U4" s="6">
        <f>+TUM_db1_default_Mat!B4*Weighting!U2+TUM_db1_default_Mat!C4*Weighting!U3+TUM_db1_default_Mat!D4*Weighting!U4+TUM_db1_default_Mat!E4*Weighting!U5+TUM_db1_default_Mat!F4*Weighting!U6+TUM_db1_default_Mat!G4*Weighting!U7+TUM_db1_default_Mat!H4*Weighting!U8+TUM_db1_default_Mat!I4*Weighting!U9+TUM_db1_default_Mat!J4*Weighting!U10+TUM_db1_default_Mat!K4*Weighting!U11+TUM_db1_default_Mat!L4*Weighting!U12+TUM_db1_default_Mat!M4*Weighting!U13+TUM_db1_default_Mat!N4*Weighting!U14+TUM_db1_default_Mat!O4*Weighting!U15+TUM_db1_default_Mat!P4*Weighting!U16+TUM_db1_default_Mat!Q4*Weighting!U17</f>
        <v>4.6653448095143692E-2</v>
      </c>
      <c r="V4" s="6">
        <f>+TUM_db1_default_Mat!B4*Weighting!V2+TUM_db1_default_Mat!C4*Weighting!V3+TUM_db1_default_Mat!D4*Weighting!V4+TUM_db1_default_Mat!E4*Weighting!V5+TUM_db1_default_Mat!F4*Weighting!V6+TUM_db1_default_Mat!G4*Weighting!V7+TUM_db1_default_Mat!H4*Weighting!V8+TUM_db1_default_Mat!I4*Weighting!V9+TUM_db1_default_Mat!J4*Weighting!V10+TUM_db1_default_Mat!K4*Weighting!V11+TUM_db1_default_Mat!L4*Weighting!V12+TUM_db1_default_Mat!M4*Weighting!V13+TUM_db1_default_Mat!N4*Weighting!V14+TUM_db1_default_Mat!O4*Weighting!V15+TUM_db1_default_Mat!P4*Weighting!V16+TUM_db1_default_Mat!Q4*Weighting!V17</f>
        <v>0.10408692219178942</v>
      </c>
      <c r="W4" s="6">
        <f>+TUM_db1_default_Mat!B4*Weighting!W2+TUM_db1_default_Mat!C4*Weighting!W3+TUM_db1_default_Mat!D4*Weighting!W4+TUM_db1_default_Mat!E4*Weighting!W5+TUM_db1_default_Mat!F4*Weighting!W6+TUM_db1_default_Mat!G4*Weighting!W7+TUM_db1_default_Mat!H4*Weighting!W8+TUM_db1_default_Mat!I4*Weighting!W9+TUM_db1_default_Mat!J4*Weighting!W10+TUM_db1_default_Mat!K4*Weighting!W11+TUM_db1_default_Mat!L4*Weighting!W12+TUM_db1_default_Mat!M4*Weighting!W13+TUM_db1_default_Mat!N4*Weighting!W14+TUM_db1_default_Mat!O4*Weighting!W15+TUM_db1_default_Mat!P4*Weighting!W16+TUM_db1_default_Mat!Q4*Weighting!W17</f>
        <v>0.17949353284614614</v>
      </c>
      <c r="X4" s="6">
        <f>+TUM_db1_default_Mat!B4*Weighting!X2+TUM_db1_default_Mat!C4*Weighting!X3+TUM_db1_default_Mat!D4*Weighting!X4+TUM_db1_default_Mat!E4*Weighting!X5+TUM_db1_default_Mat!F4*Weighting!X6+TUM_db1_default_Mat!G4*Weighting!X7+TUM_db1_default_Mat!H4*Weighting!X8+TUM_db1_default_Mat!I4*Weighting!X9+TUM_db1_default_Mat!J4*Weighting!X10+TUM_db1_default_Mat!K4*Weighting!X11+TUM_db1_default_Mat!L4*Weighting!X12+TUM_db1_default_Mat!M4*Weighting!X13+TUM_db1_default_Mat!N4*Weighting!X14+TUM_db1_default_Mat!O4*Weighting!X15+TUM_db1_default_Mat!P4*Weighting!X16+TUM_db1_default_Mat!Q4*Weighting!X17</f>
        <v>4.3838112941187092E-2</v>
      </c>
      <c r="Y4" s="6">
        <f>+TUM_db1_default_Mat!B4*Weighting!Y2+TUM_db1_default_Mat!C4*Weighting!Y3+TUM_db1_default_Mat!D4*Weighting!Y4+TUM_db1_default_Mat!E4*Weighting!Y5+TUM_db1_default_Mat!F4*Weighting!Y6+TUM_db1_default_Mat!G4*Weighting!Y7+TUM_db1_default_Mat!H4*Weighting!Y8+TUM_db1_default_Mat!I4*Weighting!Y9+TUM_db1_default_Mat!J4*Weighting!Y10+TUM_db1_default_Mat!K4*Weighting!Y11+TUM_db1_default_Mat!L4*Weighting!Y12+TUM_db1_default_Mat!M4*Weighting!Y13+TUM_db1_default_Mat!N4*Weighting!Y14+TUM_db1_default_Mat!O4*Weighting!Y15+TUM_db1_default_Mat!P4*Weighting!Y16+TUM_db1_default_Mat!Q4*Weighting!Y17</f>
        <v>5.5307012325519794E-2</v>
      </c>
      <c r="Z4" s="6">
        <f>+TUM_db1_default_Mat!B4*Weighting!Z2+TUM_db1_default_Mat!C4*Weighting!Z3+TUM_db1_default_Mat!D4*Weighting!Z4+TUM_db1_default_Mat!E4*Weighting!Z5+TUM_db1_default_Mat!F4*Weighting!Z6+TUM_db1_default_Mat!G4*Weighting!Z7+TUM_db1_default_Mat!H4*Weighting!Z8+TUM_db1_default_Mat!I4*Weighting!Z9+TUM_db1_default_Mat!J4*Weighting!Z10+TUM_db1_default_Mat!K4*Weighting!Z11+TUM_db1_default_Mat!L4*Weighting!Z12+TUM_db1_default_Mat!M4*Weighting!Z13+TUM_db1_default_Mat!N4*Weighting!Z14+TUM_db1_default_Mat!O4*Weighting!Z15+TUM_db1_default_Mat!P4*Weighting!Z16+TUM_db1_default_Mat!Q4*Weighting!Z17</f>
        <v>5.6978003185366562E-2</v>
      </c>
      <c r="AA4" s="6">
        <f>+TUM_db1_default_Mat!B4*Weighting!AA2+TUM_db1_default_Mat!C4*Weighting!AA3+TUM_db1_default_Mat!D4*Weighting!AA4+TUM_db1_default_Mat!E4*Weighting!AA5+TUM_db1_default_Mat!F4*Weighting!AA6+TUM_db1_default_Mat!G4*Weighting!AA7+TUM_db1_default_Mat!H4*Weighting!AA8+TUM_db1_default_Mat!I4*Weighting!AA9+TUM_db1_default_Mat!J4*Weighting!AA10+TUM_db1_default_Mat!K4*Weighting!AA11+TUM_db1_default_Mat!L4*Weighting!AA12+TUM_db1_default_Mat!M4*Weighting!AA13+TUM_db1_default_Mat!N4*Weighting!AA14+TUM_db1_default_Mat!O4*Weighting!AA15+TUM_db1_default_Mat!P4*Weighting!AA16+TUM_db1_default_Mat!Q4*Weighting!AA17</f>
        <v>1.9938182580250536</v>
      </c>
    </row>
    <row r="5" spans="1:27" x14ac:dyDescent="0.35">
      <c r="A5" s="5" t="s">
        <v>4</v>
      </c>
      <c r="B5" s="6">
        <f ca="1">+TUM_db1_default_Mat!B5*Weighting!B2+TUM_db1_default_Mat!C5*Weighting!B3+TUM_db1_default_Mat!D5*Weighting!B4+TUM_db1_default_Mat!E5*Weighting!B5+TUM_db1_default_Mat!F5*Weighting!B6+TUM_db1_default_Mat!G5*Weighting!B7+TUM_db1_default_Mat!H5*Weighting!B8+TUM_db1_default_Mat!I5*Weighting!B9+TUM_db1_default_Mat!J5*Weighting!B10+TUM_db1_default_Mat!K5*Weighting!B11+TUM_db1_default_Mat!L5*Weighting!B12+TUM_db1_default_Mat!M5*Weighting!B13+TUM_db1_default_Mat!N5*Weighting!B14+TUM_db1_default_Mat!O5*Weighting!B15+TUM_db1_default_Mat!P5*Weighting!B16+TUM_db1_default_Mat!Q5*Weighting!B17</f>
        <v>0.96268811916287</v>
      </c>
      <c r="C5" s="6">
        <f ca="1">+TUM_db1_default_Mat!B5*Weighting!C2+TUM_db1_default_Mat!C5*Weighting!C3+TUM_db1_default_Mat!D5*Weighting!C4+TUM_db1_default_Mat!E5*Weighting!C5+TUM_db1_default_Mat!F5*Weighting!C6+TUM_db1_default_Mat!G5*Weighting!C7+TUM_db1_default_Mat!H5*Weighting!C8+TUM_db1_default_Mat!I5*Weighting!C9+TUM_db1_default_Mat!J5*Weighting!C10+TUM_db1_default_Mat!K5*Weighting!C11+TUM_db1_default_Mat!L5*Weighting!C12+TUM_db1_default_Mat!M5*Weighting!C13+TUM_db1_default_Mat!N5*Weighting!C14+TUM_db1_default_Mat!O5*Weighting!C15+TUM_db1_default_Mat!P5*Weighting!C16+TUM_db1_default_Mat!Q5*Weighting!C17</f>
        <v>0.67822989210792706</v>
      </c>
      <c r="D5" s="6">
        <f ca="1">+TUM_db1_default_Mat!B5*Weighting!D2+TUM_db1_default_Mat!C5*Weighting!D3+TUM_db1_default_Mat!D5*Weighting!D4+TUM_db1_default_Mat!E5*Weighting!D5+TUM_db1_default_Mat!F5*Weighting!D6+TUM_db1_default_Mat!G5*Weighting!D7+TUM_db1_default_Mat!H5*Weighting!D8+TUM_db1_default_Mat!I5*Weighting!D9+TUM_db1_default_Mat!J5*Weighting!D10+TUM_db1_default_Mat!K5*Weighting!D11+TUM_db1_default_Mat!L5*Weighting!D12+TUM_db1_default_Mat!M5*Weighting!D13+TUM_db1_default_Mat!N5*Weighting!D14+TUM_db1_default_Mat!O5*Weighting!D15+TUM_db1_default_Mat!P5*Weighting!D16+TUM_db1_default_Mat!Q5*Weighting!D17</f>
        <v>0.94653496732274256</v>
      </c>
      <c r="E5" s="6">
        <f ca="1">+TUM_db1_default_Mat!B5*Weighting!E2+TUM_db1_default_Mat!C5*Weighting!E3+TUM_db1_default_Mat!D5*Weighting!E4+TUM_db1_default_Mat!E5*Weighting!E5+TUM_db1_default_Mat!F5*Weighting!E6+TUM_db1_default_Mat!G5*Weighting!E7+TUM_db1_default_Mat!H5*Weighting!E8+TUM_db1_default_Mat!I5*Weighting!E9+TUM_db1_default_Mat!J5*Weighting!E10+TUM_db1_default_Mat!K5*Weighting!E11+TUM_db1_default_Mat!L5*Weighting!E12+TUM_db1_default_Mat!M5*Weighting!E13+TUM_db1_default_Mat!N5*Weighting!E14+TUM_db1_default_Mat!O5*Weighting!E15+TUM_db1_default_Mat!P5*Weighting!E16+TUM_db1_default_Mat!Q5*Weighting!E17</f>
        <v>0.3290399132352646</v>
      </c>
      <c r="F5" s="6">
        <f ca="1">+TUM_db1_default_Mat!B5*Weighting!F2+TUM_db1_default_Mat!C5*Weighting!F3+TUM_db1_default_Mat!D5*Weighting!F4+TUM_db1_default_Mat!E5*Weighting!F5+TUM_db1_default_Mat!F5*Weighting!F6+TUM_db1_default_Mat!G5*Weighting!F7+TUM_db1_default_Mat!H5*Weighting!F8+TUM_db1_default_Mat!I5*Weighting!F9+TUM_db1_default_Mat!J5*Weighting!F10+TUM_db1_default_Mat!K5*Weighting!F11+TUM_db1_default_Mat!L5*Weighting!F12+TUM_db1_default_Mat!M5*Weighting!F13+TUM_db1_default_Mat!N5*Weighting!F14+TUM_db1_default_Mat!O5*Weighting!F15+TUM_db1_default_Mat!P5*Weighting!F16+TUM_db1_default_Mat!Q5*Weighting!F17</f>
        <v>0.80102125303886118</v>
      </c>
      <c r="G5" s="6">
        <f>+TUM_db1_default_Mat!B5*Weighting!G2+TUM_db1_default_Mat!C5*Weighting!G3+TUM_db1_default_Mat!D5*Weighting!G4+TUM_db1_default_Mat!E5*Weighting!G5+TUM_db1_default_Mat!F5*Weighting!G6+TUM_db1_default_Mat!G5*Weighting!G7+TUM_db1_default_Mat!H5*Weighting!G8+TUM_db1_default_Mat!I5*Weighting!G9+TUM_db1_default_Mat!J5*Weighting!G10+TUM_db1_default_Mat!K5*Weighting!G11+TUM_db1_default_Mat!L5*Weighting!G12+TUM_db1_default_Mat!M5*Weighting!G13+TUM_db1_default_Mat!N5*Weighting!G14+TUM_db1_default_Mat!O5*Weighting!G15+TUM_db1_default_Mat!P5*Weighting!G16+TUM_db1_default_Mat!Q5*Weighting!G17</f>
        <v>0.49835951720180627</v>
      </c>
      <c r="H5" s="6">
        <f>+TUM_db1_default_Mat!B5*Weighting!H2+TUM_db1_default_Mat!C5*Weighting!H3+TUM_db1_default_Mat!D5*Weighting!H4+TUM_db1_default_Mat!E5*Weighting!H5+TUM_db1_default_Mat!F5*Weighting!H6+TUM_db1_default_Mat!G5*Weighting!H7+TUM_db1_default_Mat!H5*Weighting!H8+TUM_db1_default_Mat!I5*Weighting!H9+TUM_db1_default_Mat!J5*Weighting!H10+TUM_db1_default_Mat!K5*Weighting!H11+TUM_db1_default_Mat!L5*Weighting!H12+TUM_db1_default_Mat!M5*Weighting!H13+TUM_db1_default_Mat!N5*Weighting!H14+TUM_db1_default_Mat!O5*Weighting!H15+TUM_db1_default_Mat!P5*Weighting!H16+TUM_db1_default_Mat!Q5*Weighting!H17</f>
        <v>0.50583623365548913</v>
      </c>
      <c r="I5" s="6">
        <f>+TUM_db1_default_Mat!B5*Weighting!I2+TUM_db1_default_Mat!C5*Weighting!I3+TUM_db1_default_Mat!D5*Weighting!I4+TUM_db1_default_Mat!E5*Weighting!I5+TUM_db1_default_Mat!F5*Weighting!I6+TUM_db1_default_Mat!G5*Weighting!I7+TUM_db1_default_Mat!H5*Weighting!I8+TUM_db1_default_Mat!I5*Weighting!I9+TUM_db1_default_Mat!J5*Weighting!I10+TUM_db1_default_Mat!K5*Weighting!I11+TUM_db1_default_Mat!L5*Weighting!I12+TUM_db1_default_Mat!M5*Weighting!I13+TUM_db1_default_Mat!N5*Weighting!I14+TUM_db1_default_Mat!O5*Weighting!I15+TUM_db1_default_Mat!P5*Weighting!I16+TUM_db1_default_Mat!Q5*Weighting!I17</f>
        <v>0.4941526744097029</v>
      </c>
      <c r="J5" s="6">
        <f>+TUM_db1_default_Mat!B5*Weighting!J2+TUM_db1_default_Mat!C5*Weighting!J3+TUM_db1_default_Mat!D5*Weighting!J4+TUM_db1_default_Mat!E5*Weighting!J5+TUM_db1_default_Mat!F5*Weighting!J6+TUM_db1_default_Mat!G5*Weighting!J7+TUM_db1_default_Mat!H5*Weighting!J8+TUM_db1_default_Mat!I5*Weighting!J9+TUM_db1_default_Mat!J5*Weighting!J10+TUM_db1_default_Mat!K5*Weighting!J11+TUM_db1_default_Mat!L5*Weighting!J12+TUM_db1_default_Mat!M5*Weighting!J13+TUM_db1_default_Mat!N5*Weighting!J14+TUM_db1_default_Mat!O5*Weighting!J15+TUM_db1_default_Mat!P5*Weighting!J16+TUM_db1_default_Mat!Q5*Weighting!J17</f>
        <v>0.31145680503202322</v>
      </c>
      <c r="K5" s="6">
        <f>+TUM_db1_default_Mat!B5*Weighting!K2+TUM_db1_default_Mat!C5*Weighting!K3+TUM_db1_default_Mat!D5*Weighting!K4+TUM_db1_default_Mat!E5*Weighting!K5+TUM_db1_default_Mat!F5*Weighting!K6+TUM_db1_default_Mat!G5*Weighting!K7+TUM_db1_default_Mat!H5*Weighting!K8+TUM_db1_default_Mat!I5*Weighting!K9+TUM_db1_default_Mat!J5*Weighting!K10+TUM_db1_default_Mat!K5*Weighting!K11+TUM_db1_default_Mat!L5*Weighting!K12+TUM_db1_default_Mat!M5*Weighting!K13+TUM_db1_default_Mat!N5*Weighting!K14+TUM_db1_default_Mat!O5*Weighting!K15+TUM_db1_default_Mat!P5*Weighting!K16+TUM_db1_default_Mat!Q5*Weighting!K17</f>
        <v>0.45940266514949046</v>
      </c>
      <c r="L5" s="6">
        <f>+TUM_db1_default_Mat!B5*Weighting!L2+TUM_db1_default_Mat!C5*Weighting!L3+TUM_db1_default_Mat!D5*Weighting!L4+TUM_db1_default_Mat!E5*Weighting!L5+TUM_db1_default_Mat!F5*Weighting!L6+TUM_db1_default_Mat!G5*Weighting!L7+TUM_db1_default_Mat!H5*Weighting!L8+TUM_db1_default_Mat!I5*Weighting!L9+TUM_db1_default_Mat!J5*Weighting!L10+TUM_db1_default_Mat!K5*Weighting!L11+TUM_db1_default_Mat!L5*Weighting!L12+TUM_db1_default_Mat!M5*Weighting!L13+TUM_db1_default_Mat!N5*Weighting!L14+TUM_db1_default_Mat!O5*Weighting!L15+TUM_db1_default_Mat!P5*Weighting!L16+TUM_db1_default_Mat!Q5*Weighting!L17</f>
        <v>0.31903045177975636</v>
      </c>
      <c r="M5" s="6">
        <f>+TUM_db1_default_Mat!B5*Weighting!M2+TUM_db1_default_Mat!C5*Weighting!M3+TUM_db1_default_Mat!D5*Weighting!M4+TUM_db1_default_Mat!E5*Weighting!M5+TUM_db1_default_Mat!F5*Weighting!M6+TUM_db1_default_Mat!G5*Weighting!M7+TUM_db1_default_Mat!H5*Weighting!M8+TUM_db1_default_Mat!I5*Weighting!M9+TUM_db1_default_Mat!J5*Weighting!M10+TUM_db1_default_Mat!K5*Weighting!M11+TUM_db1_default_Mat!L5*Weighting!M12+TUM_db1_default_Mat!M5*Weighting!M13+TUM_db1_default_Mat!N5*Weighting!M14+TUM_db1_default_Mat!O5*Weighting!M15+TUM_db1_default_Mat!P5*Weighting!M16+TUM_db1_default_Mat!Q5*Weighting!M17</f>
        <v>0.13287957759023605</v>
      </c>
      <c r="N5" s="6">
        <f>+TUM_db1_default_Mat!B5*Weighting!N2+TUM_db1_default_Mat!C5*Weighting!N3+TUM_db1_default_Mat!D5*Weighting!N4+TUM_db1_default_Mat!E5*Weighting!N5+TUM_db1_default_Mat!F5*Weighting!N6+TUM_db1_default_Mat!G5*Weighting!N7+TUM_db1_default_Mat!H5*Weighting!N8+TUM_db1_default_Mat!I5*Weighting!N9+TUM_db1_default_Mat!J5*Weighting!N10+TUM_db1_default_Mat!K5*Weighting!N11+TUM_db1_default_Mat!L5*Weighting!N12+TUM_db1_default_Mat!M5*Weighting!N13+TUM_db1_default_Mat!N5*Weighting!N14+TUM_db1_default_Mat!O5*Weighting!N15+TUM_db1_default_Mat!P5*Weighting!N16+TUM_db1_default_Mat!Q5*Weighting!N17</f>
        <v>1.6969030125186817</v>
      </c>
      <c r="O5" s="6">
        <f>+TUM_db1_default_Mat!B5*Weighting!O2+TUM_db1_default_Mat!C5*Weighting!O3+TUM_db1_default_Mat!D5*Weighting!O4+TUM_db1_default_Mat!E5*Weighting!O5+TUM_db1_default_Mat!F5*Weighting!O6+TUM_db1_default_Mat!G5*Weighting!O7+TUM_db1_default_Mat!H5*Weighting!O8+TUM_db1_default_Mat!I5*Weighting!O9+TUM_db1_default_Mat!J5*Weighting!O10+TUM_db1_default_Mat!K5*Weighting!O11+TUM_db1_default_Mat!L5*Weighting!O12+TUM_db1_default_Mat!M5*Weighting!O13+TUM_db1_default_Mat!N5*Weighting!O14+TUM_db1_default_Mat!O5*Weighting!O15+TUM_db1_default_Mat!P5*Weighting!O16+TUM_db1_default_Mat!Q5*Weighting!O17</f>
        <v>0.44898673392640109</v>
      </c>
      <c r="P5" s="6">
        <f>+TUM_db1_default_Mat!B5*Weighting!P2+TUM_db1_default_Mat!C5*Weighting!P3+TUM_db1_default_Mat!D5*Weighting!P4+TUM_db1_default_Mat!E5*Weighting!P5+TUM_db1_default_Mat!F5*Weighting!P6+TUM_db1_default_Mat!G5*Weighting!P7+TUM_db1_default_Mat!H5*Weighting!P8+TUM_db1_default_Mat!I5*Weighting!P9+TUM_db1_default_Mat!J5*Weighting!P10+TUM_db1_default_Mat!K5*Weighting!P11+TUM_db1_default_Mat!L5*Weighting!P12+TUM_db1_default_Mat!M5*Weighting!P13+TUM_db1_default_Mat!N5*Weighting!P14+TUM_db1_default_Mat!O5*Weighting!P15+TUM_db1_default_Mat!P5*Weighting!P16+TUM_db1_default_Mat!Q5*Weighting!P17</f>
        <v>0.25367686249495369</v>
      </c>
      <c r="Q5" s="6">
        <f>+TUM_db1_default_Mat!B5*Weighting!Q2+TUM_db1_default_Mat!C5*Weighting!Q3+TUM_db1_default_Mat!D5*Weighting!Q4+TUM_db1_default_Mat!E5*Weighting!Q5+TUM_db1_default_Mat!F5*Weighting!Q6+TUM_db1_default_Mat!G5*Weighting!Q7+TUM_db1_default_Mat!H5*Weighting!Q8+TUM_db1_default_Mat!I5*Weighting!Q9+TUM_db1_default_Mat!J5*Weighting!Q10+TUM_db1_default_Mat!K5*Weighting!Q11+TUM_db1_default_Mat!L5*Weighting!Q12+TUM_db1_default_Mat!M5*Weighting!Q13+TUM_db1_default_Mat!N5*Weighting!Q14+TUM_db1_default_Mat!O5*Weighting!Q15+TUM_db1_default_Mat!P5*Weighting!Q16+TUM_db1_default_Mat!Q5*Weighting!Q17</f>
        <v>0.20696999667820104</v>
      </c>
      <c r="R5" s="6">
        <f>+TUM_db1_default_Mat!B5*Weighting!R2+TUM_db1_default_Mat!C5*Weighting!R3+TUM_db1_default_Mat!D5*Weighting!R4+TUM_db1_default_Mat!E5*Weighting!R5+TUM_db1_default_Mat!F5*Weighting!R6+TUM_db1_default_Mat!G5*Weighting!R7+TUM_db1_default_Mat!H5*Weighting!R8+TUM_db1_default_Mat!I5*Weighting!R9+TUM_db1_default_Mat!J5*Weighting!R10+TUM_db1_default_Mat!K5*Weighting!R11+TUM_db1_default_Mat!L5*Weighting!R12+TUM_db1_default_Mat!M5*Weighting!R13+TUM_db1_default_Mat!N5*Weighting!R14+TUM_db1_default_Mat!O5*Weighting!R15+TUM_db1_default_Mat!P5*Weighting!R16+TUM_db1_default_Mat!Q5*Weighting!R17</f>
        <v>0.42759280768722335</v>
      </c>
      <c r="S5" s="6">
        <f>+TUM_db1_default_Mat!B5*Weighting!S2+TUM_db1_default_Mat!C5*Weighting!S3+TUM_db1_default_Mat!D5*Weighting!S4+TUM_db1_default_Mat!E5*Weighting!S5+TUM_db1_default_Mat!F5*Weighting!S6+TUM_db1_default_Mat!G5*Weighting!S7+TUM_db1_default_Mat!H5*Weighting!S8+TUM_db1_default_Mat!I5*Weighting!S9+TUM_db1_default_Mat!J5*Weighting!S10+TUM_db1_default_Mat!K5*Weighting!S11+TUM_db1_default_Mat!L5*Weighting!S12+TUM_db1_default_Mat!M5*Weighting!S13+TUM_db1_default_Mat!N5*Weighting!S14+TUM_db1_default_Mat!O5*Weighting!S15+TUM_db1_default_Mat!P5*Weighting!S16+TUM_db1_default_Mat!Q5*Weighting!S17</f>
        <v>0.49341440910518652</v>
      </c>
      <c r="T5" s="6">
        <f>+TUM_db1_default_Mat!B5*Weighting!T2+TUM_db1_default_Mat!C5*Weighting!T3+TUM_db1_default_Mat!D5*Weighting!T4+TUM_db1_default_Mat!E5*Weighting!T5+TUM_db1_default_Mat!F5*Weighting!T6+TUM_db1_default_Mat!G5*Weighting!T7+TUM_db1_default_Mat!H5*Weighting!T8+TUM_db1_default_Mat!I5*Weighting!T9+TUM_db1_default_Mat!J5*Weighting!T10+TUM_db1_default_Mat!K5*Weighting!T11+TUM_db1_default_Mat!L5*Weighting!T12+TUM_db1_default_Mat!M5*Weighting!T13+TUM_db1_default_Mat!N5*Weighting!T14+TUM_db1_default_Mat!O5*Weighting!T15+TUM_db1_default_Mat!P5*Weighting!T16+TUM_db1_default_Mat!Q5*Weighting!T17</f>
        <v>0.27403548903295027</v>
      </c>
      <c r="U5" s="6">
        <f>+TUM_db1_default_Mat!B5*Weighting!U2+TUM_db1_default_Mat!C5*Weighting!U3+TUM_db1_default_Mat!D5*Weighting!U4+TUM_db1_default_Mat!E5*Weighting!U5+TUM_db1_default_Mat!F5*Weighting!U6+TUM_db1_default_Mat!G5*Weighting!U7+TUM_db1_default_Mat!H5*Weighting!U8+TUM_db1_default_Mat!I5*Weighting!U9+TUM_db1_default_Mat!J5*Weighting!U10+TUM_db1_default_Mat!K5*Weighting!U11+TUM_db1_default_Mat!L5*Weighting!U12+TUM_db1_default_Mat!M5*Weighting!U13+TUM_db1_default_Mat!N5*Weighting!U14+TUM_db1_default_Mat!O5*Weighting!U15+TUM_db1_default_Mat!P5*Weighting!U16+TUM_db1_default_Mat!Q5*Weighting!U17</f>
        <v>6.9980172142715555E-2</v>
      </c>
      <c r="V5" s="6">
        <f>+TUM_db1_default_Mat!B5*Weighting!V2+TUM_db1_default_Mat!C5*Weighting!V3+TUM_db1_default_Mat!D5*Weighting!V4+TUM_db1_default_Mat!E5*Weighting!V5+TUM_db1_default_Mat!F5*Weighting!V6+TUM_db1_default_Mat!G5*Weighting!V7+TUM_db1_default_Mat!H5*Weighting!V8+TUM_db1_default_Mat!I5*Weighting!V9+TUM_db1_default_Mat!J5*Weighting!V10+TUM_db1_default_Mat!K5*Weighting!V11+TUM_db1_default_Mat!L5*Weighting!V12+TUM_db1_default_Mat!M5*Weighting!V13+TUM_db1_default_Mat!N5*Weighting!V14+TUM_db1_default_Mat!O5*Weighting!V15+TUM_db1_default_Mat!P5*Weighting!V16+TUM_db1_default_Mat!Q5*Weighting!V17</f>
        <v>0.15613038328768414</v>
      </c>
      <c r="W5" s="6">
        <f>+TUM_db1_default_Mat!B5*Weighting!W2+TUM_db1_default_Mat!C5*Weighting!W3+TUM_db1_default_Mat!D5*Weighting!W4+TUM_db1_default_Mat!E5*Weighting!W5+TUM_db1_default_Mat!F5*Weighting!W6+TUM_db1_default_Mat!G5*Weighting!W7+TUM_db1_default_Mat!H5*Weighting!W8+TUM_db1_default_Mat!I5*Weighting!W9+TUM_db1_default_Mat!J5*Weighting!W10+TUM_db1_default_Mat!K5*Weighting!W11+TUM_db1_default_Mat!L5*Weighting!W12+TUM_db1_default_Mat!M5*Weighting!W13+TUM_db1_default_Mat!N5*Weighting!W14+TUM_db1_default_Mat!O5*Weighting!W15+TUM_db1_default_Mat!P5*Weighting!W16+TUM_db1_default_Mat!Q5*Weighting!W17</f>
        <v>0.26924029926921922</v>
      </c>
      <c r="X5" s="6">
        <f>+TUM_db1_default_Mat!B5*Weighting!X2+TUM_db1_default_Mat!C5*Weighting!X3+TUM_db1_default_Mat!D5*Weighting!X4+TUM_db1_default_Mat!E5*Weighting!X5+TUM_db1_default_Mat!F5*Weighting!X6+TUM_db1_default_Mat!G5*Weighting!X7+TUM_db1_default_Mat!H5*Weighting!X8+TUM_db1_default_Mat!I5*Weighting!X9+TUM_db1_default_Mat!J5*Weighting!X10+TUM_db1_default_Mat!K5*Weighting!X11+TUM_db1_default_Mat!L5*Weighting!X12+TUM_db1_default_Mat!M5*Weighting!X13+TUM_db1_default_Mat!N5*Weighting!X14+TUM_db1_default_Mat!O5*Weighting!X15+TUM_db1_default_Mat!P5*Weighting!X16+TUM_db1_default_Mat!Q5*Weighting!X17</f>
        <v>6.5757169411780655E-2</v>
      </c>
      <c r="Y5" s="6">
        <f>+TUM_db1_default_Mat!B5*Weighting!Y2+TUM_db1_default_Mat!C5*Weighting!Y3+TUM_db1_default_Mat!D5*Weighting!Y4+TUM_db1_default_Mat!E5*Weighting!Y5+TUM_db1_default_Mat!F5*Weighting!Y6+TUM_db1_default_Mat!G5*Weighting!Y7+TUM_db1_default_Mat!H5*Weighting!Y8+TUM_db1_default_Mat!I5*Weighting!Y9+TUM_db1_default_Mat!J5*Weighting!Y10+TUM_db1_default_Mat!K5*Weighting!Y11+TUM_db1_default_Mat!L5*Weighting!Y12+TUM_db1_default_Mat!M5*Weighting!Y13+TUM_db1_default_Mat!N5*Weighting!Y14+TUM_db1_default_Mat!O5*Weighting!Y15+TUM_db1_default_Mat!P5*Weighting!Y16+TUM_db1_default_Mat!Q5*Weighting!Y17</f>
        <v>8.2960518488279705E-2</v>
      </c>
      <c r="Z5" s="6">
        <f>+TUM_db1_default_Mat!B5*Weighting!Z2+TUM_db1_default_Mat!C5*Weighting!Z3+TUM_db1_default_Mat!D5*Weighting!Z4+TUM_db1_default_Mat!E5*Weighting!Z5+TUM_db1_default_Mat!F5*Weighting!Z6+TUM_db1_default_Mat!G5*Weighting!Z7+TUM_db1_default_Mat!H5*Weighting!Z8+TUM_db1_default_Mat!I5*Weighting!Z9+TUM_db1_default_Mat!J5*Weighting!Z10+TUM_db1_default_Mat!K5*Weighting!Z11+TUM_db1_default_Mat!L5*Weighting!Z12+TUM_db1_default_Mat!M5*Weighting!Z13+TUM_db1_default_Mat!N5*Weighting!Z14+TUM_db1_default_Mat!O5*Weighting!Z15+TUM_db1_default_Mat!P5*Weighting!Z16+TUM_db1_default_Mat!Q5*Weighting!Z17</f>
        <v>8.546700477804986E-2</v>
      </c>
      <c r="AA5" s="6">
        <f>+TUM_db1_default_Mat!B5*Weighting!AA2+TUM_db1_default_Mat!C5*Weighting!AA3+TUM_db1_default_Mat!D5*Weighting!AA4+TUM_db1_default_Mat!E5*Weighting!AA5+TUM_db1_default_Mat!F5*Weighting!AA6+TUM_db1_default_Mat!G5*Weighting!AA7+TUM_db1_default_Mat!H5*Weighting!AA8+TUM_db1_default_Mat!I5*Weighting!AA9+TUM_db1_default_Mat!J5*Weighting!AA10+TUM_db1_default_Mat!K5*Weighting!AA11+TUM_db1_default_Mat!L5*Weighting!AA12+TUM_db1_default_Mat!M5*Weighting!AA13+TUM_db1_default_Mat!N5*Weighting!AA14+TUM_db1_default_Mat!O5*Weighting!AA15+TUM_db1_default_Mat!P5*Weighting!AA16+TUM_db1_default_Mat!Q5*Weighting!AA17</f>
        <v>2.9907273870375812</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Treatm!B2*Weighting!B2+TUM_db1_S1_Treatm!C2*Weighting!B3+TUM_db1_S1_Treatm!D2*Weighting!B4+TUM_db1_S1_Treatm!E2*Weighting!B5+TUM_db1_S1_Treatm!F2*Weighting!B6+TUM_db1_S1_Treatm!G2*Weighting!B7+TUM_db1_S1_Treatm!H2*Weighting!B8+TUM_db1_S1_Treatm!I2*Weighting!B9+TUM_db1_S1_Treatm!J2*Weighting!B10+TUM_db1_S1_Treatm!K2*Weighting!B11+TUM_db1_S1_Treatm!L2*Weighting!B12+TUM_db1_S1_Treatm!M2*Weighting!B13+TUM_db1_S1_Treatm!N2*Weighting!B14+TUM_db1_S1_Treatm!O2*Weighting!B15+TUM_db1_S1_Treatm!P2*Weighting!B16+TUM_db1_S1_Treatm!Q2*Weighting!B17</f>
        <v>0.51510470493790816</v>
      </c>
      <c r="C2" s="6">
        <f ca="1">+TUM_db1_S1_Treatm!B2*Weighting!C2+TUM_db1_S1_Treatm!C2*Weighting!C3+TUM_db1_S1_Treatm!D2*Weighting!C4+TUM_db1_S1_Treatm!E2*Weighting!C5+TUM_db1_S1_Treatm!F2*Weighting!C6+TUM_db1_S1_Treatm!G2*Weighting!C7+TUM_db1_S1_Treatm!H2*Weighting!C8+TUM_db1_S1_Treatm!I2*Weighting!C9+TUM_db1_S1_Treatm!J2*Weighting!C10+TUM_db1_S1_Treatm!K2*Weighting!C11+TUM_db1_S1_Treatm!L2*Weighting!C12+TUM_db1_S1_Treatm!M2*Weighting!C13+TUM_db1_S1_Treatm!N2*Weighting!C14+TUM_db1_S1_Treatm!O2*Weighting!C15+TUM_db1_S1_Treatm!P2*Weighting!C16+TUM_db1_S1_Treatm!Q2*Weighting!C17</f>
        <v>0.48496805312260438</v>
      </c>
      <c r="D2" s="6">
        <f ca="1">+TUM_db1_S1_Treatm!B2*Weighting!D2+TUM_db1_S1_Treatm!C2*Weighting!D3+TUM_db1_S1_Treatm!D2*Weighting!D4+TUM_db1_S1_Treatm!E2*Weighting!D5+TUM_db1_S1_Treatm!F2*Weighting!D6+TUM_db1_S1_Treatm!G2*Weighting!D7+TUM_db1_S1_Treatm!H2*Weighting!D8+TUM_db1_S1_Treatm!I2*Weighting!D9+TUM_db1_S1_Treatm!J2*Weighting!D10+TUM_db1_S1_Treatm!K2*Weighting!D11+TUM_db1_S1_Treatm!L2*Weighting!D12+TUM_db1_S1_Treatm!M2*Weighting!D13+TUM_db1_S1_Treatm!N2*Weighting!D14+TUM_db1_S1_Treatm!O2*Weighting!D15+TUM_db1_S1_Treatm!P2*Weighting!D16+TUM_db1_S1_Treatm!Q2*Weighting!D17</f>
        <v>0.51735364688670737</v>
      </c>
      <c r="E2" s="6">
        <f ca="1">+TUM_db1_S1_Treatm!B2*Weighting!E2+TUM_db1_S1_Treatm!C2*Weighting!E3+TUM_db1_S1_Treatm!D2*Weighting!E4+TUM_db1_S1_Treatm!E2*Weighting!E5+TUM_db1_S1_Treatm!F2*Weighting!E6+TUM_db1_S1_Treatm!G2*Weighting!E7+TUM_db1_S1_Treatm!H2*Weighting!E8+TUM_db1_S1_Treatm!I2*Weighting!E9+TUM_db1_S1_Treatm!J2*Weighting!E10+TUM_db1_S1_Treatm!K2*Weighting!E11+TUM_db1_S1_Treatm!L2*Weighting!E12+TUM_db1_S1_Treatm!M2*Weighting!E13+TUM_db1_S1_Treatm!N2*Weighting!E14+TUM_db1_S1_Treatm!O2*Weighting!E15+TUM_db1_S1_Treatm!P2*Weighting!E16+TUM_db1_S1_Treatm!Q2*Weighting!E17</f>
        <v>0.40841213094209572</v>
      </c>
      <c r="F2" s="6">
        <f ca="1">+TUM_db1_S1_Treatm!B2*Weighting!F2+TUM_db1_S1_Treatm!C2*Weighting!F3+TUM_db1_S1_Treatm!D2*Weighting!F4+TUM_db1_S1_Treatm!E2*Weighting!F5+TUM_db1_S1_Treatm!F2*Weighting!F6+TUM_db1_S1_Treatm!G2*Weighting!F7+TUM_db1_S1_Treatm!H2*Weighting!F8+TUM_db1_S1_Treatm!I2*Weighting!F9+TUM_db1_S1_Treatm!J2*Weighting!F10+TUM_db1_S1_Treatm!K2*Weighting!F11+TUM_db1_S1_Treatm!L2*Weighting!F12+TUM_db1_S1_Treatm!M2*Weighting!F13+TUM_db1_S1_Treatm!N2*Weighting!F14+TUM_db1_S1_Treatm!O2*Weighting!F15+TUM_db1_S1_Treatm!P2*Weighting!F16+TUM_db1_S1_Treatm!Q2*Weighting!F17</f>
        <v>0.49379924439200373</v>
      </c>
      <c r="G2" s="6">
        <f>+TUM_db1_S1_Treatm!B2*Weighting!G2+TUM_db1_S1_Treatm!C2*Weighting!G3+TUM_db1_S1_Treatm!D2*Weighting!G4+TUM_db1_S1_Treatm!E2*Weighting!G5+TUM_db1_S1_Treatm!F2*Weighting!G6+TUM_db1_S1_Treatm!G2*Weighting!G7+TUM_db1_S1_Treatm!H2*Weighting!G8+TUM_db1_S1_Treatm!I2*Weighting!G9+TUM_db1_S1_Treatm!J2*Weighting!G10+TUM_db1_S1_Treatm!K2*Weighting!G11+TUM_db1_S1_Treatm!L2*Weighting!G12+TUM_db1_S1_Treatm!M2*Weighting!G13+TUM_db1_S1_Treatm!N2*Weighting!G14+TUM_db1_S1_Treatm!O2*Weighting!G15+TUM_db1_S1_Treatm!P2*Weighting!G16+TUM_db1_S1_Treatm!Q2*Weighting!G17</f>
        <v>0.21523965924578345</v>
      </c>
      <c r="H2" s="6">
        <f>+TUM_db1_S1_Treatm!B2*Weighting!H2+TUM_db1_S1_Treatm!C2*Weighting!H3+TUM_db1_S1_Treatm!D2*Weighting!H4+TUM_db1_S1_Treatm!E2*Weighting!H5+TUM_db1_S1_Treatm!F2*Weighting!H6+TUM_db1_S1_Treatm!G2*Weighting!H7+TUM_db1_S1_Treatm!H2*Weighting!H8+TUM_db1_S1_Treatm!I2*Weighting!H9+TUM_db1_S1_Treatm!J2*Weighting!H10+TUM_db1_S1_Treatm!K2*Weighting!H11+TUM_db1_S1_Treatm!L2*Weighting!H12+TUM_db1_S1_Treatm!M2*Weighting!H13+TUM_db1_S1_Treatm!N2*Weighting!H14+TUM_db1_S1_Treatm!O2*Weighting!H15+TUM_db1_S1_Treatm!P2*Weighting!H16+TUM_db1_S1_Treatm!Q2*Weighting!H17</f>
        <v>0.26145282568939188</v>
      </c>
      <c r="I2" s="6">
        <f>+TUM_db1_S1_Treatm!B2*Weighting!I2+TUM_db1_S1_Treatm!C2*Weighting!I3+TUM_db1_S1_Treatm!D2*Weighting!I4+TUM_db1_S1_Treatm!E2*Weighting!I5+TUM_db1_S1_Treatm!F2*Weighting!I6+TUM_db1_S1_Treatm!G2*Weighting!I7+TUM_db1_S1_Treatm!H2*Weighting!I8+TUM_db1_S1_Treatm!I2*Weighting!I9+TUM_db1_S1_Treatm!J2*Weighting!I10+TUM_db1_S1_Treatm!K2*Weighting!I11+TUM_db1_S1_Treatm!L2*Weighting!I12+TUM_db1_S1_Treatm!M2*Weighting!I13+TUM_db1_S1_Treatm!N2*Weighting!I14+TUM_db1_S1_Treatm!O2*Weighting!I15+TUM_db1_S1_Treatm!P2*Weighting!I16+TUM_db1_S1_Treatm!Q2*Weighting!I17</f>
        <v>0.22041053018015702</v>
      </c>
      <c r="J2" s="6">
        <f>+TUM_db1_S1_Treatm!B2*Weighting!J2+TUM_db1_S1_Treatm!C2*Weighting!J3+TUM_db1_S1_Treatm!D2*Weighting!J4+TUM_db1_S1_Treatm!E2*Weighting!J5+TUM_db1_S1_Treatm!F2*Weighting!J6+TUM_db1_S1_Treatm!G2*Weighting!J7+TUM_db1_S1_Treatm!H2*Weighting!J8+TUM_db1_S1_Treatm!I2*Weighting!J9+TUM_db1_S1_Treatm!J2*Weighting!J10+TUM_db1_S1_Treatm!K2*Weighting!J11+TUM_db1_S1_Treatm!L2*Weighting!J12+TUM_db1_S1_Treatm!M2*Weighting!J13+TUM_db1_S1_Treatm!N2*Weighting!J14+TUM_db1_S1_Treatm!O2*Weighting!J15+TUM_db1_S1_Treatm!P2*Weighting!J16+TUM_db1_S1_Treatm!Q2*Weighting!J17</f>
        <v>0.27949429514166979</v>
      </c>
      <c r="K2" s="6">
        <f>+TUM_db1_S1_Treatm!B2*Weighting!K2+TUM_db1_S1_Treatm!C2*Weighting!K3+TUM_db1_S1_Treatm!D2*Weighting!K4+TUM_db1_S1_Treatm!E2*Weighting!K5+TUM_db1_S1_Treatm!F2*Weighting!K6+TUM_db1_S1_Treatm!G2*Weighting!K7+TUM_db1_S1_Treatm!H2*Weighting!K8+TUM_db1_S1_Treatm!I2*Weighting!K9+TUM_db1_S1_Treatm!J2*Weighting!K10+TUM_db1_S1_Treatm!K2*Weighting!K11+TUM_db1_S1_Treatm!L2*Weighting!K12+TUM_db1_S1_Treatm!M2*Weighting!K13+TUM_db1_S1_Treatm!N2*Weighting!K14+TUM_db1_S1_Treatm!O2*Weighting!K15+TUM_db1_S1_Treatm!P2*Weighting!K16+TUM_db1_S1_Treatm!Q2*Weighting!K17</f>
        <v>0.22516364181235782</v>
      </c>
      <c r="L2" s="6">
        <f>+TUM_db1_S1_Treatm!B2*Weighting!L2+TUM_db1_S1_Treatm!C2*Weighting!L3+TUM_db1_S1_Treatm!D2*Weighting!L4+TUM_db1_S1_Treatm!E2*Weighting!L5+TUM_db1_S1_Treatm!F2*Weighting!L6+TUM_db1_S1_Treatm!G2*Weighting!L7+TUM_db1_S1_Treatm!H2*Weighting!L8+TUM_db1_S1_Treatm!I2*Weighting!L9+TUM_db1_S1_Treatm!J2*Weighting!L10+TUM_db1_S1_Treatm!K2*Weighting!L11+TUM_db1_S1_Treatm!L2*Weighting!L12+TUM_db1_S1_Treatm!M2*Weighting!L13+TUM_db1_S1_Treatm!N2*Weighting!L14+TUM_db1_S1_Treatm!O2*Weighting!L15+TUM_db1_S1_Treatm!P2*Weighting!L16+TUM_db1_S1_Treatm!Q2*Weighting!L17</f>
        <v>0.6084046023629881</v>
      </c>
      <c r="M2" s="6">
        <f>+TUM_db1_S1_Treatm!B2*Weighting!M2+TUM_db1_S1_Treatm!C2*Weighting!M3+TUM_db1_S1_Treatm!D2*Weighting!M4+TUM_db1_S1_Treatm!E2*Weighting!M5+TUM_db1_S1_Treatm!F2*Weighting!M6+TUM_db1_S1_Treatm!G2*Weighting!M7+TUM_db1_S1_Treatm!H2*Weighting!M8+TUM_db1_S1_Treatm!I2*Weighting!M9+TUM_db1_S1_Treatm!J2*Weighting!M10+TUM_db1_S1_Treatm!K2*Weighting!M11+TUM_db1_S1_Treatm!L2*Weighting!M12+TUM_db1_S1_Treatm!M2*Weighting!M13+TUM_db1_S1_Treatm!N2*Weighting!M14+TUM_db1_S1_Treatm!O2*Weighting!M15+TUM_db1_S1_Treatm!P2*Weighting!M16+TUM_db1_S1_Treatm!Q2*Weighting!M17</f>
        <v>1.3708701477602097E-2</v>
      </c>
      <c r="N2" s="6">
        <f>+TUM_db1_S1_Treatm!B2*Weighting!N2+TUM_db1_S1_Treatm!C2*Weighting!N3+TUM_db1_S1_Treatm!D2*Weighting!N4+TUM_db1_S1_Treatm!E2*Weighting!N5+TUM_db1_S1_Treatm!F2*Weighting!N6+TUM_db1_S1_Treatm!G2*Weighting!N7+TUM_db1_S1_Treatm!H2*Weighting!N8+TUM_db1_S1_Treatm!I2*Weighting!N9+TUM_db1_S1_Treatm!J2*Weighting!N10+TUM_db1_S1_Treatm!K2*Weighting!N11+TUM_db1_S1_Treatm!L2*Weighting!N12+TUM_db1_S1_Treatm!M2*Weighting!N13+TUM_db1_S1_Treatm!N2*Weighting!N14+TUM_db1_S1_Treatm!O2*Weighting!N15+TUM_db1_S1_Treatm!P2*Weighting!N16+TUM_db1_S1_Treatm!Q2*Weighting!N17</f>
        <v>0.91995899502266654</v>
      </c>
      <c r="O2" s="6">
        <f>+TUM_db1_S1_Treatm!B2*Weighting!O2+TUM_db1_S1_Treatm!C2*Weighting!O3+TUM_db1_S1_Treatm!D2*Weighting!O4+TUM_db1_S1_Treatm!E2*Weighting!O5+TUM_db1_S1_Treatm!F2*Weighting!O6+TUM_db1_S1_Treatm!G2*Weighting!O7+TUM_db1_S1_Treatm!H2*Weighting!O8+TUM_db1_S1_Treatm!I2*Weighting!O9+TUM_db1_S1_Treatm!J2*Weighting!O10+TUM_db1_S1_Treatm!K2*Weighting!O11+TUM_db1_S1_Treatm!L2*Weighting!O12+TUM_db1_S1_Treatm!M2*Weighting!O13+TUM_db1_S1_Treatm!N2*Weighting!O14+TUM_db1_S1_Treatm!O2*Weighting!O15+TUM_db1_S1_Treatm!P2*Weighting!O16+TUM_db1_S1_Treatm!Q2*Weighting!O17</f>
        <v>0.29581862805907877</v>
      </c>
      <c r="P2" s="6">
        <f>+TUM_db1_S1_Treatm!B2*Weighting!P2+TUM_db1_S1_Treatm!C2*Weighting!P3+TUM_db1_S1_Treatm!D2*Weighting!P4+TUM_db1_S1_Treatm!E2*Weighting!P5+TUM_db1_S1_Treatm!F2*Weighting!P6+TUM_db1_S1_Treatm!G2*Weighting!P7+TUM_db1_S1_Treatm!H2*Weighting!P8+TUM_db1_S1_Treatm!I2*Weighting!P9+TUM_db1_S1_Treatm!J2*Weighting!P10+TUM_db1_S1_Treatm!K2*Weighting!P11+TUM_db1_S1_Treatm!L2*Weighting!P12+TUM_db1_S1_Treatm!M2*Weighting!P13+TUM_db1_S1_Treatm!N2*Weighting!P14+TUM_db1_S1_Treatm!O2*Weighting!P15+TUM_db1_S1_Treatm!P2*Weighting!P16+TUM_db1_S1_Treatm!Q2*Weighting!P17</f>
        <v>0.24036220431920513</v>
      </c>
      <c r="Q2" s="6">
        <f>+TUM_db1_S1_Treatm!B2*Weighting!Q2+TUM_db1_S1_Treatm!C2*Weighting!Q3+TUM_db1_S1_Treatm!D2*Weighting!Q4+TUM_db1_S1_Treatm!E2*Weighting!Q5+TUM_db1_S1_Treatm!F2*Weighting!Q6+TUM_db1_S1_Treatm!G2*Weighting!Q7+TUM_db1_S1_Treatm!H2*Weighting!Q8+TUM_db1_S1_Treatm!I2*Weighting!Q9+TUM_db1_S1_Treatm!J2*Weighting!Q10+TUM_db1_S1_Treatm!K2*Weighting!Q11+TUM_db1_S1_Treatm!L2*Weighting!Q12+TUM_db1_S1_Treatm!M2*Weighting!Q13+TUM_db1_S1_Treatm!N2*Weighting!Q14+TUM_db1_S1_Treatm!O2*Weighting!Q15+TUM_db1_S1_Treatm!P2*Weighting!Q16+TUM_db1_S1_Treatm!Q2*Weighting!Q17</f>
        <v>2.0438822371908014E-2</v>
      </c>
      <c r="R2" s="6">
        <f>+TUM_db1_S1_Treatm!B2*Weighting!R2+TUM_db1_S1_Treatm!C2*Weighting!R3+TUM_db1_S1_Treatm!D2*Weighting!R4+TUM_db1_S1_Treatm!E2*Weighting!R5+TUM_db1_S1_Treatm!F2*Weighting!R6+TUM_db1_S1_Treatm!G2*Weighting!R7+TUM_db1_S1_Treatm!H2*Weighting!R8+TUM_db1_S1_Treatm!I2*Weighting!R9+TUM_db1_S1_Treatm!J2*Weighting!R10+TUM_db1_S1_Treatm!K2*Weighting!R11+TUM_db1_S1_Treatm!L2*Weighting!R12+TUM_db1_S1_Treatm!M2*Weighting!R13+TUM_db1_S1_Treatm!N2*Weighting!R14+TUM_db1_S1_Treatm!O2*Weighting!R15+TUM_db1_S1_Treatm!P2*Weighting!R16+TUM_db1_S1_Treatm!Q2*Weighting!R17</f>
        <v>0.18964605377242022</v>
      </c>
      <c r="S2" s="6">
        <f>+TUM_db1_S1_Treatm!B2*Weighting!S2+TUM_db1_S1_Treatm!C2*Weighting!S3+TUM_db1_S1_Treatm!D2*Weighting!S4+TUM_db1_S1_Treatm!E2*Weighting!S5+TUM_db1_S1_Treatm!F2*Weighting!S6+TUM_db1_S1_Treatm!G2*Weighting!S7+TUM_db1_S1_Treatm!H2*Weighting!S8+TUM_db1_S1_Treatm!I2*Weighting!S9+TUM_db1_S1_Treatm!J2*Weighting!S10+TUM_db1_S1_Treatm!K2*Weighting!S11+TUM_db1_S1_Treatm!L2*Weighting!S12+TUM_db1_S1_Treatm!M2*Weighting!S13+TUM_db1_S1_Treatm!N2*Weighting!S14+TUM_db1_S1_Treatm!O2*Weighting!S15+TUM_db1_S1_Treatm!P2*Weighting!S16+TUM_db1_S1_Treatm!Q2*Weighting!S17</f>
        <v>0.12967524222152085</v>
      </c>
      <c r="T2" s="6">
        <f>+TUM_db1_S1_Treatm!B2*Weighting!T2+TUM_db1_S1_Treatm!C2*Weighting!T3+TUM_db1_S1_Treatm!D2*Weighting!T4+TUM_db1_S1_Treatm!E2*Weighting!T5+TUM_db1_S1_Treatm!F2*Weighting!T6+TUM_db1_S1_Treatm!G2*Weighting!T7+TUM_db1_S1_Treatm!H2*Weighting!T8+TUM_db1_S1_Treatm!I2*Weighting!T9+TUM_db1_S1_Treatm!J2*Weighting!T10+TUM_db1_S1_Treatm!K2*Weighting!T11+TUM_db1_S1_Treatm!L2*Weighting!T12+TUM_db1_S1_Treatm!M2*Weighting!T13+TUM_db1_S1_Treatm!N2*Weighting!T14+TUM_db1_S1_Treatm!O2*Weighting!T15+TUM_db1_S1_Treatm!P2*Weighting!T16+TUM_db1_S1_Treatm!Q2*Weighting!T17</f>
        <v>0.13733356742482625</v>
      </c>
      <c r="U2" s="6">
        <f>+TUM_db1_S1_Treatm!B2*Weighting!U2+TUM_db1_S1_Treatm!C2*Weighting!U3+TUM_db1_S1_Treatm!D2*Weighting!U4+TUM_db1_S1_Treatm!E2*Weighting!U5+TUM_db1_S1_Treatm!F2*Weighting!U6+TUM_db1_S1_Treatm!G2*Weighting!U7+TUM_db1_S1_Treatm!H2*Weighting!U8+TUM_db1_S1_Treatm!I2*Weighting!U9+TUM_db1_S1_Treatm!J2*Weighting!U10+TUM_db1_S1_Treatm!K2*Weighting!U11+TUM_db1_S1_Treatm!L2*Weighting!U12+TUM_db1_S1_Treatm!M2*Weighting!U13+TUM_db1_S1_Treatm!N2*Weighting!U14+TUM_db1_S1_Treatm!O2*Weighting!U15+TUM_db1_S1_Treatm!P2*Weighting!U16+TUM_db1_S1_Treatm!Q2*Weighting!U17</f>
        <v>1.949097751117481E-2</v>
      </c>
      <c r="V2" s="6">
        <f>+TUM_db1_S1_Treatm!B2*Weighting!V2+TUM_db1_S1_Treatm!C2*Weighting!V3+TUM_db1_S1_Treatm!D2*Weighting!V4+TUM_db1_S1_Treatm!E2*Weighting!V5+TUM_db1_S1_Treatm!F2*Weighting!V6+TUM_db1_S1_Treatm!G2*Weighting!V7+TUM_db1_S1_Treatm!H2*Weighting!V8+TUM_db1_S1_Treatm!I2*Weighting!V9+TUM_db1_S1_Treatm!J2*Weighting!V10+TUM_db1_S1_Treatm!K2*Weighting!V11+TUM_db1_S1_Treatm!L2*Weighting!V12+TUM_db1_S1_Treatm!M2*Weighting!V13+TUM_db1_S1_Treatm!N2*Weighting!V14+TUM_db1_S1_Treatm!O2*Weighting!V15+TUM_db1_S1_Treatm!P2*Weighting!V16+TUM_db1_S1_Treatm!Q2*Weighting!V17</f>
        <v>9.377603724646133E-2</v>
      </c>
      <c r="W2" s="6">
        <f>+TUM_db1_S1_Treatm!B2*Weighting!W2+TUM_db1_S1_Treatm!C2*Weighting!W3+TUM_db1_S1_Treatm!D2*Weighting!W4+TUM_db1_S1_Treatm!E2*Weighting!W5+TUM_db1_S1_Treatm!F2*Weighting!W6+TUM_db1_S1_Treatm!G2*Weighting!W7+TUM_db1_S1_Treatm!H2*Weighting!W8+TUM_db1_S1_Treatm!I2*Weighting!W9+TUM_db1_S1_Treatm!J2*Weighting!W10+TUM_db1_S1_Treatm!K2*Weighting!W11+TUM_db1_S1_Treatm!L2*Weighting!W12+TUM_db1_S1_Treatm!M2*Weighting!W13+TUM_db1_S1_Treatm!N2*Weighting!W14+TUM_db1_S1_Treatm!O2*Weighting!W15+TUM_db1_S1_Treatm!P2*Weighting!W16+TUM_db1_S1_Treatm!Q2*Weighting!W17</f>
        <v>0.22415307601140069</v>
      </c>
      <c r="X2" s="6">
        <f>+TUM_db1_S1_Treatm!B2*Weighting!X2+TUM_db1_S1_Treatm!C2*Weighting!X3+TUM_db1_S1_Treatm!D2*Weighting!X4+TUM_db1_S1_Treatm!E2*Weighting!X5+TUM_db1_S1_Treatm!F2*Weighting!X6+TUM_db1_S1_Treatm!G2*Weighting!X7+TUM_db1_S1_Treatm!H2*Weighting!X8+TUM_db1_S1_Treatm!I2*Weighting!X9+TUM_db1_S1_Treatm!J2*Weighting!X10+TUM_db1_S1_Treatm!K2*Weighting!X11+TUM_db1_S1_Treatm!L2*Weighting!X12+TUM_db1_S1_Treatm!M2*Weighting!X13+TUM_db1_S1_Treatm!N2*Weighting!X14+TUM_db1_S1_Treatm!O2*Weighting!X15+TUM_db1_S1_Treatm!P2*Weighting!X16+TUM_db1_S1_Treatm!Q2*Weighting!X17</f>
        <v>6.1343376170310632E-2</v>
      </c>
      <c r="Y2" s="6">
        <f>+TUM_db1_S1_Treatm!B2*Weighting!Y2+TUM_db1_S1_Treatm!C2*Weighting!Y3+TUM_db1_S1_Treatm!D2*Weighting!Y4+TUM_db1_S1_Treatm!E2*Weighting!Y5+TUM_db1_S1_Treatm!F2*Weighting!Y6+TUM_db1_S1_Treatm!G2*Weighting!Y7+TUM_db1_S1_Treatm!H2*Weighting!Y8+TUM_db1_S1_Treatm!I2*Weighting!Y9+TUM_db1_S1_Treatm!J2*Weighting!Y10+TUM_db1_S1_Treatm!K2*Weighting!Y11+TUM_db1_S1_Treatm!L2*Weighting!Y12+TUM_db1_S1_Treatm!M2*Weighting!Y13+TUM_db1_S1_Treatm!N2*Weighting!Y14+TUM_db1_S1_Treatm!O2*Weighting!Y15+TUM_db1_S1_Treatm!P2*Weighting!Y16+TUM_db1_S1_Treatm!Q2*Weighting!Y17</f>
        <v>1.4922628233357858E-2</v>
      </c>
      <c r="Z2" s="6">
        <f>+TUM_db1_S1_Treatm!B2*Weighting!Z2+TUM_db1_S1_Treatm!C2*Weighting!Z3+TUM_db1_S1_Treatm!D2*Weighting!Z4+TUM_db1_S1_Treatm!E2*Weighting!Z5+TUM_db1_S1_Treatm!F2*Weighting!Z6+TUM_db1_S1_Treatm!G2*Weighting!Z7+TUM_db1_S1_Treatm!H2*Weighting!Z8+TUM_db1_S1_Treatm!I2*Weighting!Z9+TUM_db1_S1_Treatm!J2*Weighting!Z10+TUM_db1_S1_Treatm!K2*Weighting!Z11+TUM_db1_S1_Treatm!L2*Weighting!Z12+TUM_db1_S1_Treatm!M2*Weighting!Z13+TUM_db1_S1_Treatm!N2*Weighting!Z14+TUM_db1_S1_Treatm!O2*Weighting!Z15+TUM_db1_S1_Treatm!P2*Weighting!Z16+TUM_db1_S1_Treatm!Q2*Weighting!Z17</f>
        <v>5.3419365570133735E-2</v>
      </c>
      <c r="AA2" s="6">
        <f>+TUM_db1_S1_Treatm!B2*Weighting!AA2+TUM_db1_S1_Treatm!C2*Weighting!AA3+TUM_db1_S1_Treatm!D2*Weighting!AA4+TUM_db1_S1_Treatm!E2*Weighting!AA5+TUM_db1_S1_Treatm!F2*Weighting!AA6+TUM_db1_S1_Treatm!G2*Weighting!AA7+TUM_db1_S1_Treatm!H2*Weighting!AA8+TUM_db1_S1_Treatm!I2*Weighting!AA9+TUM_db1_S1_Treatm!J2*Weighting!AA10+TUM_db1_S1_Treatm!K2*Weighting!AA11+TUM_db1_S1_Treatm!L2*Weighting!AA12+TUM_db1_S1_Treatm!M2*Weighting!AA13+TUM_db1_S1_Treatm!N2*Weighting!AA14+TUM_db1_S1_Treatm!O2*Weighting!AA15+TUM_db1_S1_Treatm!P2*Weighting!AA16+TUM_db1_S1_Treatm!Q2*Weighting!AA17</f>
        <v>0.42138227015748064</v>
      </c>
    </row>
    <row r="3" spans="1:27" x14ac:dyDescent="0.35">
      <c r="A3" s="5" t="s">
        <v>2</v>
      </c>
      <c r="B3" s="6">
        <f ca="1">+TUM_db1_S1_Treatm!B3*Weighting!B2+TUM_db1_S1_Treatm!C3*Weighting!B3+TUM_db1_S1_Treatm!D3*Weighting!B4+TUM_db1_S1_Treatm!E3*Weighting!B5+TUM_db1_S1_Treatm!F3*Weighting!B6+TUM_db1_S1_Treatm!G3*Weighting!B7+TUM_db1_S1_Treatm!H3*Weighting!B8+TUM_db1_S1_Treatm!I3*Weighting!B9+TUM_db1_S1_Treatm!J3*Weighting!B10+TUM_db1_S1_Treatm!K3*Weighting!B11+TUM_db1_S1_Treatm!L3*Weighting!B12+TUM_db1_S1_Treatm!M3*Weighting!B13+TUM_db1_S1_Treatm!N3*Weighting!B14+TUM_db1_S1_Treatm!O3*Weighting!B15+TUM_db1_S1_Treatm!P3*Weighting!B16+TUM_db1_S1_Treatm!Q3*Weighting!B17</f>
        <v>4.5631214219987865E-2</v>
      </c>
      <c r="C3" s="6">
        <f ca="1">+TUM_db1_S1_Treatm!B3*Weighting!C2+TUM_db1_S1_Treatm!C3*Weighting!C3+TUM_db1_S1_Treatm!D3*Weighting!C4+TUM_db1_S1_Treatm!E3*Weighting!C5+TUM_db1_S1_Treatm!F3*Weighting!C6+TUM_db1_S1_Treatm!G3*Weighting!C7+TUM_db1_S1_Treatm!H3*Weighting!C8+TUM_db1_S1_Treatm!I3*Weighting!C9+TUM_db1_S1_Treatm!J3*Weighting!C10+TUM_db1_S1_Treatm!K3*Weighting!C11+TUM_db1_S1_Treatm!L3*Weighting!C12+TUM_db1_S1_Treatm!M3*Weighting!C13+TUM_db1_S1_Treatm!N3*Weighting!C14+TUM_db1_S1_Treatm!O3*Weighting!C15+TUM_db1_S1_Treatm!P3*Weighting!C16+TUM_db1_S1_Treatm!Q3*Weighting!C17</f>
        <v>0.18461184163345834</v>
      </c>
      <c r="D3" s="6">
        <f ca="1">+TUM_db1_S1_Treatm!B3*Weighting!D2+TUM_db1_S1_Treatm!C3*Weighting!D3+TUM_db1_S1_Treatm!D3*Weighting!D4+TUM_db1_S1_Treatm!E3*Weighting!D5+TUM_db1_S1_Treatm!F3*Weighting!D6+TUM_db1_S1_Treatm!G3*Weighting!D7+TUM_db1_S1_Treatm!H3*Weighting!D8+TUM_db1_S1_Treatm!I3*Weighting!D9+TUM_db1_S1_Treatm!J3*Weighting!D10+TUM_db1_S1_Treatm!K3*Weighting!D11+TUM_db1_S1_Treatm!L3*Weighting!D12+TUM_db1_S1_Treatm!M3*Weighting!D13+TUM_db1_S1_Treatm!N3*Weighting!D14+TUM_db1_S1_Treatm!O3*Weighting!D15+TUM_db1_S1_Treatm!P3*Weighting!D16+TUM_db1_S1_Treatm!Q3*Weighting!D17</f>
        <v>4.7454789558300466E-2</v>
      </c>
      <c r="E3" s="6">
        <f ca="1">+TUM_db1_S1_Treatm!B3*Weighting!E2+TUM_db1_S1_Treatm!C3*Weighting!E3+TUM_db1_S1_Treatm!D3*Weighting!E4+TUM_db1_S1_Treatm!E3*Weighting!E5+TUM_db1_S1_Treatm!F3*Weighting!E6+TUM_db1_S1_Treatm!G3*Weighting!E7+TUM_db1_S1_Treatm!H3*Weighting!E8+TUM_db1_S1_Treatm!I3*Weighting!E9+TUM_db1_S1_Treatm!J3*Weighting!E10+TUM_db1_S1_Treatm!K3*Weighting!E11+TUM_db1_S1_Treatm!L3*Weighting!E12+TUM_db1_S1_Treatm!M3*Weighting!E13+TUM_db1_S1_Treatm!N3*Weighting!E14+TUM_db1_S1_Treatm!O3*Weighting!E15+TUM_db1_S1_Treatm!P3*Weighting!E16+TUM_db1_S1_Treatm!Q3*Weighting!E17</f>
        <v>0.19310823241182618</v>
      </c>
      <c r="F3" s="6">
        <f ca="1">+TUM_db1_S1_Treatm!B3*Weighting!F2+TUM_db1_S1_Treatm!C3*Weighting!F3+TUM_db1_S1_Treatm!D3*Weighting!F4+TUM_db1_S1_Treatm!E3*Weighting!F5+TUM_db1_S1_Treatm!F3*Weighting!F6+TUM_db1_S1_Treatm!G3*Weighting!F7+TUM_db1_S1_Treatm!H3*Weighting!F8+TUM_db1_S1_Treatm!I3*Weighting!F9+TUM_db1_S1_Treatm!J3*Weighting!F10+TUM_db1_S1_Treatm!K3*Weighting!F11+TUM_db1_S1_Treatm!L3*Weighting!F12+TUM_db1_S1_Treatm!M3*Weighting!F13+TUM_db1_S1_Treatm!N3*Weighting!F14+TUM_db1_S1_Treatm!O3*Weighting!F15+TUM_db1_S1_Treatm!P3*Weighting!F16+TUM_db1_S1_Treatm!Q3*Weighting!F17</f>
        <v>9.7504661214801253E-2</v>
      </c>
      <c r="G3" s="6">
        <f>+TUM_db1_S1_Treatm!B3*Weighting!G2+TUM_db1_S1_Treatm!C3*Weighting!G3+TUM_db1_S1_Treatm!D3*Weighting!G4+TUM_db1_S1_Treatm!E3*Weighting!G5+TUM_db1_S1_Treatm!F3*Weighting!G6+TUM_db1_S1_Treatm!G3*Weighting!G7+TUM_db1_S1_Treatm!H3*Weighting!G8+TUM_db1_S1_Treatm!I3*Weighting!G9+TUM_db1_S1_Treatm!J3*Weighting!G10+TUM_db1_S1_Treatm!K3*Weighting!G11+TUM_db1_S1_Treatm!L3*Weighting!G12+TUM_db1_S1_Treatm!M3*Weighting!G13+TUM_db1_S1_Treatm!N3*Weighting!G14+TUM_db1_S1_Treatm!O3*Weighting!G15+TUM_db1_S1_Treatm!P3*Weighting!G16+TUM_db1_S1_Treatm!Q3*Weighting!G17</f>
        <v>2.1306451681824188E-2</v>
      </c>
      <c r="H3" s="6">
        <f>+TUM_db1_S1_Treatm!B3*Weighting!H2+TUM_db1_S1_Treatm!C3*Weighting!H3+TUM_db1_S1_Treatm!D3*Weighting!H4+TUM_db1_S1_Treatm!E3*Weighting!H5+TUM_db1_S1_Treatm!F3*Weighting!H6+TUM_db1_S1_Treatm!G3*Weighting!H7+TUM_db1_S1_Treatm!H3*Weighting!H8+TUM_db1_S1_Treatm!I3*Weighting!H9+TUM_db1_S1_Treatm!J3*Weighting!H10+TUM_db1_S1_Treatm!K3*Weighting!H11+TUM_db1_S1_Treatm!L3*Weighting!H12+TUM_db1_S1_Treatm!M3*Weighting!H13+TUM_db1_S1_Treatm!N3*Weighting!H14+TUM_db1_S1_Treatm!O3*Weighting!H15+TUM_db1_S1_Treatm!P3*Weighting!H16+TUM_db1_S1_Treatm!Q3*Weighting!H17</f>
        <v>8.3905332425048745E-2</v>
      </c>
      <c r="I3" s="6">
        <f>+TUM_db1_S1_Treatm!B3*Weighting!I2+TUM_db1_S1_Treatm!C3*Weighting!I3+TUM_db1_S1_Treatm!D3*Weighting!I4+TUM_db1_S1_Treatm!E3*Weighting!I5+TUM_db1_S1_Treatm!F3*Weighting!I6+TUM_db1_S1_Treatm!G3*Weighting!I7+TUM_db1_S1_Treatm!H3*Weighting!I8+TUM_db1_S1_Treatm!I3*Weighting!I9+TUM_db1_S1_Treatm!J3*Weighting!I10+TUM_db1_S1_Treatm!K3*Weighting!I11+TUM_db1_S1_Treatm!L3*Weighting!I12+TUM_db1_S1_Treatm!M3*Weighting!I13+TUM_db1_S1_Treatm!N3*Weighting!I14+TUM_db1_S1_Treatm!O3*Weighting!I15+TUM_db1_S1_Treatm!P3*Weighting!I16+TUM_db1_S1_Treatm!Q3*Weighting!I17</f>
        <v>2.2110791932921193E-2</v>
      </c>
      <c r="J3" s="6">
        <f>+TUM_db1_S1_Treatm!B3*Weighting!J2+TUM_db1_S1_Treatm!C3*Weighting!J3+TUM_db1_S1_Treatm!D3*Weighting!J4+TUM_db1_S1_Treatm!E3*Weighting!J5+TUM_db1_S1_Treatm!F3*Weighting!J6+TUM_db1_S1_Treatm!G3*Weighting!J7+TUM_db1_S1_Treatm!H3*Weighting!J8+TUM_db1_S1_Treatm!I3*Weighting!J9+TUM_db1_S1_Treatm!J3*Weighting!J10+TUM_db1_S1_Treatm!K3*Weighting!J11+TUM_db1_S1_Treatm!L3*Weighting!J12+TUM_db1_S1_Treatm!M3*Weighting!J13+TUM_db1_S1_Treatm!N3*Weighting!J14+TUM_db1_S1_Treatm!O3*Weighting!J15+TUM_db1_S1_Treatm!P3*Weighting!J16+TUM_db1_S1_Treatm!Q3*Weighting!J17</f>
        <v>8.8415395321726889E-2</v>
      </c>
      <c r="K3" s="6">
        <f>+TUM_db1_S1_Treatm!B3*Weighting!K2+TUM_db1_S1_Treatm!C3*Weighting!K3+TUM_db1_S1_Treatm!D3*Weighting!K4+TUM_db1_S1_Treatm!E3*Weighting!K5+TUM_db1_S1_Treatm!F3*Weighting!K6+TUM_db1_S1_Treatm!G3*Weighting!K7+TUM_db1_S1_Treatm!H3*Weighting!K8+TUM_db1_S1_Treatm!I3*Weighting!K9+TUM_db1_S1_Treatm!J3*Weighting!K10+TUM_db1_S1_Treatm!K3*Weighting!K11+TUM_db1_S1_Treatm!L3*Weighting!K12+TUM_db1_S1_Treatm!M3*Weighting!K13+TUM_db1_S1_Treatm!N3*Weighting!K14+TUM_db1_S1_Treatm!O3*Weighting!K15+TUM_db1_S1_Treatm!P3*Weighting!K16+TUM_db1_S1_Treatm!Q3*Weighting!K17</f>
        <v>4.1638072196730797E-2</v>
      </c>
      <c r="L3" s="6">
        <f>+TUM_db1_S1_Treatm!B3*Weighting!L2+TUM_db1_S1_Treatm!C3*Weighting!L3+TUM_db1_S1_Treatm!D3*Weighting!L4+TUM_db1_S1_Treatm!E3*Weighting!L5+TUM_db1_S1_Treatm!F3*Weighting!L6+TUM_db1_S1_Treatm!G3*Weighting!L7+TUM_db1_S1_Treatm!H3*Weighting!L8+TUM_db1_S1_Treatm!I3*Weighting!L9+TUM_db1_S1_Treatm!J3*Weighting!L10+TUM_db1_S1_Treatm!K3*Weighting!L11+TUM_db1_S1_Treatm!L3*Weighting!L12+TUM_db1_S1_Treatm!M3*Weighting!L13+TUM_db1_S1_Treatm!N3*Weighting!L14+TUM_db1_S1_Treatm!O3*Weighting!L15+TUM_db1_S1_Treatm!P3*Weighting!L16+TUM_db1_S1_Treatm!Q3*Weighting!L17</f>
        <v>0.38762636383785976</v>
      </c>
      <c r="M3" s="6">
        <f>+TUM_db1_S1_Treatm!B3*Weighting!M2+TUM_db1_S1_Treatm!C3*Weighting!M3+TUM_db1_S1_Treatm!D3*Weighting!M4+TUM_db1_S1_Treatm!E3*Weighting!M5+TUM_db1_S1_Treatm!F3*Weighting!M6+TUM_db1_S1_Treatm!G3*Weighting!M7+TUM_db1_S1_Treatm!H3*Weighting!M8+TUM_db1_S1_Treatm!I3*Weighting!M9+TUM_db1_S1_Treatm!J3*Weighting!M10+TUM_db1_S1_Treatm!K3*Weighting!M11+TUM_db1_S1_Treatm!L3*Weighting!M12+TUM_db1_S1_Treatm!M3*Weighting!M13+TUM_db1_S1_Treatm!N3*Weighting!M14+TUM_db1_S1_Treatm!O3*Weighting!M15+TUM_db1_S1_Treatm!P3*Weighting!M16+TUM_db1_S1_Treatm!Q3*Weighting!M17</f>
        <v>9.3901163836260064E-4</v>
      </c>
      <c r="N3" s="6">
        <f>+TUM_db1_S1_Treatm!B3*Weighting!N2+TUM_db1_S1_Treatm!C3*Weighting!N3+TUM_db1_S1_Treatm!D3*Weighting!N4+TUM_db1_S1_Treatm!E3*Weighting!N5+TUM_db1_S1_Treatm!F3*Weighting!N6+TUM_db1_S1_Treatm!G3*Weighting!N7+TUM_db1_S1_Treatm!H3*Weighting!N8+TUM_db1_S1_Treatm!I3*Weighting!N9+TUM_db1_S1_Treatm!J3*Weighting!N10+TUM_db1_S1_Treatm!K3*Weighting!N11+TUM_db1_S1_Treatm!L3*Weighting!N12+TUM_db1_S1_Treatm!M3*Weighting!N13+TUM_db1_S1_Treatm!N3*Weighting!N14+TUM_db1_S1_Treatm!O3*Weighting!N15+TUM_db1_S1_Treatm!P3*Weighting!N16+TUM_db1_S1_Treatm!Q3*Weighting!N17</f>
        <v>-5.6023140940898608E-2</v>
      </c>
      <c r="O3" s="6">
        <f>+TUM_db1_S1_Treatm!B3*Weighting!O2+TUM_db1_S1_Treatm!C3*Weighting!O3+TUM_db1_S1_Treatm!D3*Weighting!O4+TUM_db1_S1_Treatm!E3*Weighting!O5+TUM_db1_S1_Treatm!F3*Weighting!O6+TUM_db1_S1_Treatm!G3*Weighting!O7+TUM_db1_S1_Treatm!H3*Weighting!O8+TUM_db1_S1_Treatm!I3*Weighting!O9+TUM_db1_S1_Treatm!J3*Weighting!O10+TUM_db1_S1_Treatm!K3*Weighting!O11+TUM_db1_S1_Treatm!L3*Weighting!O12+TUM_db1_S1_Treatm!M3*Weighting!O13+TUM_db1_S1_Treatm!N3*Weighting!O14+TUM_db1_S1_Treatm!O3*Weighting!O15+TUM_db1_S1_Treatm!P3*Weighting!O16+TUM_db1_S1_Treatm!Q3*Weighting!O17</f>
        <v>7.9094509358647661E-3</v>
      </c>
      <c r="P3" s="6">
        <f>+TUM_db1_S1_Treatm!B3*Weighting!P2+TUM_db1_S1_Treatm!C3*Weighting!P3+TUM_db1_S1_Treatm!D3*Weighting!P4+TUM_db1_S1_Treatm!E3*Weighting!P5+TUM_db1_S1_Treatm!F3*Weighting!P6+TUM_db1_S1_Treatm!G3*Weighting!P7+TUM_db1_S1_Treatm!H3*Weighting!P8+TUM_db1_S1_Treatm!I3*Weighting!P9+TUM_db1_S1_Treatm!J3*Weighting!P10+TUM_db1_S1_Treatm!K3*Weighting!P11+TUM_db1_S1_Treatm!L3*Weighting!P12+TUM_db1_S1_Treatm!M3*Weighting!P13+TUM_db1_S1_Treatm!N3*Weighting!P14+TUM_db1_S1_Treatm!O3*Weighting!P15+TUM_db1_S1_Treatm!P3*Weighting!P16+TUM_db1_S1_Treatm!Q3*Weighting!P17</f>
        <v>9.6385432454062017E-4</v>
      </c>
      <c r="Q3" s="6">
        <f>+TUM_db1_S1_Treatm!B3*Weighting!Q2+TUM_db1_S1_Treatm!C3*Weighting!Q3+TUM_db1_S1_Treatm!D3*Weighting!Q4+TUM_db1_S1_Treatm!E3*Weighting!Q5+TUM_db1_S1_Treatm!F3*Weighting!Q6+TUM_db1_S1_Treatm!G3*Weighting!Q7+TUM_db1_S1_Treatm!H3*Weighting!Q8+TUM_db1_S1_Treatm!I3*Weighting!Q9+TUM_db1_S1_Treatm!J3*Weighting!Q10+TUM_db1_S1_Treatm!K3*Weighting!Q11+TUM_db1_S1_Treatm!L3*Weighting!Q12+TUM_db1_S1_Treatm!M3*Weighting!Q13+TUM_db1_S1_Treatm!N3*Weighting!Q14+TUM_db1_S1_Treatm!O3*Weighting!Q15+TUM_db1_S1_Treatm!P3*Weighting!Q16+TUM_db1_S1_Treatm!Q3*Weighting!Q17</f>
        <v>-9.0959029084642252E-4</v>
      </c>
      <c r="R3" s="6">
        <f>+TUM_db1_S1_Treatm!B3*Weighting!R2+TUM_db1_S1_Treatm!C3*Weighting!R3+TUM_db1_S1_Treatm!D3*Weighting!R4+TUM_db1_S1_Treatm!E3*Weighting!R5+TUM_db1_S1_Treatm!F3*Weighting!R6+TUM_db1_S1_Treatm!G3*Weighting!R7+TUM_db1_S1_Treatm!H3*Weighting!R8+TUM_db1_S1_Treatm!I3*Weighting!R9+TUM_db1_S1_Treatm!J3*Weighting!R10+TUM_db1_S1_Treatm!K3*Weighting!R11+TUM_db1_S1_Treatm!L3*Weighting!R12+TUM_db1_S1_Treatm!M3*Weighting!R13+TUM_db1_S1_Treatm!N3*Weighting!R14+TUM_db1_S1_Treatm!O3*Weighting!R15+TUM_db1_S1_Treatm!P3*Weighting!R16+TUM_db1_S1_Treatm!Q3*Weighting!R17</f>
        <v>-2.6319833557871208E-2</v>
      </c>
      <c r="S3" s="6">
        <f>+TUM_db1_S1_Treatm!B3*Weighting!S2+TUM_db1_S1_Treatm!C3*Weighting!S3+TUM_db1_S1_Treatm!D3*Weighting!S4+TUM_db1_S1_Treatm!E3*Weighting!S5+TUM_db1_S1_Treatm!F3*Weighting!S6+TUM_db1_S1_Treatm!G3*Weighting!S7+TUM_db1_S1_Treatm!H3*Weighting!S8+TUM_db1_S1_Treatm!I3*Weighting!S9+TUM_db1_S1_Treatm!J3*Weighting!S10+TUM_db1_S1_Treatm!K3*Weighting!S11+TUM_db1_S1_Treatm!L3*Weighting!S12+TUM_db1_S1_Treatm!M3*Weighting!S13+TUM_db1_S1_Treatm!N3*Weighting!S14+TUM_db1_S1_Treatm!O3*Weighting!S15+TUM_db1_S1_Treatm!P3*Weighting!S16+TUM_db1_S1_Treatm!Q3*Weighting!S17</f>
        <v>-1.4254368313279371E-2</v>
      </c>
      <c r="T3" s="6">
        <f>+TUM_db1_S1_Treatm!B3*Weighting!T2+TUM_db1_S1_Treatm!C3*Weighting!T3+TUM_db1_S1_Treatm!D3*Weighting!T4+TUM_db1_S1_Treatm!E3*Weighting!T5+TUM_db1_S1_Treatm!F3*Weighting!T6+TUM_db1_S1_Treatm!G3*Weighting!T7+TUM_db1_S1_Treatm!H3*Weighting!T8+TUM_db1_S1_Treatm!I3*Weighting!T9+TUM_db1_S1_Treatm!J3*Weighting!T10+TUM_db1_S1_Treatm!K3*Weighting!T11+TUM_db1_S1_Treatm!L3*Weighting!T12+TUM_db1_S1_Treatm!M3*Weighting!T13+TUM_db1_S1_Treatm!N3*Weighting!T14+TUM_db1_S1_Treatm!O3*Weighting!T15+TUM_db1_S1_Treatm!P3*Weighting!T16+TUM_db1_S1_Treatm!Q3*Weighting!T17</f>
        <v>-2.4773368790279117E-2</v>
      </c>
      <c r="U3" s="6">
        <f>+TUM_db1_S1_Treatm!B3*Weighting!U2+TUM_db1_S1_Treatm!C3*Weighting!U3+TUM_db1_S1_Treatm!D3*Weighting!U4+TUM_db1_S1_Treatm!E3*Weighting!U5+TUM_db1_S1_Treatm!F3*Weighting!U6+TUM_db1_S1_Treatm!G3*Weighting!U7+TUM_db1_S1_Treatm!H3*Weighting!U8+TUM_db1_S1_Treatm!I3*Weighting!U9+TUM_db1_S1_Treatm!J3*Weighting!U10+TUM_db1_S1_Treatm!K3*Weighting!U11+TUM_db1_S1_Treatm!L3*Weighting!U12+TUM_db1_S1_Treatm!M3*Weighting!U13+TUM_db1_S1_Treatm!N3*Weighting!U14+TUM_db1_S1_Treatm!O3*Weighting!U15+TUM_db1_S1_Treatm!P3*Weighting!U16+TUM_db1_S1_Treatm!Q3*Weighting!U17</f>
        <v>-6.1502946469683614E-4</v>
      </c>
      <c r="V3" s="6">
        <f>+TUM_db1_S1_Treatm!B3*Weighting!V2+TUM_db1_S1_Treatm!C3*Weighting!V3+TUM_db1_S1_Treatm!D3*Weighting!V4+TUM_db1_S1_Treatm!E3*Weighting!V5+TUM_db1_S1_Treatm!F3*Weighting!V6+TUM_db1_S1_Treatm!G3*Weighting!V7+TUM_db1_S1_Treatm!H3*Weighting!V8+TUM_db1_S1_Treatm!I3*Weighting!V9+TUM_db1_S1_Treatm!J3*Weighting!V10+TUM_db1_S1_Treatm!K3*Weighting!V11+TUM_db1_S1_Treatm!L3*Weighting!V12+TUM_db1_S1_Treatm!M3*Weighting!V13+TUM_db1_S1_Treatm!N3*Weighting!V14+TUM_db1_S1_Treatm!O3*Weighting!V15+TUM_db1_S1_Treatm!P3*Weighting!V16+TUM_db1_S1_Treatm!Q3*Weighting!V17</f>
        <v>-1.4100909719875727E-2</v>
      </c>
      <c r="W3" s="6">
        <f>+TUM_db1_S1_Treatm!B3*Weighting!W2+TUM_db1_S1_Treatm!C3*Weighting!W3+TUM_db1_S1_Treatm!D3*Weighting!W4+TUM_db1_S1_Treatm!E3*Weighting!W5+TUM_db1_S1_Treatm!F3*Weighting!W6+TUM_db1_S1_Treatm!G3*Weighting!W7+TUM_db1_S1_Treatm!H3*Weighting!W8+TUM_db1_S1_Treatm!I3*Weighting!W9+TUM_db1_S1_Treatm!J3*Weighting!W10+TUM_db1_S1_Treatm!K3*Weighting!W11+TUM_db1_S1_Treatm!L3*Weighting!W12+TUM_db1_S1_Treatm!M3*Weighting!W13+TUM_db1_S1_Treatm!N3*Weighting!W14+TUM_db1_S1_Treatm!O3*Weighting!W15+TUM_db1_S1_Treatm!P3*Weighting!W16+TUM_db1_S1_Treatm!Q3*Weighting!W17</f>
        <v>4.06553133761328E-3</v>
      </c>
      <c r="X3" s="6">
        <f>+TUM_db1_S1_Treatm!B3*Weighting!X2+TUM_db1_S1_Treatm!C3*Weighting!X3+TUM_db1_S1_Treatm!D3*Weighting!X4+TUM_db1_S1_Treatm!E3*Weighting!X5+TUM_db1_S1_Treatm!F3*Weighting!X6+TUM_db1_S1_Treatm!G3*Weighting!X7+TUM_db1_S1_Treatm!H3*Weighting!X8+TUM_db1_S1_Treatm!I3*Weighting!X9+TUM_db1_S1_Treatm!J3*Weighting!X10+TUM_db1_S1_Treatm!K3*Weighting!X11+TUM_db1_S1_Treatm!L3*Weighting!X12+TUM_db1_S1_Treatm!M3*Weighting!X13+TUM_db1_S1_Treatm!N3*Weighting!X14+TUM_db1_S1_Treatm!O3*Weighting!X15+TUM_db1_S1_Treatm!P3*Weighting!X16+TUM_db1_S1_Treatm!Q3*Weighting!X17</f>
        <v>-7.3943034339446533E-4</v>
      </c>
      <c r="Y3" s="6">
        <f>+TUM_db1_S1_Treatm!B3*Weighting!Y2+TUM_db1_S1_Treatm!C3*Weighting!Y3+TUM_db1_S1_Treatm!D3*Weighting!Y4+TUM_db1_S1_Treatm!E3*Weighting!Y5+TUM_db1_S1_Treatm!F3*Weighting!Y6+TUM_db1_S1_Treatm!G3*Weighting!Y7+TUM_db1_S1_Treatm!H3*Weighting!Y8+TUM_db1_S1_Treatm!I3*Weighting!Y9+TUM_db1_S1_Treatm!J3*Weighting!Y10+TUM_db1_S1_Treatm!K3*Weighting!Y11+TUM_db1_S1_Treatm!L3*Weighting!Y12+TUM_db1_S1_Treatm!M3*Weighting!Y13+TUM_db1_S1_Treatm!N3*Weighting!Y14+TUM_db1_S1_Treatm!O3*Weighting!Y15+TUM_db1_S1_Treatm!P3*Weighting!Y16+TUM_db1_S1_Treatm!Q3*Weighting!Y17</f>
        <v>3.3202548076175127E-3</v>
      </c>
      <c r="Z3" s="6">
        <f>+TUM_db1_S1_Treatm!B3*Weighting!Z2+TUM_db1_S1_Treatm!C3*Weighting!Z3+TUM_db1_S1_Treatm!D3*Weighting!Z4+TUM_db1_S1_Treatm!E3*Weighting!Z5+TUM_db1_S1_Treatm!F3*Weighting!Z6+TUM_db1_S1_Treatm!G3*Weighting!Z7+TUM_db1_S1_Treatm!H3*Weighting!Z8+TUM_db1_S1_Treatm!I3*Weighting!Z9+TUM_db1_S1_Treatm!J3*Weighting!Z10+TUM_db1_S1_Treatm!K3*Weighting!Z11+TUM_db1_S1_Treatm!L3*Weighting!Z12+TUM_db1_S1_Treatm!M3*Weighting!Z13+TUM_db1_S1_Treatm!N3*Weighting!Z14+TUM_db1_S1_Treatm!O3*Weighting!Z15+TUM_db1_S1_Treatm!P3*Weighting!Z16+TUM_db1_S1_Treatm!Q3*Weighting!Z17</f>
        <v>2.3409343632403191E-3</v>
      </c>
      <c r="AA3" s="6">
        <f>+TUM_db1_S1_Treatm!B3*Weighting!AA2+TUM_db1_S1_Treatm!C3*Weighting!AA3+TUM_db1_S1_Treatm!D3*Weighting!AA4+TUM_db1_S1_Treatm!E3*Weighting!AA5+TUM_db1_S1_Treatm!F3*Weighting!AA6+TUM_db1_S1_Treatm!G3*Weighting!AA7+TUM_db1_S1_Treatm!H3*Weighting!AA8+TUM_db1_S1_Treatm!I3*Weighting!AA9+TUM_db1_S1_Treatm!J3*Weighting!AA10+TUM_db1_S1_Treatm!K3*Weighting!AA11+TUM_db1_S1_Treatm!L3*Weighting!AA12+TUM_db1_S1_Treatm!M3*Weighting!AA13+TUM_db1_S1_Treatm!N3*Weighting!AA14+TUM_db1_S1_Treatm!O3*Weighting!AA15+TUM_db1_S1_Treatm!P3*Weighting!AA16+TUM_db1_S1_Treatm!Q3*Weighting!AA17</f>
        <v>7.1473497085229931E-2</v>
      </c>
    </row>
    <row r="4" spans="1:27" x14ac:dyDescent="0.35">
      <c r="A4" s="5" t="s">
        <v>3</v>
      </c>
      <c r="B4" s="6">
        <f ca="1">+TUM_db1_S1_Treatm!B4*Weighting!B2+TUM_db1_S1_Treatm!C4*Weighting!B3+TUM_db1_S1_Treatm!D4*Weighting!B4+TUM_db1_S1_Treatm!E4*Weighting!B5+TUM_db1_S1_Treatm!F4*Weighting!B6+TUM_db1_S1_Treatm!G4*Weighting!B7+TUM_db1_S1_Treatm!H4*Weighting!B8+TUM_db1_S1_Treatm!I4*Weighting!B9+TUM_db1_S1_Treatm!J4*Weighting!B10+TUM_db1_S1_Treatm!K4*Weighting!B11+TUM_db1_S1_Treatm!L4*Weighting!B12+TUM_db1_S1_Treatm!M4*Weighting!B13+TUM_db1_S1_Treatm!N4*Weighting!B14+TUM_db1_S1_Treatm!O4*Weighting!B15+TUM_db1_S1_Treatm!P4*Weighting!B16+TUM_db1_S1_Treatm!Q4*Weighting!B17</f>
        <v>0.16815175518560896</v>
      </c>
      <c r="C4" s="6">
        <f ca="1">+TUM_db1_S1_Treatm!B4*Weighting!C2+TUM_db1_S1_Treatm!C4*Weighting!C3+TUM_db1_S1_Treatm!D4*Weighting!C4+TUM_db1_S1_Treatm!E4*Weighting!C5+TUM_db1_S1_Treatm!F4*Weighting!C6+TUM_db1_S1_Treatm!G4*Weighting!C7+TUM_db1_S1_Treatm!H4*Weighting!C8+TUM_db1_S1_Treatm!I4*Weighting!C9+TUM_db1_S1_Treatm!J4*Weighting!C10+TUM_db1_S1_Treatm!K4*Weighting!C11+TUM_db1_S1_Treatm!L4*Weighting!C12+TUM_db1_S1_Treatm!M4*Weighting!C13+TUM_db1_S1_Treatm!N4*Weighting!C14+TUM_db1_S1_Treatm!O4*Weighting!C15+TUM_db1_S1_Treatm!P4*Weighting!C16+TUM_db1_S1_Treatm!Q4*Weighting!C17</f>
        <v>0.11591831834761573</v>
      </c>
      <c r="D4" s="6">
        <f ca="1">+TUM_db1_S1_Treatm!B4*Weighting!D2+TUM_db1_S1_Treatm!C4*Weighting!D3+TUM_db1_S1_Treatm!D4*Weighting!D4+TUM_db1_S1_Treatm!E4*Weighting!D5+TUM_db1_S1_Treatm!F4*Weighting!D6+TUM_db1_S1_Treatm!G4*Weighting!D7+TUM_db1_S1_Treatm!H4*Weighting!D8+TUM_db1_S1_Treatm!I4*Weighting!D9+TUM_db1_S1_Treatm!J4*Weighting!D10+TUM_db1_S1_Treatm!K4*Weighting!D11+TUM_db1_S1_Treatm!L4*Weighting!D12+TUM_db1_S1_Treatm!M4*Weighting!D13+TUM_db1_S1_Treatm!N4*Weighting!D14+TUM_db1_S1_Treatm!O4*Weighting!D15+TUM_db1_S1_Treatm!P4*Weighting!D16+TUM_db1_S1_Treatm!Q4*Weighting!D17</f>
        <v>0.16787540067344192</v>
      </c>
      <c r="E4" s="6">
        <f ca="1">+TUM_db1_S1_Treatm!B4*Weighting!E2+TUM_db1_S1_Treatm!C4*Weighting!E3+TUM_db1_S1_Treatm!D4*Weighting!E4+TUM_db1_S1_Treatm!E4*Weighting!E5+TUM_db1_S1_Treatm!F4*Weighting!E6+TUM_db1_S1_Treatm!G4*Weighting!E7+TUM_db1_S1_Treatm!H4*Weighting!E8+TUM_db1_S1_Treatm!I4*Weighting!E9+TUM_db1_S1_Treatm!J4*Weighting!E10+TUM_db1_S1_Treatm!K4*Weighting!E11+TUM_db1_S1_Treatm!L4*Weighting!E12+TUM_db1_S1_Treatm!M4*Weighting!E13+TUM_db1_S1_Treatm!N4*Weighting!E14+TUM_db1_S1_Treatm!O4*Weighting!E15+TUM_db1_S1_Treatm!P4*Weighting!E16+TUM_db1_S1_Treatm!Q4*Weighting!E17</f>
        <v>9.1197574130222642E-2</v>
      </c>
      <c r="F4" s="6">
        <f ca="1">+TUM_db1_S1_Treatm!B4*Weighting!F2+TUM_db1_S1_Treatm!C4*Weighting!F3+TUM_db1_S1_Treatm!D4*Weighting!F4+TUM_db1_S1_Treatm!E4*Weighting!F5+TUM_db1_S1_Treatm!F4*Weighting!F6+TUM_db1_S1_Treatm!G4*Weighting!F7+TUM_db1_S1_Treatm!H4*Weighting!F8+TUM_db1_S1_Treatm!I4*Weighting!F9+TUM_db1_S1_Treatm!J4*Weighting!F10+TUM_db1_S1_Treatm!K4*Weighting!F11+TUM_db1_S1_Treatm!L4*Weighting!F12+TUM_db1_S1_Treatm!M4*Weighting!F13+TUM_db1_S1_Treatm!N4*Weighting!F14+TUM_db1_S1_Treatm!O4*Weighting!F15+TUM_db1_S1_Treatm!P4*Weighting!F16+TUM_db1_S1_Treatm!Q4*Weighting!F17</f>
        <v>0.14489900109182657</v>
      </c>
      <c r="G4" s="6">
        <f>+TUM_db1_S1_Treatm!B4*Weighting!G2+TUM_db1_S1_Treatm!C4*Weighting!G3+TUM_db1_S1_Treatm!D4*Weighting!G4+TUM_db1_S1_Treatm!E4*Weighting!G5+TUM_db1_S1_Treatm!F4*Weighting!G6+TUM_db1_S1_Treatm!G4*Weighting!G7+TUM_db1_S1_Treatm!H4*Weighting!G8+TUM_db1_S1_Treatm!I4*Weighting!G9+TUM_db1_S1_Treatm!J4*Weighting!G10+TUM_db1_S1_Treatm!K4*Weighting!G11+TUM_db1_S1_Treatm!L4*Weighting!G12+TUM_db1_S1_Treatm!M4*Weighting!G13+TUM_db1_S1_Treatm!N4*Weighting!G14+TUM_db1_S1_Treatm!O4*Weighting!G15+TUM_db1_S1_Treatm!P4*Weighting!G16+TUM_db1_S1_Treatm!Q4*Weighting!G17</f>
        <v>7.4746289668898513E-2</v>
      </c>
      <c r="H4" s="6">
        <f>+TUM_db1_S1_Treatm!B4*Weighting!H2+TUM_db1_S1_Treatm!C4*Weighting!H3+TUM_db1_S1_Treatm!D4*Weighting!H4+TUM_db1_S1_Treatm!E4*Weighting!H5+TUM_db1_S1_Treatm!F4*Weighting!H6+TUM_db1_S1_Treatm!G4*Weighting!H7+TUM_db1_S1_Treatm!H4*Weighting!H8+TUM_db1_S1_Treatm!I4*Weighting!H9+TUM_db1_S1_Treatm!J4*Weighting!H10+TUM_db1_S1_Treatm!K4*Weighting!H11+TUM_db1_S1_Treatm!L4*Weighting!H12+TUM_db1_S1_Treatm!M4*Weighting!H13+TUM_db1_S1_Treatm!N4*Weighting!H14+TUM_db1_S1_Treatm!O4*Weighting!H15+TUM_db1_S1_Treatm!P4*Weighting!H16+TUM_db1_S1_Treatm!Q4*Weighting!H17</f>
        <v>7.0853983226033979E-2</v>
      </c>
      <c r="I4" s="6">
        <f>+TUM_db1_S1_Treatm!B4*Weighting!I2+TUM_db1_S1_Treatm!C4*Weighting!I3+TUM_db1_S1_Treatm!D4*Weighting!I4+TUM_db1_S1_Treatm!E4*Weighting!I5+TUM_db1_S1_Treatm!F4*Weighting!I6+TUM_db1_S1_Treatm!G4*Weighting!I7+TUM_db1_S1_Treatm!H4*Weighting!I8+TUM_db1_S1_Treatm!I4*Weighting!I9+TUM_db1_S1_Treatm!J4*Weighting!I10+TUM_db1_S1_Treatm!K4*Weighting!I11+TUM_db1_S1_Treatm!L4*Weighting!I12+TUM_db1_S1_Treatm!M4*Weighting!I13+TUM_db1_S1_Treatm!N4*Weighting!I14+TUM_db1_S1_Treatm!O4*Weighting!I15+TUM_db1_S1_Treatm!P4*Weighting!I16+TUM_db1_S1_Treatm!Q4*Weighting!I17</f>
        <v>7.610484047242036E-2</v>
      </c>
      <c r="J4" s="6">
        <f>+TUM_db1_S1_Treatm!B4*Weighting!J2+TUM_db1_S1_Treatm!C4*Weighting!J3+TUM_db1_S1_Treatm!D4*Weighting!J4+TUM_db1_S1_Treatm!E4*Weighting!J5+TUM_db1_S1_Treatm!F4*Weighting!J6+TUM_db1_S1_Treatm!G4*Weighting!J7+TUM_db1_S1_Treatm!H4*Weighting!J8+TUM_db1_S1_Treatm!I4*Weighting!J9+TUM_db1_S1_Treatm!J4*Weighting!J10+TUM_db1_S1_Treatm!K4*Weighting!J11+TUM_db1_S1_Treatm!L4*Weighting!J12+TUM_db1_S1_Treatm!M4*Weighting!J13+TUM_db1_S1_Treatm!N4*Weighting!J14+TUM_db1_S1_Treatm!O4*Weighting!J15+TUM_db1_S1_Treatm!P4*Weighting!J16+TUM_db1_S1_Treatm!Q4*Weighting!J17</f>
        <v>8.0700540055711548E-2</v>
      </c>
      <c r="K4" s="6">
        <f>+TUM_db1_S1_Treatm!B4*Weighting!K2+TUM_db1_S1_Treatm!C4*Weighting!K3+TUM_db1_S1_Treatm!D4*Weighting!K4+TUM_db1_S1_Treatm!E4*Weighting!K5+TUM_db1_S1_Treatm!F4*Weighting!K6+TUM_db1_S1_Treatm!G4*Weighting!K7+TUM_db1_S1_Treatm!H4*Weighting!K8+TUM_db1_S1_Treatm!I4*Weighting!K9+TUM_db1_S1_Treatm!J4*Weighting!K10+TUM_db1_S1_Treatm!K4*Weighting!K11+TUM_db1_S1_Treatm!L4*Weighting!K12+TUM_db1_S1_Treatm!M4*Weighting!K13+TUM_db1_S1_Treatm!N4*Weighting!K14+TUM_db1_S1_Treatm!O4*Weighting!K15+TUM_db1_S1_Treatm!P4*Weighting!K16+TUM_db1_S1_Treatm!Q4*Weighting!K17</f>
        <v>7.1228677790138625E-2</v>
      </c>
      <c r="L4" s="6">
        <f>+TUM_db1_S1_Treatm!B4*Weighting!L2+TUM_db1_S1_Treatm!C4*Weighting!L3+TUM_db1_S1_Treatm!D4*Weighting!L4+TUM_db1_S1_Treatm!E4*Weighting!L5+TUM_db1_S1_Treatm!F4*Weighting!L6+TUM_db1_S1_Treatm!G4*Weighting!L7+TUM_db1_S1_Treatm!H4*Weighting!L8+TUM_db1_S1_Treatm!I4*Weighting!L9+TUM_db1_S1_Treatm!J4*Weighting!L10+TUM_db1_S1_Treatm!K4*Weighting!L11+TUM_db1_S1_Treatm!L4*Weighting!L12+TUM_db1_S1_Treatm!M4*Weighting!L13+TUM_db1_S1_Treatm!N4*Weighting!L14+TUM_db1_S1_Treatm!O4*Weighting!L15+TUM_db1_S1_Treatm!P4*Weighting!L16+TUM_db1_S1_Treatm!Q4*Weighting!L17</f>
        <v>9.1004390164223001E-2</v>
      </c>
      <c r="M4" s="6">
        <f>+TUM_db1_S1_Treatm!B4*Weighting!M2+TUM_db1_S1_Treatm!C4*Weighting!M3+TUM_db1_S1_Treatm!D4*Weighting!M4+TUM_db1_S1_Treatm!E4*Weighting!M5+TUM_db1_S1_Treatm!F4*Weighting!M6+TUM_db1_S1_Treatm!G4*Weighting!M7+TUM_db1_S1_Treatm!H4*Weighting!M8+TUM_db1_S1_Treatm!I4*Weighting!M9+TUM_db1_S1_Treatm!J4*Weighting!M10+TUM_db1_S1_Treatm!K4*Weighting!M11+TUM_db1_S1_Treatm!L4*Weighting!M12+TUM_db1_S1_Treatm!M4*Weighting!M13+TUM_db1_S1_Treatm!N4*Weighting!M14+TUM_db1_S1_Treatm!O4*Weighting!M15+TUM_db1_S1_Treatm!P4*Weighting!M16+TUM_db1_S1_Treatm!Q4*Weighting!M17</f>
        <v>5.1471565552622025E-3</v>
      </c>
      <c r="N4" s="6">
        <f>+TUM_db1_S1_Treatm!B4*Weighting!N2+TUM_db1_S1_Treatm!C4*Weighting!N3+TUM_db1_S1_Treatm!D4*Weighting!N4+TUM_db1_S1_Treatm!E4*Weighting!N5+TUM_db1_S1_Treatm!F4*Weighting!N6+TUM_db1_S1_Treatm!G4*Weighting!N7+TUM_db1_S1_Treatm!H4*Weighting!N8+TUM_db1_S1_Treatm!I4*Weighting!N9+TUM_db1_S1_Treatm!J4*Weighting!N10+TUM_db1_S1_Treatm!K4*Weighting!N11+TUM_db1_S1_Treatm!L4*Weighting!N12+TUM_db1_S1_Treatm!M4*Weighting!N13+TUM_db1_S1_Treatm!N4*Weighting!N14+TUM_db1_S1_Treatm!O4*Weighting!N15+TUM_db1_S1_Treatm!P4*Weighting!N16+TUM_db1_S1_Treatm!Q4*Weighting!N17</f>
        <v>0.32239480106184504</v>
      </c>
      <c r="O4" s="6">
        <f>+TUM_db1_S1_Treatm!B4*Weighting!O2+TUM_db1_S1_Treatm!C4*Weighting!O3+TUM_db1_S1_Treatm!D4*Weighting!O4+TUM_db1_S1_Treatm!E4*Weighting!O5+TUM_db1_S1_Treatm!F4*Weighting!O6+TUM_db1_S1_Treatm!G4*Weighting!O7+TUM_db1_S1_Treatm!H4*Weighting!O8+TUM_db1_S1_Treatm!I4*Weighting!O9+TUM_db1_S1_Treatm!J4*Weighting!O10+TUM_db1_S1_Treatm!K4*Weighting!O11+TUM_db1_S1_Treatm!L4*Weighting!O12+TUM_db1_S1_Treatm!M4*Weighting!O13+TUM_db1_S1_Treatm!N4*Weighting!O14+TUM_db1_S1_Treatm!O4*Weighting!O15+TUM_db1_S1_Treatm!P4*Weighting!O16+TUM_db1_S1_Treatm!Q4*Weighting!O17</f>
        <v>0.13902200237590237</v>
      </c>
      <c r="P4" s="6">
        <f>+TUM_db1_S1_Treatm!B4*Weighting!P2+TUM_db1_S1_Treatm!C4*Weighting!P3+TUM_db1_S1_Treatm!D4*Weighting!P4+TUM_db1_S1_Treatm!E4*Weighting!P5+TUM_db1_S1_Treatm!F4*Weighting!P6+TUM_db1_S1_Treatm!G4*Weighting!P7+TUM_db1_S1_Treatm!H4*Weighting!P8+TUM_db1_S1_Treatm!I4*Weighting!P9+TUM_db1_S1_Treatm!J4*Weighting!P10+TUM_db1_S1_Treatm!K4*Weighting!P11+TUM_db1_S1_Treatm!L4*Weighting!P12+TUM_db1_S1_Treatm!M4*Weighting!P13+TUM_db1_S1_Treatm!N4*Weighting!P14+TUM_db1_S1_Treatm!O4*Weighting!P15+TUM_db1_S1_Treatm!P4*Weighting!P16+TUM_db1_S1_Treatm!Q4*Weighting!P17</f>
        <v>9.5123265420699321E-2</v>
      </c>
      <c r="Q4" s="6">
        <f>+TUM_db1_S1_Treatm!B4*Weighting!Q2+TUM_db1_S1_Treatm!C4*Weighting!Q3+TUM_db1_S1_Treatm!D4*Weighting!Q4+TUM_db1_S1_Treatm!E4*Weighting!Q5+TUM_db1_S1_Treatm!F4*Weighting!Q6+TUM_db1_S1_Treatm!G4*Weighting!Q7+TUM_db1_S1_Treatm!H4*Weighting!Q8+TUM_db1_S1_Treatm!I4*Weighting!Q9+TUM_db1_S1_Treatm!J4*Weighting!Q10+TUM_db1_S1_Treatm!K4*Weighting!Q11+TUM_db1_S1_Treatm!L4*Weighting!Q12+TUM_db1_S1_Treatm!M4*Weighting!Q13+TUM_db1_S1_Treatm!N4*Weighting!Q14+TUM_db1_S1_Treatm!O4*Weighting!Q15+TUM_db1_S1_Treatm!P4*Weighting!Q16+TUM_db1_S1_Treatm!Q4*Weighting!Q17</f>
        <v>8.5821215572421811E-3</v>
      </c>
      <c r="R4" s="6">
        <f>+TUM_db1_S1_Treatm!B4*Weighting!R2+TUM_db1_S1_Treatm!C4*Weighting!R3+TUM_db1_S1_Treatm!D4*Weighting!R4+TUM_db1_S1_Treatm!E4*Weighting!R5+TUM_db1_S1_Treatm!F4*Weighting!R6+TUM_db1_S1_Treatm!G4*Weighting!R7+TUM_db1_S1_Treatm!H4*Weighting!R8+TUM_db1_S1_Treatm!I4*Weighting!R9+TUM_db1_S1_Treatm!J4*Weighting!R10+TUM_db1_S1_Treatm!K4*Weighting!R11+TUM_db1_S1_Treatm!L4*Weighting!R12+TUM_db1_S1_Treatm!M4*Weighting!R13+TUM_db1_S1_Treatm!N4*Weighting!R14+TUM_db1_S1_Treatm!O4*Weighting!R15+TUM_db1_S1_Treatm!P4*Weighting!R16+TUM_db1_S1_Treatm!Q4*Weighting!R17</f>
        <v>8.1920876519491342E-2</v>
      </c>
      <c r="S4" s="6">
        <f>+TUM_db1_S1_Treatm!B4*Weighting!S2+TUM_db1_S1_Treatm!C4*Weighting!S3+TUM_db1_S1_Treatm!D4*Weighting!S4+TUM_db1_S1_Treatm!E4*Weighting!S5+TUM_db1_S1_Treatm!F4*Weighting!S6+TUM_db1_S1_Treatm!G4*Weighting!S7+TUM_db1_S1_Treatm!H4*Weighting!S8+TUM_db1_S1_Treatm!I4*Weighting!S9+TUM_db1_S1_Treatm!J4*Weighting!S10+TUM_db1_S1_Treatm!K4*Weighting!S11+TUM_db1_S1_Treatm!L4*Weighting!S12+TUM_db1_S1_Treatm!M4*Weighting!S13+TUM_db1_S1_Treatm!N4*Weighting!S14+TUM_db1_S1_Treatm!O4*Weighting!S15+TUM_db1_S1_Treatm!P4*Weighting!S16+TUM_db1_S1_Treatm!Q4*Weighting!S17</f>
        <v>5.3390700739280449E-2</v>
      </c>
      <c r="T4" s="6">
        <f>+TUM_db1_S1_Treatm!B4*Weighting!T2+TUM_db1_S1_Treatm!C4*Weighting!T3+TUM_db1_S1_Treatm!D4*Weighting!T4+TUM_db1_S1_Treatm!E4*Weighting!T5+TUM_db1_S1_Treatm!F4*Weighting!T6+TUM_db1_S1_Treatm!G4*Weighting!T7+TUM_db1_S1_Treatm!H4*Weighting!T8+TUM_db1_S1_Treatm!I4*Weighting!T9+TUM_db1_S1_Treatm!J4*Weighting!T10+TUM_db1_S1_Treatm!K4*Weighting!T11+TUM_db1_S1_Treatm!L4*Weighting!T12+TUM_db1_S1_Treatm!M4*Weighting!T13+TUM_db1_S1_Treatm!N4*Weighting!T14+TUM_db1_S1_Treatm!O4*Weighting!T15+TUM_db1_S1_Treatm!P4*Weighting!T16+TUM_db1_S1_Treatm!Q4*Weighting!T17</f>
        <v>5.9887500791988832E-2</v>
      </c>
      <c r="U4" s="6">
        <f>+TUM_db1_S1_Treatm!B4*Weighting!U2+TUM_db1_S1_Treatm!C4*Weighting!U3+TUM_db1_S1_Treatm!D4*Weighting!U4+TUM_db1_S1_Treatm!E4*Weighting!U5+TUM_db1_S1_Treatm!F4*Weighting!U6+TUM_db1_S1_Treatm!G4*Weighting!U7+TUM_db1_S1_Treatm!H4*Weighting!U8+TUM_db1_S1_Treatm!I4*Weighting!U9+TUM_db1_S1_Treatm!J4*Weighting!U10+TUM_db1_S1_Treatm!K4*Weighting!U11+TUM_db1_S1_Treatm!L4*Weighting!U12+TUM_db1_S1_Treatm!M4*Weighting!U13+TUM_db1_S1_Treatm!N4*Weighting!U14+TUM_db1_S1_Treatm!O4*Weighting!U15+TUM_db1_S1_Treatm!P4*Weighting!U16+TUM_db1_S1_Treatm!Q4*Weighting!U17</f>
        <v>6.7889402695680053E-3</v>
      </c>
      <c r="V4" s="6">
        <f>+TUM_db1_S1_Treatm!B4*Weighting!V2+TUM_db1_S1_Treatm!C4*Weighting!V3+TUM_db1_S1_Treatm!D4*Weighting!V4+TUM_db1_S1_Treatm!E4*Weighting!V5+TUM_db1_S1_Treatm!F4*Weighting!V6+TUM_db1_S1_Treatm!G4*Weighting!V7+TUM_db1_S1_Treatm!H4*Weighting!V8+TUM_db1_S1_Treatm!I4*Weighting!V9+TUM_db1_S1_Treatm!J4*Weighting!V10+TUM_db1_S1_Treatm!K4*Weighting!V11+TUM_db1_S1_Treatm!L4*Weighting!V12+TUM_db1_S1_Treatm!M4*Weighting!V13+TUM_db1_S1_Treatm!N4*Weighting!V14+TUM_db1_S1_Treatm!O4*Weighting!V15+TUM_db1_S1_Treatm!P4*Weighting!V16+TUM_db1_S1_Treatm!Q4*Weighting!V17</f>
        <v>4.0525885979551798E-2</v>
      </c>
      <c r="W4" s="6">
        <f>+TUM_db1_S1_Treatm!B4*Weighting!W2+TUM_db1_S1_Treatm!C4*Weighting!W3+TUM_db1_S1_Treatm!D4*Weighting!W4+TUM_db1_S1_Treatm!E4*Weighting!W5+TUM_db1_S1_Treatm!F4*Weighting!W6+TUM_db1_S1_Treatm!G4*Weighting!W7+TUM_db1_S1_Treatm!H4*Weighting!W8+TUM_db1_S1_Treatm!I4*Weighting!W9+TUM_db1_S1_Treatm!J4*Weighting!W10+TUM_db1_S1_Treatm!K4*Weighting!W11+TUM_db1_S1_Treatm!L4*Weighting!W12+TUM_db1_S1_Treatm!M4*Weighting!W13+TUM_db1_S1_Treatm!N4*Weighting!W14+TUM_db1_S1_Treatm!O4*Weighting!W15+TUM_db1_S1_Treatm!P4*Weighting!W16+TUM_db1_S1_Treatm!Q4*Weighting!W17</f>
        <v>0.10937386515301349</v>
      </c>
      <c r="X4" s="6">
        <f>+TUM_db1_S1_Treatm!B4*Weighting!X2+TUM_db1_S1_Treatm!C4*Weighting!X3+TUM_db1_S1_Treatm!D4*Weighting!X4+TUM_db1_S1_Treatm!E4*Weighting!X5+TUM_db1_S1_Treatm!F4*Weighting!X6+TUM_db1_S1_Treatm!G4*Weighting!X7+TUM_db1_S1_Treatm!H4*Weighting!X8+TUM_db1_S1_Treatm!I4*Weighting!X9+TUM_db1_S1_Treatm!J4*Weighting!X10+TUM_db1_S1_Treatm!K4*Weighting!X11+TUM_db1_S1_Treatm!L4*Weighting!X12+TUM_db1_S1_Treatm!M4*Weighting!X13+TUM_db1_S1_Treatm!N4*Weighting!X14+TUM_db1_S1_Treatm!O4*Weighting!X15+TUM_db1_S1_Treatm!P4*Weighting!X16+TUM_db1_S1_Treatm!Q4*Weighting!X17</f>
        <v>2.5429833547491423E-2</v>
      </c>
      <c r="Y4" s="6">
        <f>+TUM_db1_S1_Treatm!B4*Weighting!Y2+TUM_db1_S1_Treatm!C4*Weighting!Y3+TUM_db1_S1_Treatm!D4*Weighting!Y4+TUM_db1_S1_Treatm!E4*Weighting!Y5+TUM_db1_S1_Treatm!F4*Weighting!Y6+TUM_db1_S1_Treatm!G4*Weighting!Y7+TUM_db1_S1_Treatm!H4*Weighting!Y8+TUM_db1_S1_Treatm!I4*Weighting!Y9+TUM_db1_S1_Treatm!J4*Weighting!Y10+TUM_db1_S1_Treatm!K4*Weighting!Y11+TUM_db1_S1_Treatm!L4*Weighting!Y12+TUM_db1_S1_Treatm!M4*Weighting!Y13+TUM_db1_S1_Treatm!N4*Weighting!Y14+TUM_db1_S1_Treatm!O4*Weighting!Y15+TUM_db1_S1_Treatm!P4*Weighting!Y16+TUM_db1_S1_Treatm!Q4*Weighting!Y17</f>
        <v>4.3764473903598602E-3</v>
      </c>
      <c r="Z4" s="6">
        <f>+TUM_db1_S1_Treatm!B4*Weighting!Z2+TUM_db1_S1_Treatm!C4*Weighting!Z3+TUM_db1_S1_Treatm!D4*Weighting!Z4+TUM_db1_S1_Treatm!E4*Weighting!Z5+TUM_db1_S1_Treatm!F4*Weighting!Z6+TUM_db1_S1_Treatm!G4*Weighting!Z7+TUM_db1_S1_Treatm!H4*Weighting!Z8+TUM_db1_S1_Treatm!I4*Weighting!Z9+TUM_db1_S1_Treatm!J4*Weighting!Z10+TUM_db1_S1_Treatm!K4*Weighting!Z11+TUM_db1_S1_Treatm!L4*Weighting!Z12+TUM_db1_S1_Treatm!M4*Weighting!Z13+TUM_db1_S1_Treatm!N4*Weighting!Z14+TUM_db1_S1_Treatm!O4*Weighting!Z15+TUM_db1_S1_Treatm!P4*Weighting!Z16+TUM_db1_S1_Treatm!Q4*Weighting!Z17</f>
        <v>1.6128354531078679E-2</v>
      </c>
      <c r="AA4" s="6">
        <f>+TUM_db1_S1_Treatm!B4*Weighting!AA2+TUM_db1_S1_Treatm!C4*Weighting!AA3+TUM_db1_S1_Treatm!D4*Weighting!AA4+TUM_db1_S1_Treatm!E4*Weighting!AA5+TUM_db1_S1_Treatm!F4*Weighting!AA6+TUM_db1_S1_Treatm!G4*Weighting!AA7+TUM_db1_S1_Treatm!H4*Weighting!AA8+TUM_db1_S1_Treatm!I4*Weighting!AA9+TUM_db1_S1_Treatm!J4*Weighting!AA10+TUM_db1_S1_Treatm!K4*Weighting!AA11+TUM_db1_S1_Treatm!L4*Weighting!AA12+TUM_db1_S1_Treatm!M4*Weighting!AA13+TUM_db1_S1_Treatm!N4*Weighting!AA14+TUM_db1_S1_Treatm!O4*Weighting!AA15+TUM_db1_S1_Treatm!P4*Weighting!AA16+TUM_db1_S1_Treatm!Q4*Weighting!AA17</f>
        <v>0.1368444926453786</v>
      </c>
    </row>
    <row r="5" spans="1:27" x14ac:dyDescent="0.35">
      <c r="A5" s="5" t="s">
        <v>4</v>
      </c>
      <c r="B5" s="6">
        <f ca="1">+TUM_db1_S1_Treatm!B5*Weighting!B2+TUM_db1_S1_Treatm!C5*Weighting!B3+TUM_db1_S1_Treatm!D5*Weighting!B4+TUM_db1_S1_Treatm!E5*Weighting!B5+TUM_db1_S1_Treatm!F5*Weighting!B6+TUM_db1_S1_Treatm!G5*Weighting!B7+TUM_db1_S1_Treatm!H5*Weighting!B8+TUM_db1_S1_Treatm!I5*Weighting!B9+TUM_db1_S1_Treatm!J5*Weighting!B10+TUM_db1_S1_Treatm!K5*Weighting!B11+TUM_db1_S1_Treatm!L5*Weighting!B12+TUM_db1_S1_Treatm!M5*Weighting!B13+TUM_db1_S1_Treatm!N5*Weighting!B14+TUM_db1_S1_Treatm!O5*Weighting!B15+TUM_db1_S1_Treatm!P5*Weighting!B16+TUM_db1_S1_Treatm!Q5*Weighting!B17</f>
        <v>0.3013217355323114</v>
      </c>
      <c r="C5" s="6">
        <f ca="1">+TUM_db1_S1_Treatm!B5*Weighting!C2+TUM_db1_S1_Treatm!C5*Weighting!C3+TUM_db1_S1_Treatm!D5*Weighting!C4+TUM_db1_S1_Treatm!E5*Weighting!C5+TUM_db1_S1_Treatm!F5*Weighting!C6+TUM_db1_S1_Treatm!G5*Weighting!C7+TUM_db1_S1_Treatm!H5*Weighting!C8+TUM_db1_S1_Treatm!I5*Weighting!C9+TUM_db1_S1_Treatm!J5*Weighting!C10+TUM_db1_S1_Treatm!K5*Weighting!C11+TUM_db1_S1_Treatm!L5*Weighting!C12+TUM_db1_S1_Treatm!M5*Weighting!C13+TUM_db1_S1_Treatm!N5*Weighting!C14+TUM_db1_S1_Treatm!O5*Weighting!C15+TUM_db1_S1_Treatm!P5*Weighting!C16+TUM_db1_S1_Treatm!Q5*Weighting!C17</f>
        <v>0.18443789314153039</v>
      </c>
      <c r="D5" s="6">
        <f ca="1">+TUM_db1_S1_Treatm!B5*Weighting!D2+TUM_db1_S1_Treatm!C5*Weighting!D3+TUM_db1_S1_Treatm!D5*Weighting!D4+TUM_db1_S1_Treatm!E5*Weighting!D5+TUM_db1_S1_Treatm!F5*Weighting!D6+TUM_db1_S1_Treatm!G5*Weighting!D7+TUM_db1_S1_Treatm!H5*Weighting!D8+TUM_db1_S1_Treatm!I5*Weighting!D9+TUM_db1_S1_Treatm!J5*Weighting!D10+TUM_db1_S1_Treatm!K5*Weighting!D11+TUM_db1_S1_Treatm!L5*Weighting!D12+TUM_db1_S1_Treatm!M5*Weighting!D13+TUM_db1_S1_Treatm!N5*Weighting!D14+TUM_db1_S1_Treatm!O5*Weighting!D15+TUM_db1_S1_Treatm!P5*Weighting!D16+TUM_db1_S1_Treatm!Q5*Weighting!D17</f>
        <v>0.30202345665496505</v>
      </c>
      <c r="E5" s="6">
        <f ca="1">+TUM_db1_S1_Treatm!B5*Weighting!E2+TUM_db1_S1_Treatm!C5*Weighting!E3+TUM_db1_S1_Treatm!D5*Weighting!E4+TUM_db1_S1_Treatm!E5*Weighting!E5+TUM_db1_S1_Treatm!F5*Weighting!E6+TUM_db1_S1_Treatm!G5*Weighting!E7+TUM_db1_S1_Treatm!H5*Weighting!E8+TUM_db1_S1_Treatm!I5*Weighting!E9+TUM_db1_S1_Treatm!J5*Weighting!E10+TUM_db1_S1_Treatm!K5*Weighting!E11+TUM_db1_S1_Treatm!L5*Weighting!E12+TUM_db1_S1_Treatm!M5*Weighting!E13+TUM_db1_S1_Treatm!N5*Weighting!E14+TUM_db1_S1_Treatm!O5*Weighting!E15+TUM_db1_S1_Treatm!P5*Weighting!E16+TUM_db1_S1_Treatm!Q5*Weighting!E17</f>
        <v>0.12410632440004693</v>
      </c>
      <c r="F5" s="6">
        <f ca="1">+TUM_db1_S1_Treatm!B5*Weighting!F2+TUM_db1_S1_Treatm!C5*Weighting!F3+TUM_db1_S1_Treatm!D5*Weighting!F4+TUM_db1_S1_Treatm!E5*Weighting!F5+TUM_db1_S1_Treatm!F5*Weighting!F6+TUM_db1_S1_Treatm!G5*Weighting!F7+TUM_db1_S1_Treatm!H5*Weighting!F8+TUM_db1_S1_Treatm!I5*Weighting!F9+TUM_db1_S1_Treatm!J5*Weighting!F10+TUM_db1_S1_Treatm!K5*Weighting!F11+TUM_db1_S1_Treatm!L5*Weighting!F12+TUM_db1_S1_Treatm!M5*Weighting!F13+TUM_db1_S1_Treatm!N5*Weighting!F14+TUM_db1_S1_Treatm!O5*Weighting!F15+TUM_db1_S1_Treatm!P5*Weighting!F16+TUM_db1_S1_Treatm!Q5*Weighting!F17</f>
        <v>0.25139558208537593</v>
      </c>
      <c r="G5" s="6">
        <f>+TUM_db1_S1_Treatm!B5*Weighting!G2+TUM_db1_S1_Treatm!C5*Weighting!G3+TUM_db1_S1_Treatm!D5*Weighting!G4+TUM_db1_S1_Treatm!E5*Weighting!G5+TUM_db1_S1_Treatm!F5*Weighting!G6+TUM_db1_S1_Treatm!G5*Weighting!G7+TUM_db1_S1_Treatm!H5*Weighting!G8+TUM_db1_S1_Treatm!I5*Weighting!G9+TUM_db1_S1_Treatm!J5*Weighting!G10+TUM_db1_S1_Treatm!K5*Weighting!G11+TUM_db1_S1_Treatm!L5*Weighting!G12+TUM_db1_S1_Treatm!M5*Weighting!G13+TUM_db1_S1_Treatm!N5*Weighting!G14+TUM_db1_S1_Treatm!O5*Weighting!G15+TUM_db1_S1_Treatm!P5*Weighting!G16+TUM_db1_S1_Treatm!Q5*Weighting!G17</f>
        <v>0.11918691789506075</v>
      </c>
      <c r="H5" s="6">
        <f>+TUM_db1_S1_Treatm!B5*Weighting!H2+TUM_db1_S1_Treatm!C5*Weighting!H3+TUM_db1_S1_Treatm!D5*Weighting!H4+TUM_db1_S1_Treatm!E5*Weighting!H5+TUM_db1_S1_Treatm!F5*Weighting!H6+TUM_db1_S1_Treatm!G5*Weighting!H7+TUM_db1_S1_Treatm!H5*Weighting!H8+TUM_db1_S1_Treatm!I5*Weighting!H9+TUM_db1_S1_Treatm!J5*Weighting!H10+TUM_db1_S1_Treatm!K5*Weighting!H11+TUM_db1_S1_Treatm!L5*Weighting!H12+TUM_db1_S1_Treatm!M5*Weighting!H13+TUM_db1_S1_Treatm!N5*Weighting!H14+TUM_db1_S1_Treatm!O5*Weighting!H15+TUM_db1_S1_Treatm!P5*Weighting!H16+TUM_db1_S1_Treatm!Q5*Weighting!H17</f>
        <v>0.10669351003830911</v>
      </c>
      <c r="I5" s="6">
        <f>+TUM_db1_S1_Treatm!B5*Weighting!I2+TUM_db1_S1_Treatm!C5*Weighting!I3+TUM_db1_S1_Treatm!D5*Weighting!I4+TUM_db1_S1_Treatm!E5*Weighting!I5+TUM_db1_S1_Treatm!F5*Weighting!I6+TUM_db1_S1_Treatm!G5*Weighting!I7+TUM_db1_S1_Treatm!H5*Weighting!I8+TUM_db1_S1_Treatm!I5*Weighting!I9+TUM_db1_S1_Treatm!J5*Weighting!I10+TUM_db1_S1_Treatm!K5*Weighting!I11+TUM_db1_S1_Treatm!L5*Weighting!I12+TUM_db1_S1_Treatm!M5*Weighting!I13+TUM_db1_S1_Treatm!N5*Weighting!I14+TUM_db1_S1_Treatm!O5*Weighting!I15+TUM_db1_S1_Treatm!P5*Weighting!I16+TUM_db1_S1_Treatm!Q5*Weighting!I17</f>
        <v>0.12219489777481544</v>
      </c>
      <c r="J5" s="6">
        <f>+TUM_db1_S1_Treatm!B5*Weighting!J2+TUM_db1_S1_Treatm!C5*Weighting!J3+TUM_db1_S1_Treatm!D5*Weighting!J4+TUM_db1_S1_Treatm!E5*Weighting!J5+TUM_db1_S1_Treatm!F5*Weighting!J6+TUM_db1_S1_Treatm!G5*Weighting!J7+TUM_db1_S1_Treatm!H5*Weighting!J8+TUM_db1_S1_Treatm!I5*Weighting!J9+TUM_db1_S1_Treatm!J5*Weighting!J10+TUM_db1_S1_Treatm!K5*Weighting!J11+TUM_db1_S1_Treatm!L5*Weighting!J12+TUM_db1_S1_Treatm!M5*Weighting!J13+TUM_db1_S1_Treatm!N5*Weighting!J14+TUM_db1_S1_Treatm!O5*Weighting!J15+TUM_db1_S1_Treatm!P5*Weighting!J16+TUM_db1_S1_Treatm!Q5*Weighting!J17</f>
        <v>0.11037835976423122</v>
      </c>
      <c r="K5" s="6">
        <f>+TUM_db1_S1_Treatm!B5*Weighting!K2+TUM_db1_S1_Treatm!C5*Weighting!K3+TUM_db1_S1_Treatm!D5*Weighting!K4+TUM_db1_S1_Treatm!E5*Weighting!K5+TUM_db1_S1_Treatm!F5*Weighting!K6+TUM_db1_S1_Treatm!G5*Weighting!K7+TUM_db1_S1_Treatm!H5*Weighting!K8+TUM_db1_S1_Treatm!I5*Weighting!K9+TUM_db1_S1_Treatm!J5*Weighting!K10+TUM_db1_S1_Treatm!K5*Weighting!K11+TUM_db1_S1_Treatm!L5*Weighting!K12+TUM_db1_S1_Treatm!M5*Weighting!K13+TUM_db1_S1_Treatm!N5*Weighting!K14+TUM_db1_S1_Treatm!O5*Weighting!K15+TUM_db1_S1_Treatm!P5*Weighting!K16+TUM_db1_S1_Treatm!Q5*Weighting!K17</f>
        <v>0.11229689182548838</v>
      </c>
      <c r="L5" s="6">
        <f>+TUM_db1_S1_Treatm!B5*Weighting!L2+TUM_db1_S1_Treatm!C5*Weighting!L3+TUM_db1_S1_Treatm!D5*Weighting!L4+TUM_db1_S1_Treatm!E5*Weighting!L5+TUM_db1_S1_Treatm!F5*Weighting!L6+TUM_db1_S1_Treatm!G5*Weighting!L7+TUM_db1_S1_Treatm!H5*Weighting!L8+TUM_db1_S1_Treatm!I5*Weighting!L9+TUM_db1_S1_Treatm!J5*Weighting!L10+TUM_db1_S1_Treatm!K5*Weighting!L11+TUM_db1_S1_Treatm!L5*Weighting!L12+TUM_db1_S1_Treatm!M5*Weighting!L13+TUM_db1_S1_Treatm!N5*Weighting!L14+TUM_db1_S1_Treatm!O5*Weighting!L15+TUM_db1_S1_Treatm!P5*Weighting!L16+TUM_db1_S1_Treatm!Q5*Weighting!L17</f>
        <v>0.12977384836090536</v>
      </c>
      <c r="M5" s="6">
        <f>+TUM_db1_S1_Treatm!B5*Weighting!M2+TUM_db1_S1_Treatm!C5*Weighting!M3+TUM_db1_S1_Treatm!D5*Weighting!M4+TUM_db1_S1_Treatm!E5*Weighting!M5+TUM_db1_S1_Treatm!F5*Weighting!M6+TUM_db1_S1_Treatm!G5*Weighting!M7+TUM_db1_S1_Treatm!H5*Weighting!M8+TUM_db1_S1_Treatm!I5*Weighting!M9+TUM_db1_S1_Treatm!J5*Weighting!M10+TUM_db1_S1_Treatm!K5*Weighting!M11+TUM_db1_S1_Treatm!L5*Weighting!M12+TUM_db1_S1_Treatm!M5*Weighting!M13+TUM_db1_S1_Treatm!N5*Weighting!M14+TUM_db1_S1_Treatm!O5*Weighting!M15+TUM_db1_S1_Treatm!P5*Weighting!M16+TUM_db1_S1_Treatm!Q5*Weighting!M17</f>
        <v>7.622533283977293E-3</v>
      </c>
      <c r="N5" s="6">
        <f>+TUM_db1_S1_Treatm!B5*Weighting!N2+TUM_db1_S1_Treatm!C5*Weighting!N3+TUM_db1_S1_Treatm!D5*Weighting!N4+TUM_db1_S1_Treatm!E5*Weighting!N5+TUM_db1_S1_Treatm!F5*Weighting!N6+TUM_db1_S1_Treatm!G5*Weighting!N7+TUM_db1_S1_Treatm!H5*Weighting!N8+TUM_db1_S1_Treatm!I5*Weighting!N9+TUM_db1_S1_Treatm!J5*Weighting!N10+TUM_db1_S1_Treatm!K5*Weighting!N11+TUM_db1_S1_Treatm!L5*Weighting!N12+TUM_db1_S1_Treatm!M5*Weighting!N13+TUM_db1_S1_Treatm!N5*Weighting!N14+TUM_db1_S1_Treatm!O5*Weighting!N15+TUM_db1_S1_Treatm!P5*Weighting!N16+TUM_db1_S1_Treatm!Q5*Weighting!N17</f>
        <v>0.65358733490172016</v>
      </c>
      <c r="O5" s="6">
        <f>+TUM_db1_S1_Treatm!B5*Weighting!O2+TUM_db1_S1_Treatm!C5*Weighting!O3+TUM_db1_S1_Treatm!D5*Weighting!O4+TUM_db1_S1_Treatm!E5*Weighting!O5+TUM_db1_S1_Treatm!F5*Weighting!O6+TUM_db1_S1_Treatm!G5*Weighting!O7+TUM_db1_S1_Treatm!H5*Weighting!O8+TUM_db1_S1_Treatm!I5*Weighting!O9+TUM_db1_S1_Treatm!J5*Weighting!O10+TUM_db1_S1_Treatm!K5*Weighting!O11+TUM_db1_S1_Treatm!L5*Weighting!O12+TUM_db1_S1_Treatm!M5*Weighting!O13+TUM_db1_S1_Treatm!N5*Weighting!O14+TUM_db1_S1_Treatm!O5*Weighting!O15+TUM_db1_S1_Treatm!P5*Weighting!O16+TUM_db1_S1_Treatm!Q5*Weighting!O17</f>
        <v>0.14888717474731167</v>
      </c>
      <c r="P5" s="6">
        <f>+TUM_db1_S1_Treatm!B5*Weighting!P2+TUM_db1_S1_Treatm!C5*Weighting!P3+TUM_db1_S1_Treatm!D5*Weighting!P4+TUM_db1_S1_Treatm!E5*Weighting!P5+TUM_db1_S1_Treatm!F5*Weighting!P6+TUM_db1_S1_Treatm!G5*Weighting!P7+TUM_db1_S1_Treatm!H5*Weighting!P8+TUM_db1_S1_Treatm!I5*Weighting!P9+TUM_db1_S1_Treatm!J5*Weighting!P10+TUM_db1_S1_Treatm!K5*Weighting!P11+TUM_db1_S1_Treatm!L5*Weighting!P12+TUM_db1_S1_Treatm!M5*Weighting!P13+TUM_db1_S1_Treatm!N5*Weighting!P14+TUM_db1_S1_Treatm!O5*Weighting!P15+TUM_db1_S1_Treatm!P5*Weighting!P16+TUM_db1_S1_Treatm!Q5*Weighting!P17</f>
        <v>0.14427508457396515</v>
      </c>
      <c r="Q5" s="6">
        <f>+TUM_db1_S1_Treatm!B5*Weighting!Q2+TUM_db1_S1_Treatm!C5*Weighting!Q3+TUM_db1_S1_Treatm!D5*Weighting!Q4+TUM_db1_S1_Treatm!E5*Weighting!Q5+TUM_db1_S1_Treatm!F5*Weighting!Q6+TUM_db1_S1_Treatm!G5*Weighting!Q7+TUM_db1_S1_Treatm!H5*Weighting!Q8+TUM_db1_S1_Treatm!I5*Weighting!Q9+TUM_db1_S1_Treatm!J5*Weighting!Q10+TUM_db1_S1_Treatm!K5*Weighting!Q11+TUM_db1_S1_Treatm!L5*Weighting!Q12+TUM_db1_S1_Treatm!M5*Weighting!Q13+TUM_db1_S1_Treatm!N5*Weighting!Q14+TUM_db1_S1_Treatm!O5*Weighting!Q15+TUM_db1_S1_Treatm!P5*Weighting!Q16+TUM_db1_S1_Treatm!Q5*Weighting!Q17</f>
        <v>1.2766291105512256E-2</v>
      </c>
      <c r="R5" s="6">
        <f>+TUM_db1_S1_Treatm!B5*Weighting!R2+TUM_db1_S1_Treatm!C5*Weighting!R3+TUM_db1_S1_Treatm!D5*Weighting!R4+TUM_db1_S1_Treatm!E5*Weighting!R5+TUM_db1_S1_Treatm!F5*Weighting!R6+TUM_db1_S1_Treatm!G5*Weighting!R7+TUM_db1_S1_Treatm!H5*Weighting!R8+TUM_db1_S1_Treatm!I5*Weighting!R9+TUM_db1_S1_Treatm!J5*Weighting!R10+TUM_db1_S1_Treatm!K5*Weighting!R11+TUM_db1_S1_Treatm!L5*Weighting!R12+TUM_db1_S1_Treatm!M5*Weighting!R13+TUM_db1_S1_Treatm!N5*Weighting!R14+TUM_db1_S1_Treatm!O5*Weighting!R15+TUM_db1_S1_Treatm!P5*Weighting!R16+TUM_db1_S1_Treatm!Q5*Weighting!R17</f>
        <v>0.13404501081080009</v>
      </c>
      <c r="S5" s="6">
        <f>+TUM_db1_S1_Treatm!B5*Weighting!S2+TUM_db1_S1_Treatm!C5*Weighting!S3+TUM_db1_S1_Treatm!D5*Weighting!S4+TUM_db1_S1_Treatm!E5*Weighting!S5+TUM_db1_S1_Treatm!F5*Weighting!S6+TUM_db1_S1_Treatm!G5*Weighting!S7+TUM_db1_S1_Treatm!H5*Weighting!S8+TUM_db1_S1_Treatm!I5*Weighting!S9+TUM_db1_S1_Treatm!J5*Weighting!S10+TUM_db1_S1_Treatm!K5*Weighting!S11+TUM_db1_S1_Treatm!L5*Weighting!S12+TUM_db1_S1_Treatm!M5*Weighting!S13+TUM_db1_S1_Treatm!N5*Weighting!S14+TUM_db1_S1_Treatm!O5*Weighting!S15+TUM_db1_S1_Treatm!P5*Weighting!S16+TUM_db1_S1_Treatm!Q5*Weighting!S17</f>
        <v>9.0538909795519776E-2</v>
      </c>
      <c r="T5" s="6">
        <f>+TUM_db1_S1_Treatm!B5*Weighting!T2+TUM_db1_S1_Treatm!C5*Weighting!T3+TUM_db1_S1_Treatm!D5*Weighting!T4+TUM_db1_S1_Treatm!E5*Weighting!T5+TUM_db1_S1_Treatm!F5*Weighting!T6+TUM_db1_S1_Treatm!G5*Weighting!T7+TUM_db1_S1_Treatm!H5*Weighting!T8+TUM_db1_S1_Treatm!I5*Weighting!T9+TUM_db1_S1_Treatm!J5*Weighting!T10+TUM_db1_S1_Treatm!K5*Weighting!T11+TUM_db1_S1_Treatm!L5*Weighting!T12+TUM_db1_S1_Treatm!M5*Weighting!T13+TUM_db1_S1_Treatm!N5*Weighting!T14+TUM_db1_S1_Treatm!O5*Weighting!T15+TUM_db1_S1_Treatm!P5*Weighting!T16+TUM_db1_S1_Treatm!Q5*Weighting!T17</f>
        <v>0.1022194354231165</v>
      </c>
      <c r="U5" s="6">
        <f>+TUM_db1_S1_Treatm!B5*Weighting!U2+TUM_db1_S1_Treatm!C5*Weighting!U3+TUM_db1_S1_Treatm!D5*Weighting!U4+TUM_db1_S1_Treatm!E5*Weighting!U5+TUM_db1_S1_Treatm!F5*Weighting!U6+TUM_db1_S1_Treatm!G5*Weighting!U7+TUM_db1_S1_Treatm!H5*Weighting!U8+TUM_db1_S1_Treatm!I5*Weighting!U9+TUM_db1_S1_Treatm!J5*Weighting!U10+TUM_db1_S1_Treatm!K5*Weighting!U11+TUM_db1_S1_Treatm!L5*Weighting!U12+TUM_db1_S1_Treatm!M5*Weighting!U13+TUM_db1_S1_Treatm!N5*Weighting!U14+TUM_db1_S1_Treatm!O5*Weighting!U15+TUM_db1_S1_Treatm!P5*Weighting!U16+TUM_db1_S1_Treatm!Q5*Weighting!U17</f>
        <v>1.3317066706303641E-2</v>
      </c>
      <c r="V5" s="6">
        <f>+TUM_db1_S1_Treatm!B5*Weighting!V2+TUM_db1_S1_Treatm!C5*Weighting!V3+TUM_db1_S1_Treatm!D5*Weighting!V4+TUM_db1_S1_Treatm!E5*Weighting!V5+TUM_db1_S1_Treatm!F5*Weighting!V6+TUM_db1_S1_Treatm!G5*Weighting!V7+TUM_db1_S1_Treatm!H5*Weighting!V8+TUM_db1_S1_Treatm!I5*Weighting!V9+TUM_db1_S1_Treatm!J5*Weighting!V10+TUM_db1_S1_Treatm!K5*Weighting!V11+TUM_db1_S1_Treatm!L5*Weighting!V12+TUM_db1_S1_Treatm!M5*Weighting!V13+TUM_db1_S1_Treatm!N5*Weighting!V14+TUM_db1_S1_Treatm!O5*Weighting!V15+TUM_db1_S1_Treatm!P5*Weighting!V16+TUM_db1_S1_Treatm!Q5*Weighting!V17</f>
        <v>6.7351060986785269E-2</v>
      </c>
      <c r="W5" s="6">
        <f>+TUM_db1_S1_Treatm!B5*Weighting!W2+TUM_db1_S1_Treatm!C5*Weighting!W3+TUM_db1_S1_Treatm!D5*Weighting!W4+TUM_db1_S1_Treatm!E5*Weighting!W5+TUM_db1_S1_Treatm!F5*Weighting!W6+TUM_db1_S1_Treatm!G5*Weighting!W7+TUM_db1_S1_Treatm!H5*Weighting!W8+TUM_db1_S1_Treatm!I5*Weighting!W9+TUM_db1_S1_Treatm!J5*Weighting!W10+TUM_db1_S1_Treatm!K5*Weighting!W11+TUM_db1_S1_Treatm!L5*Weighting!W12+TUM_db1_S1_Treatm!M5*Weighting!W13+TUM_db1_S1_Treatm!N5*Weighting!W14+TUM_db1_S1_Treatm!O5*Weighting!W15+TUM_db1_S1_Treatm!P5*Weighting!W16+TUM_db1_S1_Treatm!Q5*Weighting!W17</f>
        <v>0.11071367952077389</v>
      </c>
      <c r="X5" s="6">
        <f>+TUM_db1_S1_Treatm!B5*Weighting!X2+TUM_db1_S1_Treatm!C5*Weighting!X3+TUM_db1_S1_Treatm!D5*Weighting!X4+TUM_db1_S1_Treatm!E5*Weighting!X5+TUM_db1_S1_Treatm!F5*Weighting!X6+TUM_db1_S1_Treatm!G5*Weighting!X7+TUM_db1_S1_Treatm!H5*Weighting!X8+TUM_db1_S1_Treatm!I5*Weighting!X9+TUM_db1_S1_Treatm!J5*Weighting!X10+TUM_db1_S1_Treatm!K5*Weighting!X11+TUM_db1_S1_Treatm!L5*Weighting!X12+TUM_db1_S1_Treatm!M5*Weighting!X13+TUM_db1_S1_Treatm!N5*Weighting!X14+TUM_db1_S1_Treatm!O5*Weighting!X15+TUM_db1_S1_Treatm!P5*Weighting!X16+TUM_db1_S1_Treatm!Q5*Weighting!X17</f>
        <v>3.6652972966213671E-2</v>
      </c>
      <c r="Y5" s="6">
        <f>+TUM_db1_S1_Treatm!B5*Weighting!Y2+TUM_db1_S1_Treatm!C5*Weighting!Y3+TUM_db1_S1_Treatm!D5*Weighting!Y4+TUM_db1_S1_Treatm!E5*Weighting!Y5+TUM_db1_S1_Treatm!F5*Weighting!Y6+TUM_db1_S1_Treatm!G5*Weighting!Y7+TUM_db1_S1_Treatm!H5*Weighting!Y8+TUM_db1_S1_Treatm!I5*Weighting!Y9+TUM_db1_S1_Treatm!J5*Weighting!Y10+TUM_db1_S1_Treatm!K5*Weighting!Y11+TUM_db1_S1_Treatm!L5*Weighting!Y12+TUM_db1_S1_Treatm!M5*Weighting!Y13+TUM_db1_S1_Treatm!N5*Weighting!Y14+TUM_db1_S1_Treatm!O5*Weighting!Y15+TUM_db1_S1_Treatm!P5*Weighting!Y16+TUM_db1_S1_Treatm!Q5*Weighting!Y17</f>
        <v>7.2259260353804804E-3</v>
      </c>
      <c r="Z5" s="6">
        <f>+TUM_db1_S1_Treatm!B5*Weighting!Z2+TUM_db1_S1_Treatm!C5*Weighting!Z3+TUM_db1_S1_Treatm!D5*Weighting!Z4+TUM_db1_S1_Treatm!E5*Weighting!Z5+TUM_db1_S1_Treatm!F5*Weighting!Z6+TUM_db1_S1_Treatm!G5*Weighting!Z7+TUM_db1_S1_Treatm!H5*Weighting!Z8+TUM_db1_S1_Treatm!I5*Weighting!Z9+TUM_db1_S1_Treatm!J5*Weighting!Z10+TUM_db1_S1_Treatm!K5*Weighting!Z11+TUM_db1_S1_Treatm!L5*Weighting!Z12+TUM_db1_S1_Treatm!M5*Weighting!Z13+TUM_db1_S1_Treatm!N5*Weighting!Z14+TUM_db1_S1_Treatm!O5*Weighting!Z15+TUM_db1_S1_Treatm!P5*Weighting!Z16+TUM_db1_S1_Treatm!Q5*Weighting!Z17</f>
        <v>3.4950076675814734E-2</v>
      </c>
      <c r="AA5" s="6">
        <f>+TUM_db1_S1_Treatm!B5*Weighting!AA2+TUM_db1_S1_Treatm!C5*Weighting!AA3+TUM_db1_S1_Treatm!D5*Weighting!AA4+TUM_db1_S1_Treatm!E5*Weighting!AA5+TUM_db1_S1_Treatm!F5*Weighting!AA6+TUM_db1_S1_Treatm!G5*Weighting!AA7+TUM_db1_S1_Treatm!H5*Weighting!AA8+TUM_db1_S1_Treatm!I5*Weighting!AA9+TUM_db1_S1_Treatm!J5*Weighting!AA10+TUM_db1_S1_Treatm!K5*Weighting!AA11+TUM_db1_S1_Treatm!L5*Weighting!AA12+TUM_db1_S1_Treatm!M5*Weighting!AA13+TUM_db1_S1_Treatm!N5*Weighting!AA14+TUM_db1_S1_Treatm!O5*Weighting!AA15+TUM_db1_S1_Treatm!P5*Weighting!AA16+TUM_db1_S1_Treatm!Q5*Weighting!AA17</f>
        <v>0.21306428042687214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Util!B2*Weighting!B2+TUM_db1_S1_Util!C2*Weighting!B3+TUM_db1_S1_Util!D2*Weighting!B4+TUM_db1_S1_Util!E2*Weighting!B5+TUM_db1_S1_Util!F2*Weighting!B6+TUM_db1_S1_Util!G2*Weighting!B7+TUM_db1_S1_Util!H2*Weighting!B8+TUM_db1_S1_Util!I2*Weighting!B9+TUM_db1_S1_Util!J2*Weighting!B10+TUM_db1_S1_Util!K2*Weighting!B11+TUM_db1_S1_Util!L2*Weighting!B12+TUM_db1_S1_Util!M2*Weighting!B13+TUM_db1_S1_Util!N2*Weighting!B14+TUM_db1_S1_Util!O2*Weighting!B15+TUM_db1_S1_Util!P2*Weighting!B16+TUM_db1_S1_Util!Q2*Weighting!B17</f>
        <v>-0.161948708405207</v>
      </c>
      <c r="C2" s="6">
        <f ca="1">+TUM_db1_S1_Util!B2*Weighting!C2+TUM_db1_S1_Util!C2*Weighting!C3+TUM_db1_S1_Util!D2*Weighting!C4+TUM_db1_S1_Util!E2*Weighting!C5+TUM_db1_S1_Util!F2*Weighting!C6+TUM_db1_S1_Util!G2*Weighting!C7+TUM_db1_S1_Util!H2*Weighting!C8+TUM_db1_S1_Util!I2*Weighting!C9+TUM_db1_S1_Util!J2*Weighting!C10+TUM_db1_S1_Util!K2*Weighting!C11+TUM_db1_S1_Util!L2*Weighting!C12+TUM_db1_S1_Util!M2*Weighting!C13+TUM_db1_S1_Util!N2*Weighting!C14+TUM_db1_S1_Util!O2*Weighting!C15+TUM_db1_S1_Util!P2*Weighting!C16+TUM_db1_S1_Util!Q2*Weighting!C17</f>
        <v>-0.13900776213876745</v>
      </c>
      <c r="D2" s="6">
        <f ca="1">+TUM_db1_S1_Util!B2*Weighting!D2+TUM_db1_S1_Util!C2*Weighting!D3+TUM_db1_S1_Util!D2*Weighting!D4+TUM_db1_S1_Util!E2*Weighting!D5+TUM_db1_S1_Util!F2*Weighting!D6+TUM_db1_S1_Util!G2*Weighting!D7+TUM_db1_S1_Util!H2*Weighting!D8+TUM_db1_S1_Util!I2*Weighting!D9+TUM_db1_S1_Util!J2*Weighting!D10+TUM_db1_S1_Util!K2*Weighting!D11+TUM_db1_S1_Util!L2*Weighting!D12+TUM_db1_S1_Util!M2*Weighting!D13+TUM_db1_S1_Util!N2*Weighting!D14+TUM_db1_S1_Util!O2*Weighting!D15+TUM_db1_S1_Util!P2*Weighting!D16+TUM_db1_S1_Util!Q2*Weighting!D17</f>
        <v>-0.16118876293763743</v>
      </c>
      <c r="E2" s="6">
        <f ca="1">+TUM_db1_S1_Util!B2*Weighting!E2+TUM_db1_S1_Util!C2*Weighting!E3+TUM_db1_S1_Util!D2*Weighting!E4+TUM_db1_S1_Util!E2*Weighting!E5+TUM_db1_S1_Util!F2*Weighting!E6+TUM_db1_S1_Util!G2*Weighting!E7+TUM_db1_S1_Util!H2*Weighting!E8+TUM_db1_S1_Util!I2*Weighting!E9+TUM_db1_S1_Util!J2*Weighting!E10+TUM_db1_S1_Util!K2*Weighting!E11+TUM_db1_S1_Util!L2*Weighting!E12+TUM_db1_S1_Util!M2*Weighting!E13+TUM_db1_S1_Util!N2*Weighting!E14+TUM_db1_S1_Util!O2*Weighting!E15+TUM_db1_S1_Util!P2*Weighting!E16+TUM_db1_S1_Util!Q2*Weighting!E17</f>
        <v>-9.3672116093741126E-2</v>
      </c>
      <c r="F2" s="6">
        <f ca="1">+TUM_db1_S1_Util!B2*Weighting!F2+TUM_db1_S1_Util!C2*Weighting!F3+TUM_db1_S1_Util!D2*Weighting!F4+TUM_db1_S1_Util!E2*Weighting!F5+TUM_db1_S1_Util!F2*Weighting!F6+TUM_db1_S1_Util!G2*Weighting!F7+TUM_db1_S1_Util!H2*Weighting!F8+TUM_db1_S1_Util!I2*Weighting!F9+TUM_db1_S1_Util!J2*Weighting!F10+TUM_db1_S1_Util!K2*Weighting!F11+TUM_db1_S1_Util!L2*Weighting!F12+TUM_db1_S1_Util!M2*Weighting!F13+TUM_db1_S1_Util!N2*Weighting!F14+TUM_db1_S1_Util!O2*Weighting!F15+TUM_db1_S1_Util!P2*Weighting!F16+TUM_db1_S1_Util!Q2*Weighting!F17</f>
        <v>-0.14596433817105758</v>
      </c>
      <c r="G2" s="6">
        <f>+TUM_db1_S1_Util!B2*Weighting!G2+TUM_db1_S1_Util!C2*Weighting!G3+TUM_db1_S1_Util!D2*Weighting!G4+TUM_db1_S1_Util!E2*Weighting!G5+TUM_db1_S1_Util!F2*Weighting!G6+TUM_db1_S1_Util!G2*Weighting!G7+TUM_db1_S1_Util!H2*Weighting!G8+TUM_db1_S1_Util!I2*Weighting!G9+TUM_db1_S1_Util!J2*Weighting!G10+TUM_db1_S1_Util!K2*Weighting!G11+TUM_db1_S1_Util!L2*Weighting!G12+TUM_db1_S1_Util!M2*Weighting!G13+TUM_db1_S1_Util!N2*Weighting!G14+TUM_db1_S1_Util!O2*Weighting!G15+TUM_db1_S1_Util!P2*Weighting!G16+TUM_db1_S1_Util!Q2*Weighting!G17</f>
        <v>-6.8793607071333349E-2</v>
      </c>
      <c r="H2" s="6">
        <f>+TUM_db1_S1_Util!B2*Weighting!H2+TUM_db1_S1_Util!C2*Weighting!H3+TUM_db1_S1_Util!D2*Weighting!H4+TUM_db1_S1_Util!E2*Weighting!H5+TUM_db1_S1_Util!F2*Weighting!H6+TUM_db1_S1_Util!G2*Weighting!H7+TUM_db1_S1_Util!H2*Weighting!H8+TUM_db1_S1_Util!I2*Weighting!H9+TUM_db1_S1_Util!J2*Weighting!H10+TUM_db1_S1_Util!K2*Weighting!H11+TUM_db1_S1_Util!L2*Weighting!H12+TUM_db1_S1_Util!M2*Weighting!H13+TUM_db1_S1_Util!N2*Weighting!H14+TUM_db1_S1_Util!O2*Weighting!H15+TUM_db1_S1_Util!P2*Weighting!H16+TUM_db1_S1_Util!Q2*Weighting!H17</f>
        <v>-8.0352593543418671E-2</v>
      </c>
      <c r="I2" s="6">
        <f>+TUM_db1_S1_Util!B2*Weighting!I2+TUM_db1_S1_Util!C2*Weighting!I3+TUM_db1_S1_Util!D2*Weighting!I4+TUM_db1_S1_Util!E2*Weighting!I5+TUM_db1_S1_Util!F2*Weighting!I6+TUM_db1_S1_Util!G2*Weighting!I7+TUM_db1_S1_Util!H2*Weighting!I8+TUM_db1_S1_Util!I2*Weighting!I9+TUM_db1_S1_Util!J2*Weighting!I10+TUM_db1_S1_Util!K2*Weighting!I11+TUM_db1_S1_Util!L2*Weighting!I12+TUM_db1_S1_Util!M2*Weighting!I13+TUM_db1_S1_Util!N2*Weighting!I14+TUM_db1_S1_Util!O2*Weighting!I15+TUM_db1_S1_Util!P2*Weighting!I16+TUM_db1_S1_Util!Q2*Weighting!I17</f>
        <v>-6.911472327594774E-2</v>
      </c>
      <c r="J2" s="6">
        <f>+TUM_db1_S1_Util!B2*Weighting!J2+TUM_db1_S1_Util!C2*Weighting!J3+TUM_db1_S1_Util!D2*Weighting!J4+TUM_db1_S1_Util!E2*Weighting!J5+TUM_db1_S1_Util!F2*Weighting!J6+TUM_db1_S1_Util!G2*Weighting!J7+TUM_db1_S1_Util!H2*Weighting!J8+TUM_db1_S1_Util!I2*Weighting!J9+TUM_db1_S1_Util!J2*Weighting!J10+TUM_db1_S1_Util!K2*Weighting!J11+TUM_db1_S1_Util!L2*Weighting!J12+TUM_db1_S1_Util!M2*Weighting!J13+TUM_db1_S1_Util!N2*Weighting!J14+TUM_db1_S1_Util!O2*Weighting!J15+TUM_db1_S1_Util!P2*Weighting!J16+TUM_db1_S1_Util!Q2*Weighting!J17</f>
        <v>-6.2963620666084602E-2</v>
      </c>
      <c r="K2" s="6">
        <f>+TUM_db1_S1_Util!B2*Weighting!K2+TUM_db1_S1_Util!C2*Weighting!K3+TUM_db1_S1_Util!D2*Weighting!K4+TUM_db1_S1_Util!E2*Weighting!K5+TUM_db1_S1_Util!F2*Weighting!K6+TUM_db1_S1_Util!G2*Weighting!K7+TUM_db1_S1_Util!H2*Weighting!K8+TUM_db1_S1_Util!I2*Weighting!K9+TUM_db1_S1_Util!J2*Weighting!K10+TUM_db1_S1_Util!K2*Weighting!K11+TUM_db1_S1_Util!L2*Weighting!K12+TUM_db1_S1_Util!M2*Weighting!K13+TUM_db1_S1_Util!N2*Weighting!K14+TUM_db1_S1_Util!O2*Weighting!K15+TUM_db1_S1_Util!P2*Weighting!K16+TUM_db1_S1_Util!Q2*Weighting!K17</f>
        <v>-6.7105965793551631E-2</v>
      </c>
      <c r="L2" s="6">
        <f>+TUM_db1_S1_Util!B2*Weighting!L2+TUM_db1_S1_Util!C2*Weighting!L3+TUM_db1_S1_Util!D2*Weighting!L4+TUM_db1_S1_Util!E2*Weighting!L5+TUM_db1_S1_Util!F2*Weighting!L6+TUM_db1_S1_Util!G2*Weighting!L7+TUM_db1_S1_Util!H2*Weighting!L8+TUM_db1_S1_Util!I2*Weighting!L9+TUM_db1_S1_Util!J2*Weighting!L10+TUM_db1_S1_Util!K2*Weighting!L11+TUM_db1_S1_Util!L2*Weighting!L12+TUM_db1_S1_Util!M2*Weighting!L13+TUM_db1_S1_Util!N2*Weighting!L14+TUM_db1_S1_Util!O2*Weighting!L15+TUM_db1_S1_Util!P2*Weighting!L16+TUM_db1_S1_Util!Q2*Weighting!L17</f>
        <v>-0.14932231936035098</v>
      </c>
      <c r="M2" s="6">
        <f>+TUM_db1_S1_Util!B2*Weighting!M2+TUM_db1_S1_Util!C2*Weighting!M3+TUM_db1_S1_Util!D2*Weighting!M4+TUM_db1_S1_Util!E2*Weighting!M5+TUM_db1_S1_Util!F2*Weighting!M6+TUM_db1_S1_Util!G2*Weighting!M7+TUM_db1_S1_Util!H2*Weighting!M8+TUM_db1_S1_Util!I2*Weighting!M9+TUM_db1_S1_Util!J2*Weighting!M10+TUM_db1_S1_Util!K2*Weighting!M11+TUM_db1_S1_Util!L2*Weighting!M12+TUM_db1_S1_Util!M2*Weighting!M13+TUM_db1_S1_Util!N2*Weighting!M14+TUM_db1_S1_Util!O2*Weighting!M15+TUM_db1_S1_Util!P2*Weighting!M16+TUM_db1_S1_Util!Q2*Weighting!M17</f>
        <v>-5.5010830152482622E-3</v>
      </c>
      <c r="N2" s="6">
        <f>+TUM_db1_S1_Util!B2*Weighting!N2+TUM_db1_S1_Util!C2*Weighting!N3+TUM_db1_S1_Util!D2*Weighting!N4+TUM_db1_S1_Util!E2*Weighting!N5+TUM_db1_S1_Util!F2*Weighting!N6+TUM_db1_S1_Util!G2*Weighting!N7+TUM_db1_S1_Util!H2*Weighting!N8+TUM_db1_S1_Util!I2*Weighting!N9+TUM_db1_S1_Util!J2*Weighting!N10+TUM_db1_S1_Util!K2*Weighting!N11+TUM_db1_S1_Util!L2*Weighting!N12+TUM_db1_S1_Util!M2*Weighting!N13+TUM_db1_S1_Util!N2*Weighting!N14+TUM_db1_S1_Util!O2*Weighting!N15+TUM_db1_S1_Util!P2*Weighting!N16+TUM_db1_S1_Util!Q2*Weighting!N17</f>
        <v>-0.30305051551170931</v>
      </c>
      <c r="O2" s="6">
        <f>+TUM_db1_S1_Util!B2*Weighting!O2+TUM_db1_S1_Util!C2*Weighting!O3+TUM_db1_S1_Util!D2*Weighting!O4+TUM_db1_S1_Util!E2*Weighting!O5+TUM_db1_S1_Util!F2*Weighting!O6+TUM_db1_S1_Util!G2*Weighting!O7+TUM_db1_S1_Util!H2*Weighting!O8+TUM_db1_S1_Util!I2*Weighting!O9+TUM_db1_S1_Util!J2*Weighting!O10+TUM_db1_S1_Util!K2*Weighting!O11+TUM_db1_S1_Util!L2*Weighting!O12+TUM_db1_S1_Util!M2*Weighting!O13+TUM_db1_S1_Util!N2*Weighting!O14+TUM_db1_S1_Util!O2*Weighting!O15+TUM_db1_S1_Util!P2*Weighting!O16+TUM_db1_S1_Util!Q2*Weighting!O17</f>
        <v>-6.1009886150820841E-2</v>
      </c>
      <c r="P2" s="6">
        <f>+TUM_db1_S1_Util!B2*Weighting!P2+TUM_db1_S1_Util!C2*Weighting!P3+TUM_db1_S1_Util!D2*Weighting!P4+TUM_db1_S1_Util!E2*Weighting!P5+TUM_db1_S1_Util!F2*Weighting!P6+TUM_db1_S1_Util!G2*Weighting!P7+TUM_db1_S1_Util!H2*Weighting!P8+TUM_db1_S1_Util!I2*Weighting!P9+TUM_db1_S1_Util!J2*Weighting!P10+TUM_db1_S1_Util!K2*Weighting!P11+TUM_db1_S1_Util!L2*Weighting!P12+TUM_db1_S1_Util!M2*Weighting!P13+TUM_db1_S1_Util!N2*Weighting!P14+TUM_db1_S1_Util!O2*Weighting!P15+TUM_db1_S1_Util!P2*Weighting!P16+TUM_db1_S1_Util!Q2*Weighting!P17</f>
        <v>-1.803084245667123E-2</v>
      </c>
      <c r="Q2" s="6">
        <f>+TUM_db1_S1_Util!B2*Weighting!Q2+TUM_db1_S1_Util!C2*Weighting!Q3+TUM_db1_S1_Util!D2*Weighting!Q4+TUM_db1_S1_Util!E2*Weighting!Q5+TUM_db1_S1_Util!F2*Weighting!Q6+TUM_db1_S1_Util!G2*Weighting!Q7+TUM_db1_S1_Util!H2*Weighting!Q8+TUM_db1_S1_Util!I2*Weighting!Q9+TUM_db1_S1_Util!J2*Weighting!Q10+TUM_db1_S1_Util!K2*Weighting!Q11+TUM_db1_S1_Util!L2*Weighting!Q12+TUM_db1_S1_Util!M2*Weighting!Q13+TUM_db1_S1_Util!N2*Weighting!Q14+TUM_db1_S1_Util!O2*Weighting!Q15+TUM_db1_S1_Util!P2*Weighting!Q16+TUM_db1_S1_Util!Q2*Weighting!Q17</f>
        <v>-3.0669171151784151E-3</v>
      </c>
      <c r="R2" s="6">
        <f>+TUM_db1_S1_Util!B2*Weighting!R2+TUM_db1_S1_Util!C2*Weighting!R3+TUM_db1_S1_Util!D2*Weighting!R4+TUM_db1_S1_Util!E2*Weighting!R5+TUM_db1_S1_Util!F2*Weighting!R6+TUM_db1_S1_Util!G2*Weighting!R7+TUM_db1_S1_Util!H2*Weighting!R8+TUM_db1_S1_Util!I2*Weighting!R9+TUM_db1_S1_Util!J2*Weighting!R10+TUM_db1_S1_Util!K2*Weighting!R11+TUM_db1_S1_Util!L2*Weighting!R12+TUM_db1_S1_Util!M2*Weighting!R13+TUM_db1_S1_Util!N2*Weighting!R14+TUM_db1_S1_Util!O2*Weighting!R15+TUM_db1_S1_Util!P2*Weighting!R16+TUM_db1_S1_Util!Q2*Weighting!R17</f>
        <v>-5.3250021193711417E-2</v>
      </c>
      <c r="S2" s="6">
        <f>+TUM_db1_S1_Util!B2*Weighting!S2+TUM_db1_S1_Util!C2*Weighting!S3+TUM_db1_S1_Util!D2*Weighting!S4+TUM_db1_S1_Util!E2*Weighting!S5+TUM_db1_S1_Util!F2*Weighting!S6+TUM_db1_S1_Util!G2*Weighting!S7+TUM_db1_S1_Util!H2*Weighting!S8+TUM_db1_S1_Util!I2*Weighting!S9+TUM_db1_S1_Util!J2*Weighting!S10+TUM_db1_S1_Util!K2*Weighting!S11+TUM_db1_S1_Util!L2*Weighting!S12+TUM_db1_S1_Util!M2*Weighting!S13+TUM_db1_S1_Util!N2*Weighting!S14+TUM_db1_S1_Util!O2*Weighting!S15+TUM_db1_S1_Util!P2*Weighting!S16+TUM_db1_S1_Util!Q2*Weighting!S17</f>
        <v>-3.8598777982728212E-2</v>
      </c>
      <c r="T2" s="6">
        <f>+TUM_db1_S1_Util!B2*Weighting!T2+TUM_db1_S1_Util!C2*Weighting!T3+TUM_db1_S1_Util!D2*Weighting!T4+TUM_db1_S1_Util!E2*Weighting!T5+TUM_db1_S1_Util!F2*Weighting!T6+TUM_db1_S1_Util!G2*Weighting!T7+TUM_db1_S1_Util!H2*Weighting!T8+TUM_db1_S1_Util!I2*Weighting!T9+TUM_db1_S1_Util!J2*Weighting!T10+TUM_db1_S1_Util!K2*Weighting!T11+TUM_db1_S1_Util!L2*Weighting!T12+TUM_db1_S1_Util!M2*Weighting!T13+TUM_db1_S1_Util!N2*Weighting!T14+TUM_db1_S1_Util!O2*Weighting!T15+TUM_db1_S1_Util!P2*Weighting!T16+TUM_db1_S1_Util!Q2*Weighting!T17</f>
        <v>-4.4789561250706079E-2</v>
      </c>
      <c r="U2" s="6">
        <f>+TUM_db1_S1_Util!B2*Weighting!U2+TUM_db1_S1_Util!C2*Weighting!U3+TUM_db1_S1_Util!D2*Weighting!U4+TUM_db1_S1_Util!E2*Weighting!U5+TUM_db1_S1_Util!F2*Weighting!U6+TUM_db1_S1_Util!G2*Weighting!U7+TUM_db1_S1_Util!H2*Weighting!U8+TUM_db1_S1_Util!I2*Weighting!U9+TUM_db1_S1_Util!J2*Weighting!U10+TUM_db1_S1_Util!K2*Weighting!U11+TUM_db1_S1_Util!L2*Weighting!U12+TUM_db1_S1_Util!M2*Weighting!U13+TUM_db1_S1_Util!N2*Weighting!U14+TUM_db1_S1_Util!O2*Weighting!U15+TUM_db1_S1_Util!P2*Weighting!U16+TUM_db1_S1_Util!Q2*Weighting!U17</f>
        <v>-1.8116862172884676E-2</v>
      </c>
      <c r="V2" s="6">
        <f>+TUM_db1_S1_Util!B2*Weighting!V2+TUM_db1_S1_Util!C2*Weighting!V3+TUM_db1_S1_Util!D2*Weighting!V4+TUM_db1_S1_Util!E2*Weighting!V5+TUM_db1_S1_Util!F2*Weighting!V6+TUM_db1_S1_Util!G2*Weighting!V7+TUM_db1_S1_Util!H2*Weighting!V8+TUM_db1_S1_Util!I2*Weighting!V9+TUM_db1_S1_Util!J2*Weighting!V10+TUM_db1_S1_Util!K2*Weighting!V11+TUM_db1_S1_Util!L2*Weighting!V12+TUM_db1_S1_Util!M2*Weighting!V13+TUM_db1_S1_Util!N2*Weighting!V14+TUM_db1_S1_Util!O2*Weighting!V15+TUM_db1_S1_Util!P2*Weighting!V16+TUM_db1_S1_Util!Q2*Weighting!V17</f>
        <v>-2.4693629472185837E-2</v>
      </c>
      <c r="W2" s="6">
        <f>+TUM_db1_S1_Util!B2*Weighting!W2+TUM_db1_S1_Util!C2*Weighting!W3+TUM_db1_S1_Util!D2*Weighting!W4+TUM_db1_S1_Util!E2*Weighting!W5+TUM_db1_S1_Util!F2*Weighting!W6+TUM_db1_S1_Util!G2*Weighting!W7+TUM_db1_S1_Util!H2*Weighting!W8+TUM_db1_S1_Util!I2*Weighting!W9+TUM_db1_S1_Util!J2*Weighting!W10+TUM_db1_S1_Util!K2*Weighting!W11+TUM_db1_S1_Util!L2*Weighting!W12+TUM_db1_S1_Util!M2*Weighting!W13+TUM_db1_S1_Util!N2*Weighting!W14+TUM_db1_S1_Util!O2*Weighting!W15+TUM_db1_S1_Util!P2*Weighting!W16+TUM_db1_S1_Util!Q2*Weighting!W17</f>
        <v>-1.8095066247641976E-2</v>
      </c>
      <c r="X2" s="6">
        <f>+TUM_db1_S1_Util!B2*Weighting!X2+TUM_db1_S1_Util!C2*Weighting!X3+TUM_db1_S1_Util!D2*Weighting!X4+TUM_db1_S1_Util!E2*Weighting!X5+TUM_db1_S1_Util!F2*Weighting!X6+TUM_db1_S1_Util!G2*Weighting!X7+TUM_db1_S1_Util!H2*Weighting!X8+TUM_db1_S1_Util!I2*Weighting!X9+TUM_db1_S1_Util!J2*Weighting!X10+TUM_db1_S1_Util!K2*Weighting!X11+TUM_db1_S1_Util!L2*Weighting!X12+TUM_db1_S1_Util!M2*Weighting!X13+TUM_db1_S1_Util!N2*Weighting!X14+TUM_db1_S1_Util!O2*Weighting!X15+TUM_db1_S1_Util!P2*Weighting!X16+TUM_db1_S1_Util!Q2*Weighting!X17</f>
        <v>-2.4666815878568843E-3</v>
      </c>
      <c r="Y2" s="6">
        <f>+TUM_db1_S1_Util!B2*Weighting!Y2+TUM_db1_S1_Util!C2*Weighting!Y3+TUM_db1_S1_Util!D2*Weighting!Y4+TUM_db1_S1_Util!E2*Weighting!Y5+TUM_db1_S1_Util!F2*Weighting!Y6+TUM_db1_S1_Util!G2*Weighting!Y7+TUM_db1_S1_Util!H2*Weighting!Y8+TUM_db1_S1_Util!I2*Weighting!Y9+TUM_db1_S1_Util!J2*Weighting!Y10+TUM_db1_S1_Util!K2*Weighting!Y11+TUM_db1_S1_Util!L2*Weighting!Y12+TUM_db1_S1_Util!M2*Weighting!Y13+TUM_db1_S1_Util!N2*Weighting!Y14+TUM_db1_S1_Util!O2*Weighting!Y15+TUM_db1_S1_Util!P2*Weighting!Y16+TUM_db1_S1_Util!Q2*Weighting!Y17</f>
        <v>-1.8858531369904157E-2</v>
      </c>
      <c r="Z2" s="6">
        <f>+TUM_db1_S1_Util!B2*Weighting!Z2+TUM_db1_S1_Util!C2*Weighting!Z3+TUM_db1_S1_Util!D2*Weighting!Z4+TUM_db1_S1_Util!E2*Weighting!Z5+TUM_db1_S1_Util!F2*Weighting!Z6+TUM_db1_S1_Util!G2*Weighting!Z7+TUM_db1_S1_Util!H2*Weighting!Z8+TUM_db1_S1_Util!I2*Weighting!Z9+TUM_db1_S1_Util!J2*Weighting!Z10+TUM_db1_S1_Util!K2*Weighting!Z11+TUM_db1_S1_Util!L2*Weighting!Z12+TUM_db1_S1_Util!M2*Weighting!Z13+TUM_db1_S1_Util!N2*Weighting!Z14+TUM_db1_S1_Util!O2*Weighting!Z15+TUM_db1_S1_Util!P2*Weighting!Z16+TUM_db1_S1_Util!Q2*Weighting!Z17</f>
        <v>-2.046651918734757E-2</v>
      </c>
      <c r="AA2" s="6">
        <f>+TUM_db1_S1_Util!B2*Weighting!AA2+TUM_db1_S1_Util!C2*Weighting!AA3+TUM_db1_S1_Util!D2*Weighting!AA4+TUM_db1_S1_Util!E2*Weighting!AA5+TUM_db1_S1_Util!F2*Weighting!AA6+TUM_db1_S1_Util!G2*Weighting!AA7+TUM_db1_S1_Util!H2*Weighting!AA8+TUM_db1_S1_Util!I2*Weighting!AA9+TUM_db1_S1_Util!J2*Weighting!AA10+TUM_db1_S1_Util!K2*Weighting!AA11+TUM_db1_S1_Util!L2*Weighting!AA12+TUM_db1_S1_Util!M2*Weighting!AA13+TUM_db1_S1_Util!N2*Weighting!AA14+TUM_db1_S1_Util!O2*Weighting!AA15+TUM_db1_S1_Util!P2*Weighting!AA16+TUM_db1_S1_Util!Q2*Weighting!AA17</f>
        <v>-0.32138049906638783</v>
      </c>
    </row>
    <row r="3" spans="1:27" x14ac:dyDescent="0.35">
      <c r="A3" s="5" t="s">
        <v>2</v>
      </c>
      <c r="B3" s="6">
        <f ca="1">+TUM_db1_S1_Util!B3*Weighting!B2+TUM_db1_S1_Util!C3*Weighting!B3+TUM_db1_S1_Util!D3*Weighting!B4+TUM_db1_S1_Util!E3*Weighting!B5+TUM_db1_S1_Util!F3*Weighting!B6+TUM_db1_S1_Util!G3*Weighting!B7+TUM_db1_S1_Util!H3*Weighting!B8+TUM_db1_S1_Util!I3*Weighting!B9+TUM_db1_S1_Util!J3*Weighting!B10+TUM_db1_S1_Util!K3*Weighting!B11+TUM_db1_S1_Util!L3*Weighting!B12+TUM_db1_S1_Util!M3*Weighting!B13+TUM_db1_S1_Util!N3*Weighting!B14+TUM_db1_S1_Util!O3*Weighting!B15+TUM_db1_S1_Util!P3*Weighting!B16+TUM_db1_S1_Util!Q3*Weighting!B17</f>
        <v>-0.161948708405207</v>
      </c>
      <c r="C3" s="6">
        <f ca="1">+TUM_db1_S1_Util!B3*Weighting!C2+TUM_db1_S1_Util!C3*Weighting!C3+TUM_db1_S1_Util!D3*Weighting!C4+TUM_db1_S1_Util!E3*Weighting!C5+TUM_db1_S1_Util!F3*Weighting!C6+TUM_db1_S1_Util!G3*Weighting!C7+TUM_db1_S1_Util!H3*Weighting!C8+TUM_db1_S1_Util!I3*Weighting!C9+TUM_db1_S1_Util!J3*Weighting!C10+TUM_db1_S1_Util!K3*Weighting!C11+TUM_db1_S1_Util!L3*Weighting!C12+TUM_db1_S1_Util!M3*Weighting!C13+TUM_db1_S1_Util!N3*Weighting!C14+TUM_db1_S1_Util!O3*Weighting!C15+TUM_db1_S1_Util!P3*Weighting!C16+TUM_db1_S1_Util!Q3*Weighting!C17</f>
        <v>-0.13900776213876745</v>
      </c>
      <c r="D3" s="6">
        <f ca="1">+TUM_db1_S1_Util!B3*Weighting!D2+TUM_db1_S1_Util!C3*Weighting!D3+TUM_db1_S1_Util!D3*Weighting!D4+TUM_db1_S1_Util!E3*Weighting!D5+TUM_db1_S1_Util!F3*Weighting!D6+TUM_db1_S1_Util!G3*Weighting!D7+TUM_db1_S1_Util!H3*Weighting!D8+TUM_db1_S1_Util!I3*Weighting!D9+TUM_db1_S1_Util!J3*Weighting!D10+TUM_db1_S1_Util!K3*Weighting!D11+TUM_db1_S1_Util!L3*Weighting!D12+TUM_db1_S1_Util!M3*Weighting!D13+TUM_db1_S1_Util!N3*Weighting!D14+TUM_db1_S1_Util!O3*Weighting!D15+TUM_db1_S1_Util!P3*Weighting!D16+TUM_db1_S1_Util!Q3*Weighting!D17</f>
        <v>-0.16118876293763743</v>
      </c>
      <c r="E3" s="6">
        <f ca="1">+TUM_db1_S1_Util!B3*Weighting!E2+TUM_db1_S1_Util!C3*Weighting!E3+TUM_db1_S1_Util!D3*Weighting!E4+TUM_db1_S1_Util!E3*Weighting!E5+TUM_db1_S1_Util!F3*Weighting!E6+TUM_db1_S1_Util!G3*Weighting!E7+TUM_db1_S1_Util!H3*Weighting!E8+TUM_db1_S1_Util!I3*Weighting!E9+TUM_db1_S1_Util!J3*Weighting!E10+TUM_db1_S1_Util!K3*Weighting!E11+TUM_db1_S1_Util!L3*Weighting!E12+TUM_db1_S1_Util!M3*Weighting!E13+TUM_db1_S1_Util!N3*Weighting!E14+TUM_db1_S1_Util!O3*Weighting!E15+TUM_db1_S1_Util!P3*Weighting!E16+TUM_db1_S1_Util!Q3*Weighting!E17</f>
        <v>-9.3672116093741126E-2</v>
      </c>
      <c r="F3" s="6">
        <f ca="1">+TUM_db1_S1_Util!B3*Weighting!F2+TUM_db1_S1_Util!C3*Weighting!F3+TUM_db1_S1_Util!D3*Weighting!F4+TUM_db1_S1_Util!E3*Weighting!F5+TUM_db1_S1_Util!F3*Weighting!F6+TUM_db1_S1_Util!G3*Weighting!F7+TUM_db1_S1_Util!H3*Weighting!F8+TUM_db1_S1_Util!I3*Weighting!F9+TUM_db1_S1_Util!J3*Weighting!F10+TUM_db1_S1_Util!K3*Weighting!F11+TUM_db1_S1_Util!L3*Weighting!F12+TUM_db1_S1_Util!M3*Weighting!F13+TUM_db1_S1_Util!N3*Weighting!F14+TUM_db1_S1_Util!O3*Weighting!F15+TUM_db1_S1_Util!P3*Weighting!F16+TUM_db1_S1_Util!Q3*Weighting!F17</f>
        <v>-0.14596433817105758</v>
      </c>
      <c r="G3" s="6">
        <f>+TUM_db1_S1_Util!B3*Weighting!G2+TUM_db1_S1_Util!C3*Weighting!G3+TUM_db1_S1_Util!D3*Weighting!G4+TUM_db1_S1_Util!E3*Weighting!G5+TUM_db1_S1_Util!F3*Weighting!G6+TUM_db1_S1_Util!G3*Weighting!G7+TUM_db1_S1_Util!H3*Weighting!G8+TUM_db1_S1_Util!I3*Weighting!G9+TUM_db1_S1_Util!J3*Weighting!G10+TUM_db1_S1_Util!K3*Weighting!G11+TUM_db1_S1_Util!L3*Weighting!G12+TUM_db1_S1_Util!M3*Weighting!G13+TUM_db1_S1_Util!N3*Weighting!G14+TUM_db1_S1_Util!O3*Weighting!G15+TUM_db1_S1_Util!P3*Weighting!G16+TUM_db1_S1_Util!Q3*Weighting!G17</f>
        <v>-6.8793607071333349E-2</v>
      </c>
      <c r="H3" s="6">
        <f>+TUM_db1_S1_Util!B3*Weighting!H2+TUM_db1_S1_Util!C3*Weighting!H3+TUM_db1_S1_Util!D3*Weighting!H4+TUM_db1_S1_Util!E3*Weighting!H5+TUM_db1_S1_Util!F3*Weighting!H6+TUM_db1_S1_Util!G3*Weighting!H7+TUM_db1_S1_Util!H3*Weighting!H8+TUM_db1_S1_Util!I3*Weighting!H9+TUM_db1_S1_Util!J3*Weighting!H10+TUM_db1_S1_Util!K3*Weighting!H11+TUM_db1_S1_Util!L3*Weighting!H12+TUM_db1_S1_Util!M3*Weighting!H13+TUM_db1_S1_Util!N3*Weighting!H14+TUM_db1_S1_Util!O3*Weighting!H15+TUM_db1_S1_Util!P3*Weighting!H16+TUM_db1_S1_Util!Q3*Weighting!H17</f>
        <v>-8.0352593543418671E-2</v>
      </c>
      <c r="I3" s="6">
        <f>+TUM_db1_S1_Util!B3*Weighting!I2+TUM_db1_S1_Util!C3*Weighting!I3+TUM_db1_S1_Util!D3*Weighting!I4+TUM_db1_S1_Util!E3*Weighting!I5+TUM_db1_S1_Util!F3*Weighting!I6+TUM_db1_S1_Util!G3*Weighting!I7+TUM_db1_S1_Util!H3*Weighting!I8+TUM_db1_S1_Util!I3*Weighting!I9+TUM_db1_S1_Util!J3*Weighting!I10+TUM_db1_S1_Util!K3*Weighting!I11+TUM_db1_S1_Util!L3*Weighting!I12+TUM_db1_S1_Util!M3*Weighting!I13+TUM_db1_S1_Util!N3*Weighting!I14+TUM_db1_S1_Util!O3*Weighting!I15+TUM_db1_S1_Util!P3*Weighting!I16+TUM_db1_S1_Util!Q3*Weighting!I17</f>
        <v>-6.911472327594774E-2</v>
      </c>
      <c r="J3" s="6">
        <f>+TUM_db1_S1_Util!B3*Weighting!J2+TUM_db1_S1_Util!C3*Weighting!J3+TUM_db1_S1_Util!D3*Weighting!J4+TUM_db1_S1_Util!E3*Weighting!J5+TUM_db1_S1_Util!F3*Weighting!J6+TUM_db1_S1_Util!G3*Weighting!J7+TUM_db1_S1_Util!H3*Weighting!J8+TUM_db1_S1_Util!I3*Weighting!J9+TUM_db1_S1_Util!J3*Weighting!J10+TUM_db1_S1_Util!K3*Weighting!J11+TUM_db1_S1_Util!L3*Weighting!J12+TUM_db1_S1_Util!M3*Weighting!J13+TUM_db1_S1_Util!N3*Weighting!J14+TUM_db1_S1_Util!O3*Weighting!J15+TUM_db1_S1_Util!P3*Weighting!J16+TUM_db1_S1_Util!Q3*Weighting!J17</f>
        <v>-6.2963620666084602E-2</v>
      </c>
      <c r="K3" s="6">
        <f>+TUM_db1_S1_Util!B3*Weighting!K2+TUM_db1_S1_Util!C3*Weighting!K3+TUM_db1_S1_Util!D3*Weighting!K4+TUM_db1_S1_Util!E3*Weighting!K5+TUM_db1_S1_Util!F3*Weighting!K6+TUM_db1_S1_Util!G3*Weighting!K7+TUM_db1_S1_Util!H3*Weighting!K8+TUM_db1_S1_Util!I3*Weighting!K9+TUM_db1_S1_Util!J3*Weighting!K10+TUM_db1_S1_Util!K3*Weighting!K11+TUM_db1_S1_Util!L3*Weighting!K12+TUM_db1_S1_Util!M3*Weighting!K13+TUM_db1_S1_Util!N3*Weighting!K14+TUM_db1_S1_Util!O3*Weighting!K15+TUM_db1_S1_Util!P3*Weighting!K16+TUM_db1_S1_Util!Q3*Weighting!K17</f>
        <v>-6.7105965793551631E-2</v>
      </c>
      <c r="L3" s="6">
        <f>+TUM_db1_S1_Util!B3*Weighting!L2+TUM_db1_S1_Util!C3*Weighting!L3+TUM_db1_S1_Util!D3*Weighting!L4+TUM_db1_S1_Util!E3*Weighting!L5+TUM_db1_S1_Util!F3*Weighting!L6+TUM_db1_S1_Util!G3*Weighting!L7+TUM_db1_S1_Util!H3*Weighting!L8+TUM_db1_S1_Util!I3*Weighting!L9+TUM_db1_S1_Util!J3*Weighting!L10+TUM_db1_S1_Util!K3*Weighting!L11+TUM_db1_S1_Util!L3*Weighting!L12+TUM_db1_S1_Util!M3*Weighting!L13+TUM_db1_S1_Util!N3*Weighting!L14+TUM_db1_S1_Util!O3*Weighting!L15+TUM_db1_S1_Util!P3*Weighting!L16+TUM_db1_S1_Util!Q3*Weighting!L17</f>
        <v>-0.14932231936035098</v>
      </c>
      <c r="M3" s="6">
        <f>+TUM_db1_S1_Util!B3*Weighting!M2+TUM_db1_S1_Util!C3*Weighting!M3+TUM_db1_S1_Util!D3*Weighting!M4+TUM_db1_S1_Util!E3*Weighting!M5+TUM_db1_S1_Util!F3*Weighting!M6+TUM_db1_S1_Util!G3*Weighting!M7+TUM_db1_S1_Util!H3*Weighting!M8+TUM_db1_S1_Util!I3*Weighting!M9+TUM_db1_S1_Util!J3*Weighting!M10+TUM_db1_S1_Util!K3*Weighting!M11+TUM_db1_S1_Util!L3*Weighting!M12+TUM_db1_S1_Util!M3*Weighting!M13+TUM_db1_S1_Util!N3*Weighting!M14+TUM_db1_S1_Util!O3*Weighting!M15+TUM_db1_S1_Util!P3*Weighting!M16+TUM_db1_S1_Util!Q3*Weighting!M17</f>
        <v>-5.5010830152482622E-3</v>
      </c>
      <c r="N3" s="6">
        <f>+TUM_db1_S1_Util!B3*Weighting!N2+TUM_db1_S1_Util!C3*Weighting!N3+TUM_db1_S1_Util!D3*Weighting!N4+TUM_db1_S1_Util!E3*Weighting!N5+TUM_db1_S1_Util!F3*Weighting!N6+TUM_db1_S1_Util!G3*Weighting!N7+TUM_db1_S1_Util!H3*Weighting!N8+TUM_db1_S1_Util!I3*Weighting!N9+TUM_db1_S1_Util!J3*Weighting!N10+TUM_db1_S1_Util!K3*Weighting!N11+TUM_db1_S1_Util!L3*Weighting!N12+TUM_db1_S1_Util!M3*Weighting!N13+TUM_db1_S1_Util!N3*Weighting!N14+TUM_db1_S1_Util!O3*Weighting!N15+TUM_db1_S1_Util!P3*Weighting!N16+TUM_db1_S1_Util!Q3*Weighting!N17</f>
        <v>-0.30305051551170931</v>
      </c>
      <c r="O3" s="6">
        <f>+TUM_db1_S1_Util!B3*Weighting!O2+TUM_db1_S1_Util!C3*Weighting!O3+TUM_db1_S1_Util!D3*Weighting!O4+TUM_db1_S1_Util!E3*Weighting!O5+TUM_db1_S1_Util!F3*Weighting!O6+TUM_db1_S1_Util!G3*Weighting!O7+TUM_db1_S1_Util!H3*Weighting!O8+TUM_db1_S1_Util!I3*Weighting!O9+TUM_db1_S1_Util!J3*Weighting!O10+TUM_db1_S1_Util!K3*Weighting!O11+TUM_db1_S1_Util!L3*Weighting!O12+TUM_db1_S1_Util!M3*Weighting!O13+TUM_db1_S1_Util!N3*Weighting!O14+TUM_db1_S1_Util!O3*Weighting!O15+TUM_db1_S1_Util!P3*Weighting!O16+TUM_db1_S1_Util!Q3*Weighting!O17</f>
        <v>-6.1009886150820841E-2</v>
      </c>
      <c r="P3" s="6">
        <f>+TUM_db1_S1_Util!B3*Weighting!P2+TUM_db1_S1_Util!C3*Weighting!P3+TUM_db1_S1_Util!D3*Weighting!P4+TUM_db1_S1_Util!E3*Weighting!P5+TUM_db1_S1_Util!F3*Weighting!P6+TUM_db1_S1_Util!G3*Weighting!P7+TUM_db1_S1_Util!H3*Weighting!P8+TUM_db1_S1_Util!I3*Weighting!P9+TUM_db1_S1_Util!J3*Weighting!P10+TUM_db1_S1_Util!K3*Weighting!P11+TUM_db1_S1_Util!L3*Weighting!P12+TUM_db1_S1_Util!M3*Weighting!P13+TUM_db1_S1_Util!N3*Weighting!P14+TUM_db1_S1_Util!O3*Weighting!P15+TUM_db1_S1_Util!P3*Weighting!P16+TUM_db1_S1_Util!Q3*Weighting!P17</f>
        <v>-1.803084245667123E-2</v>
      </c>
      <c r="Q3" s="6">
        <f>+TUM_db1_S1_Util!B3*Weighting!Q2+TUM_db1_S1_Util!C3*Weighting!Q3+TUM_db1_S1_Util!D3*Weighting!Q4+TUM_db1_S1_Util!E3*Weighting!Q5+TUM_db1_S1_Util!F3*Weighting!Q6+TUM_db1_S1_Util!G3*Weighting!Q7+TUM_db1_S1_Util!H3*Weighting!Q8+TUM_db1_S1_Util!I3*Weighting!Q9+TUM_db1_S1_Util!J3*Weighting!Q10+TUM_db1_S1_Util!K3*Weighting!Q11+TUM_db1_S1_Util!L3*Weighting!Q12+TUM_db1_S1_Util!M3*Weighting!Q13+TUM_db1_S1_Util!N3*Weighting!Q14+TUM_db1_S1_Util!O3*Weighting!Q15+TUM_db1_S1_Util!P3*Weighting!Q16+TUM_db1_S1_Util!Q3*Weighting!Q17</f>
        <v>-3.0669171151784151E-3</v>
      </c>
      <c r="R3" s="6">
        <f>+TUM_db1_S1_Util!B3*Weighting!R2+TUM_db1_S1_Util!C3*Weighting!R3+TUM_db1_S1_Util!D3*Weighting!R4+TUM_db1_S1_Util!E3*Weighting!R5+TUM_db1_S1_Util!F3*Weighting!R6+TUM_db1_S1_Util!G3*Weighting!R7+TUM_db1_S1_Util!H3*Weighting!R8+TUM_db1_S1_Util!I3*Weighting!R9+TUM_db1_S1_Util!J3*Weighting!R10+TUM_db1_S1_Util!K3*Weighting!R11+TUM_db1_S1_Util!L3*Weighting!R12+TUM_db1_S1_Util!M3*Weighting!R13+TUM_db1_S1_Util!N3*Weighting!R14+TUM_db1_S1_Util!O3*Weighting!R15+TUM_db1_S1_Util!P3*Weighting!R16+TUM_db1_S1_Util!Q3*Weighting!R17</f>
        <v>-5.3250021193711417E-2</v>
      </c>
      <c r="S3" s="6">
        <f>+TUM_db1_S1_Util!B3*Weighting!S2+TUM_db1_S1_Util!C3*Weighting!S3+TUM_db1_S1_Util!D3*Weighting!S4+TUM_db1_S1_Util!E3*Weighting!S5+TUM_db1_S1_Util!F3*Weighting!S6+TUM_db1_S1_Util!G3*Weighting!S7+TUM_db1_S1_Util!H3*Weighting!S8+TUM_db1_S1_Util!I3*Weighting!S9+TUM_db1_S1_Util!J3*Weighting!S10+TUM_db1_S1_Util!K3*Weighting!S11+TUM_db1_S1_Util!L3*Weighting!S12+TUM_db1_S1_Util!M3*Weighting!S13+TUM_db1_S1_Util!N3*Weighting!S14+TUM_db1_S1_Util!O3*Weighting!S15+TUM_db1_S1_Util!P3*Weighting!S16+TUM_db1_S1_Util!Q3*Weighting!S17</f>
        <v>-3.8598777982728212E-2</v>
      </c>
      <c r="T3" s="6">
        <f>+TUM_db1_S1_Util!B3*Weighting!T2+TUM_db1_S1_Util!C3*Weighting!T3+TUM_db1_S1_Util!D3*Weighting!T4+TUM_db1_S1_Util!E3*Weighting!T5+TUM_db1_S1_Util!F3*Weighting!T6+TUM_db1_S1_Util!G3*Weighting!T7+TUM_db1_S1_Util!H3*Weighting!T8+TUM_db1_S1_Util!I3*Weighting!T9+TUM_db1_S1_Util!J3*Weighting!T10+TUM_db1_S1_Util!K3*Weighting!T11+TUM_db1_S1_Util!L3*Weighting!T12+TUM_db1_S1_Util!M3*Weighting!T13+TUM_db1_S1_Util!N3*Weighting!T14+TUM_db1_S1_Util!O3*Weighting!T15+TUM_db1_S1_Util!P3*Weighting!T16+TUM_db1_S1_Util!Q3*Weighting!T17</f>
        <v>-4.4789561250706079E-2</v>
      </c>
      <c r="U3" s="6">
        <f>+TUM_db1_S1_Util!B3*Weighting!U2+TUM_db1_S1_Util!C3*Weighting!U3+TUM_db1_S1_Util!D3*Weighting!U4+TUM_db1_S1_Util!E3*Weighting!U5+TUM_db1_S1_Util!F3*Weighting!U6+TUM_db1_S1_Util!G3*Weighting!U7+TUM_db1_S1_Util!H3*Weighting!U8+TUM_db1_S1_Util!I3*Weighting!U9+TUM_db1_S1_Util!J3*Weighting!U10+TUM_db1_S1_Util!K3*Weighting!U11+TUM_db1_S1_Util!L3*Weighting!U12+TUM_db1_S1_Util!M3*Weighting!U13+TUM_db1_S1_Util!N3*Weighting!U14+TUM_db1_S1_Util!O3*Weighting!U15+TUM_db1_S1_Util!P3*Weighting!U16+TUM_db1_S1_Util!Q3*Weighting!U17</f>
        <v>-1.8116862172884676E-2</v>
      </c>
      <c r="V3" s="6">
        <f>+TUM_db1_S1_Util!B3*Weighting!V2+TUM_db1_S1_Util!C3*Weighting!V3+TUM_db1_S1_Util!D3*Weighting!V4+TUM_db1_S1_Util!E3*Weighting!V5+TUM_db1_S1_Util!F3*Weighting!V6+TUM_db1_S1_Util!G3*Weighting!V7+TUM_db1_S1_Util!H3*Weighting!V8+TUM_db1_S1_Util!I3*Weighting!V9+TUM_db1_S1_Util!J3*Weighting!V10+TUM_db1_S1_Util!K3*Weighting!V11+TUM_db1_S1_Util!L3*Weighting!V12+TUM_db1_S1_Util!M3*Weighting!V13+TUM_db1_S1_Util!N3*Weighting!V14+TUM_db1_S1_Util!O3*Weighting!V15+TUM_db1_S1_Util!P3*Weighting!V16+TUM_db1_S1_Util!Q3*Weighting!V17</f>
        <v>-2.4693629472185837E-2</v>
      </c>
      <c r="W3" s="6">
        <f>+TUM_db1_S1_Util!B3*Weighting!W2+TUM_db1_S1_Util!C3*Weighting!W3+TUM_db1_S1_Util!D3*Weighting!W4+TUM_db1_S1_Util!E3*Weighting!W5+TUM_db1_S1_Util!F3*Weighting!W6+TUM_db1_S1_Util!G3*Weighting!W7+TUM_db1_S1_Util!H3*Weighting!W8+TUM_db1_S1_Util!I3*Weighting!W9+TUM_db1_S1_Util!J3*Weighting!W10+TUM_db1_S1_Util!K3*Weighting!W11+TUM_db1_S1_Util!L3*Weighting!W12+TUM_db1_S1_Util!M3*Weighting!W13+TUM_db1_S1_Util!N3*Weighting!W14+TUM_db1_S1_Util!O3*Weighting!W15+TUM_db1_S1_Util!P3*Weighting!W16+TUM_db1_S1_Util!Q3*Weighting!W17</f>
        <v>-1.8095066247641976E-2</v>
      </c>
      <c r="X3" s="6">
        <f>+TUM_db1_S1_Util!B3*Weighting!X2+TUM_db1_S1_Util!C3*Weighting!X3+TUM_db1_S1_Util!D3*Weighting!X4+TUM_db1_S1_Util!E3*Weighting!X5+TUM_db1_S1_Util!F3*Weighting!X6+TUM_db1_S1_Util!G3*Weighting!X7+TUM_db1_S1_Util!H3*Weighting!X8+TUM_db1_S1_Util!I3*Weighting!X9+TUM_db1_S1_Util!J3*Weighting!X10+TUM_db1_S1_Util!K3*Weighting!X11+TUM_db1_S1_Util!L3*Weighting!X12+TUM_db1_S1_Util!M3*Weighting!X13+TUM_db1_S1_Util!N3*Weighting!X14+TUM_db1_S1_Util!O3*Weighting!X15+TUM_db1_S1_Util!P3*Weighting!X16+TUM_db1_S1_Util!Q3*Weighting!X17</f>
        <v>-2.4666815878568843E-3</v>
      </c>
      <c r="Y3" s="6">
        <f>+TUM_db1_S1_Util!B3*Weighting!Y2+TUM_db1_S1_Util!C3*Weighting!Y3+TUM_db1_S1_Util!D3*Weighting!Y4+TUM_db1_S1_Util!E3*Weighting!Y5+TUM_db1_S1_Util!F3*Weighting!Y6+TUM_db1_S1_Util!G3*Weighting!Y7+TUM_db1_S1_Util!H3*Weighting!Y8+TUM_db1_S1_Util!I3*Weighting!Y9+TUM_db1_S1_Util!J3*Weighting!Y10+TUM_db1_S1_Util!K3*Weighting!Y11+TUM_db1_S1_Util!L3*Weighting!Y12+TUM_db1_S1_Util!M3*Weighting!Y13+TUM_db1_S1_Util!N3*Weighting!Y14+TUM_db1_S1_Util!O3*Weighting!Y15+TUM_db1_S1_Util!P3*Weighting!Y16+TUM_db1_S1_Util!Q3*Weighting!Y17</f>
        <v>-1.8858531369904157E-2</v>
      </c>
      <c r="Z3" s="6">
        <f>+TUM_db1_S1_Util!B3*Weighting!Z2+TUM_db1_S1_Util!C3*Weighting!Z3+TUM_db1_S1_Util!D3*Weighting!Z4+TUM_db1_S1_Util!E3*Weighting!Z5+TUM_db1_S1_Util!F3*Weighting!Z6+TUM_db1_S1_Util!G3*Weighting!Z7+TUM_db1_S1_Util!H3*Weighting!Z8+TUM_db1_S1_Util!I3*Weighting!Z9+TUM_db1_S1_Util!J3*Weighting!Z10+TUM_db1_S1_Util!K3*Weighting!Z11+TUM_db1_S1_Util!L3*Weighting!Z12+TUM_db1_S1_Util!M3*Weighting!Z13+TUM_db1_S1_Util!N3*Weighting!Z14+TUM_db1_S1_Util!O3*Weighting!Z15+TUM_db1_S1_Util!P3*Weighting!Z16+TUM_db1_S1_Util!Q3*Weighting!Z17</f>
        <v>-2.046651918734757E-2</v>
      </c>
      <c r="AA3" s="6">
        <f>+TUM_db1_S1_Util!B3*Weighting!AA2+TUM_db1_S1_Util!C3*Weighting!AA3+TUM_db1_S1_Util!D3*Weighting!AA4+TUM_db1_S1_Util!E3*Weighting!AA5+TUM_db1_S1_Util!F3*Weighting!AA6+TUM_db1_S1_Util!G3*Weighting!AA7+TUM_db1_S1_Util!H3*Weighting!AA8+TUM_db1_S1_Util!I3*Weighting!AA9+TUM_db1_S1_Util!J3*Weighting!AA10+TUM_db1_S1_Util!K3*Weighting!AA11+TUM_db1_S1_Util!L3*Weighting!AA12+TUM_db1_S1_Util!M3*Weighting!AA13+TUM_db1_S1_Util!N3*Weighting!AA14+TUM_db1_S1_Util!O3*Weighting!AA15+TUM_db1_S1_Util!P3*Weighting!AA16+TUM_db1_S1_Util!Q3*Weighting!AA17</f>
        <v>-0.32138049906638783</v>
      </c>
    </row>
    <row r="4" spans="1:27" x14ac:dyDescent="0.35">
      <c r="A4" s="5" t="s">
        <v>3</v>
      </c>
      <c r="B4" s="6">
        <f ca="1">+TUM_db1_S1_Util!B4*Weighting!B2+TUM_db1_S1_Util!C4*Weighting!B3+TUM_db1_S1_Util!D4*Weighting!B4+TUM_db1_S1_Util!E4*Weighting!B5+TUM_db1_S1_Util!F4*Weighting!B6+TUM_db1_S1_Util!G4*Weighting!B7+TUM_db1_S1_Util!H4*Weighting!B8+TUM_db1_S1_Util!I4*Weighting!B9+TUM_db1_S1_Util!J4*Weighting!B10+TUM_db1_S1_Util!K4*Weighting!B11+TUM_db1_S1_Util!L4*Weighting!B12+TUM_db1_S1_Util!M4*Weighting!B13+TUM_db1_S1_Util!N4*Weighting!B14+TUM_db1_S1_Util!O4*Weighting!B15+TUM_db1_S1_Util!P4*Weighting!B16+TUM_db1_S1_Util!Q4*Weighting!B17</f>
        <v>0</v>
      </c>
      <c r="C4" s="6">
        <f ca="1">+TUM_db1_S1_Util!B4*Weighting!C2+TUM_db1_S1_Util!C4*Weighting!C3+TUM_db1_S1_Util!D4*Weighting!C4+TUM_db1_S1_Util!E4*Weighting!C5+TUM_db1_S1_Util!F4*Weighting!C6+TUM_db1_S1_Util!G4*Weighting!C7+TUM_db1_S1_Util!H4*Weighting!C8+TUM_db1_S1_Util!I4*Weighting!C9+TUM_db1_S1_Util!J4*Weighting!C10+TUM_db1_S1_Util!K4*Weighting!C11+TUM_db1_S1_Util!L4*Weighting!C12+TUM_db1_S1_Util!M4*Weighting!C13+TUM_db1_S1_Util!N4*Weighting!C14+TUM_db1_S1_Util!O4*Weighting!C15+TUM_db1_S1_Util!P4*Weighting!C16+TUM_db1_S1_Util!Q4*Weighting!C17</f>
        <v>0</v>
      </c>
      <c r="D4" s="6">
        <f ca="1">+TUM_db1_S1_Util!B4*Weighting!D2+TUM_db1_S1_Util!C4*Weighting!D3+TUM_db1_S1_Util!D4*Weighting!D4+TUM_db1_S1_Util!E4*Weighting!D5+TUM_db1_S1_Util!F4*Weighting!D6+TUM_db1_S1_Util!G4*Weighting!D7+TUM_db1_S1_Util!H4*Weighting!D8+TUM_db1_S1_Util!I4*Weighting!D9+TUM_db1_S1_Util!J4*Weighting!D10+TUM_db1_S1_Util!K4*Weighting!D11+TUM_db1_S1_Util!L4*Weighting!D12+TUM_db1_S1_Util!M4*Weighting!D13+TUM_db1_S1_Util!N4*Weighting!D14+TUM_db1_S1_Util!O4*Weighting!D15+TUM_db1_S1_Util!P4*Weighting!D16+TUM_db1_S1_Util!Q4*Weighting!D17</f>
        <v>0</v>
      </c>
      <c r="E4" s="6">
        <f ca="1">+TUM_db1_S1_Util!B4*Weighting!E2+TUM_db1_S1_Util!C4*Weighting!E3+TUM_db1_S1_Util!D4*Weighting!E4+TUM_db1_S1_Util!E4*Weighting!E5+TUM_db1_S1_Util!F4*Weighting!E6+TUM_db1_S1_Util!G4*Weighting!E7+TUM_db1_S1_Util!H4*Weighting!E8+TUM_db1_S1_Util!I4*Weighting!E9+TUM_db1_S1_Util!J4*Weighting!E10+TUM_db1_S1_Util!K4*Weighting!E11+TUM_db1_S1_Util!L4*Weighting!E12+TUM_db1_S1_Util!M4*Weighting!E13+TUM_db1_S1_Util!N4*Weighting!E14+TUM_db1_S1_Util!O4*Weighting!E15+TUM_db1_S1_Util!P4*Weighting!E16+TUM_db1_S1_Util!Q4*Weighting!E17</f>
        <v>0</v>
      </c>
      <c r="F4" s="6">
        <f ca="1">+TUM_db1_S1_Util!B4*Weighting!F2+TUM_db1_S1_Util!C4*Weighting!F3+TUM_db1_S1_Util!D4*Weighting!F4+TUM_db1_S1_Util!E4*Weighting!F5+TUM_db1_S1_Util!F4*Weighting!F6+TUM_db1_S1_Util!G4*Weighting!F7+TUM_db1_S1_Util!H4*Weighting!F8+TUM_db1_S1_Util!I4*Weighting!F9+TUM_db1_S1_Util!J4*Weighting!F10+TUM_db1_S1_Util!K4*Weighting!F11+TUM_db1_S1_Util!L4*Weighting!F12+TUM_db1_S1_Util!M4*Weighting!F13+TUM_db1_S1_Util!N4*Weighting!F14+TUM_db1_S1_Util!O4*Weighting!F15+TUM_db1_S1_Util!P4*Weighting!F16+TUM_db1_S1_Util!Q4*Weighting!F17</f>
        <v>0</v>
      </c>
      <c r="G4" s="6">
        <f>+TUM_db1_S1_Util!B4*Weighting!G2+TUM_db1_S1_Util!C4*Weighting!G3+TUM_db1_S1_Util!D4*Weighting!G4+TUM_db1_S1_Util!E4*Weighting!G5+TUM_db1_S1_Util!F4*Weighting!G6+TUM_db1_S1_Util!G4*Weighting!G7+TUM_db1_S1_Util!H4*Weighting!G8+TUM_db1_S1_Util!I4*Weighting!G9+TUM_db1_S1_Util!J4*Weighting!G10+TUM_db1_S1_Util!K4*Weighting!G11+TUM_db1_S1_Util!L4*Weighting!G12+TUM_db1_S1_Util!M4*Weighting!G13+TUM_db1_S1_Util!N4*Weighting!G14+TUM_db1_S1_Util!O4*Weighting!G15+TUM_db1_S1_Util!P4*Weighting!G16+TUM_db1_S1_Util!Q4*Weighting!G17</f>
        <v>0</v>
      </c>
      <c r="H4" s="6">
        <f>+TUM_db1_S1_Util!B4*Weighting!H2+TUM_db1_S1_Util!C4*Weighting!H3+TUM_db1_S1_Util!D4*Weighting!H4+TUM_db1_S1_Util!E4*Weighting!H5+TUM_db1_S1_Util!F4*Weighting!H6+TUM_db1_S1_Util!G4*Weighting!H7+TUM_db1_S1_Util!H4*Weighting!H8+TUM_db1_S1_Util!I4*Weighting!H9+TUM_db1_S1_Util!J4*Weighting!H10+TUM_db1_S1_Util!K4*Weighting!H11+TUM_db1_S1_Util!L4*Weighting!H12+TUM_db1_S1_Util!M4*Weighting!H13+TUM_db1_S1_Util!N4*Weighting!H14+TUM_db1_S1_Util!O4*Weighting!H15+TUM_db1_S1_Util!P4*Weighting!H16+TUM_db1_S1_Util!Q4*Weighting!H17</f>
        <v>0</v>
      </c>
      <c r="I4" s="6">
        <f>+TUM_db1_S1_Util!B4*Weighting!I2+TUM_db1_S1_Util!C4*Weighting!I3+TUM_db1_S1_Util!D4*Weighting!I4+TUM_db1_S1_Util!E4*Weighting!I5+TUM_db1_S1_Util!F4*Weighting!I6+TUM_db1_S1_Util!G4*Weighting!I7+TUM_db1_S1_Util!H4*Weighting!I8+TUM_db1_S1_Util!I4*Weighting!I9+TUM_db1_S1_Util!J4*Weighting!I10+TUM_db1_S1_Util!K4*Weighting!I11+TUM_db1_S1_Util!L4*Weighting!I12+TUM_db1_S1_Util!M4*Weighting!I13+TUM_db1_S1_Util!N4*Weighting!I14+TUM_db1_S1_Util!O4*Weighting!I15+TUM_db1_S1_Util!P4*Weighting!I16+TUM_db1_S1_Util!Q4*Weighting!I17</f>
        <v>0</v>
      </c>
      <c r="J4" s="6">
        <f>+TUM_db1_S1_Util!B4*Weighting!J2+TUM_db1_S1_Util!C4*Weighting!J3+TUM_db1_S1_Util!D4*Weighting!J4+TUM_db1_S1_Util!E4*Weighting!J5+TUM_db1_S1_Util!F4*Weighting!J6+TUM_db1_S1_Util!G4*Weighting!J7+TUM_db1_S1_Util!H4*Weighting!J8+TUM_db1_S1_Util!I4*Weighting!J9+TUM_db1_S1_Util!J4*Weighting!J10+TUM_db1_S1_Util!K4*Weighting!J11+TUM_db1_S1_Util!L4*Weighting!J12+TUM_db1_S1_Util!M4*Weighting!J13+TUM_db1_S1_Util!N4*Weighting!J14+TUM_db1_S1_Util!O4*Weighting!J15+TUM_db1_S1_Util!P4*Weighting!J16+TUM_db1_S1_Util!Q4*Weighting!J17</f>
        <v>0</v>
      </c>
      <c r="K4" s="6">
        <f>+TUM_db1_S1_Util!B4*Weighting!K2+TUM_db1_S1_Util!C4*Weighting!K3+TUM_db1_S1_Util!D4*Weighting!K4+TUM_db1_S1_Util!E4*Weighting!K5+TUM_db1_S1_Util!F4*Weighting!K6+TUM_db1_S1_Util!G4*Weighting!K7+TUM_db1_S1_Util!H4*Weighting!K8+TUM_db1_S1_Util!I4*Weighting!K9+TUM_db1_S1_Util!J4*Weighting!K10+TUM_db1_S1_Util!K4*Weighting!K11+TUM_db1_S1_Util!L4*Weighting!K12+TUM_db1_S1_Util!M4*Weighting!K13+TUM_db1_S1_Util!N4*Weighting!K14+TUM_db1_S1_Util!O4*Weighting!K15+TUM_db1_S1_Util!P4*Weighting!K16+TUM_db1_S1_Util!Q4*Weighting!K17</f>
        <v>0</v>
      </c>
      <c r="L4" s="6">
        <f>+TUM_db1_S1_Util!B4*Weighting!L2+TUM_db1_S1_Util!C4*Weighting!L3+TUM_db1_S1_Util!D4*Weighting!L4+TUM_db1_S1_Util!E4*Weighting!L5+TUM_db1_S1_Util!F4*Weighting!L6+TUM_db1_S1_Util!G4*Weighting!L7+TUM_db1_S1_Util!H4*Weighting!L8+TUM_db1_S1_Util!I4*Weighting!L9+TUM_db1_S1_Util!J4*Weighting!L10+TUM_db1_S1_Util!K4*Weighting!L11+TUM_db1_S1_Util!L4*Weighting!L12+TUM_db1_S1_Util!M4*Weighting!L13+TUM_db1_S1_Util!N4*Weighting!L14+TUM_db1_S1_Util!O4*Weighting!L15+TUM_db1_S1_Util!P4*Weighting!L16+TUM_db1_S1_Util!Q4*Weighting!L17</f>
        <v>0</v>
      </c>
      <c r="M4" s="6">
        <f>+TUM_db1_S1_Util!B4*Weighting!M2+TUM_db1_S1_Util!C4*Weighting!M3+TUM_db1_S1_Util!D4*Weighting!M4+TUM_db1_S1_Util!E4*Weighting!M5+TUM_db1_S1_Util!F4*Weighting!M6+TUM_db1_S1_Util!G4*Weighting!M7+TUM_db1_S1_Util!H4*Weighting!M8+TUM_db1_S1_Util!I4*Weighting!M9+TUM_db1_S1_Util!J4*Weighting!M10+TUM_db1_S1_Util!K4*Weighting!M11+TUM_db1_S1_Util!L4*Weighting!M12+TUM_db1_S1_Util!M4*Weighting!M13+TUM_db1_S1_Util!N4*Weighting!M14+TUM_db1_S1_Util!O4*Weighting!M15+TUM_db1_S1_Util!P4*Weighting!M16+TUM_db1_S1_Util!Q4*Weighting!M17</f>
        <v>0</v>
      </c>
      <c r="N4" s="6">
        <f>+TUM_db1_S1_Util!B4*Weighting!N2+TUM_db1_S1_Util!C4*Weighting!N3+TUM_db1_S1_Util!D4*Weighting!N4+TUM_db1_S1_Util!E4*Weighting!N5+TUM_db1_S1_Util!F4*Weighting!N6+TUM_db1_S1_Util!G4*Weighting!N7+TUM_db1_S1_Util!H4*Weighting!N8+TUM_db1_S1_Util!I4*Weighting!N9+TUM_db1_S1_Util!J4*Weighting!N10+TUM_db1_S1_Util!K4*Weighting!N11+TUM_db1_S1_Util!L4*Weighting!N12+TUM_db1_S1_Util!M4*Weighting!N13+TUM_db1_S1_Util!N4*Weighting!N14+TUM_db1_S1_Util!O4*Weighting!N15+TUM_db1_S1_Util!P4*Weighting!N16+TUM_db1_S1_Util!Q4*Weighting!N17</f>
        <v>0</v>
      </c>
      <c r="O4" s="6">
        <f>+TUM_db1_S1_Util!B4*Weighting!O2+TUM_db1_S1_Util!C4*Weighting!O3+TUM_db1_S1_Util!D4*Weighting!O4+TUM_db1_S1_Util!E4*Weighting!O5+TUM_db1_S1_Util!F4*Weighting!O6+TUM_db1_S1_Util!G4*Weighting!O7+TUM_db1_S1_Util!H4*Weighting!O8+TUM_db1_S1_Util!I4*Weighting!O9+TUM_db1_S1_Util!J4*Weighting!O10+TUM_db1_S1_Util!K4*Weighting!O11+TUM_db1_S1_Util!L4*Weighting!O12+TUM_db1_S1_Util!M4*Weighting!O13+TUM_db1_S1_Util!N4*Weighting!O14+TUM_db1_S1_Util!O4*Weighting!O15+TUM_db1_S1_Util!P4*Weighting!O16+TUM_db1_S1_Util!Q4*Weighting!O17</f>
        <v>0</v>
      </c>
      <c r="P4" s="6">
        <f>+TUM_db1_S1_Util!B4*Weighting!P2+TUM_db1_S1_Util!C4*Weighting!P3+TUM_db1_S1_Util!D4*Weighting!P4+TUM_db1_S1_Util!E4*Weighting!P5+TUM_db1_S1_Util!F4*Weighting!P6+TUM_db1_S1_Util!G4*Weighting!P7+TUM_db1_S1_Util!H4*Weighting!P8+TUM_db1_S1_Util!I4*Weighting!P9+TUM_db1_S1_Util!J4*Weighting!P10+TUM_db1_S1_Util!K4*Weighting!P11+TUM_db1_S1_Util!L4*Weighting!P12+TUM_db1_S1_Util!M4*Weighting!P13+TUM_db1_S1_Util!N4*Weighting!P14+TUM_db1_S1_Util!O4*Weighting!P15+TUM_db1_S1_Util!P4*Weighting!P16+TUM_db1_S1_Util!Q4*Weighting!P17</f>
        <v>0</v>
      </c>
      <c r="Q4" s="6">
        <f>+TUM_db1_S1_Util!B4*Weighting!Q2+TUM_db1_S1_Util!C4*Weighting!Q3+TUM_db1_S1_Util!D4*Weighting!Q4+TUM_db1_S1_Util!E4*Weighting!Q5+TUM_db1_S1_Util!F4*Weighting!Q6+TUM_db1_S1_Util!G4*Weighting!Q7+TUM_db1_S1_Util!H4*Weighting!Q8+TUM_db1_S1_Util!I4*Weighting!Q9+TUM_db1_S1_Util!J4*Weighting!Q10+TUM_db1_S1_Util!K4*Weighting!Q11+TUM_db1_S1_Util!L4*Weighting!Q12+TUM_db1_S1_Util!M4*Weighting!Q13+TUM_db1_S1_Util!N4*Weighting!Q14+TUM_db1_S1_Util!O4*Weighting!Q15+TUM_db1_S1_Util!P4*Weighting!Q16+TUM_db1_S1_Util!Q4*Weighting!Q17</f>
        <v>0</v>
      </c>
      <c r="R4" s="6">
        <f>+TUM_db1_S1_Util!B4*Weighting!R2+TUM_db1_S1_Util!C4*Weighting!R3+TUM_db1_S1_Util!D4*Weighting!R4+TUM_db1_S1_Util!E4*Weighting!R5+TUM_db1_S1_Util!F4*Weighting!R6+TUM_db1_S1_Util!G4*Weighting!R7+TUM_db1_S1_Util!H4*Weighting!R8+TUM_db1_S1_Util!I4*Weighting!R9+TUM_db1_S1_Util!J4*Weighting!R10+TUM_db1_S1_Util!K4*Weighting!R11+TUM_db1_S1_Util!L4*Weighting!R12+TUM_db1_S1_Util!M4*Weighting!R13+TUM_db1_S1_Util!N4*Weighting!R14+TUM_db1_S1_Util!O4*Weighting!R15+TUM_db1_S1_Util!P4*Weighting!R16+TUM_db1_S1_Util!Q4*Weighting!R17</f>
        <v>0</v>
      </c>
      <c r="S4" s="6">
        <f>+TUM_db1_S1_Util!B4*Weighting!S2+TUM_db1_S1_Util!C4*Weighting!S3+TUM_db1_S1_Util!D4*Weighting!S4+TUM_db1_S1_Util!E4*Weighting!S5+TUM_db1_S1_Util!F4*Weighting!S6+TUM_db1_S1_Util!G4*Weighting!S7+TUM_db1_S1_Util!H4*Weighting!S8+TUM_db1_S1_Util!I4*Weighting!S9+TUM_db1_S1_Util!J4*Weighting!S10+TUM_db1_S1_Util!K4*Weighting!S11+TUM_db1_S1_Util!L4*Weighting!S12+TUM_db1_S1_Util!M4*Weighting!S13+TUM_db1_S1_Util!N4*Weighting!S14+TUM_db1_S1_Util!O4*Weighting!S15+TUM_db1_S1_Util!P4*Weighting!S16+TUM_db1_S1_Util!Q4*Weighting!S17</f>
        <v>0</v>
      </c>
      <c r="T4" s="6">
        <f>+TUM_db1_S1_Util!B4*Weighting!T2+TUM_db1_S1_Util!C4*Weighting!T3+TUM_db1_S1_Util!D4*Weighting!T4+TUM_db1_S1_Util!E4*Weighting!T5+TUM_db1_S1_Util!F4*Weighting!T6+TUM_db1_S1_Util!G4*Weighting!T7+TUM_db1_S1_Util!H4*Weighting!T8+TUM_db1_S1_Util!I4*Weighting!T9+TUM_db1_S1_Util!J4*Weighting!T10+TUM_db1_S1_Util!K4*Weighting!T11+TUM_db1_S1_Util!L4*Weighting!T12+TUM_db1_S1_Util!M4*Weighting!T13+TUM_db1_S1_Util!N4*Weighting!T14+TUM_db1_S1_Util!O4*Weighting!T15+TUM_db1_S1_Util!P4*Weighting!T16+TUM_db1_S1_Util!Q4*Weighting!T17</f>
        <v>0</v>
      </c>
      <c r="U4" s="6">
        <f>+TUM_db1_S1_Util!B4*Weighting!U2+TUM_db1_S1_Util!C4*Weighting!U3+TUM_db1_S1_Util!D4*Weighting!U4+TUM_db1_S1_Util!E4*Weighting!U5+TUM_db1_S1_Util!F4*Weighting!U6+TUM_db1_S1_Util!G4*Weighting!U7+TUM_db1_S1_Util!H4*Weighting!U8+TUM_db1_S1_Util!I4*Weighting!U9+TUM_db1_S1_Util!J4*Weighting!U10+TUM_db1_S1_Util!K4*Weighting!U11+TUM_db1_S1_Util!L4*Weighting!U12+TUM_db1_S1_Util!M4*Weighting!U13+TUM_db1_S1_Util!N4*Weighting!U14+TUM_db1_S1_Util!O4*Weighting!U15+TUM_db1_S1_Util!P4*Weighting!U16+TUM_db1_S1_Util!Q4*Weighting!U17</f>
        <v>0</v>
      </c>
      <c r="V4" s="6">
        <f>+TUM_db1_S1_Util!B4*Weighting!V2+TUM_db1_S1_Util!C4*Weighting!V3+TUM_db1_S1_Util!D4*Weighting!V4+TUM_db1_S1_Util!E4*Weighting!V5+TUM_db1_S1_Util!F4*Weighting!V6+TUM_db1_S1_Util!G4*Weighting!V7+TUM_db1_S1_Util!H4*Weighting!V8+TUM_db1_S1_Util!I4*Weighting!V9+TUM_db1_S1_Util!J4*Weighting!V10+TUM_db1_S1_Util!K4*Weighting!V11+TUM_db1_S1_Util!L4*Weighting!V12+TUM_db1_S1_Util!M4*Weighting!V13+TUM_db1_S1_Util!N4*Weighting!V14+TUM_db1_S1_Util!O4*Weighting!V15+TUM_db1_S1_Util!P4*Weighting!V16+TUM_db1_S1_Util!Q4*Weighting!V17</f>
        <v>0</v>
      </c>
      <c r="W4" s="6">
        <f>+TUM_db1_S1_Util!B4*Weighting!W2+TUM_db1_S1_Util!C4*Weighting!W3+TUM_db1_S1_Util!D4*Weighting!W4+TUM_db1_S1_Util!E4*Weighting!W5+TUM_db1_S1_Util!F4*Weighting!W6+TUM_db1_S1_Util!G4*Weighting!W7+TUM_db1_S1_Util!H4*Weighting!W8+TUM_db1_S1_Util!I4*Weighting!W9+TUM_db1_S1_Util!J4*Weighting!W10+TUM_db1_S1_Util!K4*Weighting!W11+TUM_db1_S1_Util!L4*Weighting!W12+TUM_db1_S1_Util!M4*Weighting!W13+TUM_db1_S1_Util!N4*Weighting!W14+TUM_db1_S1_Util!O4*Weighting!W15+TUM_db1_S1_Util!P4*Weighting!W16+TUM_db1_S1_Util!Q4*Weighting!W17</f>
        <v>0</v>
      </c>
      <c r="X4" s="6">
        <f>+TUM_db1_S1_Util!B4*Weighting!X2+TUM_db1_S1_Util!C4*Weighting!X3+TUM_db1_S1_Util!D4*Weighting!X4+TUM_db1_S1_Util!E4*Weighting!X5+TUM_db1_S1_Util!F4*Weighting!X6+TUM_db1_S1_Util!G4*Weighting!X7+TUM_db1_S1_Util!H4*Weighting!X8+TUM_db1_S1_Util!I4*Weighting!X9+TUM_db1_S1_Util!J4*Weighting!X10+TUM_db1_S1_Util!K4*Weighting!X11+TUM_db1_S1_Util!L4*Weighting!X12+TUM_db1_S1_Util!M4*Weighting!X13+TUM_db1_S1_Util!N4*Weighting!X14+TUM_db1_S1_Util!O4*Weighting!X15+TUM_db1_S1_Util!P4*Weighting!X16+TUM_db1_S1_Util!Q4*Weighting!X17</f>
        <v>0</v>
      </c>
      <c r="Y4" s="6">
        <f>+TUM_db1_S1_Util!B4*Weighting!Y2+TUM_db1_S1_Util!C4*Weighting!Y3+TUM_db1_S1_Util!D4*Weighting!Y4+TUM_db1_S1_Util!E4*Weighting!Y5+TUM_db1_S1_Util!F4*Weighting!Y6+TUM_db1_S1_Util!G4*Weighting!Y7+TUM_db1_S1_Util!H4*Weighting!Y8+TUM_db1_S1_Util!I4*Weighting!Y9+TUM_db1_S1_Util!J4*Weighting!Y10+TUM_db1_S1_Util!K4*Weighting!Y11+TUM_db1_S1_Util!L4*Weighting!Y12+TUM_db1_S1_Util!M4*Weighting!Y13+TUM_db1_S1_Util!N4*Weighting!Y14+TUM_db1_S1_Util!O4*Weighting!Y15+TUM_db1_S1_Util!P4*Weighting!Y16+TUM_db1_S1_Util!Q4*Weighting!Y17</f>
        <v>0</v>
      </c>
      <c r="Z4" s="6">
        <f>+TUM_db1_S1_Util!B4*Weighting!Z2+TUM_db1_S1_Util!C4*Weighting!Z3+TUM_db1_S1_Util!D4*Weighting!Z4+TUM_db1_S1_Util!E4*Weighting!Z5+TUM_db1_S1_Util!F4*Weighting!Z6+TUM_db1_S1_Util!G4*Weighting!Z7+TUM_db1_S1_Util!H4*Weighting!Z8+TUM_db1_S1_Util!I4*Weighting!Z9+TUM_db1_S1_Util!J4*Weighting!Z10+TUM_db1_S1_Util!K4*Weighting!Z11+TUM_db1_S1_Util!L4*Weighting!Z12+TUM_db1_S1_Util!M4*Weighting!Z13+TUM_db1_S1_Util!N4*Weighting!Z14+TUM_db1_S1_Util!O4*Weighting!Z15+TUM_db1_S1_Util!P4*Weighting!Z16+TUM_db1_S1_Util!Q4*Weighting!Z17</f>
        <v>0</v>
      </c>
      <c r="AA4" s="6">
        <f>+TUM_db1_S1_Util!B4*Weighting!AA2+TUM_db1_S1_Util!C4*Weighting!AA3+TUM_db1_S1_Util!D4*Weighting!AA4+TUM_db1_S1_Util!E4*Weighting!AA5+TUM_db1_S1_Util!F4*Weighting!AA6+TUM_db1_S1_Util!G4*Weighting!AA7+TUM_db1_S1_Util!H4*Weighting!AA8+TUM_db1_S1_Util!I4*Weighting!AA9+TUM_db1_S1_Util!J4*Weighting!AA10+TUM_db1_S1_Util!K4*Weighting!AA11+TUM_db1_S1_Util!L4*Weighting!AA12+TUM_db1_S1_Util!M4*Weighting!AA13+TUM_db1_S1_Util!N4*Weighting!AA14+TUM_db1_S1_Util!O4*Weighting!AA15+TUM_db1_S1_Util!P4*Weighting!AA16+TUM_db1_S1_Util!Q4*Weighting!AA17</f>
        <v>0</v>
      </c>
    </row>
    <row r="5" spans="1:27" x14ac:dyDescent="0.35">
      <c r="A5" s="5" t="s">
        <v>4</v>
      </c>
      <c r="B5" s="6">
        <f ca="1">+TUM_db1_S1_Util!B5*Weighting!B2+TUM_db1_S1_Util!C5*Weighting!B3+TUM_db1_S1_Util!D5*Weighting!B4+TUM_db1_S1_Util!E5*Weighting!B5+TUM_db1_S1_Util!F5*Weighting!B6+TUM_db1_S1_Util!G5*Weighting!B7+TUM_db1_S1_Util!H5*Weighting!B8+TUM_db1_S1_Util!I5*Weighting!B9+TUM_db1_S1_Util!J5*Weighting!B10+TUM_db1_S1_Util!K5*Weighting!B11+TUM_db1_S1_Util!L5*Weighting!B12+TUM_db1_S1_Util!M5*Weighting!B13+TUM_db1_S1_Util!N5*Weighting!B14+TUM_db1_S1_Util!O5*Weighting!B15+TUM_db1_S1_Util!P5*Weighting!B16+TUM_db1_S1_Util!Q5*Weighting!B17</f>
        <v>0</v>
      </c>
      <c r="C5" s="6">
        <f ca="1">+TUM_db1_S1_Util!B5*Weighting!C2+TUM_db1_S1_Util!C5*Weighting!C3+TUM_db1_S1_Util!D5*Weighting!C4+TUM_db1_S1_Util!E5*Weighting!C5+TUM_db1_S1_Util!F5*Weighting!C6+TUM_db1_S1_Util!G5*Weighting!C7+TUM_db1_S1_Util!H5*Weighting!C8+TUM_db1_S1_Util!I5*Weighting!C9+TUM_db1_S1_Util!J5*Weighting!C10+TUM_db1_S1_Util!K5*Weighting!C11+TUM_db1_S1_Util!L5*Weighting!C12+TUM_db1_S1_Util!M5*Weighting!C13+TUM_db1_S1_Util!N5*Weighting!C14+TUM_db1_S1_Util!O5*Weighting!C15+TUM_db1_S1_Util!P5*Weighting!C16+TUM_db1_S1_Util!Q5*Weighting!C17</f>
        <v>0</v>
      </c>
      <c r="D5" s="6">
        <f ca="1">+TUM_db1_S1_Util!B5*Weighting!D2+TUM_db1_S1_Util!C5*Weighting!D3+TUM_db1_S1_Util!D5*Weighting!D4+TUM_db1_S1_Util!E5*Weighting!D5+TUM_db1_S1_Util!F5*Weighting!D6+TUM_db1_S1_Util!G5*Weighting!D7+TUM_db1_S1_Util!H5*Weighting!D8+TUM_db1_S1_Util!I5*Weighting!D9+TUM_db1_S1_Util!J5*Weighting!D10+TUM_db1_S1_Util!K5*Weighting!D11+TUM_db1_S1_Util!L5*Weighting!D12+TUM_db1_S1_Util!M5*Weighting!D13+TUM_db1_S1_Util!N5*Weighting!D14+TUM_db1_S1_Util!O5*Weighting!D15+TUM_db1_S1_Util!P5*Weighting!D16+TUM_db1_S1_Util!Q5*Weighting!D17</f>
        <v>0</v>
      </c>
      <c r="E5" s="6">
        <f ca="1">+TUM_db1_S1_Util!B5*Weighting!E2+TUM_db1_S1_Util!C5*Weighting!E3+TUM_db1_S1_Util!D5*Weighting!E4+TUM_db1_S1_Util!E5*Weighting!E5+TUM_db1_S1_Util!F5*Weighting!E6+TUM_db1_S1_Util!G5*Weighting!E7+TUM_db1_S1_Util!H5*Weighting!E8+TUM_db1_S1_Util!I5*Weighting!E9+TUM_db1_S1_Util!J5*Weighting!E10+TUM_db1_S1_Util!K5*Weighting!E11+TUM_db1_S1_Util!L5*Weighting!E12+TUM_db1_S1_Util!M5*Weighting!E13+TUM_db1_S1_Util!N5*Weighting!E14+TUM_db1_S1_Util!O5*Weighting!E15+TUM_db1_S1_Util!P5*Weighting!E16+TUM_db1_S1_Util!Q5*Weighting!E17</f>
        <v>0</v>
      </c>
      <c r="F5" s="6">
        <f ca="1">+TUM_db1_S1_Util!B5*Weighting!F2+TUM_db1_S1_Util!C5*Weighting!F3+TUM_db1_S1_Util!D5*Weighting!F4+TUM_db1_S1_Util!E5*Weighting!F5+TUM_db1_S1_Util!F5*Weighting!F6+TUM_db1_S1_Util!G5*Weighting!F7+TUM_db1_S1_Util!H5*Weighting!F8+TUM_db1_S1_Util!I5*Weighting!F9+TUM_db1_S1_Util!J5*Weighting!F10+TUM_db1_S1_Util!K5*Weighting!F11+TUM_db1_S1_Util!L5*Weighting!F12+TUM_db1_S1_Util!M5*Weighting!F13+TUM_db1_S1_Util!N5*Weighting!F14+TUM_db1_S1_Util!O5*Weighting!F15+TUM_db1_S1_Util!P5*Weighting!F16+TUM_db1_S1_Util!Q5*Weighting!F17</f>
        <v>0</v>
      </c>
      <c r="G5" s="6">
        <f>+TUM_db1_S1_Util!B5*Weighting!G2+TUM_db1_S1_Util!C5*Weighting!G3+TUM_db1_S1_Util!D5*Weighting!G4+TUM_db1_S1_Util!E5*Weighting!G5+TUM_db1_S1_Util!F5*Weighting!G6+TUM_db1_S1_Util!G5*Weighting!G7+TUM_db1_S1_Util!H5*Weighting!G8+TUM_db1_S1_Util!I5*Weighting!G9+TUM_db1_S1_Util!J5*Weighting!G10+TUM_db1_S1_Util!K5*Weighting!G11+TUM_db1_S1_Util!L5*Weighting!G12+TUM_db1_S1_Util!M5*Weighting!G13+TUM_db1_S1_Util!N5*Weighting!G14+TUM_db1_S1_Util!O5*Weighting!G15+TUM_db1_S1_Util!P5*Weighting!G16+TUM_db1_S1_Util!Q5*Weighting!G17</f>
        <v>0</v>
      </c>
      <c r="H5" s="6">
        <f>+TUM_db1_S1_Util!B5*Weighting!H2+TUM_db1_S1_Util!C5*Weighting!H3+TUM_db1_S1_Util!D5*Weighting!H4+TUM_db1_S1_Util!E5*Weighting!H5+TUM_db1_S1_Util!F5*Weighting!H6+TUM_db1_S1_Util!G5*Weighting!H7+TUM_db1_S1_Util!H5*Weighting!H8+TUM_db1_S1_Util!I5*Weighting!H9+TUM_db1_S1_Util!J5*Weighting!H10+TUM_db1_S1_Util!K5*Weighting!H11+TUM_db1_S1_Util!L5*Weighting!H12+TUM_db1_S1_Util!M5*Weighting!H13+TUM_db1_S1_Util!N5*Weighting!H14+TUM_db1_S1_Util!O5*Weighting!H15+TUM_db1_S1_Util!P5*Weighting!H16+TUM_db1_S1_Util!Q5*Weighting!H17</f>
        <v>0</v>
      </c>
      <c r="I5" s="6">
        <f>+TUM_db1_S1_Util!B5*Weighting!I2+TUM_db1_S1_Util!C5*Weighting!I3+TUM_db1_S1_Util!D5*Weighting!I4+TUM_db1_S1_Util!E5*Weighting!I5+TUM_db1_S1_Util!F5*Weighting!I6+TUM_db1_S1_Util!G5*Weighting!I7+TUM_db1_S1_Util!H5*Weighting!I8+TUM_db1_S1_Util!I5*Weighting!I9+TUM_db1_S1_Util!J5*Weighting!I10+TUM_db1_S1_Util!K5*Weighting!I11+TUM_db1_S1_Util!L5*Weighting!I12+TUM_db1_S1_Util!M5*Weighting!I13+TUM_db1_S1_Util!N5*Weighting!I14+TUM_db1_S1_Util!O5*Weighting!I15+TUM_db1_S1_Util!P5*Weighting!I16+TUM_db1_S1_Util!Q5*Weighting!I17</f>
        <v>0</v>
      </c>
      <c r="J5" s="6">
        <f>+TUM_db1_S1_Util!B5*Weighting!J2+TUM_db1_S1_Util!C5*Weighting!J3+TUM_db1_S1_Util!D5*Weighting!J4+TUM_db1_S1_Util!E5*Weighting!J5+TUM_db1_S1_Util!F5*Weighting!J6+TUM_db1_S1_Util!G5*Weighting!J7+TUM_db1_S1_Util!H5*Weighting!J8+TUM_db1_S1_Util!I5*Weighting!J9+TUM_db1_S1_Util!J5*Weighting!J10+TUM_db1_S1_Util!K5*Weighting!J11+TUM_db1_S1_Util!L5*Weighting!J12+TUM_db1_S1_Util!M5*Weighting!J13+TUM_db1_S1_Util!N5*Weighting!J14+TUM_db1_S1_Util!O5*Weighting!J15+TUM_db1_S1_Util!P5*Weighting!J16+TUM_db1_S1_Util!Q5*Weighting!J17</f>
        <v>0</v>
      </c>
      <c r="K5" s="6">
        <f>+TUM_db1_S1_Util!B5*Weighting!K2+TUM_db1_S1_Util!C5*Weighting!K3+TUM_db1_S1_Util!D5*Weighting!K4+TUM_db1_S1_Util!E5*Weighting!K5+TUM_db1_S1_Util!F5*Weighting!K6+TUM_db1_S1_Util!G5*Weighting!K7+TUM_db1_S1_Util!H5*Weighting!K8+TUM_db1_S1_Util!I5*Weighting!K9+TUM_db1_S1_Util!J5*Weighting!K10+TUM_db1_S1_Util!K5*Weighting!K11+TUM_db1_S1_Util!L5*Weighting!K12+TUM_db1_S1_Util!M5*Weighting!K13+TUM_db1_S1_Util!N5*Weighting!K14+TUM_db1_S1_Util!O5*Weighting!K15+TUM_db1_S1_Util!P5*Weighting!K16+TUM_db1_S1_Util!Q5*Weighting!K17</f>
        <v>0</v>
      </c>
      <c r="L5" s="6">
        <f>+TUM_db1_S1_Util!B5*Weighting!L2+TUM_db1_S1_Util!C5*Weighting!L3+TUM_db1_S1_Util!D5*Weighting!L4+TUM_db1_S1_Util!E5*Weighting!L5+TUM_db1_S1_Util!F5*Weighting!L6+TUM_db1_S1_Util!G5*Weighting!L7+TUM_db1_S1_Util!H5*Weighting!L8+TUM_db1_S1_Util!I5*Weighting!L9+TUM_db1_S1_Util!J5*Weighting!L10+TUM_db1_S1_Util!K5*Weighting!L11+TUM_db1_S1_Util!L5*Weighting!L12+TUM_db1_S1_Util!M5*Weighting!L13+TUM_db1_S1_Util!N5*Weighting!L14+TUM_db1_S1_Util!O5*Weighting!L15+TUM_db1_S1_Util!P5*Weighting!L16+TUM_db1_S1_Util!Q5*Weighting!L17</f>
        <v>0</v>
      </c>
      <c r="M5" s="6">
        <f>+TUM_db1_S1_Util!B5*Weighting!M2+TUM_db1_S1_Util!C5*Weighting!M3+TUM_db1_S1_Util!D5*Weighting!M4+TUM_db1_S1_Util!E5*Weighting!M5+TUM_db1_S1_Util!F5*Weighting!M6+TUM_db1_S1_Util!G5*Weighting!M7+TUM_db1_S1_Util!H5*Weighting!M8+TUM_db1_S1_Util!I5*Weighting!M9+TUM_db1_S1_Util!J5*Weighting!M10+TUM_db1_S1_Util!K5*Weighting!M11+TUM_db1_S1_Util!L5*Weighting!M12+TUM_db1_S1_Util!M5*Weighting!M13+TUM_db1_S1_Util!N5*Weighting!M14+TUM_db1_S1_Util!O5*Weighting!M15+TUM_db1_S1_Util!P5*Weighting!M16+TUM_db1_S1_Util!Q5*Weighting!M17</f>
        <v>0</v>
      </c>
      <c r="N5" s="6">
        <f>+TUM_db1_S1_Util!B5*Weighting!N2+TUM_db1_S1_Util!C5*Weighting!N3+TUM_db1_S1_Util!D5*Weighting!N4+TUM_db1_S1_Util!E5*Weighting!N5+TUM_db1_S1_Util!F5*Weighting!N6+TUM_db1_S1_Util!G5*Weighting!N7+TUM_db1_S1_Util!H5*Weighting!N8+TUM_db1_S1_Util!I5*Weighting!N9+TUM_db1_S1_Util!J5*Weighting!N10+TUM_db1_S1_Util!K5*Weighting!N11+TUM_db1_S1_Util!L5*Weighting!N12+TUM_db1_S1_Util!M5*Weighting!N13+TUM_db1_S1_Util!N5*Weighting!N14+TUM_db1_S1_Util!O5*Weighting!N15+TUM_db1_S1_Util!P5*Weighting!N16+TUM_db1_S1_Util!Q5*Weighting!N17</f>
        <v>0</v>
      </c>
      <c r="O5" s="6">
        <f>+TUM_db1_S1_Util!B5*Weighting!O2+TUM_db1_S1_Util!C5*Weighting!O3+TUM_db1_S1_Util!D5*Weighting!O4+TUM_db1_S1_Util!E5*Weighting!O5+TUM_db1_S1_Util!F5*Weighting!O6+TUM_db1_S1_Util!G5*Weighting!O7+TUM_db1_S1_Util!H5*Weighting!O8+TUM_db1_S1_Util!I5*Weighting!O9+TUM_db1_S1_Util!J5*Weighting!O10+TUM_db1_S1_Util!K5*Weighting!O11+TUM_db1_S1_Util!L5*Weighting!O12+TUM_db1_S1_Util!M5*Weighting!O13+TUM_db1_S1_Util!N5*Weighting!O14+TUM_db1_S1_Util!O5*Weighting!O15+TUM_db1_S1_Util!P5*Weighting!O16+TUM_db1_S1_Util!Q5*Weighting!O17</f>
        <v>0</v>
      </c>
      <c r="P5" s="6">
        <f>+TUM_db1_S1_Util!B5*Weighting!P2+TUM_db1_S1_Util!C5*Weighting!P3+TUM_db1_S1_Util!D5*Weighting!P4+TUM_db1_S1_Util!E5*Weighting!P5+TUM_db1_S1_Util!F5*Weighting!P6+TUM_db1_S1_Util!G5*Weighting!P7+TUM_db1_S1_Util!H5*Weighting!P8+TUM_db1_S1_Util!I5*Weighting!P9+TUM_db1_S1_Util!J5*Weighting!P10+TUM_db1_S1_Util!K5*Weighting!P11+TUM_db1_S1_Util!L5*Weighting!P12+TUM_db1_S1_Util!M5*Weighting!P13+TUM_db1_S1_Util!N5*Weighting!P14+TUM_db1_S1_Util!O5*Weighting!P15+TUM_db1_S1_Util!P5*Weighting!P16+TUM_db1_S1_Util!Q5*Weighting!P17</f>
        <v>0</v>
      </c>
      <c r="Q5" s="6">
        <f>+TUM_db1_S1_Util!B5*Weighting!Q2+TUM_db1_S1_Util!C5*Weighting!Q3+TUM_db1_S1_Util!D5*Weighting!Q4+TUM_db1_S1_Util!E5*Weighting!Q5+TUM_db1_S1_Util!F5*Weighting!Q6+TUM_db1_S1_Util!G5*Weighting!Q7+TUM_db1_S1_Util!H5*Weighting!Q8+TUM_db1_S1_Util!I5*Weighting!Q9+TUM_db1_S1_Util!J5*Weighting!Q10+TUM_db1_S1_Util!K5*Weighting!Q11+TUM_db1_S1_Util!L5*Weighting!Q12+TUM_db1_S1_Util!M5*Weighting!Q13+TUM_db1_S1_Util!N5*Weighting!Q14+TUM_db1_S1_Util!O5*Weighting!Q15+TUM_db1_S1_Util!P5*Weighting!Q16+TUM_db1_S1_Util!Q5*Weighting!Q17</f>
        <v>0</v>
      </c>
      <c r="R5" s="6">
        <f>+TUM_db1_S1_Util!B5*Weighting!R2+TUM_db1_S1_Util!C5*Weighting!R3+TUM_db1_S1_Util!D5*Weighting!R4+TUM_db1_S1_Util!E5*Weighting!R5+TUM_db1_S1_Util!F5*Weighting!R6+TUM_db1_S1_Util!G5*Weighting!R7+TUM_db1_S1_Util!H5*Weighting!R8+TUM_db1_S1_Util!I5*Weighting!R9+TUM_db1_S1_Util!J5*Weighting!R10+TUM_db1_S1_Util!K5*Weighting!R11+TUM_db1_S1_Util!L5*Weighting!R12+TUM_db1_S1_Util!M5*Weighting!R13+TUM_db1_S1_Util!N5*Weighting!R14+TUM_db1_S1_Util!O5*Weighting!R15+TUM_db1_S1_Util!P5*Weighting!R16+TUM_db1_S1_Util!Q5*Weighting!R17</f>
        <v>0</v>
      </c>
      <c r="S5" s="6">
        <f>+TUM_db1_S1_Util!B5*Weighting!S2+TUM_db1_S1_Util!C5*Weighting!S3+TUM_db1_S1_Util!D5*Weighting!S4+TUM_db1_S1_Util!E5*Weighting!S5+TUM_db1_S1_Util!F5*Weighting!S6+TUM_db1_S1_Util!G5*Weighting!S7+TUM_db1_S1_Util!H5*Weighting!S8+TUM_db1_S1_Util!I5*Weighting!S9+TUM_db1_S1_Util!J5*Weighting!S10+TUM_db1_S1_Util!K5*Weighting!S11+TUM_db1_S1_Util!L5*Weighting!S12+TUM_db1_S1_Util!M5*Weighting!S13+TUM_db1_S1_Util!N5*Weighting!S14+TUM_db1_S1_Util!O5*Weighting!S15+TUM_db1_S1_Util!P5*Weighting!S16+TUM_db1_S1_Util!Q5*Weighting!S17</f>
        <v>0</v>
      </c>
      <c r="T5" s="6">
        <f>+TUM_db1_S1_Util!B5*Weighting!T2+TUM_db1_S1_Util!C5*Weighting!T3+TUM_db1_S1_Util!D5*Weighting!T4+TUM_db1_S1_Util!E5*Weighting!T5+TUM_db1_S1_Util!F5*Weighting!T6+TUM_db1_S1_Util!G5*Weighting!T7+TUM_db1_S1_Util!H5*Weighting!T8+TUM_db1_S1_Util!I5*Weighting!T9+TUM_db1_S1_Util!J5*Weighting!T10+TUM_db1_S1_Util!K5*Weighting!T11+TUM_db1_S1_Util!L5*Weighting!T12+TUM_db1_S1_Util!M5*Weighting!T13+TUM_db1_S1_Util!N5*Weighting!T14+TUM_db1_S1_Util!O5*Weighting!T15+TUM_db1_S1_Util!P5*Weighting!T16+TUM_db1_S1_Util!Q5*Weighting!T17</f>
        <v>0</v>
      </c>
      <c r="U5" s="6">
        <f>+TUM_db1_S1_Util!B5*Weighting!U2+TUM_db1_S1_Util!C5*Weighting!U3+TUM_db1_S1_Util!D5*Weighting!U4+TUM_db1_S1_Util!E5*Weighting!U5+TUM_db1_S1_Util!F5*Weighting!U6+TUM_db1_S1_Util!G5*Weighting!U7+TUM_db1_S1_Util!H5*Weighting!U8+TUM_db1_S1_Util!I5*Weighting!U9+TUM_db1_S1_Util!J5*Weighting!U10+TUM_db1_S1_Util!K5*Weighting!U11+TUM_db1_S1_Util!L5*Weighting!U12+TUM_db1_S1_Util!M5*Weighting!U13+TUM_db1_S1_Util!N5*Weighting!U14+TUM_db1_S1_Util!O5*Weighting!U15+TUM_db1_S1_Util!P5*Weighting!U16+TUM_db1_S1_Util!Q5*Weighting!U17</f>
        <v>0</v>
      </c>
      <c r="V5" s="6">
        <f>+TUM_db1_S1_Util!B5*Weighting!V2+TUM_db1_S1_Util!C5*Weighting!V3+TUM_db1_S1_Util!D5*Weighting!V4+TUM_db1_S1_Util!E5*Weighting!V5+TUM_db1_S1_Util!F5*Weighting!V6+TUM_db1_S1_Util!G5*Weighting!V7+TUM_db1_S1_Util!H5*Weighting!V8+TUM_db1_S1_Util!I5*Weighting!V9+TUM_db1_S1_Util!J5*Weighting!V10+TUM_db1_S1_Util!K5*Weighting!V11+TUM_db1_S1_Util!L5*Weighting!V12+TUM_db1_S1_Util!M5*Weighting!V13+TUM_db1_S1_Util!N5*Weighting!V14+TUM_db1_S1_Util!O5*Weighting!V15+TUM_db1_S1_Util!P5*Weighting!V16+TUM_db1_S1_Util!Q5*Weighting!V17</f>
        <v>0</v>
      </c>
      <c r="W5" s="6">
        <f>+TUM_db1_S1_Util!B5*Weighting!W2+TUM_db1_S1_Util!C5*Weighting!W3+TUM_db1_S1_Util!D5*Weighting!W4+TUM_db1_S1_Util!E5*Weighting!W5+TUM_db1_S1_Util!F5*Weighting!W6+TUM_db1_S1_Util!G5*Weighting!W7+TUM_db1_S1_Util!H5*Weighting!W8+TUM_db1_S1_Util!I5*Weighting!W9+TUM_db1_S1_Util!J5*Weighting!W10+TUM_db1_S1_Util!K5*Weighting!W11+TUM_db1_S1_Util!L5*Weighting!W12+TUM_db1_S1_Util!M5*Weighting!W13+TUM_db1_S1_Util!N5*Weighting!W14+TUM_db1_S1_Util!O5*Weighting!W15+TUM_db1_S1_Util!P5*Weighting!W16+TUM_db1_S1_Util!Q5*Weighting!W17</f>
        <v>0</v>
      </c>
      <c r="X5" s="6">
        <f>+TUM_db1_S1_Util!B5*Weighting!X2+TUM_db1_S1_Util!C5*Weighting!X3+TUM_db1_S1_Util!D5*Weighting!X4+TUM_db1_S1_Util!E5*Weighting!X5+TUM_db1_S1_Util!F5*Weighting!X6+TUM_db1_S1_Util!G5*Weighting!X7+TUM_db1_S1_Util!H5*Weighting!X8+TUM_db1_S1_Util!I5*Weighting!X9+TUM_db1_S1_Util!J5*Weighting!X10+TUM_db1_S1_Util!K5*Weighting!X11+TUM_db1_S1_Util!L5*Weighting!X12+TUM_db1_S1_Util!M5*Weighting!X13+TUM_db1_S1_Util!N5*Weighting!X14+TUM_db1_S1_Util!O5*Weighting!X15+TUM_db1_S1_Util!P5*Weighting!X16+TUM_db1_S1_Util!Q5*Weighting!X17</f>
        <v>0</v>
      </c>
      <c r="Y5" s="6">
        <f>+TUM_db1_S1_Util!B5*Weighting!Y2+TUM_db1_S1_Util!C5*Weighting!Y3+TUM_db1_S1_Util!D5*Weighting!Y4+TUM_db1_S1_Util!E5*Weighting!Y5+TUM_db1_S1_Util!F5*Weighting!Y6+TUM_db1_S1_Util!G5*Weighting!Y7+TUM_db1_S1_Util!H5*Weighting!Y8+TUM_db1_S1_Util!I5*Weighting!Y9+TUM_db1_S1_Util!J5*Weighting!Y10+TUM_db1_S1_Util!K5*Weighting!Y11+TUM_db1_S1_Util!L5*Weighting!Y12+TUM_db1_S1_Util!M5*Weighting!Y13+TUM_db1_S1_Util!N5*Weighting!Y14+TUM_db1_S1_Util!O5*Weighting!Y15+TUM_db1_S1_Util!P5*Weighting!Y16+TUM_db1_S1_Util!Q5*Weighting!Y17</f>
        <v>0</v>
      </c>
      <c r="Z5" s="6">
        <f>+TUM_db1_S1_Util!B5*Weighting!Z2+TUM_db1_S1_Util!C5*Weighting!Z3+TUM_db1_S1_Util!D5*Weighting!Z4+TUM_db1_S1_Util!E5*Weighting!Z5+TUM_db1_S1_Util!F5*Weighting!Z6+TUM_db1_S1_Util!G5*Weighting!Z7+TUM_db1_S1_Util!H5*Weighting!Z8+TUM_db1_S1_Util!I5*Weighting!Z9+TUM_db1_S1_Util!J5*Weighting!Z10+TUM_db1_S1_Util!K5*Weighting!Z11+TUM_db1_S1_Util!L5*Weighting!Z12+TUM_db1_S1_Util!M5*Weighting!Z13+TUM_db1_S1_Util!N5*Weighting!Z14+TUM_db1_S1_Util!O5*Weighting!Z15+TUM_db1_S1_Util!P5*Weighting!Z16+TUM_db1_S1_Util!Q5*Weighting!Z17</f>
        <v>0</v>
      </c>
      <c r="AA5" s="6">
        <f>+TUM_db1_S1_Util!B5*Weighting!AA2+TUM_db1_S1_Util!C5*Weighting!AA3+TUM_db1_S1_Util!D5*Weighting!AA4+TUM_db1_S1_Util!E5*Weighting!AA5+TUM_db1_S1_Util!F5*Weighting!AA6+TUM_db1_S1_Util!G5*Weighting!AA7+TUM_db1_S1_Util!H5*Weighting!AA8+TUM_db1_S1_Util!I5*Weighting!AA9+TUM_db1_S1_Util!J5*Weighting!AA10+TUM_db1_S1_Util!K5*Weighting!AA11+TUM_db1_S1_Util!L5*Weighting!AA12+TUM_db1_S1_Util!M5*Weighting!AA13+TUM_db1_S1_Util!N5*Weighting!AA14+TUM_db1_S1_Util!O5*Weighting!AA15+TUM_db1_S1_Util!P5*Weighting!AA16+TUM_db1_S1_Util!Q5*Weighting!AA17</f>
        <v>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Mat!B2*Weighting!B2+TUM_db1_S1_Mat!C2*Weighting!B3+TUM_db1_S1_Mat!D2*Weighting!B4+TUM_db1_S1_Mat!E2*Weighting!B5+TUM_db1_S1_Mat!F2*Weighting!B6+TUM_db1_S1_Mat!G2*Weighting!B7+TUM_db1_S1_Mat!H2*Weighting!B8+TUM_db1_S1_Mat!I2*Weighting!B9+TUM_db1_S1_Mat!J2*Weighting!B10+TUM_db1_S1_Mat!K2*Weighting!B11+TUM_db1_S1_Mat!L2*Weighting!B12+TUM_db1_S1_Mat!M2*Weighting!B13+TUM_db1_S1_Mat!N2*Weighting!B14+TUM_db1_S1_Mat!O2*Weighting!B15+TUM_db1_S1_Mat!P2*Weighting!B16+TUM_db1_S1_Mat!Q2*Weighting!B17</f>
        <v>1.92537623832574</v>
      </c>
      <c r="C2" s="6">
        <f ca="1">+TUM_db1_S1_Mat!B2*Weighting!C2+TUM_db1_S1_Mat!C2*Weighting!C3+TUM_db1_S1_Mat!D2*Weighting!C4+TUM_db1_S1_Mat!E2*Weighting!C5+TUM_db1_S1_Mat!F2*Weighting!C6+TUM_db1_S1_Mat!G2*Weighting!C7+TUM_db1_S1_Mat!H2*Weighting!C8+TUM_db1_S1_Mat!I2*Weighting!C9+TUM_db1_S1_Mat!J2*Weighting!C10+TUM_db1_S1_Mat!K2*Weighting!C11+TUM_db1_S1_Mat!L2*Weighting!C12+TUM_db1_S1_Mat!M2*Weighting!C13+TUM_db1_S1_Mat!N2*Weighting!C14+TUM_db1_S1_Mat!O2*Weighting!C15+TUM_db1_S1_Mat!P2*Weighting!C16+TUM_db1_S1_Mat!Q2*Weighting!C17</f>
        <v>1.3564597842158541</v>
      </c>
      <c r="D2" s="6">
        <f ca="1">+TUM_db1_S1_Mat!B2*Weighting!D2+TUM_db1_S1_Mat!C2*Weighting!D3+TUM_db1_S1_Mat!D2*Weighting!D4+TUM_db1_S1_Mat!E2*Weighting!D5+TUM_db1_S1_Mat!F2*Weighting!D6+TUM_db1_S1_Mat!G2*Weighting!D7+TUM_db1_S1_Mat!H2*Weighting!D8+TUM_db1_S1_Mat!I2*Weighting!D9+TUM_db1_S1_Mat!J2*Weighting!D10+TUM_db1_S1_Mat!K2*Weighting!D11+TUM_db1_S1_Mat!L2*Weighting!D12+TUM_db1_S1_Mat!M2*Weighting!D13+TUM_db1_S1_Mat!N2*Weighting!D14+TUM_db1_S1_Mat!O2*Weighting!D15+TUM_db1_S1_Mat!P2*Weighting!D16+TUM_db1_S1_Mat!Q2*Weighting!D17</f>
        <v>1.8930699346454851</v>
      </c>
      <c r="E2" s="6">
        <f ca="1">+TUM_db1_S1_Mat!B2*Weighting!E2+TUM_db1_S1_Mat!C2*Weighting!E3+TUM_db1_S1_Mat!D2*Weighting!E4+TUM_db1_S1_Mat!E2*Weighting!E5+TUM_db1_S1_Mat!F2*Weighting!E6+TUM_db1_S1_Mat!G2*Weighting!E7+TUM_db1_S1_Mat!H2*Weighting!E8+TUM_db1_S1_Mat!I2*Weighting!E9+TUM_db1_S1_Mat!J2*Weighting!E10+TUM_db1_S1_Mat!K2*Weighting!E11+TUM_db1_S1_Mat!L2*Weighting!E12+TUM_db1_S1_Mat!M2*Weighting!E13+TUM_db1_S1_Mat!N2*Weighting!E14+TUM_db1_S1_Mat!O2*Weighting!E15+TUM_db1_S1_Mat!P2*Weighting!E16+TUM_db1_S1_Mat!Q2*Weighting!E17</f>
        <v>0.65807982647052921</v>
      </c>
      <c r="F2" s="6">
        <f ca="1">+TUM_db1_S1_Mat!B2*Weighting!F2+TUM_db1_S1_Mat!C2*Weighting!F3+TUM_db1_S1_Mat!D2*Weighting!F4+TUM_db1_S1_Mat!E2*Weighting!F5+TUM_db1_S1_Mat!F2*Weighting!F6+TUM_db1_S1_Mat!G2*Weighting!F7+TUM_db1_S1_Mat!H2*Weighting!F8+TUM_db1_S1_Mat!I2*Weighting!F9+TUM_db1_S1_Mat!J2*Weighting!F10+TUM_db1_S1_Mat!K2*Weighting!F11+TUM_db1_S1_Mat!L2*Weighting!F12+TUM_db1_S1_Mat!M2*Weighting!F13+TUM_db1_S1_Mat!N2*Weighting!F14+TUM_db1_S1_Mat!O2*Weighting!F15+TUM_db1_S1_Mat!P2*Weighting!F16+TUM_db1_S1_Mat!Q2*Weighting!F17</f>
        <v>1.6020425060777224</v>
      </c>
      <c r="G2" s="6">
        <f>+TUM_db1_S1_Mat!B2*Weighting!G2+TUM_db1_S1_Mat!C2*Weighting!G3+TUM_db1_S1_Mat!D2*Weighting!G4+TUM_db1_S1_Mat!E2*Weighting!G5+TUM_db1_S1_Mat!F2*Weighting!G6+TUM_db1_S1_Mat!G2*Weighting!G7+TUM_db1_S1_Mat!H2*Weighting!G8+TUM_db1_S1_Mat!I2*Weighting!G9+TUM_db1_S1_Mat!J2*Weighting!G10+TUM_db1_S1_Mat!K2*Weighting!G11+TUM_db1_S1_Mat!L2*Weighting!G12+TUM_db1_S1_Mat!M2*Weighting!G13+TUM_db1_S1_Mat!N2*Weighting!G14+TUM_db1_S1_Mat!O2*Weighting!G15+TUM_db1_S1_Mat!P2*Weighting!G16+TUM_db1_S1_Mat!Q2*Weighting!G17</f>
        <v>0.99671903440361254</v>
      </c>
      <c r="H2" s="6">
        <f>+TUM_db1_S1_Mat!B2*Weighting!H2+TUM_db1_S1_Mat!C2*Weighting!H3+TUM_db1_S1_Mat!D2*Weighting!H4+TUM_db1_S1_Mat!E2*Weighting!H5+TUM_db1_S1_Mat!F2*Weighting!H6+TUM_db1_S1_Mat!G2*Weighting!H7+TUM_db1_S1_Mat!H2*Weighting!H8+TUM_db1_S1_Mat!I2*Weighting!H9+TUM_db1_S1_Mat!J2*Weighting!H10+TUM_db1_S1_Mat!K2*Weighting!H11+TUM_db1_S1_Mat!L2*Weighting!H12+TUM_db1_S1_Mat!M2*Weighting!H13+TUM_db1_S1_Mat!N2*Weighting!H14+TUM_db1_S1_Mat!O2*Weighting!H15+TUM_db1_S1_Mat!P2*Weighting!H16+TUM_db1_S1_Mat!Q2*Weighting!H17</f>
        <v>1.0116724673109783</v>
      </c>
      <c r="I2" s="6">
        <f>+TUM_db1_S1_Mat!B2*Weighting!I2+TUM_db1_S1_Mat!C2*Weighting!I3+TUM_db1_S1_Mat!D2*Weighting!I4+TUM_db1_S1_Mat!E2*Weighting!I5+TUM_db1_S1_Mat!F2*Weighting!I6+TUM_db1_S1_Mat!G2*Weighting!I7+TUM_db1_S1_Mat!H2*Weighting!I8+TUM_db1_S1_Mat!I2*Weighting!I9+TUM_db1_S1_Mat!J2*Weighting!I10+TUM_db1_S1_Mat!K2*Weighting!I11+TUM_db1_S1_Mat!L2*Weighting!I12+TUM_db1_S1_Mat!M2*Weighting!I13+TUM_db1_S1_Mat!N2*Weighting!I14+TUM_db1_S1_Mat!O2*Weighting!I15+TUM_db1_S1_Mat!P2*Weighting!I16+TUM_db1_S1_Mat!Q2*Weighting!I17</f>
        <v>0.98830534881940579</v>
      </c>
      <c r="J2" s="6">
        <f>+TUM_db1_S1_Mat!B2*Weighting!J2+TUM_db1_S1_Mat!C2*Weighting!J3+TUM_db1_S1_Mat!D2*Weighting!J4+TUM_db1_S1_Mat!E2*Weighting!J5+TUM_db1_S1_Mat!F2*Weighting!J6+TUM_db1_S1_Mat!G2*Weighting!J7+TUM_db1_S1_Mat!H2*Weighting!J8+TUM_db1_S1_Mat!I2*Weighting!J9+TUM_db1_S1_Mat!J2*Weighting!J10+TUM_db1_S1_Mat!K2*Weighting!J11+TUM_db1_S1_Mat!L2*Weighting!J12+TUM_db1_S1_Mat!M2*Weighting!J13+TUM_db1_S1_Mat!N2*Weighting!J14+TUM_db1_S1_Mat!O2*Weighting!J15+TUM_db1_S1_Mat!P2*Weighting!J16+TUM_db1_S1_Mat!Q2*Weighting!J17</f>
        <v>0.62291361006404644</v>
      </c>
      <c r="K2" s="6">
        <f>+TUM_db1_S1_Mat!B2*Weighting!K2+TUM_db1_S1_Mat!C2*Weighting!K3+TUM_db1_S1_Mat!D2*Weighting!K4+TUM_db1_S1_Mat!E2*Weighting!K5+TUM_db1_S1_Mat!F2*Weighting!K6+TUM_db1_S1_Mat!G2*Weighting!K7+TUM_db1_S1_Mat!H2*Weighting!K8+TUM_db1_S1_Mat!I2*Weighting!K9+TUM_db1_S1_Mat!J2*Weighting!K10+TUM_db1_S1_Mat!K2*Weighting!K11+TUM_db1_S1_Mat!L2*Weighting!K12+TUM_db1_S1_Mat!M2*Weighting!K13+TUM_db1_S1_Mat!N2*Weighting!K14+TUM_db1_S1_Mat!O2*Weighting!K15+TUM_db1_S1_Mat!P2*Weighting!K16+TUM_db1_S1_Mat!Q2*Weighting!K17</f>
        <v>0.91880533029898093</v>
      </c>
      <c r="L2" s="6">
        <f>+TUM_db1_S1_Mat!B2*Weighting!L2+TUM_db1_S1_Mat!C2*Weighting!L3+TUM_db1_S1_Mat!D2*Weighting!L4+TUM_db1_S1_Mat!E2*Weighting!L5+TUM_db1_S1_Mat!F2*Weighting!L6+TUM_db1_S1_Mat!G2*Weighting!L7+TUM_db1_S1_Mat!H2*Weighting!L8+TUM_db1_S1_Mat!I2*Weighting!L9+TUM_db1_S1_Mat!J2*Weighting!L10+TUM_db1_S1_Mat!K2*Weighting!L11+TUM_db1_S1_Mat!L2*Weighting!L12+TUM_db1_S1_Mat!M2*Weighting!L13+TUM_db1_S1_Mat!N2*Weighting!L14+TUM_db1_S1_Mat!O2*Weighting!L15+TUM_db1_S1_Mat!P2*Weighting!L16+TUM_db1_S1_Mat!Q2*Weighting!L17</f>
        <v>0.63806090355951273</v>
      </c>
      <c r="M2" s="6">
        <f>+TUM_db1_S1_Mat!B2*Weighting!M2+TUM_db1_S1_Mat!C2*Weighting!M3+TUM_db1_S1_Mat!D2*Weighting!M4+TUM_db1_S1_Mat!E2*Weighting!M5+TUM_db1_S1_Mat!F2*Weighting!M6+TUM_db1_S1_Mat!G2*Weighting!M7+TUM_db1_S1_Mat!H2*Weighting!M8+TUM_db1_S1_Mat!I2*Weighting!M9+TUM_db1_S1_Mat!J2*Weighting!M10+TUM_db1_S1_Mat!K2*Weighting!M11+TUM_db1_S1_Mat!L2*Weighting!M12+TUM_db1_S1_Mat!M2*Weighting!M13+TUM_db1_S1_Mat!N2*Weighting!M14+TUM_db1_S1_Mat!O2*Weighting!M15+TUM_db1_S1_Mat!P2*Weighting!M16+TUM_db1_S1_Mat!Q2*Weighting!M17</f>
        <v>0.26575915518047211</v>
      </c>
      <c r="N2" s="6">
        <f>+TUM_db1_S1_Mat!B2*Weighting!N2+TUM_db1_S1_Mat!C2*Weighting!N3+TUM_db1_S1_Mat!D2*Weighting!N4+TUM_db1_S1_Mat!E2*Weighting!N5+TUM_db1_S1_Mat!F2*Weighting!N6+TUM_db1_S1_Mat!G2*Weighting!N7+TUM_db1_S1_Mat!H2*Weighting!N8+TUM_db1_S1_Mat!I2*Weighting!N9+TUM_db1_S1_Mat!J2*Weighting!N10+TUM_db1_S1_Mat!K2*Weighting!N11+TUM_db1_S1_Mat!L2*Weighting!N12+TUM_db1_S1_Mat!M2*Weighting!N13+TUM_db1_S1_Mat!N2*Weighting!N14+TUM_db1_S1_Mat!O2*Weighting!N15+TUM_db1_S1_Mat!P2*Weighting!N16+TUM_db1_S1_Mat!Q2*Weighting!N17</f>
        <v>3.3938060250373634</v>
      </c>
      <c r="O2" s="6">
        <f>+TUM_db1_S1_Mat!B2*Weighting!O2+TUM_db1_S1_Mat!C2*Weighting!O3+TUM_db1_S1_Mat!D2*Weighting!O4+TUM_db1_S1_Mat!E2*Weighting!O5+TUM_db1_S1_Mat!F2*Weighting!O6+TUM_db1_S1_Mat!G2*Weighting!O7+TUM_db1_S1_Mat!H2*Weighting!O8+TUM_db1_S1_Mat!I2*Weighting!O9+TUM_db1_S1_Mat!J2*Weighting!O10+TUM_db1_S1_Mat!K2*Weighting!O11+TUM_db1_S1_Mat!L2*Weighting!O12+TUM_db1_S1_Mat!M2*Weighting!O13+TUM_db1_S1_Mat!N2*Weighting!O14+TUM_db1_S1_Mat!O2*Weighting!O15+TUM_db1_S1_Mat!P2*Weighting!O16+TUM_db1_S1_Mat!Q2*Weighting!O17</f>
        <v>0.89797346785280219</v>
      </c>
      <c r="P2" s="6">
        <f>+TUM_db1_S1_Mat!B2*Weighting!P2+TUM_db1_S1_Mat!C2*Weighting!P3+TUM_db1_S1_Mat!D2*Weighting!P4+TUM_db1_S1_Mat!E2*Weighting!P5+TUM_db1_S1_Mat!F2*Weighting!P6+TUM_db1_S1_Mat!G2*Weighting!P7+TUM_db1_S1_Mat!H2*Weighting!P8+TUM_db1_S1_Mat!I2*Weighting!P9+TUM_db1_S1_Mat!J2*Weighting!P10+TUM_db1_S1_Mat!K2*Weighting!P11+TUM_db1_S1_Mat!L2*Weighting!P12+TUM_db1_S1_Mat!M2*Weighting!P13+TUM_db1_S1_Mat!N2*Weighting!P14+TUM_db1_S1_Mat!O2*Weighting!P15+TUM_db1_S1_Mat!P2*Weighting!P16+TUM_db1_S1_Mat!Q2*Weighting!P17</f>
        <v>0.50735372498990738</v>
      </c>
      <c r="Q2" s="6">
        <f>+TUM_db1_S1_Mat!B2*Weighting!Q2+TUM_db1_S1_Mat!C2*Weighting!Q3+TUM_db1_S1_Mat!D2*Weighting!Q4+TUM_db1_S1_Mat!E2*Weighting!Q5+TUM_db1_S1_Mat!F2*Weighting!Q6+TUM_db1_S1_Mat!G2*Weighting!Q7+TUM_db1_S1_Mat!H2*Weighting!Q8+TUM_db1_S1_Mat!I2*Weighting!Q9+TUM_db1_S1_Mat!J2*Weighting!Q10+TUM_db1_S1_Mat!K2*Weighting!Q11+TUM_db1_S1_Mat!L2*Weighting!Q12+TUM_db1_S1_Mat!M2*Weighting!Q13+TUM_db1_S1_Mat!N2*Weighting!Q14+TUM_db1_S1_Mat!O2*Weighting!Q15+TUM_db1_S1_Mat!P2*Weighting!Q16+TUM_db1_S1_Mat!Q2*Weighting!Q17</f>
        <v>0.41393999335640208</v>
      </c>
      <c r="R2" s="6">
        <f>+TUM_db1_S1_Mat!B2*Weighting!R2+TUM_db1_S1_Mat!C2*Weighting!R3+TUM_db1_S1_Mat!D2*Weighting!R4+TUM_db1_S1_Mat!E2*Weighting!R5+TUM_db1_S1_Mat!F2*Weighting!R6+TUM_db1_S1_Mat!G2*Weighting!R7+TUM_db1_S1_Mat!H2*Weighting!R8+TUM_db1_S1_Mat!I2*Weighting!R9+TUM_db1_S1_Mat!J2*Weighting!R10+TUM_db1_S1_Mat!K2*Weighting!R11+TUM_db1_S1_Mat!L2*Weighting!R12+TUM_db1_S1_Mat!M2*Weighting!R13+TUM_db1_S1_Mat!N2*Weighting!R14+TUM_db1_S1_Mat!O2*Weighting!R15+TUM_db1_S1_Mat!P2*Weighting!R16+TUM_db1_S1_Mat!Q2*Weighting!R17</f>
        <v>0.85518561537444671</v>
      </c>
      <c r="S2" s="6">
        <f>+TUM_db1_S1_Mat!B2*Weighting!S2+TUM_db1_S1_Mat!C2*Weighting!S3+TUM_db1_S1_Mat!D2*Weighting!S4+TUM_db1_S1_Mat!E2*Weighting!S5+TUM_db1_S1_Mat!F2*Weighting!S6+TUM_db1_S1_Mat!G2*Weighting!S7+TUM_db1_S1_Mat!H2*Weighting!S8+TUM_db1_S1_Mat!I2*Weighting!S9+TUM_db1_S1_Mat!J2*Weighting!S10+TUM_db1_S1_Mat!K2*Weighting!S11+TUM_db1_S1_Mat!L2*Weighting!S12+TUM_db1_S1_Mat!M2*Weighting!S13+TUM_db1_S1_Mat!N2*Weighting!S14+TUM_db1_S1_Mat!O2*Weighting!S15+TUM_db1_S1_Mat!P2*Weighting!S16+TUM_db1_S1_Mat!Q2*Weighting!S17</f>
        <v>0.98682881821037305</v>
      </c>
      <c r="T2" s="6">
        <f>+TUM_db1_S1_Mat!B2*Weighting!T2+TUM_db1_S1_Mat!C2*Weighting!T3+TUM_db1_S1_Mat!D2*Weighting!T4+TUM_db1_S1_Mat!E2*Weighting!T5+TUM_db1_S1_Mat!F2*Weighting!T6+TUM_db1_S1_Mat!G2*Weighting!T7+TUM_db1_S1_Mat!H2*Weighting!T8+TUM_db1_S1_Mat!I2*Weighting!T9+TUM_db1_S1_Mat!J2*Weighting!T10+TUM_db1_S1_Mat!K2*Weighting!T11+TUM_db1_S1_Mat!L2*Weighting!T12+TUM_db1_S1_Mat!M2*Weighting!T13+TUM_db1_S1_Mat!N2*Weighting!T14+TUM_db1_S1_Mat!O2*Weighting!T15+TUM_db1_S1_Mat!P2*Weighting!T16+TUM_db1_S1_Mat!Q2*Weighting!T17</f>
        <v>0.54807097806590066</v>
      </c>
      <c r="U2" s="6">
        <f>+TUM_db1_S1_Mat!B2*Weighting!U2+TUM_db1_S1_Mat!C2*Weighting!U3+TUM_db1_S1_Mat!D2*Weighting!U4+TUM_db1_S1_Mat!E2*Weighting!U5+TUM_db1_S1_Mat!F2*Weighting!U6+TUM_db1_S1_Mat!G2*Weighting!U7+TUM_db1_S1_Mat!H2*Weighting!U8+TUM_db1_S1_Mat!I2*Weighting!U9+TUM_db1_S1_Mat!J2*Weighting!U10+TUM_db1_S1_Mat!K2*Weighting!U11+TUM_db1_S1_Mat!L2*Weighting!U12+TUM_db1_S1_Mat!M2*Weighting!U13+TUM_db1_S1_Mat!N2*Weighting!U14+TUM_db1_S1_Mat!O2*Weighting!U15+TUM_db1_S1_Mat!P2*Weighting!U16+TUM_db1_S1_Mat!Q2*Weighting!U17</f>
        <v>0.13996034428543111</v>
      </c>
      <c r="V2" s="6">
        <f>+TUM_db1_S1_Mat!B2*Weighting!V2+TUM_db1_S1_Mat!C2*Weighting!V3+TUM_db1_S1_Mat!D2*Weighting!V4+TUM_db1_S1_Mat!E2*Weighting!V5+TUM_db1_S1_Mat!F2*Weighting!V6+TUM_db1_S1_Mat!G2*Weighting!V7+TUM_db1_S1_Mat!H2*Weighting!V8+TUM_db1_S1_Mat!I2*Weighting!V9+TUM_db1_S1_Mat!J2*Weighting!V10+TUM_db1_S1_Mat!K2*Weighting!V11+TUM_db1_S1_Mat!L2*Weighting!V12+TUM_db1_S1_Mat!M2*Weighting!V13+TUM_db1_S1_Mat!N2*Weighting!V14+TUM_db1_S1_Mat!O2*Weighting!V15+TUM_db1_S1_Mat!P2*Weighting!V16+TUM_db1_S1_Mat!Q2*Weighting!V17</f>
        <v>0.31226076657536828</v>
      </c>
      <c r="W2" s="6">
        <f>+TUM_db1_S1_Mat!B2*Weighting!W2+TUM_db1_S1_Mat!C2*Weighting!W3+TUM_db1_S1_Mat!D2*Weighting!W4+TUM_db1_S1_Mat!E2*Weighting!W5+TUM_db1_S1_Mat!F2*Weighting!W6+TUM_db1_S1_Mat!G2*Weighting!W7+TUM_db1_S1_Mat!H2*Weighting!W8+TUM_db1_S1_Mat!I2*Weighting!W9+TUM_db1_S1_Mat!J2*Weighting!W10+TUM_db1_S1_Mat!K2*Weighting!W11+TUM_db1_S1_Mat!L2*Weighting!W12+TUM_db1_S1_Mat!M2*Weighting!W13+TUM_db1_S1_Mat!N2*Weighting!W14+TUM_db1_S1_Mat!O2*Weighting!W15+TUM_db1_S1_Mat!P2*Weighting!W16+TUM_db1_S1_Mat!Q2*Weighting!W17</f>
        <v>0.53848059853843844</v>
      </c>
      <c r="X2" s="6">
        <f>+TUM_db1_S1_Mat!B2*Weighting!X2+TUM_db1_S1_Mat!C2*Weighting!X3+TUM_db1_S1_Mat!D2*Weighting!X4+TUM_db1_S1_Mat!E2*Weighting!X5+TUM_db1_S1_Mat!F2*Weighting!X6+TUM_db1_S1_Mat!G2*Weighting!X7+TUM_db1_S1_Mat!H2*Weighting!X8+TUM_db1_S1_Mat!I2*Weighting!X9+TUM_db1_S1_Mat!J2*Weighting!X10+TUM_db1_S1_Mat!K2*Weighting!X11+TUM_db1_S1_Mat!L2*Weighting!X12+TUM_db1_S1_Mat!M2*Weighting!X13+TUM_db1_S1_Mat!N2*Weighting!X14+TUM_db1_S1_Mat!O2*Weighting!X15+TUM_db1_S1_Mat!P2*Weighting!X16+TUM_db1_S1_Mat!Q2*Weighting!X17</f>
        <v>0.13151433882356131</v>
      </c>
      <c r="Y2" s="6">
        <f>+TUM_db1_S1_Mat!B2*Weighting!Y2+TUM_db1_S1_Mat!C2*Weighting!Y3+TUM_db1_S1_Mat!D2*Weighting!Y4+TUM_db1_S1_Mat!E2*Weighting!Y5+TUM_db1_S1_Mat!F2*Weighting!Y6+TUM_db1_S1_Mat!G2*Weighting!Y7+TUM_db1_S1_Mat!H2*Weighting!Y8+TUM_db1_S1_Mat!I2*Weighting!Y9+TUM_db1_S1_Mat!J2*Weighting!Y10+TUM_db1_S1_Mat!K2*Weighting!Y11+TUM_db1_S1_Mat!L2*Weighting!Y12+TUM_db1_S1_Mat!M2*Weighting!Y13+TUM_db1_S1_Mat!N2*Weighting!Y14+TUM_db1_S1_Mat!O2*Weighting!Y15+TUM_db1_S1_Mat!P2*Weighting!Y16+TUM_db1_S1_Mat!Q2*Weighting!Y17</f>
        <v>0.16592103697655941</v>
      </c>
      <c r="Z2" s="6">
        <f>+TUM_db1_S1_Mat!B2*Weighting!Z2+TUM_db1_S1_Mat!C2*Weighting!Z3+TUM_db1_S1_Mat!D2*Weighting!Z4+TUM_db1_S1_Mat!E2*Weighting!Z5+TUM_db1_S1_Mat!F2*Weighting!Z6+TUM_db1_S1_Mat!G2*Weighting!Z7+TUM_db1_S1_Mat!H2*Weighting!Z8+TUM_db1_S1_Mat!I2*Weighting!Z9+TUM_db1_S1_Mat!J2*Weighting!Z10+TUM_db1_S1_Mat!K2*Weighting!Z11+TUM_db1_S1_Mat!L2*Weighting!Z12+TUM_db1_S1_Mat!M2*Weighting!Z13+TUM_db1_S1_Mat!N2*Weighting!Z14+TUM_db1_S1_Mat!O2*Weighting!Z15+TUM_db1_S1_Mat!P2*Weighting!Z16+TUM_db1_S1_Mat!Q2*Weighting!Z17</f>
        <v>0.17093400955609972</v>
      </c>
      <c r="AA2" s="6">
        <f>+TUM_db1_S1_Mat!B2*Weighting!AA2+TUM_db1_S1_Mat!C2*Weighting!AA3+TUM_db1_S1_Mat!D2*Weighting!AA4+TUM_db1_S1_Mat!E2*Weighting!AA5+TUM_db1_S1_Mat!F2*Weighting!AA6+TUM_db1_S1_Mat!G2*Weighting!AA7+TUM_db1_S1_Mat!H2*Weighting!AA8+TUM_db1_S1_Mat!I2*Weighting!AA9+TUM_db1_S1_Mat!J2*Weighting!AA10+TUM_db1_S1_Mat!K2*Weighting!AA11+TUM_db1_S1_Mat!L2*Weighting!AA12+TUM_db1_S1_Mat!M2*Weighting!AA13+TUM_db1_S1_Mat!N2*Weighting!AA14+TUM_db1_S1_Mat!O2*Weighting!AA15+TUM_db1_S1_Mat!P2*Weighting!AA16+TUM_db1_S1_Mat!Q2*Weighting!AA17</f>
        <v>5.9814547740751625</v>
      </c>
    </row>
    <row r="3" spans="1:27" x14ac:dyDescent="0.35">
      <c r="A3" s="5" t="s">
        <v>2</v>
      </c>
      <c r="B3" s="6">
        <f ca="1">+TUM_db1_S1_Mat!B3*Weighting!B2+TUM_db1_S1_Mat!C3*Weighting!B3+TUM_db1_S1_Mat!D3*Weighting!B4+TUM_db1_S1_Mat!E3*Weighting!B5+TUM_db1_S1_Mat!F3*Weighting!B6+TUM_db1_S1_Mat!G3*Weighting!B7+TUM_db1_S1_Mat!H3*Weighting!B8+TUM_db1_S1_Mat!I3*Weighting!B9+TUM_db1_S1_Mat!J3*Weighting!B10+TUM_db1_S1_Mat!K3*Weighting!B11+TUM_db1_S1_Mat!L3*Weighting!B12+TUM_db1_S1_Mat!M3*Weighting!B13+TUM_db1_S1_Mat!N3*Weighting!B14+TUM_db1_S1_Mat!O3*Weighting!B15+TUM_db1_S1_Mat!P3*Weighting!B16+TUM_db1_S1_Mat!Q3*Weighting!B17</f>
        <v>0.32089603972095682</v>
      </c>
      <c r="C3" s="6">
        <f ca="1">+TUM_db1_S1_Mat!B3*Weighting!C2+TUM_db1_S1_Mat!C3*Weighting!C3+TUM_db1_S1_Mat!D3*Weighting!C4+TUM_db1_S1_Mat!E3*Weighting!C5+TUM_db1_S1_Mat!F3*Weighting!C6+TUM_db1_S1_Mat!G3*Weighting!C7+TUM_db1_S1_Mat!H3*Weighting!C8+TUM_db1_S1_Mat!I3*Weighting!C9+TUM_db1_S1_Mat!J3*Weighting!C10+TUM_db1_S1_Mat!K3*Weighting!C11+TUM_db1_S1_Mat!L3*Weighting!C12+TUM_db1_S1_Mat!M3*Weighting!C13+TUM_db1_S1_Mat!N3*Weighting!C14+TUM_db1_S1_Mat!O3*Weighting!C15+TUM_db1_S1_Mat!P3*Weighting!C16+TUM_db1_S1_Mat!Q3*Weighting!C17</f>
        <v>0.22607663070264239</v>
      </c>
      <c r="D3" s="6">
        <f ca="1">+TUM_db1_S1_Mat!B3*Weighting!D2+TUM_db1_S1_Mat!C3*Weighting!D3+TUM_db1_S1_Mat!D3*Weighting!D4+TUM_db1_S1_Mat!E3*Weighting!D5+TUM_db1_S1_Mat!F3*Weighting!D6+TUM_db1_S1_Mat!G3*Weighting!D7+TUM_db1_S1_Mat!H3*Weighting!D8+TUM_db1_S1_Mat!I3*Weighting!D9+TUM_db1_S1_Mat!J3*Weighting!D10+TUM_db1_S1_Mat!K3*Weighting!D11+TUM_db1_S1_Mat!L3*Weighting!D12+TUM_db1_S1_Mat!M3*Weighting!D13+TUM_db1_S1_Mat!N3*Weighting!D14+TUM_db1_S1_Mat!O3*Weighting!D15+TUM_db1_S1_Mat!P3*Weighting!D16+TUM_db1_S1_Mat!Q3*Weighting!D17</f>
        <v>0.31551165577424767</v>
      </c>
      <c r="E3" s="6">
        <f ca="1">+TUM_db1_S1_Mat!B3*Weighting!E2+TUM_db1_S1_Mat!C3*Weighting!E3+TUM_db1_S1_Mat!D3*Weighting!E4+TUM_db1_S1_Mat!E3*Weighting!E5+TUM_db1_S1_Mat!F3*Weighting!E6+TUM_db1_S1_Mat!G3*Weighting!E7+TUM_db1_S1_Mat!H3*Weighting!E8+TUM_db1_S1_Mat!I3*Weighting!E9+TUM_db1_S1_Mat!J3*Weighting!E10+TUM_db1_S1_Mat!K3*Weighting!E11+TUM_db1_S1_Mat!L3*Weighting!E12+TUM_db1_S1_Mat!M3*Weighting!E13+TUM_db1_S1_Mat!N3*Weighting!E14+TUM_db1_S1_Mat!O3*Weighting!E15+TUM_db1_S1_Mat!P3*Weighting!E16+TUM_db1_S1_Mat!Q3*Weighting!E17</f>
        <v>0.10967997107842158</v>
      </c>
      <c r="F3" s="6">
        <f ca="1">+TUM_db1_S1_Mat!B3*Weighting!F2+TUM_db1_S1_Mat!C3*Weighting!F3+TUM_db1_S1_Mat!D3*Weighting!F4+TUM_db1_S1_Mat!E3*Weighting!F5+TUM_db1_S1_Mat!F3*Weighting!F6+TUM_db1_S1_Mat!G3*Weighting!F7+TUM_db1_S1_Mat!H3*Weighting!F8+TUM_db1_S1_Mat!I3*Weighting!F9+TUM_db1_S1_Mat!J3*Weighting!F10+TUM_db1_S1_Mat!K3*Weighting!F11+TUM_db1_S1_Mat!L3*Weighting!F12+TUM_db1_S1_Mat!M3*Weighting!F13+TUM_db1_S1_Mat!N3*Weighting!F14+TUM_db1_S1_Mat!O3*Weighting!F15+TUM_db1_S1_Mat!P3*Weighting!F16+TUM_db1_S1_Mat!Q3*Weighting!F17</f>
        <v>0.26700708434628706</v>
      </c>
      <c r="G3" s="6">
        <f>+TUM_db1_S1_Mat!B3*Weighting!G2+TUM_db1_S1_Mat!C3*Weighting!G3+TUM_db1_S1_Mat!D3*Weighting!G4+TUM_db1_S1_Mat!E3*Weighting!G5+TUM_db1_S1_Mat!F3*Weighting!G6+TUM_db1_S1_Mat!G3*Weighting!G7+TUM_db1_S1_Mat!H3*Weighting!G8+TUM_db1_S1_Mat!I3*Weighting!G9+TUM_db1_S1_Mat!J3*Weighting!G10+TUM_db1_S1_Mat!K3*Weighting!G11+TUM_db1_S1_Mat!L3*Weighting!G12+TUM_db1_S1_Mat!M3*Weighting!G13+TUM_db1_S1_Mat!N3*Weighting!G14+TUM_db1_S1_Mat!O3*Weighting!G15+TUM_db1_S1_Mat!P3*Weighting!G16+TUM_db1_S1_Mat!Q3*Weighting!G17</f>
        <v>0.16611983906726879</v>
      </c>
      <c r="H3" s="6">
        <f>+TUM_db1_S1_Mat!B3*Weighting!H2+TUM_db1_S1_Mat!C3*Weighting!H3+TUM_db1_S1_Mat!D3*Weighting!H4+TUM_db1_S1_Mat!E3*Weighting!H5+TUM_db1_S1_Mat!F3*Weighting!H6+TUM_db1_S1_Mat!G3*Weighting!H7+TUM_db1_S1_Mat!H3*Weighting!H8+TUM_db1_S1_Mat!I3*Weighting!H9+TUM_db1_S1_Mat!J3*Weighting!H10+TUM_db1_S1_Mat!K3*Weighting!H11+TUM_db1_S1_Mat!L3*Weighting!H12+TUM_db1_S1_Mat!M3*Weighting!H13+TUM_db1_S1_Mat!N3*Weighting!H14+TUM_db1_S1_Mat!O3*Weighting!H15+TUM_db1_S1_Mat!P3*Weighting!H16+TUM_db1_S1_Mat!Q3*Weighting!H17</f>
        <v>0.16861207788516308</v>
      </c>
      <c r="I3" s="6">
        <f>+TUM_db1_S1_Mat!B3*Weighting!I2+TUM_db1_S1_Mat!C3*Weighting!I3+TUM_db1_S1_Mat!D3*Weighting!I4+TUM_db1_S1_Mat!E3*Weighting!I5+TUM_db1_S1_Mat!F3*Weighting!I6+TUM_db1_S1_Mat!G3*Weighting!I7+TUM_db1_S1_Mat!H3*Weighting!I8+TUM_db1_S1_Mat!I3*Weighting!I9+TUM_db1_S1_Mat!J3*Weighting!I10+TUM_db1_S1_Mat!K3*Weighting!I11+TUM_db1_S1_Mat!L3*Weighting!I12+TUM_db1_S1_Mat!M3*Weighting!I13+TUM_db1_S1_Mat!N3*Weighting!I14+TUM_db1_S1_Mat!O3*Weighting!I15+TUM_db1_S1_Mat!P3*Weighting!I16+TUM_db1_S1_Mat!Q3*Weighting!I17</f>
        <v>0.16471755813656763</v>
      </c>
      <c r="J3" s="6">
        <f>+TUM_db1_S1_Mat!B3*Weighting!J2+TUM_db1_S1_Mat!C3*Weighting!J3+TUM_db1_S1_Mat!D3*Weighting!J4+TUM_db1_S1_Mat!E3*Weighting!J5+TUM_db1_S1_Mat!F3*Weighting!J6+TUM_db1_S1_Mat!G3*Weighting!J7+TUM_db1_S1_Mat!H3*Weighting!J8+TUM_db1_S1_Mat!I3*Weighting!J9+TUM_db1_S1_Mat!J3*Weighting!J10+TUM_db1_S1_Mat!K3*Weighting!J11+TUM_db1_S1_Mat!L3*Weighting!J12+TUM_db1_S1_Mat!M3*Weighting!J13+TUM_db1_S1_Mat!N3*Weighting!J14+TUM_db1_S1_Mat!O3*Weighting!J15+TUM_db1_S1_Mat!P3*Weighting!J16+TUM_db1_S1_Mat!Q3*Weighting!J17</f>
        <v>0.10381893501067445</v>
      </c>
      <c r="K3" s="6">
        <f>+TUM_db1_S1_Mat!B3*Weighting!K2+TUM_db1_S1_Mat!C3*Weighting!K3+TUM_db1_S1_Mat!D3*Weighting!K4+TUM_db1_S1_Mat!E3*Weighting!K5+TUM_db1_S1_Mat!F3*Weighting!K6+TUM_db1_S1_Mat!G3*Weighting!K7+TUM_db1_S1_Mat!H3*Weighting!K8+TUM_db1_S1_Mat!I3*Weighting!K9+TUM_db1_S1_Mat!J3*Weighting!K10+TUM_db1_S1_Mat!K3*Weighting!K11+TUM_db1_S1_Mat!L3*Weighting!K12+TUM_db1_S1_Mat!M3*Weighting!K13+TUM_db1_S1_Mat!N3*Weighting!K14+TUM_db1_S1_Mat!O3*Weighting!K15+TUM_db1_S1_Mat!P3*Weighting!K16+TUM_db1_S1_Mat!Q3*Weighting!K17</f>
        <v>0.15313422171649688</v>
      </c>
      <c r="L3" s="6">
        <f>+TUM_db1_S1_Mat!B3*Weighting!L2+TUM_db1_S1_Mat!C3*Weighting!L3+TUM_db1_S1_Mat!D3*Weighting!L4+TUM_db1_S1_Mat!E3*Weighting!L5+TUM_db1_S1_Mat!F3*Weighting!L6+TUM_db1_S1_Mat!G3*Weighting!L7+TUM_db1_S1_Mat!H3*Weighting!L8+TUM_db1_S1_Mat!I3*Weighting!L9+TUM_db1_S1_Mat!J3*Weighting!L10+TUM_db1_S1_Mat!K3*Weighting!L11+TUM_db1_S1_Mat!L3*Weighting!L12+TUM_db1_S1_Mat!M3*Weighting!L13+TUM_db1_S1_Mat!N3*Weighting!L14+TUM_db1_S1_Mat!O3*Weighting!L15+TUM_db1_S1_Mat!P3*Weighting!L16+TUM_db1_S1_Mat!Q3*Weighting!L17</f>
        <v>0.10634348392658549</v>
      </c>
      <c r="M3" s="6">
        <f>+TUM_db1_S1_Mat!B3*Weighting!M2+TUM_db1_S1_Mat!C3*Weighting!M3+TUM_db1_S1_Mat!D3*Weighting!M4+TUM_db1_S1_Mat!E3*Weighting!M5+TUM_db1_S1_Mat!F3*Weighting!M6+TUM_db1_S1_Mat!G3*Weighting!M7+TUM_db1_S1_Mat!H3*Weighting!M8+TUM_db1_S1_Mat!I3*Weighting!M9+TUM_db1_S1_Mat!J3*Weighting!M10+TUM_db1_S1_Mat!K3*Weighting!M11+TUM_db1_S1_Mat!L3*Weighting!M12+TUM_db1_S1_Mat!M3*Weighting!M13+TUM_db1_S1_Mat!N3*Weighting!M14+TUM_db1_S1_Mat!O3*Weighting!M15+TUM_db1_S1_Mat!P3*Weighting!M16+TUM_db1_S1_Mat!Q3*Weighting!M17</f>
        <v>4.4293192530078691E-2</v>
      </c>
      <c r="N3" s="6">
        <f>+TUM_db1_S1_Mat!B3*Weighting!N2+TUM_db1_S1_Mat!C3*Weighting!N3+TUM_db1_S1_Mat!D3*Weighting!N4+TUM_db1_S1_Mat!E3*Weighting!N5+TUM_db1_S1_Mat!F3*Weighting!N6+TUM_db1_S1_Mat!G3*Weighting!N7+TUM_db1_S1_Mat!H3*Weighting!N8+TUM_db1_S1_Mat!I3*Weighting!N9+TUM_db1_S1_Mat!J3*Weighting!N10+TUM_db1_S1_Mat!K3*Weighting!N11+TUM_db1_S1_Mat!L3*Weighting!N12+TUM_db1_S1_Mat!M3*Weighting!N13+TUM_db1_S1_Mat!N3*Weighting!N14+TUM_db1_S1_Mat!O3*Weighting!N15+TUM_db1_S1_Mat!P3*Weighting!N16+TUM_db1_S1_Mat!Q3*Weighting!N17</f>
        <v>0.56563433750622738</v>
      </c>
      <c r="O3" s="6">
        <f>+TUM_db1_S1_Mat!B3*Weighting!O2+TUM_db1_S1_Mat!C3*Weighting!O3+TUM_db1_S1_Mat!D3*Weighting!O4+TUM_db1_S1_Mat!E3*Weighting!O5+TUM_db1_S1_Mat!F3*Weighting!O6+TUM_db1_S1_Mat!G3*Weighting!O7+TUM_db1_S1_Mat!H3*Weighting!O8+TUM_db1_S1_Mat!I3*Weighting!O9+TUM_db1_S1_Mat!J3*Weighting!O10+TUM_db1_S1_Mat!K3*Weighting!O11+TUM_db1_S1_Mat!L3*Weighting!O12+TUM_db1_S1_Mat!M3*Weighting!O13+TUM_db1_S1_Mat!N3*Weighting!O14+TUM_db1_S1_Mat!O3*Weighting!O15+TUM_db1_S1_Mat!P3*Weighting!O16+TUM_db1_S1_Mat!Q3*Weighting!O17</f>
        <v>0.14966224464213373</v>
      </c>
      <c r="P3" s="6">
        <f>+TUM_db1_S1_Mat!B3*Weighting!P2+TUM_db1_S1_Mat!C3*Weighting!P3+TUM_db1_S1_Mat!D3*Weighting!P4+TUM_db1_S1_Mat!E3*Weighting!P5+TUM_db1_S1_Mat!F3*Weighting!P6+TUM_db1_S1_Mat!G3*Weighting!P7+TUM_db1_S1_Mat!H3*Weighting!P8+TUM_db1_S1_Mat!I3*Weighting!P9+TUM_db1_S1_Mat!J3*Weighting!P10+TUM_db1_S1_Mat!K3*Weighting!P11+TUM_db1_S1_Mat!L3*Weighting!P12+TUM_db1_S1_Mat!M3*Weighting!P13+TUM_db1_S1_Mat!N3*Weighting!P14+TUM_db1_S1_Mat!O3*Weighting!P15+TUM_db1_S1_Mat!P3*Weighting!P16+TUM_db1_S1_Mat!Q3*Weighting!P17</f>
        <v>8.4558954164984601E-2</v>
      </c>
      <c r="Q3" s="6">
        <f>+TUM_db1_S1_Mat!B3*Weighting!Q2+TUM_db1_S1_Mat!C3*Weighting!Q3+TUM_db1_S1_Mat!D3*Weighting!Q4+TUM_db1_S1_Mat!E3*Weighting!Q5+TUM_db1_S1_Mat!F3*Weighting!Q6+TUM_db1_S1_Mat!G3*Weighting!Q7+TUM_db1_S1_Mat!H3*Weighting!Q8+TUM_db1_S1_Mat!I3*Weighting!Q9+TUM_db1_S1_Mat!J3*Weighting!Q10+TUM_db1_S1_Mat!K3*Weighting!Q11+TUM_db1_S1_Mat!L3*Weighting!Q12+TUM_db1_S1_Mat!M3*Weighting!Q13+TUM_db1_S1_Mat!N3*Weighting!Q14+TUM_db1_S1_Mat!O3*Weighting!Q15+TUM_db1_S1_Mat!P3*Weighting!Q16+TUM_db1_S1_Mat!Q3*Weighting!Q17</f>
        <v>6.8989998892733703E-2</v>
      </c>
      <c r="R3" s="6">
        <f>+TUM_db1_S1_Mat!B3*Weighting!R2+TUM_db1_S1_Mat!C3*Weighting!R3+TUM_db1_S1_Mat!D3*Weighting!R4+TUM_db1_S1_Mat!E3*Weighting!R5+TUM_db1_S1_Mat!F3*Weighting!R6+TUM_db1_S1_Mat!G3*Weighting!R7+TUM_db1_S1_Mat!H3*Weighting!R8+TUM_db1_S1_Mat!I3*Weighting!R9+TUM_db1_S1_Mat!J3*Weighting!R10+TUM_db1_S1_Mat!K3*Weighting!R11+TUM_db1_S1_Mat!L3*Weighting!R12+TUM_db1_S1_Mat!M3*Weighting!R13+TUM_db1_S1_Mat!N3*Weighting!R14+TUM_db1_S1_Mat!O3*Weighting!R15+TUM_db1_S1_Mat!P3*Weighting!R16+TUM_db1_S1_Mat!Q3*Weighting!R17</f>
        <v>0.14253093589574117</v>
      </c>
      <c r="S3" s="6">
        <f>+TUM_db1_S1_Mat!B3*Weighting!S2+TUM_db1_S1_Mat!C3*Weighting!S3+TUM_db1_S1_Mat!D3*Weighting!S4+TUM_db1_S1_Mat!E3*Weighting!S5+TUM_db1_S1_Mat!F3*Weighting!S6+TUM_db1_S1_Mat!G3*Weighting!S7+TUM_db1_S1_Mat!H3*Weighting!S8+TUM_db1_S1_Mat!I3*Weighting!S9+TUM_db1_S1_Mat!J3*Weighting!S10+TUM_db1_S1_Mat!K3*Weighting!S11+TUM_db1_S1_Mat!L3*Weighting!S12+TUM_db1_S1_Mat!M3*Weighting!S13+TUM_db1_S1_Mat!N3*Weighting!S14+TUM_db1_S1_Mat!O3*Weighting!S15+TUM_db1_S1_Mat!P3*Weighting!S16+TUM_db1_S1_Mat!Q3*Weighting!S17</f>
        <v>0.16447146970172891</v>
      </c>
      <c r="T3" s="6">
        <f>+TUM_db1_S1_Mat!B3*Weighting!T2+TUM_db1_S1_Mat!C3*Weighting!T3+TUM_db1_S1_Mat!D3*Weighting!T4+TUM_db1_S1_Mat!E3*Weighting!T5+TUM_db1_S1_Mat!F3*Weighting!T6+TUM_db1_S1_Mat!G3*Weighting!T7+TUM_db1_S1_Mat!H3*Weighting!T8+TUM_db1_S1_Mat!I3*Weighting!T9+TUM_db1_S1_Mat!J3*Weighting!T10+TUM_db1_S1_Mat!K3*Weighting!T11+TUM_db1_S1_Mat!L3*Weighting!T12+TUM_db1_S1_Mat!M3*Weighting!T13+TUM_db1_S1_Mat!N3*Weighting!T14+TUM_db1_S1_Mat!O3*Weighting!T15+TUM_db1_S1_Mat!P3*Weighting!T16+TUM_db1_S1_Mat!Q3*Weighting!T17</f>
        <v>9.1345163010983443E-2</v>
      </c>
      <c r="U3" s="6">
        <f>+TUM_db1_S1_Mat!B3*Weighting!U2+TUM_db1_S1_Mat!C3*Weighting!U3+TUM_db1_S1_Mat!D3*Weighting!U4+TUM_db1_S1_Mat!E3*Weighting!U5+TUM_db1_S1_Mat!F3*Weighting!U6+TUM_db1_S1_Mat!G3*Weighting!U7+TUM_db1_S1_Mat!H3*Weighting!U8+TUM_db1_S1_Mat!I3*Weighting!U9+TUM_db1_S1_Mat!J3*Weighting!U10+TUM_db1_S1_Mat!K3*Weighting!U11+TUM_db1_S1_Mat!L3*Weighting!U12+TUM_db1_S1_Mat!M3*Weighting!U13+TUM_db1_S1_Mat!N3*Weighting!U14+TUM_db1_S1_Mat!O3*Weighting!U15+TUM_db1_S1_Mat!P3*Weighting!U16+TUM_db1_S1_Mat!Q3*Weighting!U17</f>
        <v>2.3326724047571856E-2</v>
      </c>
      <c r="V3" s="6">
        <f>+TUM_db1_S1_Mat!B3*Weighting!V2+TUM_db1_S1_Mat!C3*Weighting!V3+TUM_db1_S1_Mat!D3*Weighting!V4+TUM_db1_S1_Mat!E3*Weighting!V5+TUM_db1_S1_Mat!F3*Weighting!V6+TUM_db1_S1_Mat!G3*Weighting!V7+TUM_db1_S1_Mat!H3*Weighting!V8+TUM_db1_S1_Mat!I3*Weighting!V9+TUM_db1_S1_Mat!J3*Weighting!V10+TUM_db1_S1_Mat!K3*Weighting!V11+TUM_db1_S1_Mat!L3*Weighting!V12+TUM_db1_S1_Mat!M3*Weighting!V13+TUM_db1_S1_Mat!N3*Weighting!V14+TUM_db1_S1_Mat!O3*Weighting!V15+TUM_db1_S1_Mat!P3*Weighting!V16+TUM_db1_S1_Mat!Q3*Weighting!V17</f>
        <v>5.2043461095894729E-2</v>
      </c>
      <c r="W3" s="6">
        <f>+TUM_db1_S1_Mat!B3*Weighting!W2+TUM_db1_S1_Mat!C3*Weighting!W3+TUM_db1_S1_Mat!D3*Weighting!W4+TUM_db1_S1_Mat!E3*Weighting!W5+TUM_db1_S1_Mat!F3*Weighting!W6+TUM_db1_S1_Mat!G3*Weighting!W7+TUM_db1_S1_Mat!H3*Weighting!W8+TUM_db1_S1_Mat!I3*Weighting!W9+TUM_db1_S1_Mat!J3*Weighting!W10+TUM_db1_S1_Mat!K3*Weighting!W11+TUM_db1_S1_Mat!L3*Weighting!W12+TUM_db1_S1_Mat!M3*Weighting!W13+TUM_db1_S1_Mat!N3*Weighting!W14+TUM_db1_S1_Mat!O3*Weighting!W15+TUM_db1_S1_Mat!P3*Weighting!W16+TUM_db1_S1_Mat!Q3*Weighting!W17</f>
        <v>8.974676642307311E-2</v>
      </c>
      <c r="X3" s="6">
        <f>+TUM_db1_S1_Mat!B3*Weighting!X2+TUM_db1_S1_Mat!C3*Weighting!X3+TUM_db1_S1_Mat!D3*Weighting!X4+TUM_db1_S1_Mat!E3*Weighting!X5+TUM_db1_S1_Mat!F3*Weighting!X6+TUM_db1_S1_Mat!G3*Weighting!X7+TUM_db1_S1_Mat!H3*Weighting!X8+TUM_db1_S1_Mat!I3*Weighting!X9+TUM_db1_S1_Mat!J3*Weighting!X10+TUM_db1_S1_Mat!K3*Weighting!X11+TUM_db1_S1_Mat!L3*Weighting!X12+TUM_db1_S1_Mat!M3*Weighting!X13+TUM_db1_S1_Mat!N3*Weighting!X14+TUM_db1_S1_Mat!O3*Weighting!X15+TUM_db1_S1_Mat!P3*Weighting!X16+TUM_db1_S1_Mat!Q3*Weighting!X17</f>
        <v>2.1919056470593556E-2</v>
      </c>
      <c r="Y3" s="6">
        <f>+TUM_db1_S1_Mat!B3*Weighting!Y2+TUM_db1_S1_Mat!C3*Weighting!Y3+TUM_db1_S1_Mat!D3*Weighting!Y4+TUM_db1_S1_Mat!E3*Weighting!Y5+TUM_db1_S1_Mat!F3*Weighting!Y6+TUM_db1_S1_Mat!G3*Weighting!Y7+TUM_db1_S1_Mat!H3*Weighting!Y8+TUM_db1_S1_Mat!I3*Weighting!Y9+TUM_db1_S1_Mat!J3*Weighting!Y10+TUM_db1_S1_Mat!K3*Weighting!Y11+TUM_db1_S1_Mat!L3*Weighting!Y12+TUM_db1_S1_Mat!M3*Weighting!Y13+TUM_db1_S1_Mat!N3*Weighting!Y14+TUM_db1_S1_Mat!O3*Weighting!Y15+TUM_db1_S1_Mat!P3*Weighting!Y16+TUM_db1_S1_Mat!Q3*Weighting!Y17</f>
        <v>2.7653506162759908E-2</v>
      </c>
      <c r="Z3" s="6">
        <f>+TUM_db1_S1_Mat!B3*Weighting!Z2+TUM_db1_S1_Mat!C3*Weighting!Z3+TUM_db1_S1_Mat!D3*Weighting!Z4+TUM_db1_S1_Mat!E3*Weighting!Z5+TUM_db1_S1_Mat!F3*Weighting!Z6+TUM_db1_S1_Mat!G3*Weighting!Z7+TUM_db1_S1_Mat!H3*Weighting!Z8+TUM_db1_S1_Mat!I3*Weighting!Z9+TUM_db1_S1_Mat!J3*Weighting!Z10+TUM_db1_S1_Mat!K3*Weighting!Z11+TUM_db1_S1_Mat!L3*Weighting!Z12+TUM_db1_S1_Mat!M3*Weighting!Z13+TUM_db1_S1_Mat!N3*Weighting!Z14+TUM_db1_S1_Mat!O3*Weighting!Z15+TUM_db1_S1_Mat!P3*Weighting!Z16+TUM_db1_S1_Mat!Q3*Weighting!Z17</f>
        <v>2.8489001592683291E-2</v>
      </c>
      <c r="AA3" s="6">
        <f>+TUM_db1_S1_Mat!B3*Weighting!AA2+TUM_db1_S1_Mat!C3*Weighting!AA3+TUM_db1_S1_Mat!D3*Weighting!AA4+TUM_db1_S1_Mat!E3*Weighting!AA5+TUM_db1_S1_Mat!F3*Weighting!AA6+TUM_db1_S1_Mat!G3*Weighting!AA7+TUM_db1_S1_Mat!H3*Weighting!AA8+TUM_db1_S1_Mat!I3*Weighting!AA9+TUM_db1_S1_Mat!J3*Weighting!AA10+TUM_db1_S1_Mat!K3*Weighting!AA11+TUM_db1_S1_Mat!L3*Weighting!AA12+TUM_db1_S1_Mat!M3*Weighting!AA13+TUM_db1_S1_Mat!N3*Weighting!AA14+TUM_db1_S1_Mat!O3*Weighting!AA15+TUM_db1_S1_Mat!P3*Weighting!AA16+TUM_db1_S1_Mat!Q3*Weighting!AA17</f>
        <v>0.99690912901252726</v>
      </c>
    </row>
    <row r="4" spans="1:27" x14ac:dyDescent="0.35">
      <c r="A4" s="5" t="s">
        <v>3</v>
      </c>
      <c r="B4" s="6">
        <f ca="1">+TUM_db1_S1_Mat!B4*Weighting!B2+TUM_db1_S1_Mat!C4*Weighting!B3+TUM_db1_S1_Mat!D4*Weighting!B4+TUM_db1_S1_Mat!E4*Weighting!B5+TUM_db1_S1_Mat!F4*Weighting!B6+TUM_db1_S1_Mat!G4*Weighting!B7+TUM_db1_S1_Mat!H4*Weighting!B8+TUM_db1_S1_Mat!I4*Weighting!B9+TUM_db1_S1_Mat!J4*Weighting!B10+TUM_db1_S1_Mat!K4*Weighting!B11+TUM_db1_S1_Mat!L4*Weighting!B12+TUM_db1_S1_Mat!M4*Weighting!B13+TUM_db1_S1_Mat!N4*Weighting!B14+TUM_db1_S1_Mat!O4*Weighting!B15+TUM_db1_S1_Mat!P4*Weighting!B16+TUM_db1_S1_Mat!Q4*Weighting!B17</f>
        <v>0.6417920794419133</v>
      </c>
      <c r="C4" s="6">
        <f ca="1">+TUM_db1_S1_Mat!B4*Weighting!C2+TUM_db1_S1_Mat!C4*Weighting!C3+TUM_db1_S1_Mat!D4*Weighting!C4+TUM_db1_S1_Mat!E4*Weighting!C5+TUM_db1_S1_Mat!F4*Weighting!C6+TUM_db1_S1_Mat!G4*Weighting!C7+TUM_db1_S1_Mat!H4*Weighting!C8+TUM_db1_S1_Mat!I4*Weighting!C9+TUM_db1_S1_Mat!J4*Weighting!C10+TUM_db1_S1_Mat!K4*Weighting!C11+TUM_db1_S1_Mat!L4*Weighting!C12+TUM_db1_S1_Mat!M4*Weighting!C13+TUM_db1_S1_Mat!N4*Weighting!C14+TUM_db1_S1_Mat!O4*Weighting!C15+TUM_db1_S1_Mat!P4*Weighting!C16+TUM_db1_S1_Mat!Q4*Weighting!C17</f>
        <v>0.45215326140528456</v>
      </c>
      <c r="D4" s="6">
        <f ca="1">+TUM_db1_S1_Mat!B4*Weighting!D2+TUM_db1_S1_Mat!C4*Weighting!D3+TUM_db1_S1_Mat!D4*Weighting!D4+TUM_db1_S1_Mat!E4*Weighting!D5+TUM_db1_S1_Mat!F4*Weighting!D6+TUM_db1_S1_Mat!G4*Weighting!D7+TUM_db1_S1_Mat!H4*Weighting!D8+TUM_db1_S1_Mat!I4*Weighting!D9+TUM_db1_S1_Mat!J4*Weighting!D10+TUM_db1_S1_Mat!K4*Weighting!D11+TUM_db1_S1_Mat!L4*Weighting!D12+TUM_db1_S1_Mat!M4*Weighting!D13+TUM_db1_S1_Mat!N4*Weighting!D14+TUM_db1_S1_Mat!O4*Weighting!D15+TUM_db1_S1_Mat!P4*Weighting!D16+TUM_db1_S1_Mat!Q4*Weighting!D17</f>
        <v>0.631023311548495</v>
      </c>
      <c r="E4" s="6">
        <f ca="1">+TUM_db1_S1_Mat!B4*Weighting!E2+TUM_db1_S1_Mat!C4*Weighting!E3+TUM_db1_S1_Mat!D4*Weighting!E4+TUM_db1_S1_Mat!E4*Weighting!E5+TUM_db1_S1_Mat!F4*Weighting!E6+TUM_db1_S1_Mat!G4*Weighting!E7+TUM_db1_S1_Mat!H4*Weighting!E8+TUM_db1_S1_Mat!I4*Weighting!E9+TUM_db1_S1_Mat!J4*Weighting!E10+TUM_db1_S1_Mat!K4*Weighting!E11+TUM_db1_S1_Mat!L4*Weighting!E12+TUM_db1_S1_Mat!M4*Weighting!E13+TUM_db1_S1_Mat!N4*Weighting!E14+TUM_db1_S1_Mat!O4*Weighting!E15+TUM_db1_S1_Mat!P4*Weighting!E16+TUM_db1_S1_Mat!Q4*Weighting!E17</f>
        <v>0.21935994215684301</v>
      </c>
      <c r="F4" s="6">
        <f ca="1">+TUM_db1_S1_Mat!B4*Weighting!F2+TUM_db1_S1_Mat!C4*Weighting!F3+TUM_db1_S1_Mat!D4*Weighting!F4+TUM_db1_S1_Mat!E4*Weighting!F5+TUM_db1_S1_Mat!F4*Weighting!F6+TUM_db1_S1_Mat!G4*Weighting!F7+TUM_db1_S1_Mat!H4*Weighting!F8+TUM_db1_S1_Mat!I4*Weighting!F9+TUM_db1_S1_Mat!J4*Weighting!F10+TUM_db1_S1_Mat!K4*Weighting!F11+TUM_db1_S1_Mat!L4*Weighting!F12+TUM_db1_S1_Mat!M4*Weighting!F13+TUM_db1_S1_Mat!N4*Weighting!F14+TUM_db1_S1_Mat!O4*Weighting!F15+TUM_db1_S1_Mat!P4*Weighting!F16+TUM_db1_S1_Mat!Q4*Weighting!F17</f>
        <v>0.5340141686925739</v>
      </c>
      <c r="G4" s="6">
        <f>+TUM_db1_S1_Mat!B4*Weighting!G2+TUM_db1_S1_Mat!C4*Weighting!G3+TUM_db1_S1_Mat!D4*Weighting!G4+TUM_db1_S1_Mat!E4*Weighting!G5+TUM_db1_S1_Mat!F4*Weighting!G6+TUM_db1_S1_Mat!G4*Weighting!G7+TUM_db1_S1_Mat!H4*Weighting!G8+TUM_db1_S1_Mat!I4*Weighting!G9+TUM_db1_S1_Mat!J4*Weighting!G10+TUM_db1_S1_Mat!K4*Weighting!G11+TUM_db1_S1_Mat!L4*Weighting!G12+TUM_db1_S1_Mat!M4*Weighting!G13+TUM_db1_S1_Mat!N4*Weighting!G14+TUM_db1_S1_Mat!O4*Weighting!G15+TUM_db1_S1_Mat!P4*Weighting!G16+TUM_db1_S1_Mat!Q4*Weighting!G17</f>
        <v>0.33223967813453747</v>
      </c>
      <c r="H4" s="6">
        <f>+TUM_db1_S1_Mat!B4*Weighting!H2+TUM_db1_S1_Mat!C4*Weighting!H3+TUM_db1_S1_Mat!D4*Weighting!H4+TUM_db1_S1_Mat!E4*Weighting!H5+TUM_db1_S1_Mat!F4*Weighting!H6+TUM_db1_S1_Mat!G4*Weighting!H7+TUM_db1_S1_Mat!H4*Weighting!H8+TUM_db1_S1_Mat!I4*Weighting!H9+TUM_db1_S1_Mat!J4*Weighting!H10+TUM_db1_S1_Mat!K4*Weighting!H11+TUM_db1_S1_Mat!L4*Weighting!H12+TUM_db1_S1_Mat!M4*Weighting!H13+TUM_db1_S1_Mat!N4*Weighting!H14+TUM_db1_S1_Mat!O4*Weighting!H15+TUM_db1_S1_Mat!P4*Weighting!H16+TUM_db1_S1_Mat!Q4*Weighting!H17</f>
        <v>0.33722415577032605</v>
      </c>
      <c r="I4" s="6">
        <f>+TUM_db1_S1_Mat!B4*Weighting!I2+TUM_db1_S1_Mat!C4*Weighting!I3+TUM_db1_S1_Mat!D4*Weighting!I4+TUM_db1_S1_Mat!E4*Weighting!I5+TUM_db1_S1_Mat!F4*Weighting!I6+TUM_db1_S1_Mat!G4*Weighting!I7+TUM_db1_S1_Mat!H4*Weighting!I8+TUM_db1_S1_Mat!I4*Weighting!I9+TUM_db1_S1_Mat!J4*Weighting!I10+TUM_db1_S1_Mat!K4*Weighting!I11+TUM_db1_S1_Mat!L4*Weighting!I12+TUM_db1_S1_Mat!M4*Weighting!I13+TUM_db1_S1_Mat!N4*Weighting!I14+TUM_db1_S1_Mat!O4*Weighting!I15+TUM_db1_S1_Mat!P4*Weighting!I16+TUM_db1_S1_Mat!Q4*Weighting!I17</f>
        <v>0.3294351162731351</v>
      </c>
      <c r="J4" s="6">
        <f>+TUM_db1_S1_Mat!B4*Weighting!J2+TUM_db1_S1_Mat!C4*Weighting!J3+TUM_db1_S1_Mat!D4*Weighting!J4+TUM_db1_S1_Mat!E4*Weighting!J5+TUM_db1_S1_Mat!F4*Weighting!J6+TUM_db1_S1_Mat!G4*Weighting!J7+TUM_db1_S1_Mat!H4*Weighting!J8+TUM_db1_S1_Mat!I4*Weighting!J9+TUM_db1_S1_Mat!J4*Weighting!J10+TUM_db1_S1_Mat!K4*Weighting!J11+TUM_db1_S1_Mat!L4*Weighting!J12+TUM_db1_S1_Mat!M4*Weighting!J13+TUM_db1_S1_Mat!N4*Weighting!J14+TUM_db1_S1_Mat!O4*Weighting!J15+TUM_db1_S1_Mat!P4*Weighting!J16+TUM_db1_S1_Mat!Q4*Weighting!J17</f>
        <v>0.20763787002134876</v>
      </c>
      <c r="K4" s="6">
        <f>+TUM_db1_S1_Mat!B4*Weighting!K2+TUM_db1_S1_Mat!C4*Weighting!K3+TUM_db1_S1_Mat!D4*Weighting!K4+TUM_db1_S1_Mat!E4*Weighting!K5+TUM_db1_S1_Mat!F4*Weighting!K6+TUM_db1_S1_Mat!G4*Weighting!K7+TUM_db1_S1_Mat!H4*Weighting!K8+TUM_db1_S1_Mat!I4*Weighting!K9+TUM_db1_S1_Mat!J4*Weighting!K10+TUM_db1_S1_Mat!K4*Weighting!K11+TUM_db1_S1_Mat!L4*Weighting!K12+TUM_db1_S1_Mat!M4*Weighting!K13+TUM_db1_S1_Mat!N4*Weighting!K14+TUM_db1_S1_Mat!O4*Weighting!K15+TUM_db1_S1_Mat!P4*Weighting!K16+TUM_db1_S1_Mat!Q4*Weighting!K17</f>
        <v>0.30626844343299364</v>
      </c>
      <c r="L4" s="6">
        <f>+TUM_db1_S1_Mat!B4*Weighting!L2+TUM_db1_S1_Mat!C4*Weighting!L3+TUM_db1_S1_Mat!D4*Weighting!L4+TUM_db1_S1_Mat!E4*Weighting!L5+TUM_db1_S1_Mat!F4*Weighting!L6+TUM_db1_S1_Mat!G4*Weighting!L7+TUM_db1_S1_Mat!H4*Weighting!L8+TUM_db1_S1_Mat!I4*Weighting!L9+TUM_db1_S1_Mat!J4*Weighting!L10+TUM_db1_S1_Mat!K4*Weighting!L11+TUM_db1_S1_Mat!L4*Weighting!L12+TUM_db1_S1_Mat!M4*Weighting!L13+TUM_db1_S1_Mat!N4*Weighting!L14+TUM_db1_S1_Mat!O4*Weighting!L15+TUM_db1_S1_Mat!P4*Weighting!L16+TUM_db1_S1_Mat!Q4*Weighting!L17</f>
        <v>0.21268696785317087</v>
      </c>
      <c r="M4" s="6">
        <f>+TUM_db1_S1_Mat!B4*Weighting!M2+TUM_db1_S1_Mat!C4*Weighting!M3+TUM_db1_S1_Mat!D4*Weighting!M4+TUM_db1_S1_Mat!E4*Weighting!M5+TUM_db1_S1_Mat!F4*Weighting!M6+TUM_db1_S1_Mat!G4*Weighting!M7+TUM_db1_S1_Mat!H4*Weighting!M8+TUM_db1_S1_Mat!I4*Weighting!M9+TUM_db1_S1_Mat!J4*Weighting!M10+TUM_db1_S1_Mat!K4*Weighting!M11+TUM_db1_S1_Mat!L4*Weighting!M12+TUM_db1_S1_Mat!M4*Weighting!M13+TUM_db1_S1_Mat!N4*Weighting!M14+TUM_db1_S1_Mat!O4*Weighting!M15+TUM_db1_S1_Mat!P4*Weighting!M16+TUM_db1_S1_Mat!Q4*Weighting!M17</f>
        <v>8.8586385060157341E-2</v>
      </c>
      <c r="N4" s="6">
        <f>+TUM_db1_S1_Mat!B4*Weighting!N2+TUM_db1_S1_Mat!C4*Weighting!N3+TUM_db1_S1_Mat!D4*Weighting!N4+TUM_db1_S1_Mat!E4*Weighting!N5+TUM_db1_S1_Mat!F4*Weighting!N6+TUM_db1_S1_Mat!G4*Weighting!N7+TUM_db1_S1_Mat!H4*Weighting!N8+TUM_db1_S1_Mat!I4*Weighting!N9+TUM_db1_S1_Mat!J4*Weighting!N10+TUM_db1_S1_Mat!K4*Weighting!N11+TUM_db1_S1_Mat!L4*Weighting!N12+TUM_db1_S1_Mat!M4*Weighting!N13+TUM_db1_S1_Mat!N4*Weighting!N14+TUM_db1_S1_Mat!O4*Weighting!N15+TUM_db1_S1_Mat!P4*Weighting!N16+TUM_db1_S1_Mat!Q4*Weighting!N17</f>
        <v>1.1312686750124543</v>
      </c>
      <c r="O4" s="6">
        <f>+TUM_db1_S1_Mat!B4*Weighting!O2+TUM_db1_S1_Mat!C4*Weighting!O3+TUM_db1_S1_Mat!D4*Weighting!O4+TUM_db1_S1_Mat!E4*Weighting!O5+TUM_db1_S1_Mat!F4*Weighting!O6+TUM_db1_S1_Mat!G4*Weighting!O7+TUM_db1_S1_Mat!H4*Weighting!O8+TUM_db1_S1_Mat!I4*Weighting!O9+TUM_db1_S1_Mat!J4*Weighting!O10+TUM_db1_S1_Mat!K4*Weighting!O11+TUM_db1_S1_Mat!L4*Weighting!O12+TUM_db1_S1_Mat!M4*Weighting!O13+TUM_db1_S1_Mat!N4*Weighting!O14+TUM_db1_S1_Mat!O4*Weighting!O15+TUM_db1_S1_Mat!P4*Weighting!O16+TUM_db1_S1_Mat!Q4*Weighting!O17</f>
        <v>0.29932448928426736</v>
      </c>
      <c r="P4" s="6">
        <f>+TUM_db1_S1_Mat!B4*Weighting!P2+TUM_db1_S1_Mat!C4*Weighting!P3+TUM_db1_S1_Mat!D4*Weighting!P4+TUM_db1_S1_Mat!E4*Weighting!P5+TUM_db1_S1_Mat!F4*Weighting!P6+TUM_db1_S1_Mat!G4*Weighting!P7+TUM_db1_S1_Mat!H4*Weighting!P8+TUM_db1_S1_Mat!I4*Weighting!P9+TUM_db1_S1_Mat!J4*Weighting!P10+TUM_db1_S1_Mat!K4*Weighting!P11+TUM_db1_S1_Mat!L4*Weighting!P12+TUM_db1_S1_Mat!M4*Weighting!P13+TUM_db1_S1_Mat!N4*Weighting!P14+TUM_db1_S1_Mat!O4*Weighting!P15+TUM_db1_S1_Mat!P4*Weighting!P16+TUM_db1_S1_Mat!Q4*Weighting!P17</f>
        <v>0.16911790832996912</v>
      </c>
      <c r="Q4" s="6">
        <f>+TUM_db1_S1_Mat!B4*Weighting!Q2+TUM_db1_S1_Mat!C4*Weighting!Q3+TUM_db1_S1_Mat!D4*Weighting!Q4+TUM_db1_S1_Mat!E4*Weighting!Q5+TUM_db1_S1_Mat!F4*Weighting!Q6+TUM_db1_S1_Mat!G4*Weighting!Q7+TUM_db1_S1_Mat!H4*Weighting!Q8+TUM_db1_S1_Mat!I4*Weighting!Q9+TUM_db1_S1_Mat!J4*Weighting!Q10+TUM_db1_S1_Mat!K4*Weighting!Q11+TUM_db1_S1_Mat!L4*Weighting!Q12+TUM_db1_S1_Mat!M4*Weighting!Q13+TUM_db1_S1_Mat!N4*Weighting!Q14+TUM_db1_S1_Mat!O4*Weighting!Q15+TUM_db1_S1_Mat!P4*Weighting!Q16+TUM_db1_S1_Mat!Q4*Weighting!Q17</f>
        <v>0.13797999778546735</v>
      </c>
      <c r="R4" s="6">
        <f>+TUM_db1_S1_Mat!B4*Weighting!R2+TUM_db1_S1_Mat!C4*Weighting!R3+TUM_db1_S1_Mat!D4*Weighting!R4+TUM_db1_S1_Mat!E4*Weighting!R5+TUM_db1_S1_Mat!F4*Weighting!R6+TUM_db1_S1_Mat!G4*Weighting!R7+TUM_db1_S1_Mat!H4*Weighting!R8+TUM_db1_S1_Mat!I4*Weighting!R9+TUM_db1_S1_Mat!J4*Weighting!R10+TUM_db1_S1_Mat!K4*Weighting!R11+TUM_db1_S1_Mat!L4*Weighting!R12+TUM_db1_S1_Mat!M4*Weighting!R13+TUM_db1_S1_Mat!N4*Weighting!R14+TUM_db1_S1_Mat!O4*Weighting!R15+TUM_db1_S1_Mat!P4*Weighting!R16+TUM_db1_S1_Mat!Q4*Weighting!R17</f>
        <v>0.28506187179148218</v>
      </c>
      <c r="S4" s="6">
        <f>+TUM_db1_S1_Mat!B4*Weighting!S2+TUM_db1_S1_Mat!C4*Weighting!S3+TUM_db1_S1_Mat!D4*Weighting!S4+TUM_db1_S1_Mat!E4*Weighting!S5+TUM_db1_S1_Mat!F4*Weighting!S6+TUM_db1_S1_Mat!G4*Weighting!S7+TUM_db1_S1_Mat!H4*Weighting!S8+TUM_db1_S1_Mat!I4*Weighting!S9+TUM_db1_S1_Mat!J4*Weighting!S10+TUM_db1_S1_Mat!K4*Weighting!S11+TUM_db1_S1_Mat!L4*Weighting!S12+TUM_db1_S1_Mat!M4*Weighting!S13+TUM_db1_S1_Mat!N4*Weighting!S14+TUM_db1_S1_Mat!O4*Weighting!S15+TUM_db1_S1_Mat!P4*Weighting!S16+TUM_db1_S1_Mat!Q4*Weighting!S17</f>
        <v>0.32894293940345765</v>
      </c>
      <c r="T4" s="6">
        <f>+TUM_db1_S1_Mat!B4*Weighting!T2+TUM_db1_S1_Mat!C4*Weighting!T3+TUM_db1_S1_Mat!D4*Weighting!T4+TUM_db1_S1_Mat!E4*Weighting!T5+TUM_db1_S1_Mat!F4*Weighting!T6+TUM_db1_S1_Mat!G4*Weighting!T7+TUM_db1_S1_Mat!H4*Weighting!T8+TUM_db1_S1_Mat!I4*Weighting!T9+TUM_db1_S1_Mat!J4*Weighting!T10+TUM_db1_S1_Mat!K4*Weighting!T11+TUM_db1_S1_Mat!L4*Weighting!T12+TUM_db1_S1_Mat!M4*Weighting!T13+TUM_db1_S1_Mat!N4*Weighting!T14+TUM_db1_S1_Mat!O4*Weighting!T15+TUM_db1_S1_Mat!P4*Weighting!T16+TUM_db1_S1_Mat!Q4*Weighting!T17</f>
        <v>0.18269032602196683</v>
      </c>
      <c r="U4" s="6">
        <f>+TUM_db1_S1_Mat!B4*Weighting!U2+TUM_db1_S1_Mat!C4*Weighting!U3+TUM_db1_S1_Mat!D4*Weighting!U4+TUM_db1_S1_Mat!E4*Weighting!U5+TUM_db1_S1_Mat!F4*Weighting!U6+TUM_db1_S1_Mat!G4*Weighting!U7+TUM_db1_S1_Mat!H4*Weighting!U8+TUM_db1_S1_Mat!I4*Weighting!U9+TUM_db1_S1_Mat!J4*Weighting!U10+TUM_db1_S1_Mat!K4*Weighting!U11+TUM_db1_S1_Mat!L4*Weighting!U12+TUM_db1_S1_Mat!M4*Weighting!U13+TUM_db1_S1_Mat!N4*Weighting!U14+TUM_db1_S1_Mat!O4*Weighting!U15+TUM_db1_S1_Mat!P4*Weighting!U16+TUM_db1_S1_Mat!Q4*Weighting!U17</f>
        <v>4.6653448095143692E-2</v>
      </c>
      <c r="V4" s="6">
        <f>+TUM_db1_S1_Mat!B4*Weighting!V2+TUM_db1_S1_Mat!C4*Weighting!V3+TUM_db1_S1_Mat!D4*Weighting!V4+TUM_db1_S1_Mat!E4*Weighting!V5+TUM_db1_S1_Mat!F4*Weighting!V6+TUM_db1_S1_Mat!G4*Weighting!V7+TUM_db1_S1_Mat!H4*Weighting!V8+TUM_db1_S1_Mat!I4*Weighting!V9+TUM_db1_S1_Mat!J4*Weighting!V10+TUM_db1_S1_Mat!K4*Weighting!V11+TUM_db1_S1_Mat!L4*Weighting!V12+TUM_db1_S1_Mat!M4*Weighting!V13+TUM_db1_S1_Mat!N4*Weighting!V14+TUM_db1_S1_Mat!O4*Weighting!V15+TUM_db1_S1_Mat!P4*Weighting!V16+TUM_db1_S1_Mat!Q4*Weighting!V17</f>
        <v>0.10408692219178942</v>
      </c>
      <c r="W4" s="6">
        <f>+TUM_db1_S1_Mat!B4*Weighting!W2+TUM_db1_S1_Mat!C4*Weighting!W3+TUM_db1_S1_Mat!D4*Weighting!W4+TUM_db1_S1_Mat!E4*Weighting!W5+TUM_db1_S1_Mat!F4*Weighting!W6+TUM_db1_S1_Mat!G4*Weighting!W7+TUM_db1_S1_Mat!H4*Weighting!W8+TUM_db1_S1_Mat!I4*Weighting!W9+TUM_db1_S1_Mat!J4*Weighting!W10+TUM_db1_S1_Mat!K4*Weighting!W11+TUM_db1_S1_Mat!L4*Weighting!W12+TUM_db1_S1_Mat!M4*Weighting!W13+TUM_db1_S1_Mat!N4*Weighting!W14+TUM_db1_S1_Mat!O4*Weighting!W15+TUM_db1_S1_Mat!P4*Weighting!W16+TUM_db1_S1_Mat!Q4*Weighting!W17</f>
        <v>0.17949353284614614</v>
      </c>
      <c r="X4" s="6">
        <f>+TUM_db1_S1_Mat!B4*Weighting!X2+TUM_db1_S1_Mat!C4*Weighting!X3+TUM_db1_S1_Mat!D4*Weighting!X4+TUM_db1_S1_Mat!E4*Weighting!X5+TUM_db1_S1_Mat!F4*Weighting!X6+TUM_db1_S1_Mat!G4*Weighting!X7+TUM_db1_S1_Mat!H4*Weighting!X8+TUM_db1_S1_Mat!I4*Weighting!X9+TUM_db1_S1_Mat!J4*Weighting!X10+TUM_db1_S1_Mat!K4*Weighting!X11+TUM_db1_S1_Mat!L4*Weighting!X12+TUM_db1_S1_Mat!M4*Weighting!X13+TUM_db1_S1_Mat!N4*Weighting!X14+TUM_db1_S1_Mat!O4*Weighting!X15+TUM_db1_S1_Mat!P4*Weighting!X16+TUM_db1_S1_Mat!Q4*Weighting!X17</f>
        <v>4.3838112941187092E-2</v>
      </c>
      <c r="Y4" s="6">
        <f>+TUM_db1_S1_Mat!B4*Weighting!Y2+TUM_db1_S1_Mat!C4*Weighting!Y3+TUM_db1_S1_Mat!D4*Weighting!Y4+TUM_db1_S1_Mat!E4*Weighting!Y5+TUM_db1_S1_Mat!F4*Weighting!Y6+TUM_db1_S1_Mat!G4*Weighting!Y7+TUM_db1_S1_Mat!H4*Weighting!Y8+TUM_db1_S1_Mat!I4*Weighting!Y9+TUM_db1_S1_Mat!J4*Weighting!Y10+TUM_db1_S1_Mat!K4*Weighting!Y11+TUM_db1_S1_Mat!L4*Weighting!Y12+TUM_db1_S1_Mat!M4*Weighting!Y13+TUM_db1_S1_Mat!N4*Weighting!Y14+TUM_db1_S1_Mat!O4*Weighting!Y15+TUM_db1_S1_Mat!P4*Weighting!Y16+TUM_db1_S1_Mat!Q4*Weighting!Y17</f>
        <v>5.5307012325519794E-2</v>
      </c>
      <c r="Z4" s="6">
        <f>+TUM_db1_S1_Mat!B4*Weighting!Z2+TUM_db1_S1_Mat!C4*Weighting!Z3+TUM_db1_S1_Mat!D4*Weighting!Z4+TUM_db1_S1_Mat!E4*Weighting!Z5+TUM_db1_S1_Mat!F4*Weighting!Z6+TUM_db1_S1_Mat!G4*Weighting!Z7+TUM_db1_S1_Mat!H4*Weighting!Z8+TUM_db1_S1_Mat!I4*Weighting!Z9+TUM_db1_S1_Mat!J4*Weighting!Z10+TUM_db1_S1_Mat!K4*Weighting!Z11+TUM_db1_S1_Mat!L4*Weighting!Z12+TUM_db1_S1_Mat!M4*Weighting!Z13+TUM_db1_S1_Mat!N4*Weighting!Z14+TUM_db1_S1_Mat!O4*Weighting!Z15+TUM_db1_S1_Mat!P4*Weighting!Z16+TUM_db1_S1_Mat!Q4*Weighting!Z17</f>
        <v>5.6978003185366562E-2</v>
      </c>
      <c r="AA4" s="6">
        <f>+TUM_db1_S1_Mat!B4*Weighting!AA2+TUM_db1_S1_Mat!C4*Weighting!AA3+TUM_db1_S1_Mat!D4*Weighting!AA4+TUM_db1_S1_Mat!E4*Weighting!AA5+TUM_db1_S1_Mat!F4*Weighting!AA6+TUM_db1_S1_Mat!G4*Weighting!AA7+TUM_db1_S1_Mat!H4*Weighting!AA8+TUM_db1_S1_Mat!I4*Weighting!AA9+TUM_db1_S1_Mat!J4*Weighting!AA10+TUM_db1_S1_Mat!K4*Weighting!AA11+TUM_db1_S1_Mat!L4*Weighting!AA12+TUM_db1_S1_Mat!M4*Weighting!AA13+TUM_db1_S1_Mat!N4*Weighting!AA14+TUM_db1_S1_Mat!O4*Weighting!AA15+TUM_db1_S1_Mat!P4*Weighting!AA16+TUM_db1_S1_Mat!Q4*Weighting!AA17</f>
        <v>1.9938182580250536</v>
      </c>
    </row>
    <row r="5" spans="1:27" x14ac:dyDescent="0.35">
      <c r="A5" s="5" t="s">
        <v>4</v>
      </c>
      <c r="B5" s="6">
        <f ca="1">+TUM_db1_S1_Mat!B5*Weighting!B2+TUM_db1_S1_Mat!C5*Weighting!B3+TUM_db1_S1_Mat!D5*Weighting!B4+TUM_db1_S1_Mat!E5*Weighting!B5+TUM_db1_S1_Mat!F5*Weighting!B6+TUM_db1_S1_Mat!G5*Weighting!B7+TUM_db1_S1_Mat!H5*Weighting!B8+TUM_db1_S1_Mat!I5*Weighting!B9+TUM_db1_S1_Mat!J5*Weighting!B10+TUM_db1_S1_Mat!K5*Weighting!B11+TUM_db1_S1_Mat!L5*Weighting!B12+TUM_db1_S1_Mat!M5*Weighting!B13+TUM_db1_S1_Mat!N5*Weighting!B14+TUM_db1_S1_Mat!O5*Weighting!B15+TUM_db1_S1_Mat!P5*Weighting!B16+TUM_db1_S1_Mat!Q5*Weighting!B17</f>
        <v>0.96268811916287</v>
      </c>
      <c r="C5" s="6">
        <f ca="1">+TUM_db1_S1_Mat!B5*Weighting!C2+TUM_db1_S1_Mat!C5*Weighting!C3+TUM_db1_S1_Mat!D5*Weighting!C4+TUM_db1_S1_Mat!E5*Weighting!C5+TUM_db1_S1_Mat!F5*Weighting!C6+TUM_db1_S1_Mat!G5*Weighting!C7+TUM_db1_S1_Mat!H5*Weighting!C8+TUM_db1_S1_Mat!I5*Weighting!C9+TUM_db1_S1_Mat!J5*Weighting!C10+TUM_db1_S1_Mat!K5*Weighting!C11+TUM_db1_S1_Mat!L5*Weighting!C12+TUM_db1_S1_Mat!M5*Weighting!C13+TUM_db1_S1_Mat!N5*Weighting!C14+TUM_db1_S1_Mat!O5*Weighting!C15+TUM_db1_S1_Mat!P5*Weighting!C16+TUM_db1_S1_Mat!Q5*Weighting!C17</f>
        <v>0.67822989210792706</v>
      </c>
      <c r="D5" s="6">
        <f ca="1">+TUM_db1_S1_Mat!B5*Weighting!D2+TUM_db1_S1_Mat!C5*Weighting!D3+TUM_db1_S1_Mat!D5*Weighting!D4+TUM_db1_S1_Mat!E5*Weighting!D5+TUM_db1_S1_Mat!F5*Weighting!D6+TUM_db1_S1_Mat!G5*Weighting!D7+TUM_db1_S1_Mat!H5*Weighting!D8+TUM_db1_S1_Mat!I5*Weighting!D9+TUM_db1_S1_Mat!J5*Weighting!D10+TUM_db1_S1_Mat!K5*Weighting!D11+TUM_db1_S1_Mat!L5*Weighting!D12+TUM_db1_S1_Mat!M5*Weighting!D13+TUM_db1_S1_Mat!N5*Weighting!D14+TUM_db1_S1_Mat!O5*Weighting!D15+TUM_db1_S1_Mat!P5*Weighting!D16+TUM_db1_S1_Mat!Q5*Weighting!D17</f>
        <v>0.94653496732274256</v>
      </c>
      <c r="E5" s="6">
        <f ca="1">+TUM_db1_S1_Mat!B5*Weighting!E2+TUM_db1_S1_Mat!C5*Weighting!E3+TUM_db1_S1_Mat!D5*Weighting!E4+TUM_db1_S1_Mat!E5*Weighting!E5+TUM_db1_S1_Mat!F5*Weighting!E6+TUM_db1_S1_Mat!G5*Weighting!E7+TUM_db1_S1_Mat!H5*Weighting!E8+TUM_db1_S1_Mat!I5*Weighting!E9+TUM_db1_S1_Mat!J5*Weighting!E10+TUM_db1_S1_Mat!K5*Weighting!E11+TUM_db1_S1_Mat!L5*Weighting!E12+TUM_db1_S1_Mat!M5*Weighting!E13+TUM_db1_S1_Mat!N5*Weighting!E14+TUM_db1_S1_Mat!O5*Weighting!E15+TUM_db1_S1_Mat!P5*Weighting!E16+TUM_db1_S1_Mat!Q5*Weighting!E17</f>
        <v>0.3290399132352646</v>
      </c>
      <c r="F5" s="6">
        <f ca="1">+TUM_db1_S1_Mat!B5*Weighting!F2+TUM_db1_S1_Mat!C5*Weighting!F3+TUM_db1_S1_Mat!D5*Weighting!F4+TUM_db1_S1_Mat!E5*Weighting!F5+TUM_db1_S1_Mat!F5*Weighting!F6+TUM_db1_S1_Mat!G5*Weighting!F7+TUM_db1_S1_Mat!H5*Weighting!F8+TUM_db1_S1_Mat!I5*Weighting!F9+TUM_db1_S1_Mat!J5*Weighting!F10+TUM_db1_S1_Mat!K5*Weighting!F11+TUM_db1_S1_Mat!L5*Weighting!F12+TUM_db1_S1_Mat!M5*Weighting!F13+TUM_db1_S1_Mat!N5*Weighting!F14+TUM_db1_S1_Mat!O5*Weighting!F15+TUM_db1_S1_Mat!P5*Weighting!F16+TUM_db1_S1_Mat!Q5*Weighting!F17</f>
        <v>0.80102125303886118</v>
      </c>
      <c r="G5" s="6">
        <f>+TUM_db1_S1_Mat!B5*Weighting!G2+TUM_db1_S1_Mat!C5*Weighting!G3+TUM_db1_S1_Mat!D5*Weighting!G4+TUM_db1_S1_Mat!E5*Weighting!G5+TUM_db1_S1_Mat!F5*Weighting!G6+TUM_db1_S1_Mat!G5*Weighting!G7+TUM_db1_S1_Mat!H5*Weighting!G8+TUM_db1_S1_Mat!I5*Weighting!G9+TUM_db1_S1_Mat!J5*Weighting!G10+TUM_db1_S1_Mat!K5*Weighting!G11+TUM_db1_S1_Mat!L5*Weighting!G12+TUM_db1_S1_Mat!M5*Weighting!G13+TUM_db1_S1_Mat!N5*Weighting!G14+TUM_db1_S1_Mat!O5*Weighting!G15+TUM_db1_S1_Mat!P5*Weighting!G16+TUM_db1_S1_Mat!Q5*Weighting!G17</f>
        <v>0.49835951720180627</v>
      </c>
      <c r="H5" s="6">
        <f>+TUM_db1_S1_Mat!B5*Weighting!H2+TUM_db1_S1_Mat!C5*Weighting!H3+TUM_db1_S1_Mat!D5*Weighting!H4+TUM_db1_S1_Mat!E5*Weighting!H5+TUM_db1_S1_Mat!F5*Weighting!H6+TUM_db1_S1_Mat!G5*Weighting!H7+TUM_db1_S1_Mat!H5*Weighting!H8+TUM_db1_S1_Mat!I5*Weighting!H9+TUM_db1_S1_Mat!J5*Weighting!H10+TUM_db1_S1_Mat!K5*Weighting!H11+TUM_db1_S1_Mat!L5*Weighting!H12+TUM_db1_S1_Mat!M5*Weighting!H13+TUM_db1_S1_Mat!N5*Weighting!H14+TUM_db1_S1_Mat!O5*Weighting!H15+TUM_db1_S1_Mat!P5*Weighting!H16+TUM_db1_S1_Mat!Q5*Weighting!H17</f>
        <v>0.50583623365548913</v>
      </c>
      <c r="I5" s="6">
        <f>+TUM_db1_S1_Mat!B5*Weighting!I2+TUM_db1_S1_Mat!C5*Weighting!I3+TUM_db1_S1_Mat!D5*Weighting!I4+TUM_db1_S1_Mat!E5*Weighting!I5+TUM_db1_S1_Mat!F5*Weighting!I6+TUM_db1_S1_Mat!G5*Weighting!I7+TUM_db1_S1_Mat!H5*Weighting!I8+TUM_db1_S1_Mat!I5*Weighting!I9+TUM_db1_S1_Mat!J5*Weighting!I10+TUM_db1_S1_Mat!K5*Weighting!I11+TUM_db1_S1_Mat!L5*Weighting!I12+TUM_db1_S1_Mat!M5*Weighting!I13+TUM_db1_S1_Mat!N5*Weighting!I14+TUM_db1_S1_Mat!O5*Weighting!I15+TUM_db1_S1_Mat!P5*Weighting!I16+TUM_db1_S1_Mat!Q5*Weighting!I17</f>
        <v>0.4941526744097029</v>
      </c>
      <c r="J5" s="6">
        <f>+TUM_db1_S1_Mat!B5*Weighting!J2+TUM_db1_S1_Mat!C5*Weighting!J3+TUM_db1_S1_Mat!D5*Weighting!J4+TUM_db1_S1_Mat!E5*Weighting!J5+TUM_db1_S1_Mat!F5*Weighting!J6+TUM_db1_S1_Mat!G5*Weighting!J7+TUM_db1_S1_Mat!H5*Weighting!J8+TUM_db1_S1_Mat!I5*Weighting!J9+TUM_db1_S1_Mat!J5*Weighting!J10+TUM_db1_S1_Mat!K5*Weighting!J11+TUM_db1_S1_Mat!L5*Weighting!J12+TUM_db1_S1_Mat!M5*Weighting!J13+TUM_db1_S1_Mat!N5*Weighting!J14+TUM_db1_S1_Mat!O5*Weighting!J15+TUM_db1_S1_Mat!P5*Weighting!J16+TUM_db1_S1_Mat!Q5*Weighting!J17</f>
        <v>0.31145680503202322</v>
      </c>
      <c r="K5" s="6">
        <f>+TUM_db1_S1_Mat!B5*Weighting!K2+TUM_db1_S1_Mat!C5*Weighting!K3+TUM_db1_S1_Mat!D5*Weighting!K4+TUM_db1_S1_Mat!E5*Weighting!K5+TUM_db1_S1_Mat!F5*Weighting!K6+TUM_db1_S1_Mat!G5*Weighting!K7+TUM_db1_S1_Mat!H5*Weighting!K8+TUM_db1_S1_Mat!I5*Weighting!K9+TUM_db1_S1_Mat!J5*Weighting!K10+TUM_db1_S1_Mat!K5*Weighting!K11+TUM_db1_S1_Mat!L5*Weighting!K12+TUM_db1_S1_Mat!M5*Weighting!K13+TUM_db1_S1_Mat!N5*Weighting!K14+TUM_db1_S1_Mat!O5*Weighting!K15+TUM_db1_S1_Mat!P5*Weighting!K16+TUM_db1_S1_Mat!Q5*Weighting!K17</f>
        <v>0.45940266514949046</v>
      </c>
      <c r="L5" s="6">
        <f>+TUM_db1_S1_Mat!B5*Weighting!L2+TUM_db1_S1_Mat!C5*Weighting!L3+TUM_db1_S1_Mat!D5*Weighting!L4+TUM_db1_S1_Mat!E5*Weighting!L5+TUM_db1_S1_Mat!F5*Weighting!L6+TUM_db1_S1_Mat!G5*Weighting!L7+TUM_db1_S1_Mat!H5*Weighting!L8+TUM_db1_S1_Mat!I5*Weighting!L9+TUM_db1_S1_Mat!J5*Weighting!L10+TUM_db1_S1_Mat!K5*Weighting!L11+TUM_db1_S1_Mat!L5*Weighting!L12+TUM_db1_S1_Mat!M5*Weighting!L13+TUM_db1_S1_Mat!N5*Weighting!L14+TUM_db1_S1_Mat!O5*Weighting!L15+TUM_db1_S1_Mat!P5*Weighting!L16+TUM_db1_S1_Mat!Q5*Weighting!L17</f>
        <v>0.31903045177975636</v>
      </c>
      <c r="M5" s="6">
        <f>+TUM_db1_S1_Mat!B5*Weighting!M2+TUM_db1_S1_Mat!C5*Weighting!M3+TUM_db1_S1_Mat!D5*Weighting!M4+TUM_db1_S1_Mat!E5*Weighting!M5+TUM_db1_S1_Mat!F5*Weighting!M6+TUM_db1_S1_Mat!G5*Weighting!M7+TUM_db1_S1_Mat!H5*Weighting!M8+TUM_db1_S1_Mat!I5*Weighting!M9+TUM_db1_S1_Mat!J5*Weighting!M10+TUM_db1_S1_Mat!K5*Weighting!M11+TUM_db1_S1_Mat!L5*Weighting!M12+TUM_db1_S1_Mat!M5*Weighting!M13+TUM_db1_S1_Mat!N5*Weighting!M14+TUM_db1_S1_Mat!O5*Weighting!M15+TUM_db1_S1_Mat!P5*Weighting!M16+TUM_db1_S1_Mat!Q5*Weighting!M17</f>
        <v>0.13287957759023605</v>
      </c>
      <c r="N5" s="6">
        <f>+TUM_db1_S1_Mat!B5*Weighting!N2+TUM_db1_S1_Mat!C5*Weighting!N3+TUM_db1_S1_Mat!D5*Weighting!N4+TUM_db1_S1_Mat!E5*Weighting!N5+TUM_db1_S1_Mat!F5*Weighting!N6+TUM_db1_S1_Mat!G5*Weighting!N7+TUM_db1_S1_Mat!H5*Weighting!N8+TUM_db1_S1_Mat!I5*Weighting!N9+TUM_db1_S1_Mat!J5*Weighting!N10+TUM_db1_S1_Mat!K5*Weighting!N11+TUM_db1_S1_Mat!L5*Weighting!N12+TUM_db1_S1_Mat!M5*Weighting!N13+TUM_db1_S1_Mat!N5*Weighting!N14+TUM_db1_S1_Mat!O5*Weighting!N15+TUM_db1_S1_Mat!P5*Weighting!N16+TUM_db1_S1_Mat!Q5*Weighting!N17</f>
        <v>1.6969030125186817</v>
      </c>
      <c r="O5" s="6">
        <f>+TUM_db1_S1_Mat!B5*Weighting!O2+TUM_db1_S1_Mat!C5*Weighting!O3+TUM_db1_S1_Mat!D5*Weighting!O4+TUM_db1_S1_Mat!E5*Weighting!O5+TUM_db1_S1_Mat!F5*Weighting!O6+TUM_db1_S1_Mat!G5*Weighting!O7+TUM_db1_S1_Mat!H5*Weighting!O8+TUM_db1_S1_Mat!I5*Weighting!O9+TUM_db1_S1_Mat!J5*Weighting!O10+TUM_db1_S1_Mat!K5*Weighting!O11+TUM_db1_S1_Mat!L5*Weighting!O12+TUM_db1_S1_Mat!M5*Weighting!O13+TUM_db1_S1_Mat!N5*Weighting!O14+TUM_db1_S1_Mat!O5*Weighting!O15+TUM_db1_S1_Mat!P5*Weighting!O16+TUM_db1_S1_Mat!Q5*Weighting!O17</f>
        <v>0.44898673392640109</v>
      </c>
      <c r="P5" s="6">
        <f>+TUM_db1_S1_Mat!B5*Weighting!P2+TUM_db1_S1_Mat!C5*Weighting!P3+TUM_db1_S1_Mat!D5*Weighting!P4+TUM_db1_S1_Mat!E5*Weighting!P5+TUM_db1_S1_Mat!F5*Weighting!P6+TUM_db1_S1_Mat!G5*Weighting!P7+TUM_db1_S1_Mat!H5*Weighting!P8+TUM_db1_S1_Mat!I5*Weighting!P9+TUM_db1_S1_Mat!J5*Weighting!P10+TUM_db1_S1_Mat!K5*Weighting!P11+TUM_db1_S1_Mat!L5*Weighting!P12+TUM_db1_S1_Mat!M5*Weighting!P13+TUM_db1_S1_Mat!N5*Weighting!P14+TUM_db1_S1_Mat!O5*Weighting!P15+TUM_db1_S1_Mat!P5*Weighting!P16+TUM_db1_S1_Mat!Q5*Weighting!P17</f>
        <v>0.25367686249495369</v>
      </c>
      <c r="Q5" s="6">
        <f>+TUM_db1_S1_Mat!B5*Weighting!Q2+TUM_db1_S1_Mat!C5*Weighting!Q3+TUM_db1_S1_Mat!D5*Weighting!Q4+TUM_db1_S1_Mat!E5*Weighting!Q5+TUM_db1_S1_Mat!F5*Weighting!Q6+TUM_db1_S1_Mat!G5*Weighting!Q7+TUM_db1_S1_Mat!H5*Weighting!Q8+TUM_db1_S1_Mat!I5*Weighting!Q9+TUM_db1_S1_Mat!J5*Weighting!Q10+TUM_db1_S1_Mat!K5*Weighting!Q11+TUM_db1_S1_Mat!L5*Weighting!Q12+TUM_db1_S1_Mat!M5*Weighting!Q13+TUM_db1_S1_Mat!N5*Weighting!Q14+TUM_db1_S1_Mat!O5*Weighting!Q15+TUM_db1_S1_Mat!P5*Weighting!Q16+TUM_db1_S1_Mat!Q5*Weighting!Q17</f>
        <v>0.20696999667820104</v>
      </c>
      <c r="R5" s="6">
        <f>+TUM_db1_S1_Mat!B5*Weighting!R2+TUM_db1_S1_Mat!C5*Weighting!R3+TUM_db1_S1_Mat!D5*Weighting!R4+TUM_db1_S1_Mat!E5*Weighting!R5+TUM_db1_S1_Mat!F5*Weighting!R6+TUM_db1_S1_Mat!G5*Weighting!R7+TUM_db1_S1_Mat!H5*Weighting!R8+TUM_db1_S1_Mat!I5*Weighting!R9+TUM_db1_S1_Mat!J5*Weighting!R10+TUM_db1_S1_Mat!K5*Weighting!R11+TUM_db1_S1_Mat!L5*Weighting!R12+TUM_db1_S1_Mat!M5*Weighting!R13+TUM_db1_S1_Mat!N5*Weighting!R14+TUM_db1_S1_Mat!O5*Weighting!R15+TUM_db1_S1_Mat!P5*Weighting!R16+TUM_db1_S1_Mat!Q5*Weighting!R17</f>
        <v>0.42759280768722335</v>
      </c>
      <c r="S5" s="6">
        <f>+TUM_db1_S1_Mat!B5*Weighting!S2+TUM_db1_S1_Mat!C5*Weighting!S3+TUM_db1_S1_Mat!D5*Weighting!S4+TUM_db1_S1_Mat!E5*Weighting!S5+TUM_db1_S1_Mat!F5*Weighting!S6+TUM_db1_S1_Mat!G5*Weighting!S7+TUM_db1_S1_Mat!H5*Weighting!S8+TUM_db1_S1_Mat!I5*Weighting!S9+TUM_db1_S1_Mat!J5*Weighting!S10+TUM_db1_S1_Mat!K5*Weighting!S11+TUM_db1_S1_Mat!L5*Weighting!S12+TUM_db1_S1_Mat!M5*Weighting!S13+TUM_db1_S1_Mat!N5*Weighting!S14+TUM_db1_S1_Mat!O5*Weighting!S15+TUM_db1_S1_Mat!P5*Weighting!S16+TUM_db1_S1_Mat!Q5*Weighting!S17</f>
        <v>0.49341440910518652</v>
      </c>
      <c r="T5" s="6">
        <f>+TUM_db1_S1_Mat!B5*Weighting!T2+TUM_db1_S1_Mat!C5*Weighting!T3+TUM_db1_S1_Mat!D5*Weighting!T4+TUM_db1_S1_Mat!E5*Weighting!T5+TUM_db1_S1_Mat!F5*Weighting!T6+TUM_db1_S1_Mat!G5*Weighting!T7+TUM_db1_S1_Mat!H5*Weighting!T8+TUM_db1_S1_Mat!I5*Weighting!T9+TUM_db1_S1_Mat!J5*Weighting!T10+TUM_db1_S1_Mat!K5*Weighting!T11+TUM_db1_S1_Mat!L5*Weighting!T12+TUM_db1_S1_Mat!M5*Weighting!T13+TUM_db1_S1_Mat!N5*Weighting!T14+TUM_db1_S1_Mat!O5*Weighting!T15+TUM_db1_S1_Mat!P5*Weighting!T16+TUM_db1_S1_Mat!Q5*Weighting!T17</f>
        <v>0.27403548903295027</v>
      </c>
      <c r="U5" s="6">
        <f>+TUM_db1_S1_Mat!B5*Weighting!U2+TUM_db1_S1_Mat!C5*Weighting!U3+TUM_db1_S1_Mat!D5*Weighting!U4+TUM_db1_S1_Mat!E5*Weighting!U5+TUM_db1_S1_Mat!F5*Weighting!U6+TUM_db1_S1_Mat!G5*Weighting!U7+TUM_db1_S1_Mat!H5*Weighting!U8+TUM_db1_S1_Mat!I5*Weighting!U9+TUM_db1_S1_Mat!J5*Weighting!U10+TUM_db1_S1_Mat!K5*Weighting!U11+TUM_db1_S1_Mat!L5*Weighting!U12+TUM_db1_S1_Mat!M5*Weighting!U13+TUM_db1_S1_Mat!N5*Weighting!U14+TUM_db1_S1_Mat!O5*Weighting!U15+TUM_db1_S1_Mat!P5*Weighting!U16+TUM_db1_S1_Mat!Q5*Weighting!U17</f>
        <v>6.9980172142715555E-2</v>
      </c>
      <c r="V5" s="6">
        <f>+TUM_db1_S1_Mat!B5*Weighting!V2+TUM_db1_S1_Mat!C5*Weighting!V3+TUM_db1_S1_Mat!D5*Weighting!V4+TUM_db1_S1_Mat!E5*Weighting!V5+TUM_db1_S1_Mat!F5*Weighting!V6+TUM_db1_S1_Mat!G5*Weighting!V7+TUM_db1_S1_Mat!H5*Weighting!V8+TUM_db1_S1_Mat!I5*Weighting!V9+TUM_db1_S1_Mat!J5*Weighting!V10+TUM_db1_S1_Mat!K5*Weighting!V11+TUM_db1_S1_Mat!L5*Weighting!V12+TUM_db1_S1_Mat!M5*Weighting!V13+TUM_db1_S1_Mat!N5*Weighting!V14+TUM_db1_S1_Mat!O5*Weighting!V15+TUM_db1_S1_Mat!P5*Weighting!V16+TUM_db1_S1_Mat!Q5*Weighting!V17</f>
        <v>0.15613038328768414</v>
      </c>
      <c r="W5" s="6">
        <f>+TUM_db1_S1_Mat!B5*Weighting!W2+TUM_db1_S1_Mat!C5*Weighting!W3+TUM_db1_S1_Mat!D5*Weighting!W4+TUM_db1_S1_Mat!E5*Weighting!W5+TUM_db1_S1_Mat!F5*Weighting!W6+TUM_db1_S1_Mat!G5*Weighting!W7+TUM_db1_S1_Mat!H5*Weighting!W8+TUM_db1_S1_Mat!I5*Weighting!W9+TUM_db1_S1_Mat!J5*Weighting!W10+TUM_db1_S1_Mat!K5*Weighting!W11+TUM_db1_S1_Mat!L5*Weighting!W12+TUM_db1_S1_Mat!M5*Weighting!W13+TUM_db1_S1_Mat!N5*Weighting!W14+TUM_db1_S1_Mat!O5*Weighting!W15+TUM_db1_S1_Mat!P5*Weighting!W16+TUM_db1_S1_Mat!Q5*Weighting!W17</f>
        <v>0.26924029926921922</v>
      </c>
      <c r="X5" s="6">
        <f>+TUM_db1_S1_Mat!B5*Weighting!X2+TUM_db1_S1_Mat!C5*Weighting!X3+TUM_db1_S1_Mat!D5*Weighting!X4+TUM_db1_S1_Mat!E5*Weighting!X5+TUM_db1_S1_Mat!F5*Weighting!X6+TUM_db1_S1_Mat!G5*Weighting!X7+TUM_db1_S1_Mat!H5*Weighting!X8+TUM_db1_S1_Mat!I5*Weighting!X9+TUM_db1_S1_Mat!J5*Weighting!X10+TUM_db1_S1_Mat!K5*Weighting!X11+TUM_db1_S1_Mat!L5*Weighting!X12+TUM_db1_S1_Mat!M5*Weighting!X13+TUM_db1_S1_Mat!N5*Weighting!X14+TUM_db1_S1_Mat!O5*Weighting!X15+TUM_db1_S1_Mat!P5*Weighting!X16+TUM_db1_S1_Mat!Q5*Weighting!X17</f>
        <v>6.5757169411780655E-2</v>
      </c>
      <c r="Y5" s="6">
        <f>+TUM_db1_S1_Mat!B5*Weighting!Y2+TUM_db1_S1_Mat!C5*Weighting!Y3+TUM_db1_S1_Mat!D5*Weighting!Y4+TUM_db1_S1_Mat!E5*Weighting!Y5+TUM_db1_S1_Mat!F5*Weighting!Y6+TUM_db1_S1_Mat!G5*Weighting!Y7+TUM_db1_S1_Mat!H5*Weighting!Y8+TUM_db1_S1_Mat!I5*Weighting!Y9+TUM_db1_S1_Mat!J5*Weighting!Y10+TUM_db1_S1_Mat!K5*Weighting!Y11+TUM_db1_S1_Mat!L5*Weighting!Y12+TUM_db1_S1_Mat!M5*Weighting!Y13+TUM_db1_S1_Mat!N5*Weighting!Y14+TUM_db1_S1_Mat!O5*Weighting!Y15+TUM_db1_S1_Mat!P5*Weighting!Y16+TUM_db1_S1_Mat!Q5*Weighting!Y17</f>
        <v>8.2960518488279705E-2</v>
      </c>
      <c r="Z5" s="6">
        <f>+TUM_db1_S1_Mat!B5*Weighting!Z2+TUM_db1_S1_Mat!C5*Weighting!Z3+TUM_db1_S1_Mat!D5*Weighting!Z4+TUM_db1_S1_Mat!E5*Weighting!Z5+TUM_db1_S1_Mat!F5*Weighting!Z6+TUM_db1_S1_Mat!G5*Weighting!Z7+TUM_db1_S1_Mat!H5*Weighting!Z8+TUM_db1_S1_Mat!I5*Weighting!Z9+TUM_db1_S1_Mat!J5*Weighting!Z10+TUM_db1_S1_Mat!K5*Weighting!Z11+TUM_db1_S1_Mat!L5*Weighting!Z12+TUM_db1_S1_Mat!M5*Weighting!Z13+TUM_db1_S1_Mat!N5*Weighting!Z14+TUM_db1_S1_Mat!O5*Weighting!Z15+TUM_db1_S1_Mat!P5*Weighting!Z16+TUM_db1_S1_Mat!Q5*Weighting!Z17</f>
        <v>8.546700477804986E-2</v>
      </c>
      <c r="AA5" s="6">
        <f>+TUM_db1_S1_Mat!B5*Weighting!AA2+TUM_db1_S1_Mat!C5*Weighting!AA3+TUM_db1_S1_Mat!D5*Weighting!AA4+TUM_db1_S1_Mat!E5*Weighting!AA5+TUM_db1_S1_Mat!F5*Weighting!AA6+TUM_db1_S1_Mat!G5*Weighting!AA7+TUM_db1_S1_Mat!H5*Weighting!AA8+TUM_db1_S1_Mat!I5*Weighting!AA9+TUM_db1_S1_Mat!J5*Weighting!AA10+TUM_db1_S1_Mat!K5*Weighting!AA11+TUM_db1_S1_Mat!L5*Weighting!AA12+TUM_db1_S1_Mat!M5*Weighting!AA13+TUM_db1_S1_Mat!N5*Weighting!AA14+TUM_db1_S1_Mat!O5*Weighting!AA15+TUM_db1_S1_Mat!P5*Weighting!AA16+TUM_db1_S1_Mat!Q5*Weighting!AA17</f>
        <v>2.9907273870375812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Treatm!B2*Weighting!B2+TUM_db1_S2_Treatm!C2*Weighting!B3+TUM_db1_S2_Treatm!D2*Weighting!B4+TUM_db1_S2_Treatm!E2*Weighting!B5+TUM_db1_S2_Treatm!F2*Weighting!B6+TUM_db1_S2_Treatm!G2*Weighting!B7+TUM_db1_S2_Treatm!H2*Weighting!B8+TUM_db1_S2_Treatm!I2*Weighting!B9+TUM_db1_S2_Treatm!J2*Weighting!B10+TUM_db1_S2_Treatm!K2*Weighting!B11+TUM_db1_S2_Treatm!L2*Weighting!B12+TUM_db1_S2_Treatm!M2*Weighting!B13+TUM_db1_S2_Treatm!N2*Weighting!B14+TUM_db1_S2_Treatm!O2*Weighting!B15+TUM_db1_S2_Treatm!P2*Weighting!B16+TUM_db1_S2_Treatm!Q2*Weighting!B17</f>
        <v>0.64728532111326964</v>
      </c>
      <c r="C2" s="6">
        <f ca="1">+TUM_db1_S2_Treatm!B2*Weighting!C2+TUM_db1_S2_Treatm!C2*Weighting!C3+TUM_db1_S2_Treatm!D2*Weighting!C4+TUM_db1_S2_Treatm!E2*Weighting!C5+TUM_db1_S2_Treatm!F2*Weighting!C6+TUM_db1_S2_Treatm!G2*Weighting!C7+TUM_db1_S2_Treatm!H2*Weighting!C8+TUM_db1_S2_Treatm!I2*Weighting!C9+TUM_db1_S2_Treatm!J2*Weighting!C10+TUM_db1_S2_Treatm!K2*Weighting!C11+TUM_db1_S2_Treatm!L2*Weighting!C12+TUM_db1_S2_Treatm!M2*Weighting!C13+TUM_db1_S2_Treatm!N2*Weighting!C14+TUM_db1_S2_Treatm!O2*Weighting!C15+TUM_db1_S2_Treatm!P2*Weighting!C16+TUM_db1_S2_Treatm!Q2*Weighting!C17</f>
        <v>0.53655965609931511</v>
      </c>
      <c r="D2" s="6">
        <f ca="1">+TUM_db1_S2_Treatm!B2*Weighting!D2+TUM_db1_S2_Treatm!C2*Weighting!D3+TUM_db1_S2_Treatm!D2*Weighting!D4+TUM_db1_S2_Treatm!E2*Weighting!D5+TUM_db1_S2_Treatm!F2*Weighting!D6+TUM_db1_S2_Treatm!G2*Weighting!D7+TUM_db1_S2_Treatm!H2*Weighting!D8+TUM_db1_S2_Treatm!I2*Weighting!D9+TUM_db1_S2_Treatm!J2*Weighting!D10+TUM_db1_S2_Treatm!K2*Weighting!D11+TUM_db1_S2_Treatm!L2*Weighting!D12+TUM_db1_S2_Treatm!M2*Weighting!D13+TUM_db1_S2_Treatm!N2*Weighting!D14+TUM_db1_S2_Treatm!O2*Weighting!D15+TUM_db1_S2_Treatm!P2*Weighting!D16+TUM_db1_S2_Treatm!Q2*Weighting!D17</f>
        <v>0.65000368864448899</v>
      </c>
      <c r="E2" s="6">
        <f ca="1">+TUM_db1_S2_Treatm!B2*Weighting!E2+TUM_db1_S2_Treatm!C2*Weighting!E3+TUM_db1_S2_Treatm!D2*Weighting!E4+TUM_db1_S2_Treatm!E2*Weighting!E5+TUM_db1_S2_Treatm!F2*Weighting!E6+TUM_db1_S2_Treatm!G2*Weighting!E7+TUM_db1_S2_Treatm!H2*Weighting!E8+TUM_db1_S2_Treatm!I2*Weighting!E9+TUM_db1_S2_Treatm!J2*Weighting!E10+TUM_db1_S2_Treatm!K2*Weighting!E11+TUM_db1_S2_Treatm!L2*Weighting!E12+TUM_db1_S2_Treatm!M2*Weighting!E13+TUM_db1_S2_Treatm!N2*Weighting!E14+TUM_db1_S2_Treatm!O2*Weighting!E15+TUM_db1_S2_Treatm!P2*Weighting!E16+TUM_db1_S2_Treatm!Q2*Weighting!E17</f>
        <v>0.42161497780610319</v>
      </c>
      <c r="F2" s="6">
        <f ca="1">+TUM_db1_S2_Treatm!B2*Weighting!F2+TUM_db1_S2_Treatm!C2*Weighting!F3+TUM_db1_S2_Treatm!D2*Weighting!F4+TUM_db1_S2_Treatm!E2*Weighting!F5+TUM_db1_S2_Treatm!F2*Weighting!F6+TUM_db1_S2_Treatm!G2*Weighting!F7+TUM_db1_S2_Treatm!H2*Weighting!F8+TUM_db1_S2_Treatm!I2*Weighting!F9+TUM_db1_S2_Treatm!J2*Weighting!F10+TUM_db1_S2_Treatm!K2*Weighting!F11+TUM_db1_S2_Treatm!L2*Weighting!F12+TUM_db1_S2_Treatm!M2*Weighting!F13+TUM_db1_S2_Treatm!N2*Weighting!F14+TUM_db1_S2_Treatm!O2*Weighting!F15+TUM_db1_S2_Treatm!P2*Weighting!F16+TUM_db1_S2_Treatm!Q2*Weighting!F17</f>
        <v>0.59115362920455528</v>
      </c>
      <c r="G2" s="6">
        <f>+TUM_db1_S2_Treatm!B2*Weighting!G2+TUM_db1_S2_Treatm!C2*Weighting!G3+TUM_db1_S2_Treatm!D2*Weighting!G4+TUM_db1_S2_Treatm!E2*Weighting!G5+TUM_db1_S2_Treatm!F2*Weighting!G6+TUM_db1_S2_Treatm!G2*Weighting!G7+TUM_db1_S2_Treatm!H2*Weighting!G8+TUM_db1_S2_Treatm!I2*Weighting!G9+TUM_db1_S2_Treatm!J2*Weighting!G10+TUM_db1_S2_Treatm!K2*Weighting!G11+TUM_db1_S2_Treatm!L2*Weighting!G12+TUM_db1_S2_Treatm!M2*Weighting!G13+TUM_db1_S2_Treatm!N2*Weighting!G14+TUM_db1_S2_Treatm!O2*Weighting!G15+TUM_db1_S2_Treatm!P2*Weighting!G16+TUM_db1_S2_Treatm!Q2*Weighting!G17</f>
        <v>0.24902736613204771</v>
      </c>
      <c r="H2" s="6">
        <f>+TUM_db1_S2_Treatm!B2*Weighting!H2+TUM_db1_S2_Treatm!C2*Weighting!H3+TUM_db1_S2_Treatm!D2*Weighting!H4+TUM_db1_S2_Treatm!E2*Weighting!H5+TUM_db1_S2_Treatm!F2*Weighting!H6+TUM_db1_S2_Treatm!G2*Weighting!H7+TUM_db1_S2_Treatm!H2*Weighting!H8+TUM_db1_S2_Treatm!I2*Weighting!H9+TUM_db1_S2_Treatm!J2*Weighting!H10+TUM_db1_S2_Treatm!K2*Weighting!H11+TUM_db1_S2_Treatm!L2*Weighting!H12+TUM_db1_S2_Treatm!M2*Weighting!H13+TUM_db1_S2_Treatm!N2*Weighting!H14+TUM_db1_S2_Treatm!O2*Weighting!H15+TUM_db1_S2_Treatm!P2*Weighting!H16+TUM_db1_S2_Treatm!Q2*Weighting!H17</f>
        <v>0.28121740834672382</v>
      </c>
      <c r="I2" s="6">
        <f>+TUM_db1_S2_Treatm!B2*Weighting!I2+TUM_db1_S2_Treatm!C2*Weighting!I3+TUM_db1_S2_Treatm!D2*Weighting!I4+TUM_db1_S2_Treatm!E2*Weighting!I5+TUM_db1_S2_Treatm!F2*Weighting!I6+TUM_db1_S2_Treatm!G2*Weighting!I7+TUM_db1_S2_Treatm!H2*Weighting!I8+TUM_db1_S2_Treatm!I2*Weighting!I9+TUM_db1_S2_Treatm!J2*Weighting!I10+TUM_db1_S2_Treatm!K2*Weighting!I11+TUM_db1_S2_Treatm!L2*Weighting!I12+TUM_db1_S2_Treatm!M2*Weighting!I13+TUM_db1_S2_Treatm!N2*Weighting!I14+TUM_db1_S2_Treatm!O2*Weighting!I15+TUM_db1_S2_Treatm!P2*Weighting!I16+TUM_db1_S2_Treatm!Q2*Weighting!I17</f>
        <v>0.25497087127985102</v>
      </c>
      <c r="J2" s="6">
        <f>+TUM_db1_S2_Treatm!B2*Weighting!J2+TUM_db1_S2_Treatm!C2*Weighting!J3+TUM_db1_S2_Treatm!D2*Weighting!J4+TUM_db1_S2_Treatm!E2*Weighting!J5+TUM_db1_S2_Treatm!F2*Weighting!J6+TUM_db1_S2_Treatm!G2*Weighting!J7+TUM_db1_S2_Treatm!H2*Weighting!J8+TUM_db1_S2_Treatm!I2*Weighting!J9+TUM_db1_S2_Treatm!J2*Weighting!J10+TUM_db1_S2_Treatm!K2*Weighting!J11+TUM_db1_S2_Treatm!L2*Weighting!J12+TUM_db1_S2_Treatm!M2*Weighting!J13+TUM_db1_S2_Treatm!N2*Weighting!J14+TUM_db1_S2_Treatm!O2*Weighting!J15+TUM_db1_S2_Treatm!P2*Weighting!J16+TUM_db1_S2_Treatm!Q2*Weighting!J17</f>
        <v>0.29237887198140838</v>
      </c>
      <c r="K2" s="6">
        <f>+TUM_db1_S2_Treatm!B2*Weighting!K2+TUM_db1_S2_Treatm!C2*Weighting!K3+TUM_db1_S2_Treatm!D2*Weighting!K4+TUM_db1_S2_Treatm!E2*Weighting!K5+TUM_db1_S2_Treatm!F2*Weighting!K6+TUM_db1_S2_Treatm!G2*Weighting!K7+TUM_db1_S2_Treatm!H2*Weighting!K8+TUM_db1_S2_Treatm!I2*Weighting!K9+TUM_db1_S2_Treatm!J2*Weighting!K10+TUM_db1_S2_Treatm!K2*Weighting!K11+TUM_db1_S2_Treatm!L2*Weighting!K12+TUM_db1_S2_Treatm!M2*Weighting!K13+TUM_db1_S2_Treatm!N2*Weighting!K14+TUM_db1_S2_Treatm!O2*Weighting!K15+TUM_db1_S2_Treatm!P2*Weighting!K16+TUM_db1_S2_Treatm!Q2*Weighting!K17</f>
        <v>0.2524518285526246</v>
      </c>
      <c r="L2" s="6">
        <f>+TUM_db1_S2_Treatm!B2*Weighting!L2+TUM_db1_S2_Treatm!C2*Weighting!L3+TUM_db1_S2_Treatm!D2*Weighting!L4+TUM_db1_S2_Treatm!E2*Weighting!L5+TUM_db1_S2_Treatm!F2*Weighting!L6+TUM_db1_S2_Treatm!G2*Weighting!L7+TUM_db1_S2_Treatm!H2*Weighting!L8+TUM_db1_S2_Treatm!I2*Weighting!L9+TUM_db1_S2_Treatm!J2*Weighting!L10+TUM_db1_S2_Treatm!K2*Weighting!L11+TUM_db1_S2_Treatm!L2*Weighting!L12+TUM_db1_S2_Treatm!M2*Weighting!L13+TUM_db1_S2_Treatm!N2*Weighting!L14+TUM_db1_S2_Treatm!O2*Weighting!L15+TUM_db1_S2_Treatm!P2*Weighting!L16+TUM_db1_S2_Treatm!Q2*Weighting!L17</f>
        <v>0.62552826346232404</v>
      </c>
      <c r="M2" s="6">
        <f>+TUM_db1_S2_Treatm!B2*Weighting!M2+TUM_db1_S2_Treatm!C2*Weighting!M3+TUM_db1_S2_Treatm!D2*Weighting!M4+TUM_db1_S2_Treatm!E2*Weighting!M5+TUM_db1_S2_Treatm!F2*Weighting!M6+TUM_db1_S2_Treatm!G2*Weighting!M7+TUM_db1_S2_Treatm!H2*Weighting!M8+TUM_db1_S2_Treatm!I2*Weighting!M9+TUM_db1_S2_Treatm!J2*Weighting!M10+TUM_db1_S2_Treatm!K2*Weighting!M11+TUM_db1_S2_Treatm!L2*Weighting!M12+TUM_db1_S2_Treatm!M2*Weighting!M13+TUM_db1_S2_Treatm!N2*Weighting!M14+TUM_db1_S2_Treatm!O2*Weighting!M15+TUM_db1_S2_Treatm!P2*Weighting!M16+TUM_db1_S2_Treatm!Q2*Weighting!M17</f>
        <v>1.4061745397899016E-2</v>
      </c>
      <c r="N2" s="6">
        <f>+TUM_db1_S2_Treatm!B2*Weighting!N2+TUM_db1_S2_Treatm!C2*Weighting!N3+TUM_db1_S2_Treatm!D2*Weighting!N4+TUM_db1_S2_Treatm!E2*Weighting!N5+TUM_db1_S2_Treatm!F2*Weighting!N6+TUM_db1_S2_Treatm!G2*Weighting!N7+TUM_db1_S2_Treatm!H2*Weighting!N8+TUM_db1_S2_Treatm!I2*Weighting!N9+TUM_db1_S2_Treatm!J2*Weighting!N10+TUM_db1_S2_Treatm!K2*Weighting!N11+TUM_db1_S2_Treatm!L2*Weighting!N12+TUM_db1_S2_Treatm!M2*Weighting!N13+TUM_db1_S2_Treatm!N2*Weighting!N14+TUM_db1_S2_Treatm!O2*Weighting!N15+TUM_db1_S2_Treatm!P2*Weighting!N16+TUM_db1_S2_Treatm!Q2*Weighting!N17</f>
        <v>1.2890084150873617</v>
      </c>
      <c r="O2" s="6">
        <f>+TUM_db1_S2_Treatm!B2*Weighting!O2+TUM_db1_S2_Treatm!C2*Weighting!O3+TUM_db1_S2_Treatm!D2*Weighting!O4+TUM_db1_S2_Treatm!E2*Weighting!O5+TUM_db1_S2_Treatm!F2*Weighting!O6+TUM_db1_S2_Treatm!G2*Weighting!O7+TUM_db1_S2_Treatm!H2*Weighting!O8+TUM_db1_S2_Treatm!I2*Weighting!O9+TUM_db1_S2_Treatm!J2*Weighting!O10+TUM_db1_S2_Treatm!K2*Weighting!O11+TUM_db1_S2_Treatm!L2*Weighting!O12+TUM_db1_S2_Treatm!M2*Weighting!O13+TUM_db1_S2_Treatm!N2*Weighting!O14+TUM_db1_S2_Treatm!O2*Weighting!O15+TUM_db1_S2_Treatm!P2*Weighting!O16+TUM_db1_S2_Treatm!Q2*Weighting!O17</f>
        <v>0.30962290663133074</v>
      </c>
      <c r="P2" s="6">
        <f>+TUM_db1_S2_Treatm!B2*Weighting!P2+TUM_db1_S2_Treatm!C2*Weighting!P3+TUM_db1_S2_Treatm!D2*Weighting!P4+TUM_db1_S2_Treatm!E2*Weighting!P5+TUM_db1_S2_Treatm!F2*Weighting!P6+TUM_db1_S2_Treatm!G2*Weighting!P7+TUM_db1_S2_Treatm!H2*Weighting!P8+TUM_db1_S2_Treatm!I2*Weighting!P9+TUM_db1_S2_Treatm!J2*Weighting!P10+TUM_db1_S2_Treatm!K2*Weighting!P11+TUM_db1_S2_Treatm!L2*Weighting!P12+TUM_db1_S2_Treatm!M2*Weighting!P13+TUM_db1_S2_Treatm!N2*Weighting!P14+TUM_db1_S2_Treatm!O2*Weighting!P15+TUM_db1_S2_Treatm!P2*Weighting!P16+TUM_db1_S2_Treatm!Q2*Weighting!P17</f>
        <v>0.24395244459177107</v>
      </c>
      <c r="Q2" s="6">
        <f>+TUM_db1_S2_Treatm!B2*Weighting!Q2+TUM_db1_S2_Treatm!C2*Weighting!Q3+TUM_db1_S2_Treatm!D2*Weighting!Q4+TUM_db1_S2_Treatm!E2*Weighting!Q5+TUM_db1_S2_Treatm!F2*Weighting!Q6+TUM_db1_S2_Treatm!G2*Weighting!Q7+TUM_db1_S2_Treatm!H2*Weighting!Q8+TUM_db1_S2_Treatm!I2*Weighting!Q9+TUM_db1_S2_Treatm!J2*Weighting!Q10+TUM_db1_S2_Treatm!K2*Weighting!Q11+TUM_db1_S2_Treatm!L2*Weighting!Q12+TUM_db1_S2_Treatm!M2*Weighting!Q13+TUM_db1_S2_Treatm!N2*Weighting!Q14+TUM_db1_S2_Treatm!O2*Weighting!Q15+TUM_db1_S2_Treatm!P2*Weighting!Q16+TUM_db1_S2_Treatm!Q2*Weighting!Q17</f>
        <v>2.2142245926865086E-2</v>
      </c>
      <c r="R2" s="6">
        <f>+TUM_db1_S2_Treatm!B2*Weighting!R2+TUM_db1_S2_Treatm!C2*Weighting!R3+TUM_db1_S2_Treatm!D2*Weighting!R4+TUM_db1_S2_Treatm!E2*Weighting!R5+TUM_db1_S2_Treatm!F2*Weighting!R6+TUM_db1_S2_Treatm!G2*Weighting!R7+TUM_db1_S2_Treatm!H2*Weighting!R8+TUM_db1_S2_Treatm!I2*Weighting!R9+TUM_db1_S2_Treatm!J2*Weighting!R10+TUM_db1_S2_Treatm!K2*Weighting!R11+TUM_db1_S2_Treatm!L2*Weighting!R12+TUM_db1_S2_Treatm!M2*Weighting!R13+TUM_db1_S2_Treatm!N2*Weighting!R14+TUM_db1_S2_Treatm!O2*Weighting!R15+TUM_db1_S2_Treatm!P2*Weighting!R16+TUM_db1_S2_Treatm!Q2*Weighting!R17</f>
        <v>0.20620876131304061</v>
      </c>
      <c r="S2" s="6">
        <f>+TUM_db1_S2_Treatm!B2*Weighting!S2+TUM_db1_S2_Treatm!C2*Weighting!S3+TUM_db1_S2_Treatm!D2*Weighting!S4+TUM_db1_S2_Treatm!E2*Weighting!S5+TUM_db1_S2_Treatm!F2*Weighting!S6+TUM_db1_S2_Treatm!G2*Weighting!S7+TUM_db1_S2_Treatm!H2*Weighting!S8+TUM_db1_S2_Treatm!I2*Weighting!S9+TUM_db1_S2_Treatm!J2*Weighting!S10+TUM_db1_S2_Treatm!K2*Weighting!S11+TUM_db1_S2_Treatm!L2*Weighting!S12+TUM_db1_S2_Treatm!M2*Weighting!S13+TUM_db1_S2_Treatm!N2*Weighting!S14+TUM_db1_S2_Treatm!O2*Weighting!S15+TUM_db1_S2_Treatm!P2*Weighting!S16+TUM_db1_S2_Treatm!Q2*Weighting!S17</f>
        <v>0.1433491959657997</v>
      </c>
      <c r="T2" s="6">
        <f>+TUM_db1_S2_Treatm!B2*Weighting!T2+TUM_db1_S2_Treatm!C2*Weighting!T3+TUM_db1_S2_Treatm!D2*Weighting!T4+TUM_db1_S2_Treatm!E2*Weighting!T5+TUM_db1_S2_Treatm!F2*Weighting!T6+TUM_db1_S2_Treatm!G2*Weighting!T7+TUM_db1_S2_Treatm!H2*Weighting!T8+TUM_db1_S2_Treatm!I2*Weighting!T9+TUM_db1_S2_Treatm!J2*Weighting!T10+TUM_db1_S2_Treatm!K2*Weighting!T11+TUM_db1_S2_Treatm!L2*Weighting!T12+TUM_db1_S2_Treatm!M2*Weighting!T13+TUM_db1_S2_Treatm!N2*Weighting!T14+TUM_db1_S2_Treatm!O2*Weighting!T15+TUM_db1_S2_Treatm!P2*Weighting!T16+TUM_db1_S2_Treatm!Q2*Weighting!T17</f>
        <v>0.1521637965935359</v>
      </c>
      <c r="U2" s="6">
        <f>+TUM_db1_S2_Treatm!B2*Weighting!U2+TUM_db1_S2_Treatm!C2*Weighting!U3+TUM_db1_S2_Treatm!D2*Weighting!U4+TUM_db1_S2_Treatm!E2*Weighting!U5+TUM_db1_S2_Treatm!F2*Weighting!U6+TUM_db1_S2_Treatm!G2*Weighting!U7+TUM_db1_S2_Treatm!H2*Weighting!U8+TUM_db1_S2_Treatm!I2*Weighting!U9+TUM_db1_S2_Treatm!J2*Weighting!U10+TUM_db1_S2_Treatm!K2*Weighting!U11+TUM_db1_S2_Treatm!L2*Weighting!U12+TUM_db1_S2_Treatm!M2*Weighting!U13+TUM_db1_S2_Treatm!N2*Weighting!U14+TUM_db1_S2_Treatm!O2*Weighting!U15+TUM_db1_S2_Treatm!P2*Weighting!U16+TUM_db1_S2_Treatm!Q2*Weighting!U17</f>
        <v>4.672929707353321E-2</v>
      </c>
      <c r="V2" s="6">
        <f>+TUM_db1_S2_Treatm!B2*Weighting!V2+TUM_db1_S2_Treatm!C2*Weighting!V3+TUM_db1_S2_Treatm!D2*Weighting!V4+TUM_db1_S2_Treatm!E2*Weighting!V5+TUM_db1_S2_Treatm!F2*Weighting!V6+TUM_db1_S2_Treatm!G2*Weighting!V7+TUM_db1_S2_Treatm!H2*Weighting!V8+TUM_db1_S2_Treatm!I2*Weighting!V9+TUM_db1_S2_Treatm!J2*Weighting!V10+TUM_db1_S2_Treatm!K2*Weighting!V11+TUM_db1_S2_Treatm!L2*Weighting!V12+TUM_db1_S2_Treatm!M2*Weighting!V13+TUM_db1_S2_Treatm!N2*Weighting!V14+TUM_db1_S2_Treatm!O2*Weighting!V15+TUM_db1_S2_Treatm!P2*Weighting!V16+TUM_db1_S2_Treatm!Q2*Weighting!V17</f>
        <v>0.10205329665597695</v>
      </c>
      <c r="W2" s="6">
        <f>+TUM_db1_S2_Treatm!B2*Weighting!W2+TUM_db1_S2_Treatm!C2*Weighting!W3+TUM_db1_S2_Treatm!D2*Weighting!W4+TUM_db1_S2_Treatm!E2*Weighting!W5+TUM_db1_S2_Treatm!F2*Weighting!W6+TUM_db1_S2_Treatm!G2*Weighting!W7+TUM_db1_S2_Treatm!H2*Weighting!W8+TUM_db1_S2_Treatm!I2*Weighting!W9+TUM_db1_S2_Treatm!J2*Weighting!W10+TUM_db1_S2_Treatm!K2*Weighting!W11+TUM_db1_S2_Treatm!L2*Weighting!W12+TUM_db1_S2_Treatm!M2*Weighting!W13+TUM_db1_S2_Treatm!N2*Weighting!W14+TUM_db1_S2_Treatm!O2*Weighting!W15+TUM_db1_S2_Treatm!P2*Weighting!W16+TUM_db1_S2_Treatm!Q2*Weighting!W17</f>
        <v>0.22459662542875866</v>
      </c>
      <c r="X2" s="6">
        <f>+TUM_db1_S2_Treatm!B2*Weighting!X2+TUM_db1_S2_Treatm!C2*Weighting!X3+TUM_db1_S2_Treatm!D2*Weighting!X4+TUM_db1_S2_Treatm!E2*Weighting!X5+TUM_db1_S2_Treatm!F2*Weighting!X6+TUM_db1_S2_Treatm!G2*Weighting!X7+TUM_db1_S2_Treatm!H2*Weighting!X8+TUM_db1_S2_Treatm!I2*Weighting!X9+TUM_db1_S2_Treatm!J2*Weighting!X10+TUM_db1_S2_Treatm!K2*Weighting!X11+TUM_db1_S2_Treatm!L2*Weighting!X12+TUM_db1_S2_Treatm!M2*Weighting!X13+TUM_db1_S2_Treatm!N2*Weighting!X14+TUM_db1_S2_Treatm!O2*Weighting!X15+TUM_db1_S2_Treatm!P2*Weighting!X16+TUM_db1_S2_Treatm!Q2*Weighting!X17</f>
        <v>6.1908495539208463E-2</v>
      </c>
      <c r="Y2" s="6">
        <f>+TUM_db1_S2_Treatm!B2*Weighting!Y2+TUM_db1_S2_Treatm!C2*Weighting!Y3+TUM_db1_S2_Treatm!D2*Weighting!Y4+TUM_db1_S2_Treatm!E2*Weighting!Y5+TUM_db1_S2_Treatm!F2*Weighting!Y6+TUM_db1_S2_Treatm!G2*Weighting!Y7+TUM_db1_S2_Treatm!H2*Weighting!Y8+TUM_db1_S2_Treatm!I2*Weighting!Y9+TUM_db1_S2_Treatm!J2*Weighting!Y10+TUM_db1_S2_Treatm!K2*Weighting!Y11+TUM_db1_S2_Treatm!L2*Weighting!Y12+TUM_db1_S2_Treatm!M2*Weighting!Y13+TUM_db1_S2_Treatm!N2*Weighting!Y14+TUM_db1_S2_Treatm!O2*Weighting!Y15+TUM_db1_S2_Treatm!P2*Weighting!Y16+TUM_db1_S2_Treatm!Q2*Weighting!Y17</f>
        <v>1.7658391866961939E-2</v>
      </c>
      <c r="Z2" s="6">
        <f>+TUM_db1_S2_Treatm!B2*Weighting!Z2+TUM_db1_S2_Treatm!C2*Weighting!Z3+TUM_db1_S2_Treatm!D2*Weighting!Z4+TUM_db1_S2_Treatm!E2*Weighting!Z5+TUM_db1_S2_Treatm!F2*Weighting!Z6+TUM_db1_S2_Treatm!G2*Weighting!Z7+TUM_db1_S2_Treatm!H2*Weighting!Z8+TUM_db1_S2_Treatm!I2*Weighting!Z9+TUM_db1_S2_Treatm!J2*Weighting!Z10+TUM_db1_S2_Treatm!K2*Weighting!Z11+TUM_db1_S2_Treatm!L2*Weighting!Z12+TUM_db1_S2_Treatm!M2*Weighting!Z13+TUM_db1_S2_Treatm!N2*Weighting!Z14+TUM_db1_S2_Treatm!O2*Weighting!Z15+TUM_db1_S2_Treatm!P2*Weighting!Z16+TUM_db1_S2_Treatm!Q2*Weighting!Z17</f>
        <v>6.3320158275470148E-2</v>
      </c>
      <c r="AA2" s="6">
        <f>+TUM_db1_S2_Treatm!B2*Weighting!AA2+TUM_db1_S2_Treatm!C2*Weighting!AA3+TUM_db1_S2_Treatm!D2*Weighting!AA4+TUM_db1_S2_Treatm!E2*Weighting!AA5+TUM_db1_S2_Treatm!F2*Weighting!AA6+TUM_db1_S2_Treatm!G2*Weighting!AA7+TUM_db1_S2_Treatm!H2*Weighting!AA8+TUM_db1_S2_Treatm!I2*Weighting!AA9+TUM_db1_S2_Treatm!J2*Weighting!AA10+TUM_db1_S2_Treatm!K2*Weighting!AA11+TUM_db1_S2_Treatm!L2*Weighting!AA12+TUM_db1_S2_Treatm!M2*Weighting!AA13+TUM_db1_S2_Treatm!N2*Weighting!AA14+TUM_db1_S2_Treatm!O2*Weighting!AA15+TUM_db1_S2_Treatm!P2*Weighting!AA16+TUM_db1_S2_Treatm!Q2*Weighting!AA17</f>
        <v>0.46213381830292544</v>
      </c>
    </row>
    <row r="3" spans="1:27" x14ac:dyDescent="0.35">
      <c r="A3" s="5" t="s">
        <v>2</v>
      </c>
      <c r="B3" s="6">
        <f ca="1">+TUM_db1_S2_Treatm!B3*Weighting!B2+TUM_db1_S2_Treatm!C3*Weighting!B3+TUM_db1_S2_Treatm!D3*Weighting!B4+TUM_db1_S2_Treatm!E3*Weighting!B5+TUM_db1_S2_Treatm!F3*Weighting!B6+TUM_db1_S2_Treatm!G3*Weighting!B7+TUM_db1_S2_Treatm!H3*Weighting!B8+TUM_db1_S2_Treatm!I3*Weighting!B9+TUM_db1_S2_Treatm!J3*Weighting!B10+TUM_db1_S2_Treatm!K3*Weighting!B11+TUM_db1_S2_Treatm!L3*Weighting!B12+TUM_db1_S2_Treatm!M3*Weighting!B13+TUM_db1_S2_Treatm!N3*Weighting!B14+TUM_db1_S2_Treatm!O3*Weighting!B15+TUM_db1_S2_Treatm!P3*Weighting!B16+TUM_db1_S2_Treatm!Q3*Weighting!B17</f>
        <v>0.17781183039534926</v>
      </c>
      <c r="C3" s="6">
        <f ca="1">+TUM_db1_S2_Treatm!B3*Weighting!C2+TUM_db1_S2_Treatm!C3*Weighting!C3+TUM_db1_S2_Treatm!D3*Weighting!C4+TUM_db1_S2_Treatm!E3*Weighting!C5+TUM_db1_S2_Treatm!F3*Weighting!C6+TUM_db1_S2_Treatm!G3*Weighting!C7+TUM_db1_S2_Treatm!H3*Weighting!C8+TUM_db1_S2_Treatm!I3*Weighting!C9+TUM_db1_S2_Treatm!J3*Weighting!C10+TUM_db1_S2_Treatm!K3*Weighting!C11+TUM_db1_S2_Treatm!L3*Weighting!C12+TUM_db1_S2_Treatm!M3*Weighting!C13+TUM_db1_S2_Treatm!N3*Weighting!C14+TUM_db1_S2_Treatm!O3*Weighting!C15+TUM_db1_S2_Treatm!P3*Weighting!C16+TUM_db1_S2_Treatm!Q3*Weighting!C17</f>
        <v>0.23620344461016898</v>
      </c>
      <c r="D3" s="6">
        <f ca="1">+TUM_db1_S2_Treatm!B3*Weighting!D2+TUM_db1_S2_Treatm!C3*Weighting!D3+TUM_db1_S2_Treatm!D3*Weighting!D4+TUM_db1_S2_Treatm!E3*Weighting!D5+TUM_db1_S2_Treatm!F3*Weighting!D6+TUM_db1_S2_Treatm!G3*Weighting!D7+TUM_db1_S2_Treatm!H3*Weighting!D8+TUM_db1_S2_Treatm!I3*Weighting!D9+TUM_db1_S2_Treatm!J3*Weighting!D10+TUM_db1_S2_Treatm!K3*Weighting!D11+TUM_db1_S2_Treatm!L3*Weighting!D12+TUM_db1_S2_Treatm!M3*Weighting!D13+TUM_db1_S2_Treatm!N3*Weighting!D14+TUM_db1_S2_Treatm!O3*Weighting!D15+TUM_db1_S2_Treatm!P3*Weighting!D16+TUM_db1_S2_Treatm!Q3*Weighting!D17</f>
        <v>0.18010483131608229</v>
      </c>
      <c r="E3" s="6">
        <f ca="1">+TUM_db1_S2_Treatm!B3*Weighting!E2+TUM_db1_S2_Treatm!C3*Weighting!E3+TUM_db1_S2_Treatm!D3*Weighting!E4+TUM_db1_S2_Treatm!E3*Weighting!E5+TUM_db1_S2_Treatm!F3*Weighting!E6+TUM_db1_S2_Treatm!G3*Weighting!E7+TUM_db1_S2_Treatm!H3*Weighting!E8+TUM_db1_S2_Treatm!I3*Weighting!E9+TUM_db1_S2_Treatm!J3*Weighting!E10+TUM_db1_S2_Treatm!K3*Weighting!E11+TUM_db1_S2_Treatm!L3*Weighting!E12+TUM_db1_S2_Treatm!M3*Weighting!E13+TUM_db1_S2_Treatm!N3*Weighting!E14+TUM_db1_S2_Treatm!O3*Weighting!E15+TUM_db1_S2_Treatm!P3*Weighting!E16+TUM_db1_S2_Treatm!Q3*Weighting!E17</f>
        <v>0.20631107927583361</v>
      </c>
      <c r="F3" s="6">
        <f ca="1">+TUM_db1_S2_Treatm!B3*Weighting!F2+TUM_db1_S2_Treatm!C3*Weighting!F3+TUM_db1_S2_Treatm!D3*Weighting!F4+TUM_db1_S2_Treatm!E3*Weighting!F5+TUM_db1_S2_Treatm!F3*Weighting!F6+TUM_db1_S2_Treatm!G3*Weighting!F7+TUM_db1_S2_Treatm!H3*Weighting!F8+TUM_db1_S2_Treatm!I3*Weighting!F9+TUM_db1_S2_Treatm!J3*Weighting!F10+TUM_db1_S2_Treatm!K3*Weighting!F11+TUM_db1_S2_Treatm!L3*Weighting!F12+TUM_db1_S2_Treatm!M3*Weighting!F13+TUM_db1_S2_Treatm!N3*Weighting!F14+TUM_db1_S2_Treatm!O3*Weighting!F15+TUM_db1_S2_Treatm!P3*Weighting!F16+TUM_db1_S2_Treatm!Q3*Weighting!F17</f>
        <v>0.19485904602735257</v>
      </c>
      <c r="G3" s="6">
        <f>+TUM_db1_S2_Treatm!B3*Weighting!G2+TUM_db1_S2_Treatm!C3*Weighting!G3+TUM_db1_S2_Treatm!D3*Weighting!G4+TUM_db1_S2_Treatm!E3*Weighting!G5+TUM_db1_S2_Treatm!F3*Weighting!G6+TUM_db1_S2_Treatm!G3*Weighting!G7+TUM_db1_S2_Treatm!H3*Weighting!G8+TUM_db1_S2_Treatm!I3*Weighting!G9+TUM_db1_S2_Treatm!J3*Weighting!G10+TUM_db1_S2_Treatm!K3*Weighting!G11+TUM_db1_S2_Treatm!L3*Weighting!G12+TUM_db1_S2_Treatm!M3*Weighting!G13+TUM_db1_S2_Treatm!N3*Weighting!G14+TUM_db1_S2_Treatm!O3*Weighting!G15+TUM_db1_S2_Treatm!P3*Weighting!G16+TUM_db1_S2_Treatm!Q3*Weighting!G17</f>
        <v>5.5094158568088372E-2</v>
      </c>
      <c r="H3" s="6">
        <f>+TUM_db1_S2_Treatm!B3*Weighting!H2+TUM_db1_S2_Treatm!C3*Weighting!H3+TUM_db1_S2_Treatm!D3*Weighting!H4+TUM_db1_S2_Treatm!E3*Weighting!H5+TUM_db1_S2_Treatm!F3*Weighting!H6+TUM_db1_S2_Treatm!G3*Weighting!H7+TUM_db1_S2_Treatm!H3*Weighting!H8+TUM_db1_S2_Treatm!I3*Weighting!H9+TUM_db1_S2_Treatm!J3*Weighting!H10+TUM_db1_S2_Treatm!K3*Weighting!H11+TUM_db1_S2_Treatm!L3*Weighting!H12+TUM_db1_S2_Treatm!M3*Weighting!H13+TUM_db1_S2_Treatm!N3*Weighting!H14+TUM_db1_S2_Treatm!O3*Weighting!H15+TUM_db1_S2_Treatm!P3*Weighting!H16+TUM_db1_S2_Treatm!Q3*Weighting!H17</f>
        <v>0.10366991508238076</v>
      </c>
      <c r="I3" s="6">
        <f>+TUM_db1_S2_Treatm!B3*Weighting!I2+TUM_db1_S2_Treatm!C3*Weighting!I3+TUM_db1_S2_Treatm!D3*Weighting!I4+TUM_db1_S2_Treatm!E3*Weighting!I5+TUM_db1_S2_Treatm!F3*Weighting!I6+TUM_db1_S2_Treatm!G3*Weighting!I7+TUM_db1_S2_Treatm!H3*Weighting!I8+TUM_db1_S2_Treatm!I3*Weighting!I9+TUM_db1_S2_Treatm!J3*Weighting!I10+TUM_db1_S2_Treatm!K3*Weighting!I11+TUM_db1_S2_Treatm!L3*Weighting!I12+TUM_db1_S2_Treatm!M3*Weighting!I13+TUM_db1_S2_Treatm!N3*Weighting!I14+TUM_db1_S2_Treatm!O3*Weighting!I15+TUM_db1_S2_Treatm!P3*Weighting!I16+TUM_db1_S2_Treatm!Q3*Weighting!I17</f>
        <v>5.6671133032615228E-2</v>
      </c>
      <c r="J3" s="6">
        <f>+TUM_db1_S2_Treatm!B3*Weighting!J2+TUM_db1_S2_Treatm!C3*Weighting!J3+TUM_db1_S2_Treatm!D3*Weighting!J4+TUM_db1_S2_Treatm!E3*Weighting!J5+TUM_db1_S2_Treatm!F3*Weighting!J6+TUM_db1_S2_Treatm!G3*Weighting!J7+TUM_db1_S2_Treatm!H3*Weighting!J8+TUM_db1_S2_Treatm!I3*Weighting!J9+TUM_db1_S2_Treatm!J3*Weighting!J10+TUM_db1_S2_Treatm!K3*Weighting!J11+TUM_db1_S2_Treatm!L3*Weighting!J12+TUM_db1_S2_Treatm!M3*Weighting!J13+TUM_db1_S2_Treatm!N3*Weighting!J14+TUM_db1_S2_Treatm!O3*Weighting!J15+TUM_db1_S2_Treatm!P3*Weighting!J16+TUM_db1_S2_Treatm!Q3*Weighting!J17</f>
        <v>0.10129997216146555</v>
      </c>
      <c r="K3" s="6">
        <f>+TUM_db1_S2_Treatm!B3*Weighting!K2+TUM_db1_S2_Treatm!C3*Weighting!K3+TUM_db1_S2_Treatm!D3*Weighting!K4+TUM_db1_S2_Treatm!E3*Weighting!K5+TUM_db1_S2_Treatm!F3*Weighting!K6+TUM_db1_S2_Treatm!G3*Weighting!K7+TUM_db1_S2_Treatm!H3*Weighting!K8+TUM_db1_S2_Treatm!I3*Weighting!K9+TUM_db1_S2_Treatm!J3*Weighting!K10+TUM_db1_S2_Treatm!K3*Weighting!K11+TUM_db1_S2_Treatm!L3*Weighting!K12+TUM_db1_S2_Treatm!M3*Weighting!K13+TUM_db1_S2_Treatm!N3*Weighting!K14+TUM_db1_S2_Treatm!O3*Weighting!K15+TUM_db1_S2_Treatm!P3*Weighting!K16+TUM_db1_S2_Treatm!Q3*Weighting!K17</f>
        <v>6.8926258936997553E-2</v>
      </c>
      <c r="L3" s="6">
        <f>+TUM_db1_S2_Treatm!B3*Weighting!L2+TUM_db1_S2_Treatm!C3*Weighting!L3+TUM_db1_S2_Treatm!D3*Weighting!L4+TUM_db1_S2_Treatm!E3*Weighting!L5+TUM_db1_S2_Treatm!F3*Weighting!L6+TUM_db1_S2_Treatm!G3*Weighting!L7+TUM_db1_S2_Treatm!H3*Weighting!L8+TUM_db1_S2_Treatm!I3*Weighting!L9+TUM_db1_S2_Treatm!J3*Weighting!L10+TUM_db1_S2_Treatm!K3*Weighting!L11+TUM_db1_S2_Treatm!L3*Weighting!L12+TUM_db1_S2_Treatm!M3*Weighting!L13+TUM_db1_S2_Treatm!N3*Weighting!L14+TUM_db1_S2_Treatm!O3*Weighting!L15+TUM_db1_S2_Treatm!P3*Weighting!L16+TUM_db1_S2_Treatm!Q3*Weighting!L17</f>
        <v>0.40475002493719558</v>
      </c>
      <c r="M3" s="6">
        <f>+TUM_db1_S2_Treatm!B3*Weighting!M2+TUM_db1_S2_Treatm!C3*Weighting!M3+TUM_db1_S2_Treatm!D3*Weighting!M4+TUM_db1_S2_Treatm!E3*Weighting!M5+TUM_db1_S2_Treatm!F3*Weighting!M6+TUM_db1_S2_Treatm!G3*Weighting!M7+TUM_db1_S2_Treatm!H3*Weighting!M8+TUM_db1_S2_Treatm!I3*Weighting!M9+TUM_db1_S2_Treatm!J3*Weighting!M10+TUM_db1_S2_Treatm!K3*Weighting!M11+TUM_db1_S2_Treatm!L3*Weighting!M12+TUM_db1_S2_Treatm!M3*Weighting!M13+TUM_db1_S2_Treatm!N3*Weighting!M14+TUM_db1_S2_Treatm!O3*Weighting!M15+TUM_db1_S2_Treatm!P3*Weighting!M16+TUM_db1_S2_Treatm!Q3*Weighting!M17</f>
        <v>1.2920555586595191E-3</v>
      </c>
      <c r="N3" s="6">
        <f>+TUM_db1_S2_Treatm!B3*Weighting!N2+TUM_db1_S2_Treatm!C3*Weighting!N3+TUM_db1_S2_Treatm!D3*Weighting!N4+TUM_db1_S2_Treatm!E3*Weighting!N5+TUM_db1_S2_Treatm!F3*Weighting!N6+TUM_db1_S2_Treatm!G3*Weighting!N7+TUM_db1_S2_Treatm!H3*Weighting!N8+TUM_db1_S2_Treatm!I3*Weighting!N9+TUM_db1_S2_Treatm!J3*Weighting!N10+TUM_db1_S2_Treatm!K3*Weighting!N11+TUM_db1_S2_Treatm!L3*Weighting!N12+TUM_db1_S2_Treatm!M3*Weighting!N13+TUM_db1_S2_Treatm!N3*Weighting!N14+TUM_db1_S2_Treatm!O3*Weighting!N15+TUM_db1_S2_Treatm!P3*Weighting!N16+TUM_db1_S2_Treatm!Q3*Weighting!N17</f>
        <v>0.31302627912379666</v>
      </c>
      <c r="O3" s="6">
        <f>+TUM_db1_S2_Treatm!B3*Weighting!O2+TUM_db1_S2_Treatm!C3*Weighting!O3+TUM_db1_S2_Treatm!D3*Weighting!O4+TUM_db1_S2_Treatm!E3*Weighting!O5+TUM_db1_S2_Treatm!F3*Weighting!O6+TUM_db1_S2_Treatm!G3*Weighting!O7+TUM_db1_S2_Treatm!H3*Weighting!O8+TUM_db1_S2_Treatm!I3*Weighting!O9+TUM_db1_S2_Treatm!J3*Weighting!O10+TUM_db1_S2_Treatm!K3*Weighting!O11+TUM_db1_S2_Treatm!L3*Weighting!O12+TUM_db1_S2_Treatm!M3*Weighting!O13+TUM_db1_S2_Treatm!N3*Weighting!O14+TUM_db1_S2_Treatm!O3*Weighting!O15+TUM_db1_S2_Treatm!P3*Weighting!O16+TUM_db1_S2_Treatm!Q3*Weighting!O17</f>
        <v>2.171372950811673E-2</v>
      </c>
      <c r="P3" s="6">
        <f>+TUM_db1_S2_Treatm!B3*Weighting!P2+TUM_db1_S2_Treatm!C3*Weighting!P3+TUM_db1_S2_Treatm!D3*Weighting!P4+TUM_db1_S2_Treatm!E3*Weighting!P5+TUM_db1_S2_Treatm!F3*Weighting!P6+TUM_db1_S2_Treatm!G3*Weighting!P7+TUM_db1_S2_Treatm!H3*Weighting!P8+TUM_db1_S2_Treatm!I3*Weighting!P9+TUM_db1_S2_Treatm!J3*Weighting!P10+TUM_db1_S2_Treatm!K3*Weighting!P11+TUM_db1_S2_Treatm!L3*Weighting!P12+TUM_db1_S2_Treatm!M3*Weighting!P13+TUM_db1_S2_Treatm!N3*Weighting!P14+TUM_db1_S2_Treatm!O3*Weighting!P15+TUM_db1_S2_Treatm!P3*Weighting!P16+TUM_db1_S2_Treatm!Q3*Weighting!P17</f>
        <v>4.5540945971065828E-3</v>
      </c>
      <c r="Q3" s="6">
        <f>+TUM_db1_S2_Treatm!B3*Weighting!Q2+TUM_db1_S2_Treatm!C3*Weighting!Q3+TUM_db1_S2_Treatm!D3*Weighting!Q4+TUM_db1_S2_Treatm!E3*Weighting!Q5+TUM_db1_S2_Treatm!F3*Weighting!Q6+TUM_db1_S2_Treatm!G3*Weighting!Q7+TUM_db1_S2_Treatm!H3*Weighting!Q8+TUM_db1_S2_Treatm!I3*Weighting!Q9+TUM_db1_S2_Treatm!J3*Weighting!Q10+TUM_db1_S2_Treatm!K3*Weighting!Q11+TUM_db1_S2_Treatm!L3*Weighting!Q12+TUM_db1_S2_Treatm!M3*Weighting!Q13+TUM_db1_S2_Treatm!N3*Weighting!Q14+TUM_db1_S2_Treatm!O3*Weighting!Q15+TUM_db1_S2_Treatm!P3*Weighting!Q16+TUM_db1_S2_Treatm!Q3*Weighting!Q17</f>
        <v>7.9383326411064815E-4</v>
      </c>
      <c r="R3" s="6">
        <f>+TUM_db1_S2_Treatm!B3*Weighting!R2+TUM_db1_S2_Treatm!C3*Weighting!R3+TUM_db1_S2_Treatm!D3*Weighting!R4+TUM_db1_S2_Treatm!E3*Weighting!R5+TUM_db1_S2_Treatm!F3*Weighting!R6+TUM_db1_S2_Treatm!G3*Weighting!R7+TUM_db1_S2_Treatm!H3*Weighting!R8+TUM_db1_S2_Treatm!I3*Weighting!R9+TUM_db1_S2_Treatm!J3*Weighting!R10+TUM_db1_S2_Treatm!K3*Weighting!R11+TUM_db1_S2_Treatm!L3*Weighting!R12+TUM_db1_S2_Treatm!M3*Weighting!R13+TUM_db1_S2_Treatm!N3*Weighting!R14+TUM_db1_S2_Treatm!O3*Weighting!R15+TUM_db1_S2_Treatm!P3*Weighting!R16+TUM_db1_S2_Treatm!Q3*Weighting!R17</f>
        <v>-9.7571260172508167E-3</v>
      </c>
      <c r="S3" s="6">
        <f>+TUM_db1_S2_Treatm!B3*Weighting!S2+TUM_db1_S2_Treatm!C3*Weighting!S3+TUM_db1_S2_Treatm!D3*Weighting!S4+TUM_db1_S2_Treatm!E3*Weighting!S5+TUM_db1_S2_Treatm!F3*Weighting!S6+TUM_db1_S2_Treatm!G3*Weighting!S7+TUM_db1_S2_Treatm!H3*Weighting!S8+TUM_db1_S2_Treatm!I3*Weighting!S9+TUM_db1_S2_Treatm!J3*Weighting!S10+TUM_db1_S2_Treatm!K3*Weighting!S11+TUM_db1_S2_Treatm!L3*Weighting!S12+TUM_db1_S2_Treatm!M3*Weighting!S13+TUM_db1_S2_Treatm!N3*Weighting!S14+TUM_db1_S2_Treatm!O3*Weighting!S15+TUM_db1_S2_Treatm!P3*Weighting!S16+TUM_db1_S2_Treatm!Q3*Weighting!S17</f>
        <v>-5.8041456900051469E-4</v>
      </c>
      <c r="T3" s="6">
        <f>+TUM_db1_S2_Treatm!B3*Weighting!T2+TUM_db1_S2_Treatm!C3*Weighting!T3+TUM_db1_S2_Treatm!D3*Weighting!T4+TUM_db1_S2_Treatm!E3*Weighting!T5+TUM_db1_S2_Treatm!F3*Weighting!T6+TUM_db1_S2_Treatm!G3*Weighting!T7+TUM_db1_S2_Treatm!H3*Weighting!T8+TUM_db1_S2_Treatm!I3*Weighting!T9+TUM_db1_S2_Treatm!J3*Weighting!T10+TUM_db1_S2_Treatm!K3*Weighting!T11+TUM_db1_S2_Treatm!L3*Weighting!T12+TUM_db1_S2_Treatm!M3*Weighting!T13+TUM_db1_S2_Treatm!N3*Weighting!T14+TUM_db1_S2_Treatm!O3*Weighting!T15+TUM_db1_S2_Treatm!P3*Weighting!T16+TUM_db1_S2_Treatm!Q3*Weighting!T17</f>
        <v>-9.9431396215694592E-3</v>
      </c>
      <c r="U3" s="6">
        <f>+TUM_db1_S2_Treatm!B3*Weighting!U2+TUM_db1_S2_Treatm!C3*Weighting!U3+TUM_db1_S2_Treatm!D3*Weighting!U4+TUM_db1_S2_Treatm!E3*Weighting!U5+TUM_db1_S2_Treatm!F3*Weighting!U6+TUM_db1_S2_Treatm!G3*Weighting!U7+TUM_db1_S2_Treatm!H3*Weighting!U8+TUM_db1_S2_Treatm!I3*Weighting!U9+TUM_db1_S2_Treatm!J3*Weighting!U10+TUM_db1_S2_Treatm!K3*Weighting!U11+TUM_db1_S2_Treatm!L3*Weighting!U12+TUM_db1_S2_Treatm!M3*Weighting!U13+TUM_db1_S2_Treatm!N3*Weighting!U14+TUM_db1_S2_Treatm!O3*Weighting!U15+TUM_db1_S2_Treatm!P3*Weighting!U16+TUM_db1_S2_Treatm!Q3*Weighting!U17</f>
        <v>2.6623290097661567E-2</v>
      </c>
      <c r="V3" s="6">
        <f>+TUM_db1_S2_Treatm!B3*Weighting!V2+TUM_db1_S2_Treatm!C3*Weighting!V3+TUM_db1_S2_Treatm!D3*Weighting!V4+TUM_db1_S2_Treatm!E3*Weighting!V5+TUM_db1_S2_Treatm!F3*Weighting!V6+TUM_db1_S2_Treatm!G3*Weighting!V7+TUM_db1_S2_Treatm!H3*Weighting!V8+TUM_db1_S2_Treatm!I3*Weighting!V9+TUM_db1_S2_Treatm!J3*Weighting!V10+TUM_db1_S2_Treatm!K3*Weighting!V11+TUM_db1_S2_Treatm!L3*Weighting!V12+TUM_db1_S2_Treatm!M3*Weighting!V13+TUM_db1_S2_Treatm!N3*Weighting!V14+TUM_db1_S2_Treatm!O3*Weighting!V15+TUM_db1_S2_Treatm!P3*Weighting!V16+TUM_db1_S2_Treatm!Q3*Weighting!V17</f>
        <v>-5.8236503103601088E-3</v>
      </c>
      <c r="W3" s="6">
        <f>+TUM_db1_S2_Treatm!B3*Weighting!W2+TUM_db1_S2_Treatm!C3*Weighting!W3+TUM_db1_S2_Treatm!D3*Weighting!W4+TUM_db1_S2_Treatm!E3*Weighting!W5+TUM_db1_S2_Treatm!F3*Weighting!W6+TUM_db1_S2_Treatm!G3*Weighting!W7+TUM_db1_S2_Treatm!H3*Weighting!W8+TUM_db1_S2_Treatm!I3*Weighting!W9+TUM_db1_S2_Treatm!J3*Weighting!W10+TUM_db1_S2_Treatm!K3*Weighting!W11+TUM_db1_S2_Treatm!L3*Weighting!W12+TUM_db1_S2_Treatm!M3*Weighting!W13+TUM_db1_S2_Treatm!N3*Weighting!W14+TUM_db1_S2_Treatm!O3*Weighting!W15+TUM_db1_S2_Treatm!P3*Weighting!W16+TUM_db1_S2_Treatm!Q3*Weighting!W17</f>
        <v>4.5090807549712456E-3</v>
      </c>
      <c r="X3" s="6">
        <f>+TUM_db1_S2_Treatm!B3*Weighting!X2+TUM_db1_S2_Treatm!C3*Weighting!X3+TUM_db1_S2_Treatm!D3*Weighting!X4+TUM_db1_S2_Treatm!E3*Weighting!X5+TUM_db1_S2_Treatm!F3*Weighting!X6+TUM_db1_S2_Treatm!G3*Weighting!X7+TUM_db1_S2_Treatm!H3*Weighting!X8+TUM_db1_S2_Treatm!I3*Weighting!X9+TUM_db1_S2_Treatm!J3*Weighting!X10+TUM_db1_S2_Treatm!K3*Weighting!X11+TUM_db1_S2_Treatm!L3*Weighting!X12+TUM_db1_S2_Treatm!M3*Weighting!X13+TUM_db1_S2_Treatm!N3*Weighting!X14+TUM_db1_S2_Treatm!O3*Weighting!X15+TUM_db1_S2_Treatm!P3*Weighting!X16+TUM_db1_S2_Treatm!Q3*Weighting!X17</f>
        <v>-1.7431097449663226E-4</v>
      </c>
      <c r="Y3" s="6">
        <f>+TUM_db1_S2_Treatm!B3*Weighting!Y2+TUM_db1_S2_Treatm!C3*Weighting!Y3+TUM_db1_S2_Treatm!D3*Weighting!Y4+TUM_db1_S2_Treatm!E3*Weighting!Y5+TUM_db1_S2_Treatm!F3*Weighting!Y6+TUM_db1_S2_Treatm!G3*Weighting!Y7+TUM_db1_S2_Treatm!H3*Weighting!Y8+TUM_db1_S2_Treatm!I3*Weighting!Y9+TUM_db1_S2_Treatm!J3*Weighting!Y10+TUM_db1_S2_Treatm!K3*Weighting!Y11+TUM_db1_S2_Treatm!L3*Weighting!Y12+TUM_db1_S2_Treatm!M3*Weighting!Y13+TUM_db1_S2_Treatm!N3*Weighting!Y14+TUM_db1_S2_Treatm!O3*Weighting!Y15+TUM_db1_S2_Treatm!P3*Weighting!Y16+TUM_db1_S2_Treatm!Q3*Weighting!Y17</f>
        <v>6.0560184412215955E-3</v>
      </c>
      <c r="Z3" s="6">
        <f>+TUM_db1_S2_Treatm!B3*Weighting!Z2+TUM_db1_S2_Treatm!C3*Weighting!Z3+TUM_db1_S2_Treatm!D3*Weighting!Z4+TUM_db1_S2_Treatm!E3*Weighting!Z5+TUM_db1_S2_Treatm!F3*Weighting!Z6+TUM_db1_S2_Treatm!G3*Weighting!Z7+TUM_db1_S2_Treatm!H3*Weighting!Z8+TUM_db1_S2_Treatm!I3*Weighting!Z9+TUM_db1_S2_Treatm!J3*Weighting!Z10+TUM_db1_S2_Treatm!K3*Weighting!Z11+TUM_db1_S2_Treatm!L3*Weighting!Z12+TUM_db1_S2_Treatm!M3*Weighting!Z13+TUM_db1_S2_Treatm!N3*Weighting!Z14+TUM_db1_S2_Treatm!O3*Weighting!Z15+TUM_db1_S2_Treatm!P3*Weighting!Z16+TUM_db1_S2_Treatm!Q3*Weighting!Z17</f>
        <v>1.2241727068576734E-2</v>
      </c>
      <c r="AA3" s="6">
        <f>+TUM_db1_S2_Treatm!B3*Weighting!AA2+TUM_db1_S2_Treatm!C3*Weighting!AA3+TUM_db1_S2_Treatm!D3*Weighting!AA4+TUM_db1_S2_Treatm!E3*Weighting!AA5+TUM_db1_S2_Treatm!F3*Weighting!AA6+TUM_db1_S2_Treatm!G3*Weighting!AA7+TUM_db1_S2_Treatm!H3*Weighting!AA8+TUM_db1_S2_Treatm!I3*Weighting!AA9+TUM_db1_S2_Treatm!J3*Weighting!AA10+TUM_db1_S2_Treatm!K3*Weighting!AA11+TUM_db1_S2_Treatm!L3*Weighting!AA12+TUM_db1_S2_Treatm!M3*Weighting!AA13+TUM_db1_S2_Treatm!N3*Weighting!AA14+TUM_db1_S2_Treatm!O3*Weighting!AA15+TUM_db1_S2_Treatm!P3*Weighting!AA16+TUM_db1_S2_Treatm!Q3*Weighting!AA17</f>
        <v>0.11222504523067467</v>
      </c>
    </row>
    <row r="4" spans="1:27" x14ac:dyDescent="0.35">
      <c r="A4" s="5" t="s">
        <v>3</v>
      </c>
      <c r="B4" s="6">
        <f ca="1">+TUM_db1_S2_Treatm!B4*Weighting!B2+TUM_db1_S2_Treatm!C4*Weighting!B3+TUM_db1_S2_Treatm!D4*Weighting!B4+TUM_db1_S2_Treatm!E4*Weighting!B5+TUM_db1_S2_Treatm!F4*Weighting!B6+TUM_db1_S2_Treatm!G4*Weighting!B7+TUM_db1_S2_Treatm!H4*Weighting!B8+TUM_db1_S2_Treatm!I4*Weighting!B9+TUM_db1_S2_Treatm!J4*Weighting!B10+TUM_db1_S2_Treatm!K4*Weighting!B11+TUM_db1_S2_Treatm!L4*Weighting!B12+TUM_db1_S2_Treatm!M4*Weighting!B13+TUM_db1_S2_Treatm!N4*Weighting!B14+TUM_db1_S2_Treatm!O4*Weighting!B15+TUM_db1_S2_Treatm!P4*Weighting!B16+TUM_db1_S2_Treatm!Q4*Weighting!B17</f>
        <v>0.16815175518560896</v>
      </c>
      <c r="C4" s="6">
        <f ca="1">+TUM_db1_S2_Treatm!B4*Weighting!C2+TUM_db1_S2_Treatm!C4*Weighting!C3+TUM_db1_S2_Treatm!D4*Weighting!C4+TUM_db1_S2_Treatm!E4*Weighting!C5+TUM_db1_S2_Treatm!F4*Weighting!C6+TUM_db1_S2_Treatm!G4*Weighting!C7+TUM_db1_S2_Treatm!H4*Weighting!C8+TUM_db1_S2_Treatm!I4*Weighting!C9+TUM_db1_S2_Treatm!J4*Weighting!C10+TUM_db1_S2_Treatm!K4*Weighting!C11+TUM_db1_S2_Treatm!L4*Weighting!C12+TUM_db1_S2_Treatm!M4*Weighting!C13+TUM_db1_S2_Treatm!N4*Weighting!C14+TUM_db1_S2_Treatm!O4*Weighting!C15+TUM_db1_S2_Treatm!P4*Weighting!C16+TUM_db1_S2_Treatm!Q4*Weighting!C17</f>
        <v>0.11591831834761573</v>
      </c>
      <c r="D4" s="6">
        <f ca="1">+TUM_db1_S2_Treatm!B4*Weighting!D2+TUM_db1_S2_Treatm!C4*Weighting!D3+TUM_db1_S2_Treatm!D4*Weighting!D4+TUM_db1_S2_Treatm!E4*Weighting!D5+TUM_db1_S2_Treatm!F4*Weighting!D6+TUM_db1_S2_Treatm!G4*Weighting!D7+TUM_db1_S2_Treatm!H4*Weighting!D8+TUM_db1_S2_Treatm!I4*Weighting!D9+TUM_db1_S2_Treatm!J4*Weighting!D10+TUM_db1_S2_Treatm!K4*Weighting!D11+TUM_db1_S2_Treatm!L4*Weighting!D12+TUM_db1_S2_Treatm!M4*Weighting!D13+TUM_db1_S2_Treatm!N4*Weighting!D14+TUM_db1_S2_Treatm!O4*Weighting!D15+TUM_db1_S2_Treatm!P4*Weighting!D16+TUM_db1_S2_Treatm!Q4*Weighting!D17</f>
        <v>0.16787540067344192</v>
      </c>
      <c r="E4" s="6">
        <f ca="1">+TUM_db1_S2_Treatm!B4*Weighting!E2+TUM_db1_S2_Treatm!C4*Weighting!E3+TUM_db1_S2_Treatm!D4*Weighting!E4+TUM_db1_S2_Treatm!E4*Weighting!E5+TUM_db1_S2_Treatm!F4*Weighting!E6+TUM_db1_S2_Treatm!G4*Weighting!E7+TUM_db1_S2_Treatm!H4*Weighting!E8+TUM_db1_S2_Treatm!I4*Weighting!E9+TUM_db1_S2_Treatm!J4*Weighting!E10+TUM_db1_S2_Treatm!K4*Weighting!E11+TUM_db1_S2_Treatm!L4*Weighting!E12+TUM_db1_S2_Treatm!M4*Weighting!E13+TUM_db1_S2_Treatm!N4*Weighting!E14+TUM_db1_S2_Treatm!O4*Weighting!E15+TUM_db1_S2_Treatm!P4*Weighting!E16+TUM_db1_S2_Treatm!Q4*Weighting!E17</f>
        <v>9.1197574130222642E-2</v>
      </c>
      <c r="F4" s="6">
        <f ca="1">+TUM_db1_S2_Treatm!B4*Weighting!F2+TUM_db1_S2_Treatm!C4*Weighting!F3+TUM_db1_S2_Treatm!D4*Weighting!F4+TUM_db1_S2_Treatm!E4*Weighting!F5+TUM_db1_S2_Treatm!F4*Weighting!F6+TUM_db1_S2_Treatm!G4*Weighting!F7+TUM_db1_S2_Treatm!H4*Weighting!F8+TUM_db1_S2_Treatm!I4*Weighting!F9+TUM_db1_S2_Treatm!J4*Weighting!F10+TUM_db1_S2_Treatm!K4*Weighting!F11+TUM_db1_S2_Treatm!L4*Weighting!F12+TUM_db1_S2_Treatm!M4*Weighting!F13+TUM_db1_S2_Treatm!N4*Weighting!F14+TUM_db1_S2_Treatm!O4*Weighting!F15+TUM_db1_S2_Treatm!P4*Weighting!F16+TUM_db1_S2_Treatm!Q4*Weighting!F17</f>
        <v>0.14489900109182657</v>
      </c>
      <c r="G4" s="6">
        <f>+TUM_db1_S2_Treatm!B4*Weighting!G2+TUM_db1_S2_Treatm!C4*Weighting!G3+TUM_db1_S2_Treatm!D4*Weighting!G4+TUM_db1_S2_Treatm!E4*Weighting!G5+TUM_db1_S2_Treatm!F4*Weighting!G6+TUM_db1_S2_Treatm!G4*Weighting!G7+TUM_db1_S2_Treatm!H4*Weighting!G8+TUM_db1_S2_Treatm!I4*Weighting!G9+TUM_db1_S2_Treatm!J4*Weighting!G10+TUM_db1_S2_Treatm!K4*Weighting!G11+TUM_db1_S2_Treatm!L4*Weighting!G12+TUM_db1_S2_Treatm!M4*Weighting!G13+TUM_db1_S2_Treatm!N4*Weighting!G14+TUM_db1_S2_Treatm!O4*Weighting!G15+TUM_db1_S2_Treatm!P4*Weighting!G16+TUM_db1_S2_Treatm!Q4*Weighting!G17</f>
        <v>7.4746289668898513E-2</v>
      </c>
      <c r="H4" s="6">
        <f>+TUM_db1_S2_Treatm!B4*Weighting!H2+TUM_db1_S2_Treatm!C4*Weighting!H3+TUM_db1_S2_Treatm!D4*Weighting!H4+TUM_db1_S2_Treatm!E4*Weighting!H5+TUM_db1_S2_Treatm!F4*Weighting!H6+TUM_db1_S2_Treatm!G4*Weighting!H7+TUM_db1_S2_Treatm!H4*Weighting!H8+TUM_db1_S2_Treatm!I4*Weighting!H9+TUM_db1_S2_Treatm!J4*Weighting!H10+TUM_db1_S2_Treatm!K4*Weighting!H11+TUM_db1_S2_Treatm!L4*Weighting!H12+TUM_db1_S2_Treatm!M4*Weighting!H13+TUM_db1_S2_Treatm!N4*Weighting!H14+TUM_db1_S2_Treatm!O4*Weighting!H15+TUM_db1_S2_Treatm!P4*Weighting!H16+TUM_db1_S2_Treatm!Q4*Weighting!H17</f>
        <v>7.0853983226033979E-2</v>
      </c>
      <c r="I4" s="6">
        <f>+TUM_db1_S2_Treatm!B4*Weighting!I2+TUM_db1_S2_Treatm!C4*Weighting!I3+TUM_db1_S2_Treatm!D4*Weighting!I4+TUM_db1_S2_Treatm!E4*Weighting!I5+TUM_db1_S2_Treatm!F4*Weighting!I6+TUM_db1_S2_Treatm!G4*Weighting!I7+TUM_db1_S2_Treatm!H4*Weighting!I8+TUM_db1_S2_Treatm!I4*Weighting!I9+TUM_db1_S2_Treatm!J4*Weighting!I10+TUM_db1_S2_Treatm!K4*Weighting!I11+TUM_db1_S2_Treatm!L4*Weighting!I12+TUM_db1_S2_Treatm!M4*Weighting!I13+TUM_db1_S2_Treatm!N4*Weighting!I14+TUM_db1_S2_Treatm!O4*Weighting!I15+TUM_db1_S2_Treatm!P4*Weighting!I16+TUM_db1_S2_Treatm!Q4*Weighting!I17</f>
        <v>7.610484047242036E-2</v>
      </c>
      <c r="J4" s="6">
        <f>+TUM_db1_S2_Treatm!B4*Weighting!J2+TUM_db1_S2_Treatm!C4*Weighting!J3+TUM_db1_S2_Treatm!D4*Weighting!J4+TUM_db1_S2_Treatm!E4*Weighting!J5+TUM_db1_S2_Treatm!F4*Weighting!J6+TUM_db1_S2_Treatm!G4*Weighting!J7+TUM_db1_S2_Treatm!H4*Weighting!J8+TUM_db1_S2_Treatm!I4*Weighting!J9+TUM_db1_S2_Treatm!J4*Weighting!J10+TUM_db1_S2_Treatm!K4*Weighting!J11+TUM_db1_S2_Treatm!L4*Weighting!J12+TUM_db1_S2_Treatm!M4*Weighting!J13+TUM_db1_S2_Treatm!N4*Weighting!J14+TUM_db1_S2_Treatm!O4*Weighting!J15+TUM_db1_S2_Treatm!P4*Weighting!J16+TUM_db1_S2_Treatm!Q4*Weighting!J17</f>
        <v>8.0700540055711548E-2</v>
      </c>
      <c r="K4" s="6">
        <f>+TUM_db1_S2_Treatm!B4*Weighting!K2+TUM_db1_S2_Treatm!C4*Weighting!K3+TUM_db1_S2_Treatm!D4*Weighting!K4+TUM_db1_S2_Treatm!E4*Weighting!K5+TUM_db1_S2_Treatm!F4*Weighting!K6+TUM_db1_S2_Treatm!G4*Weighting!K7+TUM_db1_S2_Treatm!H4*Weighting!K8+TUM_db1_S2_Treatm!I4*Weighting!K9+TUM_db1_S2_Treatm!J4*Weighting!K10+TUM_db1_S2_Treatm!K4*Weighting!K11+TUM_db1_S2_Treatm!L4*Weighting!K12+TUM_db1_S2_Treatm!M4*Weighting!K13+TUM_db1_S2_Treatm!N4*Weighting!K14+TUM_db1_S2_Treatm!O4*Weighting!K15+TUM_db1_S2_Treatm!P4*Weighting!K16+TUM_db1_S2_Treatm!Q4*Weighting!K17</f>
        <v>7.1228677790138625E-2</v>
      </c>
      <c r="L4" s="6">
        <f>+TUM_db1_S2_Treatm!B4*Weighting!L2+TUM_db1_S2_Treatm!C4*Weighting!L3+TUM_db1_S2_Treatm!D4*Weighting!L4+TUM_db1_S2_Treatm!E4*Weighting!L5+TUM_db1_S2_Treatm!F4*Weighting!L6+TUM_db1_S2_Treatm!G4*Weighting!L7+TUM_db1_S2_Treatm!H4*Weighting!L8+TUM_db1_S2_Treatm!I4*Weighting!L9+TUM_db1_S2_Treatm!J4*Weighting!L10+TUM_db1_S2_Treatm!K4*Weighting!L11+TUM_db1_S2_Treatm!L4*Weighting!L12+TUM_db1_S2_Treatm!M4*Weighting!L13+TUM_db1_S2_Treatm!N4*Weighting!L14+TUM_db1_S2_Treatm!O4*Weighting!L15+TUM_db1_S2_Treatm!P4*Weighting!L16+TUM_db1_S2_Treatm!Q4*Weighting!L17</f>
        <v>9.1004390164223001E-2</v>
      </c>
      <c r="M4" s="6">
        <f>+TUM_db1_S2_Treatm!B4*Weighting!M2+TUM_db1_S2_Treatm!C4*Weighting!M3+TUM_db1_S2_Treatm!D4*Weighting!M4+TUM_db1_S2_Treatm!E4*Weighting!M5+TUM_db1_S2_Treatm!F4*Weighting!M6+TUM_db1_S2_Treatm!G4*Weighting!M7+TUM_db1_S2_Treatm!H4*Weighting!M8+TUM_db1_S2_Treatm!I4*Weighting!M9+TUM_db1_S2_Treatm!J4*Weighting!M10+TUM_db1_S2_Treatm!K4*Weighting!M11+TUM_db1_S2_Treatm!L4*Weighting!M12+TUM_db1_S2_Treatm!M4*Weighting!M13+TUM_db1_S2_Treatm!N4*Weighting!M14+TUM_db1_S2_Treatm!O4*Weighting!M15+TUM_db1_S2_Treatm!P4*Weighting!M16+TUM_db1_S2_Treatm!Q4*Weighting!M17</f>
        <v>5.1471565552622025E-3</v>
      </c>
      <c r="N4" s="6">
        <f>+TUM_db1_S2_Treatm!B4*Weighting!N2+TUM_db1_S2_Treatm!C4*Weighting!N3+TUM_db1_S2_Treatm!D4*Weighting!N4+TUM_db1_S2_Treatm!E4*Weighting!N5+TUM_db1_S2_Treatm!F4*Weighting!N6+TUM_db1_S2_Treatm!G4*Weighting!N7+TUM_db1_S2_Treatm!H4*Weighting!N8+TUM_db1_S2_Treatm!I4*Weighting!N9+TUM_db1_S2_Treatm!J4*Weighting!N10+TUM_db1_S2_Treatm!K4*Weighting!N11+TUM_db1_S2_Treatm!L4*Weighting!N12+TUM_db1_S2_Treatm!M4*Weighting!N13+TUM_db1_S2_Treatm!N4*Weighting!N14+TUM_db1_S2_Treatm!O4*Weighting!N15+TUM_db1_S2_Treatm!P4*Weighting!N16+TUM_db1_S2_Treatm!Q4*Weighting!N17</f>
        <v>0.32239480106184504</v>
      </c>
      <c r="O4" s="6">
        <f>+TUM_db1_S2_Treatm!B4*Weighting!O2+TUM_db1_S2_Treatm!C4*Weighting!O3+TUM_db1_S2_Treatm!D4*Weighting!O4+TUM_db1_S2_Treatm!E4*Weighting!O5+TUM_db1_S2_Treatm!F4*Weighting!O6+TUM_db1_S2_Treatm!G4*Weighting!O7+TUM_db1_S2_Treatm!H4*Weighting!O8+TUM_db1_S2_Treatm!I4*Weighting!O9+TUM_db1_S2_Treatm!J4*Weighting!O10+TUM_db1_S2_Treatm!K4*Weighting!O11+TUM_db1_S2_Treatm!L4*Weighting!O12+TUM_db1_S2_Treatm!M4*Weighting!O13+TUM_db1_S2_Treatm!N4*Weighting!O14+TUM_db1_S2_Treatm!O4*Weighting!O15+TUM_db1_S2_Treatm!P4*Weighting!O16+TUM_db1_S2_Treatm!Q4*Weighting!O17</f>
        <v>0.13902200237590237</v>
      </c>
      <c r="P4" s="6">
        <f>+TUM_db1_S2_Treatm!B4*Weighting!P2+TUM_db1_S2_Treatm!C4*Weighting!P3+TUM_db1_S2_Treatm!D4*Weighting!P4+TUM_db1_S2_Treatm!E4*Weighting!P5+TUM_db1_S2_Treatm!F4*Weighting!P6+TUM_db1_S2_Treatm!G4*Weighting!P7+TUM_db1_S2_Treatm!H4*Weighting!P8+TUM_db1_S2_Treatm!I4*Weighting!P9+TUM_db1_S2_Treatm!J4*Weighting!P10+TUM_db1_S2_Treatm!K4*Weighting!P11+TUM_db1_S2_Treatm!L4*Weighting!P12+TUM_db1_S2_Treatm!M4*Weighting!P13+TUM_db1_S2_Treatm!N4*Weighting!P14+TUM_db1_S2_Treatm!O4*Weighting!P15+TUM_db1_S2_Treatm!P4*Weighting!P16+TUM_db1_S2_Treatm!Q4*Weighting!P17</f>
        <v>9.5123265420699321E-2</v>
      </c>
      <c r="Q4" s="6">
        <f>+TUM_db1_S2_Treatm!B4*Weighting!Q2+TUM_db1_S2_Treatm!C4*Weighting!Q3+TUM_db1_S2_Treatm!D4*Weighting!Q4+TUM_db1_S2_Treatm!E4*Weighting!Q5+TUM_db1_S2_Treatm!F4*Weighting!Q6+TUM_db1_S2_Treatm!G4*Weighting!Q7+TUM_db1_S2_Treatm!H4*Weighting!Q8+TUM_db1_S2_Treatm!I4*Weighting!Q9+TUM_db1_S2_Treatm!J4*Weighting!Q10+TUM_db1_S2_Treatm!K4*Weighting!Q11+TUM_db1_S2_Treatm!L4*Weighting!Q12+TUM_db1_S2_Treatm!M4*Weighting!Q13+TUM_db1_S2_Treatm!N4*Weighting!Q14+TUM_db1_S2_Treatm!O4*Weighting!Q15+TUM_db1_S2_Treatm!P4*Weighting!Q16+TUM_db1_S2_Treatm!Q4*Weighting!Q17</f>
        <v>8.5821215572421811E-3</v>
      </c>
      <c r="R4" s="6">
        <f>+TUM_db1_S2_Treatm!B4*Weighting!R2+TUM_db1_S2_Treatm!C4*Weighting!R3+TUM_db1_S2_Treatm!D4*Weighting!R4+TUM_db1_S2_Treatm!E4*Weighting!R5+TUM_db1_S2_Treatm!F4*Weighting!R6+TUM_db1_S2_Treatm!G4*Weighting!R7+TUM_db1_S2_Treatm!H4*Weighting!R8+TUM_db1_S2_Treatm!I4*Weighting!R9+TUM_db1_S2_Treatm!J4*Weighting!R10+TUM_db1_S2_Treatm!K4*Weighting!R11+TUM_db1_S2_Treatm!L4*Weighting!R12+TUM_db1_S2_Treatm!M4*Weighting!R13+TUM_db1_S2_Treatm!N4*Weighting!R14+TUM_db1_S2_Treatm!O4*Weighting!R15+TUM_db1_S2_Treatm!P4*Weighting!R16+TUM_db1_S2_Treatm!Q4*Weighting!R17</f>
        <v>8.1920876519491342E-2</v>
      </c>
      <c r="S4" s="6">
        <f>+TUM_db1_S2_Treatm!B4*Weighting!S2+TUM_db1_S2_Treatm!C4*Weighting!S3+TUM_db1_S2_Treatm!D4*Weighting!S4+TUM_db1_S2_Treatm!E4*Weighting!S5+TUM_db1_S2_Treatm!F4*Weighting!S6+TUM_db1_S2_Treatm!G4*Weighting!S7+TUM_db1_S2_Treatm!H4*Weighting!S8+TUM_db1_S2_Treatm!I4*Weighting!S9+TUM_db1_S2_Treatm!J4*Weighting!S10+TUM_db1_S2_Treatm!K4*Weighting!S11+TUM_db1_S2_Treatm!L4*Weighting!S12+TUM_db1_S2_Treatm!M4*Weighting!S13+TUM_db1_S2_Treatm!N4*Weighting!S14+TUM_db1_S2_Treatm!O4*Weighting!S15+TUM_db1_S2_Treatm!P4*Weighting!S16+TUM_db1_S2_Treatm!Q4*Weighting!S17</f>
        <v>5.3390700739280449E-2</v>
      </c>
      <c r="T4" s="6">
        <f>+TUM_db1_S2_Treatm!B4*Weighting!T2+TUM_db1_S2_Treatm!C4*Weighting!T3+TUM_db1_S2_Treatm!D4*Weighting!T4+TUM_db1_S2_Treatm!E4*Weighting!T5+TUM_db1_S2_Treatm!F4*Weighting!T6+TUM_db1_S2_Treatm!G4*Weighting!T7+TUM_db1_S2_Treatm!H4*Weighting!T8+TUM_db1_S2_Treatm!I4*Weighting!T9+TUM_db1_S2_Treatm!J4*Weighting!T10+TUM_db1_S2_Treatm!K4*Weighting!T11+TUM_db1_S2_Treatm!L4*Weighting!T12+TUM_db1_S2_Treatm!M4*Weighting!T13+TUM_db1_S2_Treatm!N4*Weighting!T14+TUM_db1_S2_Treatm!O4*Weighting!T15+TUM_db1_S2_Treatm!P4*Weighting!T16+TUM_db1_S2_Treatm!Q4*Weighting!T17</f>
        <v>5.9887500791988832E-2</v>
      </c>
      <c r="U4" s="6">
        <f>+TUM_db1_S2_Treatm!B4*Weighting!U2+TUM_db1_S2_Treatm!C4*Weighting!U3+TUM_db1_S2_Treatm!D4*Weighting!U4+TUM_db1_S2_Treatm!E4*Weighting!U5+TUM_db1_S2_Treatm!F4*Weighting!U6+TUM_db1_S2_Treatm!G4*Weighting!U7+TUM_db1_S2_Treatm!H4*Weighting!U8+TUM_db1_S2_Treatm!I4*Weighting!U9+TUM_db1_S2_Treatm!J4*Weighting!U10+TUM_db1_S2_Treatm!K4*Weighting!U11+TUM_db1_S2_Treatm!L4*Weighting!U12+TUM_db1_S2_Treatm!M4*Weighting!U13+TUM_db1_S2_Treatm!N4*Weighting!U14+TUM_db1_S2_Treatm!O4*Weighting!U15+TUM_db1_S2_Treatm!P4*Weighting!U16+TUM_db1_S2_Treatm!Q4*Weighting!U17</f>
        <v>6.7889402695680053E-3</v>
      </c>
      <c r="V4" s="6">
        <f>+TUM_db1_S2_Treatm!B4*Weighting!V2+TUM_db1_S2_Treatm!C4*Weighting!V3+TUM_db1_S2_Treatm!D4*Weighting!V4+TUM_db1_S2_Treatm!E4*Weighting!V5+TUM_db1_S2_Treatm!F4*Weighting!V6+TUM_db1_S2_Treatm!G4*Weighting!V7+TUM_db1_S2_Treatm!H4*Weighting!V8+TUM_db1_S2_Treatm!I4*Weighting!V9+TUM_db1_S2_Treatm!J4*Weighting!V10+TUM_db1_S2_Treatm!K4*Weighting!V11+TUM_db1_S2_Treatm!L4*Weighting!V12+TUM_db1_S2_Treatm!M4*Weighting!V13+TUM_db1_S2_Treatm!N4*Weighting!V14+TUM_db1_S2_Treatm!O4*Weighting!V15+TUM_db1_S2_Treatm!P4*Weighting!V16+TUM_db1_S2_Treatm!Q4*Weighting!V17</f>
        <v>4.0525885979551798E-2</v>
      </c>
      <c r="W4" s="6">
        <f>+TUM_db1_S2_Treatm!B4*Weighting!W2+TUM_db1_S2_Treatm!C4*Weighting!W3+TUM_db1_S2_Treatm!D4*Weighting!W4+TUM_db1_S2_Treatm!E4*Weighting!W5+TUM_db1_S2_Treatm!F4*Weighting!W6+TUM_db1_S2_Treatm!G4*Weighting!W7+TUM_db1_S2_Treatm!H4*Weighting!W8+TUM_db1_S2_Treatm!I4*Weighting!W9+TUM_db1_S2_Treatm!J4*Weighting!W10+TUM_db1_S2_Treatm!K4*Weighting!W11+TUM_db1_S2_Treatm!L4*Weighting!W12+TUM_db1_S2_Treatm!M4*Weighting!W13+TUM_db1_S2_Treatm!N4*Weighting!W14+TUM_db1_S2_Treatm!O4*Weighting!W15+TUM_db1_S2_Treatm!P4*Weighting!W16+TUM_db1_S2_Treatm!Q4*Weighting!W17</f>
        <v>0.10937386515301349</v>
      </c>
      <c r="X4" s="6">
        <f>+TUM_db1_S2_Treatm!B4*Weighting!X2+TUM_db1_S2_Treatm!C4*Weighting!X3+TUM_db1_S2_Treatm!D4*Weighting!X4+TUM_db1_S2_Treatm!E4*Weighting!X5+TUM_db1_S2_Treatm!F4*Weighting!X6+TUM_db1_S2_Treatm!G4*Weighting!X7+TUM_db1_S2_Treatm!H4*Weighting!X8+TUM_db1_S2_Treatm!I4*Weighting!X9+TUM_db1_S2_Treatm!J4*Weighting!X10+TUM_db1_S2_Treatm!K4*Weighting!X11+TUM_db1_S2_Treatm!L4*Weighting!X12+TUM_db1_S2_Treatm!M4*Weighting!X13+TUM_db1_S2_Treatm!N4*Weighting!X14+TUM_db1_S2_Treatm!O4*Weighting!X15+TUM_db1_S2_Treatm!P4*Weighting!X16+TUM_db1_S2_Treatm!Q4*Weighting!X17</f>
        <v>2.5429833547491423E-2</v>
      </c>
      <c r="Y4" s="6">
        <f>+TUM_db1_S2_Treatm!B4*Weighting!Y2+TUM_db1_S2_Treatm!C4*Weighting!Y3+TUM_db1_S2_Treatm!D4*Weighting!Y4+TUM_db1_S2_Treatm!E4*Weighting!Y5+TUM_db1_S2_Treatm!F4*Weighting!Y6+TUM_db1_S2_Treatm!G4*Weighting!Y7+TUM_db1_S2_Treatm!H4*Weighting!Y8+TUM_db1_S2_Treatm!I4*Weighting!Y9+TUM_db1_S2_Treatm!J4*Weighting!Y10+TUM_db1_S2_Treatm!K4*Weighting!Y11+TUM_db1_S2_Treatm!L4*Weighting!Y12+TUM_db1_S2_Treatm!M4*Weighting!Y13+TUM_db1_S2_Treatm!N4*Weighting!Y14+TUM_db1_S2_Treatm!O4*Weighting!Y15+TUM_db1_S2_Treatm!P4*Weighting!Y16+TUM_db1_S2_Treatm!Q4*Weighting!Y17</f>
        <v>4.3764473903598602E-3</v>
      </c>
      <c r="Z4" s="6">
        <f>+TUM_db1_S2_Treatm!B4*Weighting!Z2+TUM_db1_S2_Treatm!C4*Weighting!Z3+TUM_db1_S2_Treatm!D4*Weighting!Z4+TUM_db1_S2_Treatm!E4*Weighting!Z5+TUM_db1_S2_Treatm!F4*Weighting!Z6+TUM_db1_S2_Treatm!G4*Weighting!Z7+TUM_db1_S2_Treatm!H4*Weighting!Z8+TUM_db1_S2_Treatm!I4*Weighting!Z9+TUM_db1_S2_Treatm!J4*Weighting!Z10+TUM_db1_S2_Treatm!K4*Weighting!Z11+TUM_db1_S2_Treatm!L4*Weighting!Z12+TUM_db1_S2_Treatm!M4*Weighting!Z13+TUM_db1_S2_Treatm!N4*Weighting!Z14+TUM_db1_S2_Treatm!O4*Weighting!Z15+TUM_db1_S2_Treatm!P4*Weighting!Z16+TUM_db1_S2_Treatm!Q4*Weighting!Z17</f>
        <v>1.6128354531078679E-2</v>
      </c>
      <c r="AA4" s="6">
        <f>+TUM_db1_S2_Treatm!B4*Weighting!AA2+TUM_db1_S2_Treatm!C4*Weighting!AA3+TUM_db1_S2_Treatm!D4*Weighting!AA4+TUM_db1_S2_Treatm!E4*Weighting!AA5+TUM_db1_S2_Treatm!F4*Weighting!AA6+TUM_db1_S2_Treatm!G4*Weighting!AA7+TUM_db1_S2_Treatm!H4*Weighting!AA8+TUM_db1_S2_Treatm!I4*Weighting!AA9+TUM_db1_S2_Treatm!J4*Weighting!AA10+TUM_db1_S2_Treatm!K4*Weighting!AA11+TUM_db1_S2_Treatm!L4*Weighting!AA12+TUM_db1_S2_Treatm!M4*Weighting!AA13+TUM_db1_S2_Treatm!N4*Weighting!AA14+TUM_db1_S2_Treatm!O4*Weighting!AA15+TUM_db1_S2_Treatm!P4*Weighting!AA16+TUM_db1_S2_Treatm!Q4*Weighting!AA17</f>
        <v>0.1368444926453786</v>
      </c>
    </row>
    <row r="5" spans="1:27" x14ac:dyDescent="0.35">
      <c r="A5" s="5" t="s">
        <v>4</v>
      </c>
      <c r="B5" s="6">
        <f ca="1">+TUM_db1_S2_Treatm!B5*Weighting!B2+TUM_db1_S2_Treatm!C5*Weighting!B3+TUM_db1_S2_Treatm!D5*Weighting!B4+TUM_db1_S2_Treatm!E5*Weighting!B5+TUM_db1_S2_Treatm!F5*Weighting!B6+TUM_db1_S2_Treatm!G5*Weighting!B7+TUM_db1_S2_Treatm!H5*Weighting!B8+TUM_db1_S2_Treatm!I5*Weighting!B9+TUM_db1_S2_Treatm!J5*Weighting!B10+TUM_db1_S2_Treatm!K5*Weighting!B11+TUM_db1_S2_Treatm!L5*Weighting!B12+TUM_db1_S2_Treatm!M5*Weighting!B13+TUM_db1_S2_Treatm!N5*Weighting!B14+TUM_db1_S2_Treatm!O5*Weighting!B15+TUM_db1_S2_Treatm!P5*Weighting!B16+TUM_db1_S2_Treatm!Q5*Weighting!B17</f>
        <v>0.3013217355323114</v>
      </c>
      <c r="C5" s="6">
        <f ca="1">+TUM_db1_S2_Treatm!B5*Weighting!C2+TUM_db1_S2_Treatm!C5*Weighting!C3+TUM_db1_S2_Treatm!D5*Weighting!C4+TUM_db1_S2_Treatm!E5*Weighting!C5+TUM_db1_S2_Treatm!F5*Weighting!C6+TUM_db1_S2_Treatm!G5*Weighting!C7+TUM_db1_S2_Treatm!H5*Weighting!C8+TUM_db1_S2_Treatm!I5*Weighting!C9+TUM_db1_S2_Treatm!J5*Weighting!C10+TUM_db1_S2_Treatm!K5*Weighting!C11+TUM_db1_S2_Treatm!L5*Weighting!C12+TUM_db1_S2_Treatm!M5*Weighting!C13+TUM_db1_S2_Treatm!N5*Weighting!C14+TUM_db1_S2_Treatm!O5*Weighting!C15+TUM_db1_S2_Treatm!P5*Weighting!C16+TUM_db1_S2_Treatm!Q5*Weighting!C17</f>
        <v>0.18443789314153039</v>
      </c>
      <c r="D5" s="6">
        <f ca="1">+TUM_db1_S2_Treatm!B5*Weighting!D2+TUM_db1_S2_Treatm!C5*Weighting!D3+TUM_db1_S2_Treatm!D5*Weighting!D4+TUM_db1_S2_Treatm!E5*Weighting!D5+TUM_db1_S2_Treatm!F5*Weighting!D6+TUM_db1_S2_Treatm!G5*Weighting!D7+TUM_db1_S2_Treatm!H5*Weighting!D8+TUM_db1_S2_Treatm!I5*Weighting!D9+TUM_db1_S2_Treatm!J5*Weighting!D10+TUM_db1_S2_Treatm!K5*Weighting!D11+TUM_db1_S2_Treatm!L5*Weighting!D12+TUM_db1_S2_Treatm!M5*Weighting!D13+TUM_db1_S2_Treatm!N5*Weighting!D14+TUM_db1_S2_Treatm!O5*Weighting!D15+TUM_db1_S2_Treatm!P5*Weighting!D16+TUM_db1_S2_Treatm!Q5*Weighting!D17</f>
        <v>0.30202345665496505</v>
      </c>
      <c r="E5" s="6">
        <f ca="1">+TUM_db1_S2_Treatm!B5*Weighting!E2+TUM_db1_S2_Treatm!C5*Weighting!E3+TUM_db1_S2_Treatm!D5*Weighting!E4+TUM_db1_S2_Treatm!E5*Weighting!E5+TUM_db1_S2_Treatm!F5*Weighting!E6+TUM_db1_S2_Treatm!G5*Weighting!E7+TUM_db1_S2_Treatm!H5*Weighting!E8+TUM_db1_S2_Treatm!I5*Weighting!E9+TUM_db1_S2_Treatm!J5*Weighting!E10+TUM_db1_S2_Treatm!K5*Weighting!E11+TUM_db1_S2_Treatm!L5*Weighting!E12+TUM_db1_S2_Treatm!M5*Weighting!E13+TUM_db1_S2_Treatm!N5*Weighting!E14+TUM_db1_S2_Treatm!O5*Weighting!E15+TUM_db1_S2_Treatm!P5*Weighting!E16+TUM_db1_S2_Treatm!Q5*Weighting!E17</f>
        <v>0.12410632440004693</v>
      </c>
      <c r="F5" s="6">
        <f ca="1">+TUM_db1_S2_Treatm!B5*Weighting!F2+TUM_db1_S2_Treatm!C5*Weighting!F3+TUM_db1_S2_Treatm!D5*Weighting!F4+TUM_db1_S2_Treatm!E5*Weighting!F5+TUM_db1_S2_Treatm!F5*Weighting!F6+TUM_db1_S2_Treatm!G5*Weighting!F7+TUM_db1_S2_Treatm!H5*Weighting!F8+TUM_db1_S2_Treatm!I5*Weighting!F9+TUM_db1_S2_Treatm!J5*Weighting!F10+TUM_db1_S2_Treatm!K5*Weighting!F11+TUM_db1_S2_Treatm!L5*Weighting!F12+TUM_db1_S2_Treatm!M5*Weighting!F13+TUM_db1_S2_Treatm!N5*Weighting!F14+TUM_db1_S2_Treatm!O5*Weighting!F15+TUM_db1_S2_Treatm!P5*Weighting!F16+TUM_db1_S2_Treatm!Q5*Weighting!F17</f>
        <v>0.25139558208537593</v>
      </c>
      <c r="G5" s="6">
        <f>+TUM_db1_S2_Treatm!B5*Weighting!G2+TUM_db1_S2_Treatm!C5*Weighting!G3+TUM_db1_S2_Treatm!D5*Weighting!G4+TUM_db1_S2_Treatm!E5*Weighting!G5+TUM_db1_S2_Treatm!F5*Weighting!G6+TUM_db1_S2_Treatm!G5*Weighting!G7+TUM_db1_S2_Treatm!H5*Weighting!G8+TUM_db1_S2_Treatm!I5*Weighting!G9+TUM_db1_S2_Treatm!J5*Weighting!G10+TUM_db1_S2_Treatm!K5*Weighting!G11+TUM_db1_S2_Treatm!L5*Weighting!G12+TUM_db1_S2_Treatm!M5*Weighting!G13+TUM_db1_S2_Treatm!N5*Weighting!G14+TUM_db1_S2_Treatm!O5*Weighting!G15+TUM_db1_S2_Treatm!P5*Weighting!G16+TUM_db1_S2_Treatm!Q5*Weighting!G17</f>
        <v>0.11918691789506075</v>
      </c>
      <c r="H5" s="6">
        <f>+TUM_db1_S2_Treatm!B5*Weighting!H2+TUM_db1_S2_Treatm!C5*Weighting!H3+TUM_db1_S2_Treatm!D5*Weighting!H4+TUM_db1_S2_Treatm!E5*Weighting!H5+TUM_db1_S2_Treatm!F5*Weighting!H6+TUM_db1_S2_Treatm!G5*Weighting!H7+TUM_db1_S2_Treatm!H5*Weighting!H8+TUM_db1_S2_Treatm!I5*Weighting!H9+TUM_db1_S2_Treatm!J5*Weighting!H10+TUM_db1_S2_Treatm!K5*Weighting!H11+TUM_db1_S2_Treatm!L5*Weighting!H12+TUM_db1_S2_Treatm!M5*Weighting!H13+TUM_db1_S2_Treatm!N5*Weighting!H14+TUM_db1_S2_Treatm!O5*Weighting!H15+TUM_db1_S2_Treatm!P5*Weighting!H16+TUM_db1_S2_Treatm!Q5*Weighting!H17</f>
        <v>0.10669351003830911</v>
      </c>
      <c r="I5" s="6">
        <f>+TUM_db1_S2_Treatm!B5*Weighting!I2+TUM_db1_S2_Treatm!C5*Weighting!I3+TUM_db1_S2_Treatm!D5*Weighting!I4+TUM_db1_S2_Treatm!E5*Weighting!I5+TUM_db1_S2_Treatm!F5*Weighting!I6+TUM_db1_S2_Treatm!G5*Weighting!I7+TUM_db1_S2_Treatm!H5*Weighting!I8+TUM_db1_S2_Treatm!I5*Weighting!I9+TUM_db1_S2_Treatm!J5*Weighting!I10+TUM_db1_S2_Treatm!K5*Weighting!I11+TUM_db1_S2_Treatm!L5*Weighting!I12+TUM_db1_S2_Treatm!M5*Weighting!I13+TUM_db1_S2_Treatm!N5*Weighting!I14+TUM_db1_S2_Treatm!O5*Weighting!I15+TUM_db1_S2_Treatm!P5*Weighting!I16+TUM_db1_S2_Treatm!Q5*Weighting!I17</f>
        <v>0.12219489777481544</v>
      </c>
      <c r="J5" s="6">
        <f>+TUM_db1_S2_Treatm!B5*Weighting!J2+TUM_db1_S2_Treatm!C5*Weighting!J3+TUM_db1_S2_Treatm!D5*Weighting!J4+TUM_db1_S2_Treatm!E5*Weighting!J5+TUM_db1_S2_Treatm!F5*Weighting!J6+TUM_db1_S2_Treatm!G5*Weighting!J7+TUM_db1_S2_Treatm!H5*Weighting!J8+TUM_db1_S2_Treatm!I5*Weighting!J9+TUM_db1_S2_Treatm!J5*Weighting!J10+TUM_db1_S2_Treatm!K5*Weighting!J11+TUM_db1_S2_Treatm!L5*Weighting!J12+TUM_db1_S2_Treatm!M5*Weighting!J13+TUM_db1_S2_Treatm!N5*Weighting!J14+TUM_db1_S2_Treatm!O5*Weighting!J15+TUM_db1_S2_Treatm!P5*Weighting!J16+TUM_db1_S2_Treatm!Q5*Weighting!J17</f>
        <v>0.11037835976423122</v>
      </c>
      <c r="K5" s="6">
        <f>+TUM_db1_S2_Treatm!B5*Weighting!K2+TUM_db1_S2_Treatm!C5*Weighting!K3+TUM_db1_S2_Treatm!D5*Weighting!K4+TUM_db1_S2_Treatm!E5*Weighting!K5+TUM_db1_S2_Treatm!F5*Weighting!K6+TUM_db1_S2_Treatm!G5*Weighting!K7+TUM_db1_S2_Treatm!H5*Weighting!K8+TUM_db1_S2_Treatm!I5*Weighting!K9+TUM_db1_S2_Treatm!J5*Weighting!K10+TUM_db1_S2_Treatm!K5*Weighting!K11+TUM_db1_S2_Treatm!L5*Weighting!K12+TUM_db1_S2_Treatm!M5*Weighting!K13+TUM_db1_S2_Treatm!N5*Weighting!K14+TUM_db1_S2_Treatm!O5*Weighting!K15+TUM_db1_S2_Treatm!P5*Weighting!K16+TUM_db1_S2_Treatm!Q5*Weighting!K17</f>
        <v>0.11229689182548838</v>
      </c>
      <c r="L5" s="6">
        <f>+TUM_db1_S2_Treatm!B5*Weighting!L2+TUM_db1_S2_Treatm!C5*Weighting!L3+TUM_db1_S2_Treatm!D5*Weighting!L4+TUM_db1_S2_Treatm!E5*Weighting!L5+TUM_db1_S2_Treatm!F5*Weighting!L6+TUM_db1_S2_Treatm!G5*Weighting!L7+TUM_db1_S2_Treatm!H5*Weighting!L8+TUM_db1_S2_Treatm!I5*Weighting!L9+TUM_db1_S2_Treatm!J5*Weighting!L10+TUM_db1_S2_Treatm!K5*Weighting!L11+TUM_db1_S2_Treatm!L5*Weighting!L12+TUM_db1_S2_Treatm!M5*Weighting!L13+TUM_db1_S2_Treatm!N5*Weighting!L14+TUM_db1_S2_Treatm!O5*Weighting!L15+TUM_db1_S2_Treatm!P5*Weighting!L16+TUM_db1_S2_Treatm!Q5*Weighting!L17</f>
        <v>0.12977384836090536</v>
      </c>
      <c r="M5" s="6">
        <f>+TUM_db1_S2_Treatm!B5*Weighting!M2+TUM_db1_S2_Treatm!C5*Weighting!M3+TUM_db1_S2_Treatm!D5*Weighting!M4+TUM_db1_S2_Treatm!E5*Weighting!M5+TUM_db1_S2_Treatm!F5*Weighting!M6+TUM_db1_S2_Treatm!G5*Weighting!M7+TUM_db1_S2_Treatm!H5*Weighting!M8+TUM_db1_S2_Treatm!I5*Weighting!M9+TUM_db1_S2_Treatm!J5*Weighting!M10+TUM_db1_S2_Treatm!K5*Weighting!M11+TUM_db1_S2_Treatm!L5*Weighting!M12+TUM_db1_S2_Treatm!M5*Weighting!M13+TUM_db1_S2_Treatm!N5*Weighting!M14+TUM_db1_S2_Treatm!O5*Weighting!M15+TUM_db1_S2_Treatm!P5*Weighting!M16+TUM_db1_S2_Treatm!Q5*Weighting!M17</f>
        <v>7.622533283977293E-3</v>
      </c>
      <c r="N5" s="6">
        <f>+TUM_db1_S2_Treatm!B5*Weighting!N2+TUM_db1_S2_Treatm!C5*Weighting!N3+TUM_db1_S2_Treatm!D5*Weighting!N4+TUM_db1_S2_Treatm!E5*Weighting!N5+TUM_db1_S2_Treatm!F5*Weighting!N6+TUM_db1_S2_Treatm!G5*Weighting!N7+TUM_db1_S2_Treatm!H5*Weighting!N8+TUM_db1_S2_Treatm!I5*Weighting!N9+TUM_db1_S2_Treatm!J5*Weighting!N10+TUM_db1_S2_Treatm!K5*Weighting!N11+TUM_db1_S2_Treatm!L5*Weighting!N12+TUM_db1_S2_Treatm!M5*Weighting!N13+TUM_db1_S2_Treatm!N5*Weighting!N14+TUM_db1_S2_Treatm!O5*Weighting!N15+TUM_db1_S2_Treatm!P5*Weighting!N16+TUM_db1_S2_Treatm!Q5*Weighting!N17</f>
        <v>0.65358733490172016</v>
      </c>
      <c r="O5" s="6">
        <f>+TUM_db1_S2_Treatm!B5*Weighting!O2+TUM_db1_S2_Treatm!C5*Weighting!O3+TUM_db1_S2_Treatm!D5*Weighting!O4+TUM_db1_S2_Treatm!E5*Weighting!O5+TUM_db1_S2_Treatm!F5*Weighting!O6+TUM_db1_S2_Treatm!G5*Weighting!O7+TUM_db1_S2_Treatm!H5*Weighting!O8+TUM_db1_S2_Treatm!I5*Weighting!O9+TUM_db1_S2_Treatm!J5*Weighting!O10+TUM_db1_S2_Treatm!K5*Weighting!O11+TUM_db1_S2_Treatm!L5*Weighting!O12+TUM_db1_S2_Treatm!M5*Weighting!O13+TUM_db1_S2_Treatm!N5*Weighting!O14+TUM_db1_S2_Treatm!O5*Weighting!O15+TUM_db1_S2_Treatm!P5*Weighting!O16+TUM_db1_S2_Treatm!Q5*Weighting!O17</f>
        <v>0.14888717474731167</v>
      </c>
      <c r="P5" s="6">
        <f>+TUM_db1_S2_Treatm!B5*Weighting!P2+TUM_db1_S2_Treatm!C5*Weighting!P3+TUM_db1_S2_Treatm!D5*Weighting!P4+TUM_db1_S2_Treatm!E5*Weighting!P5+TUM_db1_S2_Treatm!F5*Weighting!P6+TUM_db1_S2_Treatm!G5*Weighting!P7+TUM_db1_S2_Treatm!H5*Weighting!P8+TUM_db1_S2_Treatm!I5*Weighting!P9+TUM_db1_S2_Treatm!J5*Weighting!P10+TUM_db1_S2_Treatm!K5*Weighting!P11+TUM_db1_S2_Treatm!L5*Weighting!P12+TUM_db1_S2_Treatm!M5*Weighting!P13+TUM_db1_S2_Treatm!N5*Weighting!P14+TUM_db1_S2_Treatm!O5*Weighting!P15+TUM_db1_S2_Treatm!P5*Weighting!P16+TUM_db1_S2_Treatm!Q5*Weighting!P17</f>
        <v>0.14427508457396515</v>
      </c>
      <c r="Q5" s="6">
        <f>+TUM_db1_S2_Treatm!B5*Weighting!Q2+TUM_db1_S2_Treatm!C5*Weighting!Q3+TUM_db1_S2_Treatm!D5*Weighting!Q4+TUM_db1_S2_Treatm!E5*Weighting!Q5+TUM_db1_S2_Treatm!F5*Weighting!Q6+TUM_db1_S2_Treatm!G5*Weighting!Q7+TUM_db1_S2_Treatm!H5*Weighting!Q8+TUM_db1_S2_Treatm!I5*Weighting!Q9+TUM_db1_S2_Treatm!J5*Weighting!Q10+TUM_db1_S2_Treatm!K5*Weighting!Q11+TUM_db1_S2_Treatm!L5*Weighting!Q12+TUM_db1_S2_Treatm!M5*Weighting!Q13+TUM_db1_S2_Treatm!N5*Weighting!Q14+TUM_db1_S2_Treatm!O5*Weighting!Q15+TUM_db1_S2_Treatm!P5*Weighting!Q16+TUM_db1_S2_Treatm!Q5*Weighting!Q17</f>
        <v>1.2766291105512256E-2</v>
      </c>
      <c r="R5" s="6">
        <f>+TUM_db1_S2_Treatm!B5*Weighting!R2+TUM_db1_S2_Treatm!C5*Weighting!R3+TUM_db1_S2_Treatm!D5*Weighting!R4+TUM_db1_S2_Treatm!E5*Weighting!R5+TUM_db1_S2_Treatm!F5*Weighting!R6+TUM_db1_S2_Treatm!G5*Weighting!R7+TUM_db1_S2_Treatm!H5*Weighting!R8+TUM_db1_S2_Treatm!I5*Weighting!R9+TUM_db1_S2_Treatm!J5*Weighting!R10+TUM_db1_S2_Treatm!K5*Weighting!R11+TUM_db1_S2_Treatm!L5*Weighting!R12+TUM_db1_S2_Treatm!M5*Weighting!R13+TUM_db1_S2_Treatm!N5*Weighting!R14+TUM_db1_S2_Treatm!O5*Weighting!R15+TUM_db1_S2_Treatm!P5*Weighting!R16+TUM_db1_S2_Treatm!Q5*Weighting!R17</f>
        <v>0.13404501081080009</v>
      </c>
      <c r="S5" s="6">
        <f>+TUM_db1_S2_Treatm!B5*Weighting!S2+TUM_db1_S2_Treatm!C5*Weighting!S3+TUM_db1_S2_Treatm!D5*Weighting!S4+TUM_db1_S2_Treatm!E5*Weighting!S5+TUM_db1_S2_Treatm!F5*Weighting!S6+TUM_db1_S2_Treatm!G5*Weighting!S7+TUM_db1_S2_Treatm!H5*Weighting!S8+TUM_db1_S2_Treatm!I5*Weighting!S9+TUM_db1_S2_Treatm!J5*Weighting!S10+TUM_db1_S2_Treatm!K5*Weighting!S11+TUM_db1_S2_Treatm!L5*Weighting!S12+TUM_db1_S2_Treatm!M5*Weighting!S13+TUM_db1_S2_Treatm!N5*Weighting!S14+TUM_db1_S2_Treatm!O5*Weighting!S15+TUM_db1_S2_Treatm!P5*Weighting!S16+TUM_db1_S2_Treatm!Q5*Weighting!S17</f>
        <v>9.0538909795519776E-2</v>
      </c>
      <c r="T5" s="6">
        <f>+TUM_db1_S2_Treatm!B5*Weighting!T2+TUM_db1_S2_Treatm!C5*Weighting!T3+TUM_db1_S2_Treatm!D5*Weighting!T4+TUM_db1_S2_Treatm!E5*Weighting!T5+TUM_db1_S2_Treatm!F5*Weighting!T6+TUM_db1_S2_Treatm!G5*Weighting!T7+TUM_db1_S2_Treatm!H5*Weighting!T8+TUM_db1_S2_Treatm!I5*Weighting!T9+TUM_db1_S2_Treatm!J5*Weighting!T10+TUM_db1_S2_Treatm!K5*Weighting!T11+TUM_db1_S2_Treatm!L5*Weighting!T12+TUM_db1_S2_Treatm!M5*Weighting!T13+TUM_db1_S2_Treatm!N5*Weighting!T14+TUM_db1_S2_Treatm!O5*Weighting!T15+TUM_db1_S2_Treatm!P5*Weighting!T16+TUM_db1_S2_Treatm!Q5*Weighting!T17</f>
        <v>0.1022194354231165</v>
      </c>
      <c r="U5" s="6">
        <f>+TUM_db1_S2_Treatm!B5*Weighting!U2+TUM_db1_S2_Treatm!C5*Weighting!U3+TUM_db1_S2_Treatm!D5*Weighting!U4+TUM_db1_S2_Treatm!E5*Weighting!U5+TUM_db1_S2_Treatm!F5*Weighting!U6+TUM_db1_S2_Treatm!G5*Weighting!U7+TUM_db1_S2_Treatm!H5*Weighting!U8+TUM_db1_S2_Treatm!I5*Weighting!U9+TUM_db1_S2_Treatm!J5*Weighting!U10+TUM_db1_S2_Treatm!K5*Weighting!U11+TUM_db1_S2_Treatm!L5*Weighting!U12+TUM_db1_S2_Treatm!M5*Weighting!U13+TUM_db1_S2_Treatm!N5*Weighting!U14+TUM_db1_S2_Treatm!O5*Weighting!U15+TUM_db1_S2_Treatm!P5*Weighting!U16+TUM_db1_S2_Treatm!Q5*Weighting!U17</f>
        <v>1.3317066706303641E-2</v>
      </c>
      <c r="V5" s="6">
        <f>+TUM_db1_S2_Treatm!B5*Weighting!V2+TUM_db1_S2_Treatm!C5*Weighting!V3+TUM_db1_S2_Treatm!D5*Weighting!V4+TUM_db1_S2_Treatm!E5*Weighting!V5+TUM_db1_S2_Treatm!F5*Weighting!V6+TUM_db1_S2_Treatm!G5*Weighting!V7+TUM_db1_S2_Treatm!H5*Weighting!V8+TUM_db1_S2_Treatm!I5*Weighting!V9+TUM_db1_S2_Treatm!J5*Weighting!V10+TUM_db1_S2_Treatm!K5*Weighting!V11+TUM_db1_S2_Treatm!L5*Weighting!V12+TUM_db1_S2_Treatm!M5*Weighting!V13+TUM_db1_S2_Treatm!N5*Weighting!V14+TUM_db1_S2_Treatm!O5*Weighting!V15+TUM_db1_S2_Treatm!P5*Weighting!V16+TUM_db1_S2_Treatm!Q5*Weighting!V17</f>
        <v>6.7351060986785269E-2</v>
      </c>
      <c r="W5" s="6">
        <f>+TUM_db1_S2_Treatm!B5*Weighting!W2+TUM_db1_S2_Treatm!C5*Weighting!W3+TUM_db1_S2_Treatm!D5*Weighting!W4+TUM_db1_S2_Treatm!E5*Weighting!W5+TUM_db1_S2_Treatm!F5*Weighting!W6+TUM_db1_S2_Treatm!G5*Weighting!W7+TUM_db1_S2_Treatm!H5*Weighting!W8+TUM_db1_S2_Treatm!I5*Weighting!W9+TUM_db1_S2_Treatm!J5*Weighting!W10+TUM_db1_S2_Treatm!K5*Weighting!W11+TUM_db1_S2_Treatm!L5*Weighting!W12+TUM_db1_S2_Treatm!M5*Weighting!W13+TUM_db1_S2_Treatm!N5*Weighting!W14+TUM_db1_S2_Treatm!O5*Weighting!W15+TUM_db1_S2_Treatm!P5*Weighting!W16+TUM_db1_S2_Treatm!Q5*Weighting!W17</f>
        <v>0.11071367952077389</v>
      </c>
      <c r="X5" s="6">
        <f>+TUM_db1_S2_Treatm!B5*Weighting!X2+TUM_db1_S2_Treatm!C5*Weighting!X3+TUM_db1_S2_Treatm!D5*Weighting!X4+TUM_db1_S2_Treatm!E5*Weighting!X5+TUM_db1_S2_Treatm!F5*Weighting!X6+TUM_db1_S2_Treatm!G5*Weighting!X7+TUM_db1_S2_Treatm!H5*Weighting!X8+TUM_db1_S2_Treatm!I5*Weighting!X9+TUM_db1_S2_Treatm!J5*Weighting!X10+TUM_db1_S2_Treatm!K5*Weighting!X11+TUM_db1_S2_Treatm!L5*Weighting!X12+TUM_db1_S2_Treatm!M5*Weighting!X13+TUM_db1_S2_Treatm!N5*Weighting!X14+TUM_db1_S2_Treatm!O5*Weighting!X15+TUM_db1_S2_Treatm!P5*Weighting!X16+TUM_db1_S2_Treatm!Q5*Weighting!X17</f>
        <v>3.6652972966213671E-2</v>
      </c>
      <c r="Y5" s="6">
        <f>+TUM_db1_S2_Treatm!B5*Weighting!Y2+TUM_db1_S2_Treatm!C5*Weighting!Y3+TUM_db1_S2_Treatm!D5*Weighting!Y4+TUM_db1_S2_Treatm!E5*Weighting!Y5+TUM_db1_S2_Treatm!F5*Weighting!Y6+TUM_db1_S2_Treatm!G5*Weighting!Y7+TUM_db1_S2_Treatm!H5*Weighting!Y8+TUM_db1_S2_Treatm!I5*Weighting!Y9+TUM_db1_S2_Treatm!J5*Weighting!Y10+TUM_db1_S2_Treatm!K5*Weighting!Y11+TUM_db1_S2_Treatm!L5*Weighting!Y12+TUM_db1_S2_Treatm!M5*Weighting!Y13+TUM_db1_S2_Treatm!N5*Weighting!Y14+TUM_db1_S2_Treatm!O5*Weighting!Y15+TUM_db1_S2_Treatm!P5*Weighting!Y16+TUM_db1_S2_Treatm!Q5*Weighting!Y17</f>
        <v>7.2259260353804804E-3</v>
      </c>
      <c r="Z5" s="6">
        <f>+TUM_db1_S2_Treatm!B5*Weighting!Z2+TUM_db1_S2_Treatm!C5*Weighting!Z3+TUM_db1_S2_Treatm!D5*Weighting!Z4+TUM_db1_S2_Treatm!E5*Weighting!Z5+TUM_db1_S2_Treatm!F5*Weighting!Z6+TUM_db1_S2_Treatm!G5*Weighting!Z7+TUM_db1_S2_Treatm!H5*Weighting!Z8+TUM_db1_S2_Treatm!I5*Weighting!Z9+TUM_db1_S2_Treatm!J5*Weighting!Z10+TUM_db1_S2_Treatm!K5*Weighting!Z11+TUM_db1_S2_Treatm!L5*Weighting!Z12+TUM_db1_S2_Treatm!M5*Weighting!Z13+TUM_db1_S2_Treatm!N5*Weighting!Z14+TUM_db1_S2_Treatm!O5*Weighting!Z15+TUM_db1_S2_Treatm!P5*Weighting!Z16+TUM_db1_S2_Treatm!Q5*Weighting!Z17</f>
        <v>3.4950076675814734E-2</v>
      </c>
      <c r="AA5" s="6">
        <f>+TUM_db1_S2_Treatm!B5*Weighting!AA2+TUM_db1_S2_Treatm!C5*Weighting!AA3+TUM_db1_S2_Treatm!D5*Weighting!AA4+TUM_db1_S2_Treatm!E5*Weighting!AA5+TUM_db1_S2_Treatm!F5*Weighting!AA6+TUM_db1_S2_Treatm!G5*Weighting!AA7+TUM_db1_S2_Treatm!H5*Weighting!AA8+TUM_db1_S2_Treatm!I5*Weighting!AA9+TUM_db1_S2_Treatm!J5*Weighting!AA10+TUM_db1_S2_Treatm!K5*Weighting!AA11+TUM_db1_S2_Treatm!L5*Weighting!AA12+TUM_db1_S2_Treatm!M5*Weighting!AA13+TUM_db1_S2_Treatm!N5*Weighting!AA14+TUM_db1_S2_Treatm!O5*Weighting!AA15+TUM_db1_S2_Treatm!P5*Weighting!AA16+TUM_db1_S2_Treatm!Q5*Weighting!AA17</f>
        <v>0.21306428042687214</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Util!B2*Weighting!B2+TUM_db1_S2_Util!C2*Weighting!B3+TUM_db1_S2_Util!D2*Weighting!B4+TUM_db1_S2_Util!E2*Weighting!B5+TUM_db1_S2_Util!F2*Weighting!B6+TUM_db1_S2_Util!G2*Weighting!B7+TUM_db1_S2_Util!H2*Weighting!B8+TUM_db1_S2_Util!I2*Weighting!B9+TUM_db1_S2_Util!J2*Weighting!B10+TUM_db1_S2_Util!K2*Weighting!B11+TUM_db1_S2_Util!L2*Weighting!B12+TUM_db1_S2_Util!M2*Weighting!B13+TUM_db1_S2_Util!N2*Weighting!B14+TUM_db1_S2_Util!O2*Weighting!B15+TUM_db1_S2_Util!P2*Weighting!B16+TUM_db1_S2_Util!Q2*Weighting!B17</f>
        <v>-0.161948708405207</v>
      </c>
      <c r="C2" s="6">
        <f ca="1">+TUM_db1_S2_Util!B2*Weighting!C2+TUM_db1_S2_Util!C2*Weighting!C3+TUM_db1_S2_Util!D2*Weighting!C4+TUM_db1_S2_Util!E2*Weighting!C5+TUM_db1_S2_Util!F2*Weighting!C6+TUM_db1_S2_Util!G2*Weighting!C7+TUM_db1_S2_Util!H2*Weighting!C8+TUM_db1_S2_Util!I2*Weighting!C9+TUM_db1_S2_Util!J2*Weighting!C10+TUM_db1_S2_Util!K2*Weighting!C11+TUM_db1_S2_Util!L2*Weighting!C12+TUM_db1_S2_Util!M2*Weighting!C13+TUM_db1_S2_Util!N2*Weighting!C14+TUM_db1_S2_Util!O2*Weighting!C15+TUM_db1_S2_Util!P2*Weighting!C16+TUM_db1_S2_Util!Q2*Weighting!C17</f>
        <v>-0.13900776213876745</v>
      </c>
      <c r="D2" s="6">
        <f ca="1">+TUM_db1_S2_Util!B2*Weighting!D2+TUM_db1_S2_Util!C2*Weighting!D3+TUM_db1_S2_Util!D2*Weighting!D4+TUM_db1_S2_Util!E2*Weighting!D5+TUM_db1_S2_Util!F2*Weighting!D6+TUM_db1_S2_Util!G2*Weighting!D7+TUM_db1_S2_Util!H2*Weighting!D8+TUM_db1_S2_Util!I2*Weighting!D9+TUM_db1_S2_Util!J2*Weighting!D10+TUM_db1_S2_Util!K2*Weighting!D11+TUM_db1_S2_Util!L2*Weighting!D12+TUM_db1_S2_Util!M2*Weighting!D13+TUM_db1_S2_Util!N2*Weighting!D14+TUM_db1_S2_Util!O2*Weighting!D15+TUM_db1_S2_Util!P2*Weighting!D16+TUM_db1_S2_Util!Q2*Weighting!D17</f>
        <v>-0.16118876293763743</v>
      </c>
      <c r="E2" s="6">
        <f ca="1">+TUM_db1_S2_Util!B2*Weighting!E2+TUM_db1_S2_Util!C2*Weighting!E3+TUM_db1_S2_Util!D2*Weighting!E4+TUM_db1_S2_Util!E2*Weighting!E5+TUM_db1_S2_Util!F2*Weighting!E6+TUM_db1_S2_Util!G2*Weighting!E7+TUM_db1_S2_Util!H2*Weighting!E8+TUM_db1_S2_Util!I2*Weighting!E9+TUM_db1_S2_Util!J2*Weighting!E10+TUM_db1_S2_Util!K2*Weighting!E11+TUM_db1_S2_Util!L2*Weighting!E12+TUM_db1_S2_Util!M2*Weighting!E13+TUM_db1_S2_Util!N2*Weighting!E14+TUM_db1_S2_Util!O2*Weighting!E15+TUM_db1_S2_Util!P2*Weighting!E16+TUM_db1_S2_Util!Q2*Weighting!E17</f>
        <v>-9.3672116093741126E-2</v>
      </c>
      <c r="F2" s="6">
        <f ca="1">+TUM_db1_S2_Util!B2*Weighting!F2+TUM_db1_S2_Util!C2*Weighting!F3+TUM_db1_S2_Util!D2*Weighting!F4+TUM_db1_S2_Util!E2*Weighting!F5+TUM_db1_S2_Util!F2*Weighting!F6+TUM_db1_S2_Util!G2*Weighting!F7+TUM_db1_S2_Util!H2*Weighting!F8+TUM_db1_S2_Util!I2*Weighting!F9+TUM_db1_S2_Util!J2*Weighting!F10+TUM_db1_S2_Util!K2*Weighting!F11+TUM_db1_S2_Util!L2*Weighting!F12+TUM_db1_S2_Util!M2*Weighting!F13+TUM_db1_S2_Util!N2*Weighting!F14+TUM_db1_S2_Util!O2*Weighting!F15+TUM_db1_S2_Util!P2*Weighting!F16+TUM_db1_S2_Util!Q2*Weighting!F17</f>
        <v>-0.14596433817105758</v>
      </c>
      <c r="G2" s="6">
        <f>+TUM_db1_S2_Util!B2*Weighting!G2+TUM_db1_S2_Util!C2*Weighting!G3+TUM_db1_S2_Util!D2*Weighting!G4+TUM_db1_S2_Util!E2*Weighting!G5+TUM_db1_S2_Util!F2*Weighting!G6+TUM_db1_S2_Util!G2*Weighting!G7+TUM_db1_S2_Util!H2*Weighting!G8+TUM_db1_S2_Util!I2*Weighting!G9+TUM_db1_S2_Util!J2*Weighting!G10+TUM_db1_S2_Util!K2*Weighting!G11+TUM_db1_S2_Util!L2*Weighting!G12+TUM_db1_S2_Util!M2*Weighting!G13+TUM_db1_S2_Util!N2*Weighting!G14+TUM_db1_S2_Util!O2*Weighting!G15+TUM_db1_S2_Util!P2*Weighting!G16+TUM_db1_S2_Util!Q2*Weighting!G17</f>
        <v>-6.8793607071333349E-2</v>
      </c>
      <c r="H2" s="6">
        <f>+TUM_db1_S2_Util!B2*Weighting!H2+TUM_db1_S2_Util!C2*Weighting!H3+TUM_db1_S2_Util!D2*Weighting!H4+TUM_db1_S2_Util!E2*Weighting!H5+TUM_db1_S2_Util!F2*Weighting!H6+TUM_db1_S2_Util!G2*Weighting!H7+TUM_db1_S2_Util!H2*Weighting!H8+TUM_db1_S2_Util!I2*Weighting!H9+TUM_db1_S2_Util!J2*Weighting!H10+TUM_db1_S2_Util!K2*Weighting!H11+TUM_db1_S2_Util!L2*Weighting!H12+TUM_db1_S2_Util!M2*Weighting!H13+TUM_db1_S2_Util!N2*Weighting!H14+TUM_db1_S2_Util!O2*Weighting!H15+TUM_db1_S2_Util!P2*Weighting!H16+TUM_db1_S2_Util!Q2*Weighting!H17</f>
        <v>-8.0352593543418671E-2</v>
      </c>
      <c r="I2" s="6">
        <f>+TUM_db1_S2_Util!B2*Weighting!I2+TUM_db1_S2_Util!C2*Weighting!I3+TUM_db1_S2_Util!D2*Weighting!I4+TUM_db1_S2_Util!E2*Weighting!I5+TUM_db1_S2_Util!F2*Weighting!I6+TUM_db1_S2_Util!G2*Weighting!I7+TUM_db1_S2_Util!H2*Weighting!I8+TUM_db1_S2_Util!I2*Weighting!I9+TUM_db1_S2_Util!J2*Weighting!I10+TUM_db1_S2_Util!K2*Weighting!I11+TUM_db1_S2_Util!L2*Weighting!I12+TUM_db1_S2_Util!M2*Weighting!I13+TUM_db1_S2_Util!N2*Weighting!I14+TUM_db1_S2_Util!O2*Weighting!I15+TUM_db1_S2_Util!P2*Weighting!I16+TUM_db1_S2_Util!Q2*Weighting!I17</f>
        <v>-6.911472327594774E-2</v>
      </c>
      <c r="J2" s="6">
        <f>+TUM_db1_S2_Util!B2*Weighting!J2+TUM_db1_S2_Util!C2*Weighting!J3+TUM_db1_S2_Util!D2*Weighting!J4+TUM_db1_S2_Util!E2*Weighting!J5+TUM_db1_S2_Util!F2*Weighting!J6+TUM_db1_S2_Util!G2*Weighting!J7+TUM_db1_S2_Util!H2*Weighting!J8+TUM_db1_S2_Util!I2*Weighting!J9+TUM_db1_S2_Util!J2*Weighting!J10+TUM_db1_S2_Util!K2*Weighting!J11+TUM_db1_S2_Util!L2*Weighting!J12+TUM_db1_S2_Util!M2*Weighting!J13+TUM_db1_S2_Util!N2*Weighting!J14+TUM_db1_S2_Util!O2*Weighting!J15+TUM_db1_S2_Util!P2*Weighting!J16+TUM_db1_S2_Util!Q2*Weighting!J17</f>
        <v>-6.2963620666084602E-2</v>
      </c>
      <c r="K2" s="6">
        <f>+TUM_db1_S2_Util!B2*Weighting!K2+TUM_db1_S2_Util!C2*Weighting!K3+TUM_db1_S2_Util!D2*Weighting!K4+TUM_db1_S2_Util!E2*Weighting!K5+TUM_db1_S2_Util!F2*Weighting!K6+TUM_db1_S2_Util!G2*Weighting!K7+TUM_db1_S2_Util!H2*Weighting!K8+TUM_db1_S2_Util!I2*Weighting!K9+TUM_db1_S2_Util!J2*Weighting!K10+TUM_db1_S2_Util!K2*Weighting!K11+TUM_db1_S2_Util!L2*Weighting!K12+TUM_db1_S2_Util!M2*Weighting!K13+TUM_db1_S2_Util!N2*Weighting!K14+TUM_db1_S2_Util!O2*Weighting!K15+TUM_db1_S2_Util!P2*Weighting!K16+TUM_db1_S2_Util!Q2*Weighting!K17</f>
        <v>-6.7105965793551631E-2</v>
      </c>
      <c r="L2" s="6">
        <f>+TUM_db1_S2_Util!B2*Weighting!L2+TUM_db1_S2_Util!C2*Weighting!L3+TUM_db1_S2_Util!D2*Weighting!L4+TUM_db1_S2_Util!E2*Weighting!L5+TUM_db1_S2_Util!F2*Weighting!L6+TUM_db1_S2_Util!G2*Weighting!L7+TUM_db1_S2_Util!H2*Weighting!L8+TUM_db1_S2_Util!I2*Weighting!L9+TUM_db1_S2_Util!J2*Weighting!L10+TUM_db1_S2_Util!K2*Weighting!L11+TUM_db1_S2_Util!L2*Weighting!L12+TUM_db1_S2_Util!M2*Weighting!L13+TUM_db1_S2_Util!N2*Weighting!L14+TUM_db1_S2_Util!O2*Weighting!L15+TUM_db1_S2_Util!P2*Weighting!L16+TUM_db1_S2_Util!Q2*Weighting!L17</f>
        <v>-0.14932231936035098</v>
      </c>
      <c r="M2" s="6">
        <f>+TUM_db1_S2_Util!B2*Weighting!M2+TUM_db1_S2_Util!C2*Weighting!M3+TUM_db1_S2_Util!D2*Weighting!M4+TUM_db1_S2_Util!E2*Weighting!M5+TUM_db1_S2_Util!F2*Weighting!M6+TUM_db1_S2_Util!G2*Weighting!M7+TUM_db1_S2_Util!H2*Weighting!M8+TUM_db1_S2_Util!I2*Weighting!M9+TUM_db1_S2_Util!J2*Weighting!M10+TUM_db1_S2_Util!K2*Weighting!M11+TUM_db1_S2_Util!L2*Weighting!M12+TUM_db1_S2_Util!M2*Weighting!M13+TUM_db1_S2_Util!N2*Weighting!M14+TUM_db1_S2_Util!O2*Weighting!M15+TUM_db1_S2_Util!P2*Weighting!M16+TUM_db1_S2_Util!Q2*Weighting!M17</f>
        <v>-5.5010830152482622E-3</v>
      </c>
      <c r="N2" s="6">
        <f>+TUM_db1_S2_Util!B2*Weighting!N2+TUM_db1_S2_Util!C2*Weighting!N3+TUM_db1_S2_Util!D2*Weighting!N4+TUM_db1_S2_Util!E2*Weighting!N5+TUM_db1_S2_Util!F2*Weighting!N6+TUM_db1_S2_Util!G2*Weighting!N7+TUM_db1_S2_Util!H2*Weighting!N8+TUM_db1_S2_Util!I2*Weighting!N9+TUM_db1_S2_Util!J2*Weighting!N10+TUM_db1_S2_Util!K2*Weighting!N11+TUM_db1_S2_Util!L2*Weighting!N12+TUM_db1_S2_Util!M2*Weighting!N13+TUM_db1_S2_Util!N2*Weighting!N14+TUM_db1_S2_Util!O2*Weighting!N15+TUM_db1_S2_Util!P2*Weighting!N16+TUM_db1_S2_Util!Q2*Weighting!N17</f>
        <v>-0.30305051551170931</v>
      </c>
      <c r="O2" s="6">
        <f>+TUM_db1_S2_Util!B2*Weighting!O2+TUM_db1_S2_Util!C2*Weighting!O3+TUM_db1_S2_Util!D2*Weighting!O4+TUM_db1_S2_Util!E2*Weighting!O5+TUM_db1_S2_Util!F2*Weighting!O6+TUM_db1_S2_Util!G2*Weighting!O7+TUM_db1_S2_Util!H2*Weighting!O8+TUM_db1_S2_Util!I2*Weighting!O9+TUM_db1_S2_Util!J2*Weighting!O10+TUM_db1_S2_Util!K2*Weighting!O11+TUM_db1_S2_Util!L2*Weighting!O12+TUM_db1_S2_Util!M2*Weighting!O13+TUM_db1_S2_Util!N2*Weighting!O14+TUM_db1_S2_Util!O2*Weighting!O15+TUM_db1_S2_Util!P2*Weighting!O16+TUM_db1_S2_Util!Q2*Weighting!O17</f>
        <v>-6.1009886150820841E-2</v>
      </c>
      <c r="P2" s="6">
        <f>+TUM_db1_S2_Util!B2*Weighting!P2+TUM_db1_S2_Util!C2*Weighting!P3+TUM_db1_S2_Util!D2*Weighting!P4+TUM_db1_S2_Util!E2*Weighting!P5+TUM_db1_S2_Util!F2*Weighting!P6+TUM_db1_S2_Util!G2*Weighting!P7+TUM_db1_S2_Util!H2*Weighting!P8+TUM_db1_S2_Util!I2*Weighting!P9+TUM_db1_S2_Util!J2*Weighting!P10+TUM_db1_S2_Util!K2*Weighting!P11+TUM_db1_S2_Util!L2*Weighting!P12+TUM_db1_S2_Util!M2*Weighting!P13+TUM_db1_S2_Util!N2*Weighting!P14+TUM_db1_S2_Util!O2*Weighting!P15+TUM_db1_S2_Util!P2*Weighting!P16+TUM_db1_S2_Util!Q2*Weighting!P17</f>
        <v>-1.803084245667123E-2</v>
      </c>
      <c r="Q2" s="6">
        <f>+TUM_db1_S2_Util!B2*Weighting!Q2+TUM_db1_S2_Util!C2*Weighting!Q3+TUM_db1_S2_Util!D2*Weighting!Q4+TUM_db1_S2_Util!E2*Weighting!Q5+TUM_db1_S2_Util!F2*Weighting!Q6+TUM_db1_S2_Util!G2*Weighting!Q7+TUM_db1_S2_Util!H2*Weighting!Q8+TUM_db1_S2_Util!I2*Weighting!Q9+TUM_db1_S2_Util!J2*Weighting!Q10+TUM_db1_S2_Util!K2*Weighting!Q11+TUM_db1_S2_Util!L2*Weighting!Q12+TUM_db1_S2_Util!M2*Weighting!Q13+TUM_db1_S2_Util!N2*Weighting!Q14+TUM_db1_S2_Util!O2*Weighting!Q15+TUM_db1_S2_Util!P2*Weighting!Q16+TUM_db1_S2_Util!Q2*Weighting!Q17</f>
        <v>-3.0669171151784151E-3</v>
      </c>
      <c r="R2" s="6">
        <f>+TUM_db1_S2_Util!B2*Weighting!R2+TUM_db1_S2_Util!C2*Weighting!R3+TUM_db1_S2_Util!D2*Weighting!R4+TUM_db1_S2_Util!E2*Weighting!R5+TUM_db1_S2_Util!F2*Weighting!R6+TUM_db1_S2_Util!G2*Weighting!R7+TUM_db1_S2_Util!H2*Weighting!R8+TUM_db1_S2_Util!I2*Weighting!R9+TUM_db1_S2_Util!J2*Weighting!R10+TUM_db1_S2_Util!K2*Weighting!R11+TUM_db1_S2_Util!L2*Weighting!R12+TUM_db1_S2_Util!M2*Weighting!R13+TUM_db1_S2_Util!N2*Weighting!R14+TUM_db1_S2_Util!O2*Weighting!R15+TUM_db1_S2_Util!P2*Weighting!R16+TUM_db1_S2_Util!Q2*Weighting!R17</f>
        <v>-5.3250021193711417E-2</v>
      </c>
      <c r="S2" s="6">
        <f>+TUM_db1_S2_Util!B2*Weighting!S2+TUM_db1_S2_Util!C2*Weighting!S3+TUM_db1_S2_Util!D2*Weighting!S4+TUM_db1_S2_Util!E2*Weighting!S5+TUM_db1_S2_Util!F2*Weighting!S6+TUM_db1_S2_Util!G2*Weighting!S7+TUM_db1_S2_Util!H2*Weighting!S8+TUM_db1_S2_Util!I2*Weighting!S9+TUM_db1_S2_Util!J2*Weighting!S10+TUM_db1_S2_Util!K2*Weighting!S11+TUM_db1_S2_Util!L2*Weighting!S12+TUM_db1_S2_Util!M2*Weighting!S13+TUM_db1_S2_Util!N2*Weighting!S14+TUM_db1_S2_Util!O2*Weighting!S15+TUM_db1_S2_Util!P2*Weighting!S16+TUM_db1_S2_Util!Q2*Weighting!S17</f>
        <v>-3.8598777982728212E-2</v>
      </c>
      <c r="T2" s="6">
        <f>+TUM_db1_S2_Util!B2*Weighting!T2+TUM_db1_S2_Util!C2*Weighting!T3+TUM_db1_S2_Util!D2*Weighting!T4+TUM_db1_S2_Util!E2*Weighting!T5+TUM_db1_S2_Util!F2*Weighting!T6+TUM_db1_S2_Util!G2*Weighting!T7+TUM_db1_S2_Util!H2*Weighting!T8+TUM_db1_S2_Util!I2*Weighting!T9+TUM_db1_S2_Util!J2*Weighting!T10+TUM_db1_S2_Util!K2*Weighting!T11+TUM_db1_S2_Util!L2*Weighting!T12+TUM_db1_S2_Util!M2*Weighting!T13+TUM_db1_S2_Util!N2*Weighting!T14+TUM_db1_S2_Util!O2*Weighting!T15+TUM_db1_S2_Util!P2*Weighting!T16+TUM_db1_S2_Util!Q2*Weighting!T17</f>
        <v>-4.4789561250706079E-2</v>
      </c>
      <c r="U2" s="6">
        <f>+TUM_db1_S2_Util!B2*Weighting!U2+TUM_db1_S2_Util!C2*Weighting!U3+TUM_db1_S2_Util!D2*Weighting!U4+TUM_db1_S2_Util!E2*Weighting!U5+TUM_db1_S2_Util!F2*Weighting!U6+TUM_db1_S2_Util!G2*Weighting!U7+TUM_db1_S2_Util!H2*Weighting!U8+TUM_db1_S2_Util!I2*Weighting!U9+TUM_db1_S2_Util!J2*Weighting!U10+TUM_db1_S2_Util!K2*Weighting!U11+TUM_db1_S2_Util!L2*Weighting!U12+TUM_db1_S2_Util!M2*Weighting!U13+TUM_db1_S2_Util!N2*Weighting!U14+TUM_db1_S2_Util!O2*Weighting!U15+TUM_db1_S2_Util!P2*Weighting!U16+TUM_db1_S2_Util!Q2*Weighting!U17</f>
        <v>-1.8116862172884676E-2</v>
      </c>
      <c r="V2" s="6">
        <f>+TUM_db1_S2_Util!B2*Weighting!V2+TUM_db1_S2_Util!C2*Weighting!V3+TUM_db1_S2_Util!D2*Weighting!V4+TUM_db1_S2_Util!E2*Weighting!V5+TUM_db1_S2_Util!F2*Weighting!V6+TUM_db1_S2_Util!G2*Weighting!V7+TUM_db1_S2_Util!H2*Weighting!V8+TUM_db1_S2_Util!I2*Weighting!V9+TUM_db1_S2_Util!J2*Weighting!V10+TUM_db1_S2_Util!K2*Weighting!V11+TUM_db1_S2_Util!L2*Weighting!V12+TUM_db1_S2_Util!M2*Weighting!V13+TUM_db1_S2_Util!N2*Weighting!V14+TUM_db1_S2_Util!O2*Weighting!V15+TUM_db1_S2_Util!P2*Weighting!V16+TUM_db1_S2_Util!Q2*Weighting!V17</f>
        <v>-2.4693629472185837E-2</v>
      </c>
      <c r="W2" s="6">
        <f>+TUM_db1_S2_Util!B2*Weighting!W2+TUM_db1_S2_Util!C2*Weighting!W3+TUM_db1_S2_Util!D2*Weighting!W4+TUM_db1_S2_Util!E2*Weighting!W5+TUM_db1_S2_Util!F2*Weighting!W6+TUM_db1_S2_Util!G2*Weighting!W7+TUM_db1_S2_Util!H2*Weighting!W8+TUM_db1_S2_Util!I2*Weighting!W9+TUM_db1_S2_Util!J2*Weighting!W10+TUM_db1_S2_Util!K2*Weighting!W11+TUM_db1_S2_Util!L2*Weighting!W12+TUM_db1_S2_Util!M2*Weighting!W13+TUM_db1_S2_Util!N2*Weighting!W14+TUM_db1_S2_Util!O2*Weighting!W15+TUM_db1_S2_Util!P2*Weighting!W16+TUM_db1_S2_Util!Q2*Weighting!W17</f>
        <v>-1.8095066247641976E-2</v>
      </c>
      <c r="X2" s="6">
        <f>+TUM_db1_S2_Util!B2*Weighting!X2+TUM_db1_S2_Util!C2*Weighting!X3+TUM_db1_S2_Util!D2*Weighting!X4+TUM_db1_S2_Util!E2*Weighting!X5+TUM_db1_S2_Util!F2*Weighting!X6+TUM_db1_S2_Util!G2*Weighting!X7+TUM_db1_S2_Util!H2*Weighting!X8+TUM_db1_S2_Util!I2*Weighting!X9+TUM_db1_S2_Util!J2*Weighting!X10+TUM_db1_S2_Util!K2*Weighting!X11+TUM_db1_S2_Util!L2*Weighting!X12+TUM_db1_S2_Util!M2*Weighting!X13+TUM_db1_S2_Util!N2*Weighting!X14+TUM_db1_S2_Util!O2*Weighting!X15+TUM_db1_S2_Util!P2*Weighting!X16+TUM_db1_S2_Util!Q2*Weighting!X17</f>
        <v>-2.4666815878568843E-3</v>
      </c>
      <c r="Y2" s="6">
        <f>+TUM_db1_S2_Util!B2*Weighting!Y2+TUM_db1_S2_Util!C2*Weighting!Y3+TUM_db1_S2_Util!D2*Weighting!Y4+TUM_db1_S2_Util!E2*Weighting!Y5+TUM_db1_S2_Util!F2*Weighting!Y6+TUM_db1_S2_Util!G2*Weighting!Y7+TUM_db1_S2_Util!H2*Weighting!Y8+TUM_db1_S2_Util!I2*Weighting!Y9+TUM_db1_S2_Util!J2*Weighting!Y10+TUM_db1_S2_Util!K2*Weighting!Y11+TUM_db1_S2_Util!L2*Weighting!Y12+TUM_db1_S2_Util!M2*Weighting!Y13+TUM_db1_S2_Util!N2*Weighting!Y14+TUM_db1_S2_Util!O2*Weighting!Y15+TUM_db1_S2_Util!P2*Weighting!Y16+TUM_db1_S2_Util!Q2*Weighting!Y17</f>
        <v>-1.8858531369904157E-2</v>
      </c>
      <c r="Z2" s="6">
        <f>+TUM_db1_S2_Util!B2*Weighting!Z2+TUM_db1_S2_Util!C2*Weighting!Z3+TUM_db1_S2_Util!D2*Weighting!Z4+TUM_db1_S2_Util!E2*Weighting!Z5+TUM_db1_S2_Util!F2*Weighting!Z6+TUM_db1_S2_Util!G2*Weighting!Z7+TUM_db1_S2_Util!H2*Weighting!Z8+TUM_db1_S2_Util!I2*Weighting!Z9+TUM_db1_S2_Util!J2*Weighting!Z10+TUM_db1_S2_Util!K2*Weighting!Z11+TUM_db1_S2_Util!L2*Weighting!Z12+TUM_db1_S2_Util!M2*Weighting!Z13+TUM_db1_S2_Util!N2*Weighting!Z14+TUM_db1_S2_Util!O2*Weighting!Z15+TUM_db1_S2_Util!P2*Weighting!Z16+TUM_db1_S2_Util!Q2*Weighting!Z17</f>
        <v>-2.046651918734757E-2</v>
      </c>
      <c r="AA2" s="6">
        <f>+TUM_db1_S2_Util!B2*Weighting!AA2+TUM_db1_S2_Util!C2*Weighting!AA3+TUM_db1_S2_Util!D2*Weighting!AA4+TUM_db1_S2_Util!E2*Weighting!AA5+TUM_db1_S2_Util!F2*Weighting!AA6+TUM_db1_S2_Util!G2*Weighting!AA7+TUM_db1_S2_Util!H2*Weighting!AA8+TUM_db1_S2_Util!I2*Weighting!AA9+TUM_db1_S2_Util!J2*Weighting!AA10+TUM_db1_S2_Util!K2*Weighting!AA11+TUM_db1_S2_Util!L2*Weighting!AA12+TUM_db1_S2_Util!M2*Weighting!AA13+TUM_db1_S2_Util!N2*Weighting!AA14+TUM_db1_S2_Util!O2*Weighting!AA15+TUM_db1_S2_Util!P2*Weighting!AA16+TUM_db1_S2_Util!Q2*Weighting!AA17</f>
        <v>-0.32138049906638783</v>
      </c>
    </row>
    <row r="3" spans="1:27" x14ac:dyDescent="0.35">
      <c r="A3" s="5" t="s">
        <v>2</v>
      </c>
      <c r="B3" s="6">
        <f ca="1">+TUM_db1_S2_Util!B3*Weighting!B2+TUM_db1_S2_Util!C3*Weighting!B3+TUM_db1_S2_Util!D3*Weighting!B4+TUM_db1_S2_Util!E3*Weighting!B5+TUM_db1_S2_Util!F3*Weighting!B6+TUM_db1_S2_Util!G3*Weighting!B7+TUM_db1_S2_Util!H3*Weighting!B8+TUM_db1_S2_Util!I3*Weighting!B9+TUM_db1_S2_Util!J3*Weighting!B10+TUM_db1_S2_Util!K3*Weighting!B11+TUM_db1_S2_Util!L3*Weighting!B12+TUM_db1_S2_Util!M3*Weighting!B13+TUM_db1_S2_Util!N3*Weighting!B14+TUM_db1_S2_Util!O3*Weighting!B15+TUM_db1_S2_Util!P3*Weighting!B16+TUM_db1_S2_Util!Q3*Weighting!B17</f>
        <v>-0.161948708405207</v>
      </c>
      <c r="C3" s="6">
        <f ca="1">+TUM_db1_S2_Util!B3*Weighting!C2+TUM_db1_S2_Util!C3*Weighting!C3+TUM_db1_S2_Util!D3*Weighting!C4+TUM_db1_S2_Util!E3*Weighting!C5+TUM_db1_S2_Util!F3*Weighting!C6+TUM_db1_S2_Util!G3*Weighting!C7+TUM_db1_S2_Util!H3*Weighting!C8+TUM_db1_S2_Util!I3*Weighting!C9+TUM_db1_S2_Util!J3*Weighting!C10+TUM_db1_S2_Util!K3*Weighting!C11+TUM_db1_S2_Util!L3*Weighting!C12+TUM_db1_S2_Util!M3*Weighting!C13+TUM_db1_S2_Util!N3*Weighting!C14+TUM_db1_S2_Util!O3*Weighting!C15+TUM_db1_S2_Util!P3*Weighting!C16+TUM_db1_S2_Util!Q3*Weighting!C17</f>
        <v>-0.13900776213876745</v>
      </c>
      <c r="D3" s="6">
        <f ca="1">+TUM_db1_S2_Util!B3*Weighting!D2+TUM_db1_S2_Util!C3*Weighting!D3+TUM_db1_S2_Util!D3*Weighting!D4+TUM_db1_S2_Util!E3*Weighting!D5+TUM_db1_S2_Util!F3*Weighting!D6+TUM_db1_S2_Util!G3*Weighting!D7+TUM_db1_S2_Util!H3*Weighting!D8+TUM_db1_S2_Util!I3*Weighting!D9+TUM_db1_S2_Util!J3*Weighting!D10+TUM_db1_S2_Util!K3*Weighting!D11+TUM_db1_S2_Util!L3*Weighting!D12+TUM_db1_S2_Util!M3*Weighting!D13+TUM_db1_S2_Util!N3*Weighting!D14+TUM_db1_S2_Util!O3*Weighting!D15+TUM_db1_S2_Util!P3*Weighting!D16+TUM_db1_S2_Util!Q3*Weighting!D17</f>
        <v>-0.16118876293763743</v>
      </c>
      <c r="E3" s="6">
        <f ca="1">+TUM_db1_S2_Util!B3*Weighting!E2+TUM_db1_S2_Util!C3*Weighting!E3+TUM_db1_S2_Util!D3*Weighting!E4+TUM_db1_S2_Util!E3*Weighting!E5+TUM_db1_S2_Util!F3*Weighting!E6+TUM_db1_S2_Util!G3*Weighting!E7+TUM_db1_S2_Util!H3*Weighting!E8+TUM_db1_S2_Util!I3*Weighting!E9+TUM_db1_S2_Util!J3*Weighting!E10+TUM_db1_S2_Util!K3*Weighting!E11+TUM_db1_S2_Util!L3*Weighting!E12+TUM_db1_S2_Util!M3*Weighting!E13+TUM_db1_S2_Util!N3*Weighting!E14+TUM_db1_S2_Util!O3*Weighting!E15+TUM_db1_S2_Util!P3*Weighting!E16+TUM_db1_S2_Util!Q3*Weighting!E17</f>
        <v>-9.3672116093741126E-2</v>
      </c>
      <c r="F3" s="6">
        <f ca="1">+TUM_db1_S2_Util!B3*Weighting!F2+TUM_db1_S2_Util!C3*Weighting!F3+TUM_db1_S2_Util!D3*Weighting!F4+TUM_db1_S2_Util!E3*Weighting!F5+TUM_db1_S2_Util!F3*Weighting!F6+TUM_db1_S2_Util!G3*Weighting!F7+TUM_db1_S2_Util!H3*Weighting!F8+TUM_db1_S2_Util!I3*Weighting!F9+TUM_db1_S2_Util!J3*Weighting!F10+TUM_db1_S2_Util!K3*Weighting!F11+TUM_db1_S2_Util!L3*Weighting!F12+TUM_db1_S2_Util!M3*Weighting!F13+TUM_db1_S2_Util!N3*Weighting!F14+TUM_db1_S2_Util!O3*Weighting!F15+TUM_db1_S2_Util!P3*Weighting!F16+TUM_db1_S2_Util!Q3*Weighting!F17</f>
        <v>-0.14596433817105758</v>
      </c>
      <c r="G3" s="6">
        <f>+TUM_db1_S2_Util!B3*Weighting!G2+TUM_db1_S2_Util!C3*Weighting!G3+TUM_db1_S2_Util!D3*Weighting!G4+TUM_db1_S2_Util!E3*Weighting!G5+TUM_db1_S2_Util!F3*Weighting!G6+TUM_db1_S2_Util!G3*Weighting!G7+TUM_db1_S2_Util!H3*Weighting!G8+TUM_db1_S2_Util!I3*Weighting!G9+TUM_db1_S2_Util!J3*Weighting!G10+TUM_db1_S2_Util!K3*Weighting!G11+TUM_db1_S2_Util!L3*Weighting!G12+TUM_db1_S2_Util!M3*Weighting!G13+TUM_db1_S2_Util!N3*Weighting!G14+TUM_db1_S2_Util!O3*Weighting!G15+TUM_db1_S2_Util!P3*Weighting!G16+TUM_db1_S2_Util!Q3*Weighting!G17</f>
        <v>-6.8793607071333349E-2</v>
      </c>
      <c r="H3" s="6">
        <f>+TUM_db1_S2_Util!B3*Weighting!H2+TUM_db1_S2_Util!C3*Weighting!H3+TUM_db1_S2_Util!D3*Weighting!H4+TUM_db1_S2_Util!E3*Weighting!H5+TUM_db1_S2_Util!F3*Weighting!H6+TUM_db1_S2_Util!G3*Weighting!H7+TUM_db1_S2_Util!H3*Weighting!H8+TUM_db1_S2_Util!I3*Weighting!H9+TUM_db1_S2_Util!J3*Weighting!H10+TUM_db1_S2_Util!K3*Weighting!H11+TUM_db1_S2_Util!L3*Weighting!H12+TUM_db1_S2_Util!M3*Weighting!H13+TUM_db1_S2_Util!N3*Weighting!H14+TUM_db1_S2_Util!O3*Weighting!H15+TUM_db1_S2_Util!P3*Weighting!H16+TUM_db1_S2_Util!Q3*Weighting!H17</f>
        <v>-8.0352593543418671E-2</v>
      </c>
      <c r="I3" s="6">
        <f>+TUM_db1_S2_Util!B3*Weighting!I2+TUM_db1_S2_Util!C3*Weighting!I3+TUM_db1_S2_Util!D3*Weighting!I4+TUM_db1_S2_Util!E3*Weighting!I5+TUM_db1_S2_Util!F3*Weighting!I6+TUM_db1_S2_Util!G3*Weighting!I7+TUM_db1_S2_Util!H3*Weighting!I8+TUM_db1_S2_Util!I3*Weighting!I9+TUM_db1_S2_Util!J3*Weighting!I10+TUM_db1_S2_Util!K3*Weighting!I11+TUM_db1_S2_Util!L3*Weighting!I12+TUM_db1_S2_Util!M3*Weighting!I13+TUM_db1_S2_Util!N3*Weighting!I14+TUM_db1_S2_Util!O3*Weighting!I15+TUM_db1_S2_Util!P3*Weighting!I16+TUM_db1_S2_Util!Q3*Weighting!I17</f>
        <v>-6.911472327594774E-2</v>
      </c>
      <c r="J3" s="6">
        <f>+TUM_db1_S2_Util!B3*Weighting!J2+TUM_db1_S2_Util!C3*Weighting!J3+TUM_db1_S2_Util!D3*Weighting!J4+TUM_db1_S2_Util!E3*Weighting!J5+TUM_db1_S2_Util!F3*Weighting!J6+TUM_db1_S2_Util!G3*Weighting!J7+TUM_db1_S2_Util!H3*Weighting!J8+TUM_db1_S2_Util!I3*Weighting!J9+TUM_db1_S2_Util!J3*Weighting!J10+TUM_db1_S2_Util!K3*Weighting!J11+TUM_db1_S2_Util!L3*Weighting!J12+TUM_db1_S2_Util!M3*Weighting!J13+TUM_db1_S2_Util!N3*Weighting!J14+TUM_db1_S2_Util!O3*Weighting!J15+TUM_db1_S2_Util!P3*Weighting!J16+TUM_db1_S2_Util!Q3*Weighting!J17</f>
        <v>-6.2963620666084602E-2</v>
      </c>
      <c r="K3" s="6">
        <f>+TUM_db1_S2_Util!B3*Weighting!K2+TUM_db1_S2_Util!C3*Weighting!K3+TUM_db1_S2_Util!D3*Weighting!K4+TUM_db1_S2_Util!E3*Weighting!K5+TUM_db1_S2_Util!F3*Weighting!K6+TUM_db1_S2_Util!G3*Weighting!K7+TUM_db1_S2_Util!H3*Weighting!K8+TUM_db1_S2_Util!I3*Weighting!K9+TUM_db1_S2_Util!J3*Weighting!K10+TUM_db1_S2_Util!K3*Weighting!K11+TUM_db1_S2_Util!L3*Weighting!K12+TUM_db1_S2_Util!M3*Weighting!K13+TUM_db1_S2_Util!N3*Weighting!K14+TUM_db1_S2_Util!O3*Weighting!K15+TUM_db1_S2_Util!P3*Weighting!K16+TUM_db1_S2_Util!Q3*Weighting!K17</f>
        <v>-6.7105965793551631E-2</v>
      </c>
      <c r="L3" s="6">
        <f>+TUM_db1_S2_Util!B3*Weighting!L2+TUM_db1_S2_Util!C3*Weighting!L3+TUM_db1_S2_Util!D3*Weighting!L4+TUM_db1_S2_Util!E3*Weighting!L5+TUM_db1_S2_Util!F3*Weighting!L6+TUM_db1_S2_Util!G3*Weighting!L7+TUM_db1_S2_Util!H3*Weighting!L8+TUM_db1_S2_Util!I3*Weighting!L9+TUM_db1_S2_Util!J3*Weighting!L10+TUM_db1_S2_Util!K3*Weighting!L11+TUM_db1_S2_Util!L3*Weighting!L12+TUM_db1_S2_Util!M3*Weighting!L13+TUM_db1_S2_Util!N3*Weighting!L14+TUM_db1_S2_Util!O3*Weighting!L15+TUM_db1_S2_Util!P3*Weighting!L16+TUM_db1_S2_Util!Q3*Weighting!L17</f>
        <v>-0.14932231936035098</v>
      </c>
      <c r="M3" s="6">
        <f>+TUM_db1_S2_Util!B3*Weighting!M2+TUM_db1_S2_Util!C3*Weighting!M3+TUM_db1_S2_Util!D3*Weighting!M4+TUM_db1_S2_Util!E3*Weighting!M5+TUM_db1_S2_Util!F3*Weighting!M6+TUM_db1_S2_Util!G3*Weighting!M7+TUM_db1_S2_Util!H3*Weighting!M8+TUM_db1_S2_Util!I3*Weighting!M9+TUM_db1_S2_Util!J3*Weighting!M10+TUM_db1_S2_Util!K3*Weighting!M11+TUM_db1_S2_Util!L3*Weighting!M12+TUM_db1_S2_Util!M3*Weighting!M13+TUM_db1_S2_Util!N3*Weighting!M14+TUM_db1_S2_Util!O3*Weighting!M15+TUM_db1_S2_Util!P3*Weighting!M16+TUM_db1_S2_Util!Q3*Weighting!M17</f>
        <v>-5.5010830152482622E-3</v>
      </c>
      <c r="N3" s="6">
        <f>+TUM_db1_S2_Util!B3*Weighting!N2+TUM_db1_S2_Util!C3*Weighting!N3+TUM_db1_S2_Util!D3*Weighting!N4+TUM_db1_S2_Util!E3*Weighting!N5+TUM_db1_S2_Util!F3*Weighting!N6+TUM_db1_S2_Util!G3*Weighting!N7+TUM_db1_S2_Util!H3*Weighting!N8+TUM_db1_S2_Util!I3*Weighting!N9+TUM_db1_S2_Util!J3*Weighting!N10+TUM_db1_S2_Util!K3*Weighting!N11+TUM_db1_S2_Util!L3*Weighting!N12+TUM_db1_S2_Util!M3*Weighting!N13+TUM_db1_S2_Util!N3*Weighting!N14+TUM_db1_S2_Util!O3*Weighting!N15+TUM_db1_S2_Util!P3*Weighting!N16+TUM_db1_S2_Util!Q3*Weighting!N17</f>
        <v>-0.30305051551170931</v>
      </c>
      <c r="O3" s="6">
        <f>+TUM_db1_S2_Util!B3*Weighting!O2+TUM_db1_S2_Util!C3*Weighting!O3+TUM_db1_S2_Util!D3*Weighting!O4+TUM_db1_S2_Util!E3*Weighting!O5+TUM_db1_S2_Util!F3*Weighting!O6+TUM_db1_S2_Util!G3*Weighting!O7+TUM_db1_S2_Util!H3*Weighting!O8+TUM_db1_S2_Util!I3*Weighting!O9+TUM_db1_S2_Util!J3*Weighting!O10+TUM_db1_S2_Util!K3*Weighting!O11+TUM_db1_S2_Util!L3*Weighting!O12+TUM_db1_S2_Util!M3*Weighting!O13+TUM_db1_S2_Util!N3*Weighting!O14+TUM_db1_S2_Util!O3*Weighting!O15+TUM_db1_S2_Util!P3*Weighting!O16+TUM_db1_S2_Util!Q3*Weighting!O17</f>
        <v>-6.1009886150820841E-2</v>
      </c>
      <c r="P3" s="6">
        <f>+TUM_db1_S2_Util!B3*Weighting!P2+TUM_db1_S2_Util!C3*Weighting!P3+TUM_db1_S2_Util!D3*Weighting!P4+TUM_db1_S2_Util!E3*Weighting!P5+TUM_db1_S2_Util!F3*Weighting!P6+TUM_db1_S2_Util!G3*Weighting!P7+TUM_db1_S2_Util!H3*Weighting!P8+TUM_db1_S2_Util!I3*Weighting!P9+TUM_db1_S2_Util!J3*Weighting!P10+TUM_db1_S2_Util!K3*Weighting!P11+TUM_db1_S2_Util!L3*Weighting!P12+TUM_db1_S2_Util!M3*Weighting!P13+TUM_db1_S2_Util!N3*Weighting!P14+TUM_db1_S2_Util!O3*Weighting!P15+TUM_db1_S2_Util!P3*Weighting!P16+TUM_db1_S2_Util!Q3*Weighting!P17</f>
        <v>-1.803084245667123E-2</v>
      </c>
      <c r="Q3" s="6">
        <f>+TUM_db1_S2_Util!B3*Weighting!Q2+TUM_db1_S2_Util!C3*Weighting!Q3+TUM_db1_S2_Util!D3*Weighting!Q4+TUM_db1_S2_Util!E3*Weighting!Q5+TUM_db1_S2_Util!F3*Weighting!Q6+TUM_db1_S2_Util!G3*Weighting!Q7+TUM_db1_S2_Util!H3*Weighting!Q8+TUM_db1_S2_Util!I3*Weighting!Q9+TUM_db1_S2_Util!J3*Weighting!Q10+TUM_db1_S2_Util!K3*Weighting!Q11+TUM_db1_S2_Util!L3*Weighting!Q12+TUM_db1_S2_Util!M3*Weighting!Q13+TUM_db1_S2_Util!N3*Weighting!Q14+TUM_db1_S2_Util!O3*Weighting!Q15+TUM_db1_S2_Util!P3*Weighting!Q16+TUM_db1_S2_Util!Q3*Weighting!Q17</f>
        <v>-3.0669171151784151E-3</v>
      </c>
      <c r="R3" s="6">
        <f>+TUM_db1_S2_Util!B3*Weighting!R2+TUM_db1_S2_Util!C3*Weighting!R3+TUM_db1_S2_Util!D3*Weighting!R4+TUM_db1_S2_Util!E3*Weighting!R5+TUM_db1_S2_Util!F3*Weighting!R6+TUM_db1_S2_Util!G3*Weighting!R7+TUM_db1_S2_Util!H3*Weighting!R8+TUM_db1_S2_Util!I3*Weighting!R9+TUM_db1_S2_Util!J3*Weighting!R10+TUM_db1_S2_Util!K3*Weighting!R11+TUM_db1_S2_Util!L3*Weighting!R12+TUM_db1_S2_Util!M3*Weighting!R13+TUM_db1_S2_Util!N3*Weighting!R14+TUM_db1_S2_Util!O3*Weighting!R15+TUM_db1_S2_Util!P3*Weighting!R16+TUM_db1_S2_Util!Q3*Weighting!R17</f>
        <v>-5.3250021193711417E-2</v>
      </c>
      <c r="S3" s="6">
        <f>+TUM_db1_S2_Util!B3*Weighting!S2+TUM_db1_S2_Util!C3*Weighting!S3+TUM_db1_S2_Util!D3*Weighting!S4+TUM_db1_S2_Util!E3*Weighting!S5+TUM_db1_S2_Util!F3*Weighting!S6+TUM_db1_S2_Util!G3*Weighting!S7+TUM_db1_S2_Util!H3*Weighting!S8+TUM_db1_S2_Util!I3*Weighting!S9+TUM_db1_S2_Util!J3*Weighting!S10+TUM_db1_S2_Util!K3*Weighting!S11+TUM_db1_S2_Util!L3*Weighting!S12+TUM_db1_S2_Util!M3*Weighting!S13+TUM_db1_S2_Util!N3*Weighting!S14+TUM_db1_S2_Util!O3*Weighting!S15+TUM_db1_S2_Util!P3*Weighting!S16+TUM_db1_S2_Util!Q3*Weighting!S17</f>
        <v>-3.8598777982728212E-2</v>
      </c>
      <c r="T3" s="6">
        <f>+TUM_db1_S2_Util!B3*Weighting!T2+TUM_db1_S2_Util!C3*Weighting!T3+TUM_db1_S2_Util!D3*Weighting!T4+TUM_db1_S2_Util!E3*Weighting!T5+TUM_db1_S2_Util!F3*Weighting!T6+TUM_db1_S2_Util!G3*Weighting!T7+TUM_db1_S2_Util!H3*Weighting!T8+TUM_db1_S2_Util!I3*Weighting!T9+TUM_db1_S2_Util!J3*Weighting!T10+TUM_db1_S2_Util!K3*Weighting!T11+TUM_db1_S2_Util!L3*Weighting!T12+TUM_db1_S2_Util!M3*Weighting!T13+TUM_db1_S2_Util!N3*Weighting!T14+TUM_db1_S2_Util!O3*Weighting!T15+TUM_db1_S2_Util!P3*Weighting!T16+TUM_db1_S2_Util!Q3*Weighting!T17</f>
        <v>-4.4789561250706079E-2</v>
      </c>
      <c r="U3" s="6">
        <f>+TUM_db1_S2_Util!B3*Weighting!U2+TUM_db1_S2_Util!C3*Weighting!U3+TUM_db1_S2_Util!D3*Weighting!U4+TUM_db1_S2_Util!E3*Weighting!U5+TUM_db1_S2_Util!F3*Weighting!U6+TUM_db1_S2_Util!G3*Weighting!U7+TUM_db1_S2_Util!H3*Weighting!U8+TUM_db1_S2_Util!I3*Weighting!U9+TUM_db1_S2_Util!J3*Weighting!U10+TUM_db1_S2_Util!K3*Weighting!U11+TUM_db1_S2_Util!L3*Weighting!U12+TUM_db1_S2_Util!M3*Weighting!U13+TUM_db1_S2_Util!N3*Weighting!U14+TUM_db1_S2_Util!O3*Weighting!U15+TUM_db1_S2_Util!P3*Weighting!U16+TUM_db1_S2_Util!Q3*Weighting!U17</f>
        <v>-1.8116862172884676E-2</v>
      </c>
      <c r="V3" s="6">
        <f>+TUM_db1_S2_Util!B3*Weighting!V2+TUM_db1_S2_Util!C3*Weighting!V3+TUM_db1_S2_Util!D3*Weighting!V4+TUM_db1_S2_Util!E3*Weighting!V5+TUM_db1_S2_Util!F3*Weighting!V6+TUM_db1_S2_Util!G3*Weighting!V7+TUM_db1_S2_Util!H3*Weighting!V8+TUM_db1_S2_Util!I3*Weighting!V9+TUM_db1_S2_Util!J3*Weighting!V10+TUM_db1_S2_Util!K3*Weighting!V11+TUM_db1_S2_Util!L3*Weighting!V12+TUM_db1_S2_Util!M3*Weighting!V13+TUM_db1_S2_Util!N3*Weighting!V14+TUM_db1_S2_Util!O3*Weighting!V15+TUM_db1_S2_Util!P3*Weighting!V16+TUM_db1_S2_Util!Q3*Weighting!V17</f>
        <v>-2.4693629472185837E-2</v>
      </c>
      <c r="W3" s="6">
        <f>+TUM_db1_S2_Util!B3*Weighting!W2+TUM_db1_S2_Util!C3*Weighting!W3+TUM_db1_S2_Util!D3*Weighting!W4+TUM_db1_S2_Util!E3*Weighting!W5+TUM_db1_S2_Util!F3*Weighting!W6+TUM_db1_S2_Util!G3*Weighting!W7+TUM_db1_S2_Util!H3*Weighting!W8+TUM_db1_S2_Util!I3*Weighting!W9+TUM_db1_S2_Util!J3*Weighting!W10+TUM_db1_S2_Util!K3*Weighting!W11+TUM_db1_S2_Util!L3*Weighting!W12+TUM_db1_S2_Util!M3*Weighting!W13+TUM_db1_S2_Util!N3*Weighting!W14+TUM_db1_S2_Util!O3*Weighting!W15+TUM_db1_S2_Util!P3*Weighting!W16+TUM_db1_S2_Util!Q3*Weighting!W17</f>
        <v>-1.8095066247641976E-2</v>
      </c>
      <c r="X3" s="6">
        <f>+TUM_db1_S2_Util!B3*Weighting!X2+TUM_db1_S2_Util!C3*Weighting!X3+TUM_db1_S2_Util!D3*Weighting!X4+TUM_db1_S2_Util!E3*Weighting!X5+TUM_db1_S2_Util!F3*Weighting!X6+TUM_db1_S2_Util!G3*Weighting!X7+TUM_db1_S2_Util!H3*Weighting!X8+TUM_db1_S2_Util!I3*Weighting!X9+TUM_db1_S2_Util!J3*Weighting!X10+TUM_db1_S2_Util!K3*Weighting!X11+TUM_db1_S2_Util!L3*Weighting!X12+TUM_db1_S2_Util!M3*Weighting!X13+TUM_db1_S2_Util!N3*Weighting!X14+TUM_db1_S2_Util!O3*Weighting!X15+TUM_db1_S2_Util!P3*Weighting!X16+TUM_db1_S2_Util!Q3*Weighting!X17</f>
        <v>-2.4666815878568843E-3</v>
      </c>
      <c r="Y3" s="6">
        <f>+TUM_db1_S2_Util!B3*Weighting!Y2+TUM_db1_S2_Util!C3*Weighting!Y3+TUM_db1_S2_Util!D3*Weighting!Y4+TUM_db1_S2_Util!E3*Weighting!Y5+TUM_db1_S2_Util!F3*Weighting!Y6+TUM_db1_S2_Util!G3*Weighting!Y7+TUM_db1_S2_Util!H3*Weighting!Y8+TUM_db1_S2_Util!I3*Weighting!Y9+TUM_db1_S2_Util!J3*Weighting!Y10+TUM_db1_S2_Util!K3*Weighting!Y11+TUM_db1_S2_Util!L3*Weighting!Y12+TUM_db1_S2_Util!M3*Weighting!Y13+TUM_db1_S2_Util!N3*Weighting!Y14+TUM_db1_S2_Util!O3*Weighting!Y15+TUM_db1_S2_Util!P3*Weighting!Y16+TUM_db1_S2_Util!Q3*Weighting!Y17</f>
        <v>-1.8858531369904157E-2</v>
      </c>
      <c r="Z3" s="6">
        <f>+TUM_db1_S2_Util!B3*Weighting!Z2+TUM_db1_S2_Util!C3*Weighting!Z3+TUM_db1_S2_Util!D3*Weighting!Z4+TUM_db1_S2_Util!E3*Weighting!Z5+TUM_db1_S2_Util!F3*Weighting!Z6+TUM_db1_S2_Util!G3*Weighting!Z7+TUM_db1_S2_Util!H3*Weighting!Z8+TUM_db1_S2_Util!I3*Weighting!Z9+TUM_db1_S2_Util!J3*Weighting!Z10+TUM_db1_S2_Util!K3*Weighting!Z11+TUM_db1_S2_Util!L3*Weighting!Z12+TUM_db1_S2_Util!M3*Weighting!Z13+TUM_db1_S2_Util!N3*Weighting!Z14+TUM_db1_S2_Util!O3*Weighting!Z15+TUM_db1_S2_Util!P3*Weighting!Z16+TUM_db1_S2_Util!Q3*Weighting!Z17</f>
        <v>-2.046651918734757E-2</v>
      </c>
      <c r="AA3" s="6">
        <f>+TUM_db1_S2_Util!B3*Weighting!AA2+TUM_db1_S2_Util!C3*Weighting!AA3+TUM_db1_S2_Util!D3*Weighting!AA4+TUM_db1_S2_Util!E3*Weighting!AA5+TUM_db1_S2_Util!F3*Weighting!AA6+TUM_db1_S2_Util!G3*Weighting!AA7+TUM_db1_S2_Util!H3*Weighting!AA8+TUM_db1_S2_Util!I3*Weighting!AA9+TUM_db1_S2_Util!J3*Weighting!AA10+TUM_db1_S2_Util!K3*Weighting!AA11+TUM_db1_S2_Util!L3*Weighting!AA12+TUM_db1_S2_Util!M3*Weighting!AA13+TUM_db1_S2_Util!N3*Weighting!AA14+TUM_db1_S2_Util!O3*Weighting!AA15+TUM_db1_S2_Util!P3*Weighting!AA16+TUM_db1_S2_Util!Q3*Weighting!AA17</f>
        <v>-0.32138049906638783</v>
      </c>
    </row>
    <row r="4" spans="1:27" x14ac:dyDescent="0.35">
      <c r="A4" s="5" t="s">
        <v>3</v>
      </c>
      <c r="B4" s="6">
        <f ca="1">+TUM_db1_S2_Util!B4*Weighting!B2+TUM_db1_S2_Util!C4*Weighting!B3+TUM_db1_S2_Util!D4*Weighting!B4+TUM_db1_S2_Util!E4*Weighting!B5+TUM_db1_S2_Util!F4*Weighting!B6+TUM_db1_S2_Util!G4*Weighting!B7+TUM_db1_S2_Util!H4*Weighting!B8+TUM_db1_S2_Util!I4*Weighting!B9+TUM_db1_S2_Util!J4*Weighting!B10+TUM_db1_S2_Util!K4*Weighting!B11+TUM_db1_S2_Util!L4*Weighting!B12+TUM_db1_S2_Util!M4*Weighting!B13+TUM_db1_S2_Util!N4*Weighting!B14+TUM_db1_S2_Util!O4*Weighting!B15+TUM_db1_S2_Util!P4*Weighting!B16+TUM_db1_S2_Util!Q4*Weighting!B17</f>
        <v>0</v>
      </c>
      <c r="C4" s="6">
        <f ca="1">+TUM_db1_S2_Util!B4*Weighting!C2+TUM_db1_S2_Util!C4*Weighting!C3+TUM_db1_S2_Util!D4*Weighting!C4+TUM_db1_S2_Util!E4*Weighting!C5+TUM_db1_S2_Util!F4*Weighting!C6+TUM_db1_S2_Util!G4*Weighting!C7+TUM_db1_S2_Util!H4*Weighting!C8+TUM_db1_S2_Util!I4*Weighting!C9+TUM_db1_S2_Util!J4*Weighting!C10+TUM_db1_S2_Util!K4*Weighting!C11+TUM_db1_S2_Util!L4*Weighting!C12+TUM_db1_S2_Util!M4*Weighting!C13+TUM_db1_S2_Util!N4*Weighting!C14+TUM_db1_S2_Util!O4*Weighting!C15+TUM_db1_S2_Util!P4*Weighting!C16+TUM_db1_S2_Util!Q4*Weighting!C17</f>
        <v>0</v>
      </c>
      <c r="D4" s="6">
        <f ca="1">+TUM_db1_S2_Util!B4*Weighting!D2+TUM_db1_S2_Util!C4*Weighting!D3+TUM_db1_S2_Util!D4*Weighting!D4+TUM_db1_S2_Util!E4*Weighting!D5+TUM_db1_S2_Util!F4*Weighting!D6+TUM_db1_S2_Util!G4*Weighting!D7+TUM_db1_S2_Util!H4*Weighting!D8+TUM_db1_S2_Util!I4*Weighting!D9+TUM_db1_S2_Util!J4*Weighting!D10+TUM_db1_S2_Util!K4*Weighting!D11+TUM_db1_S2_Util!L4*Weighting!D12+TUM_db1_S2_Util!M4*Weighting!D13+TUM_db1_S2_Util!N4*Weighting!D14+TUM_db1_S2_Util!O4*Weighting!D15+TUM_db1_S2_Util!P4*Weighting!D16+TUM_db1_S2_Util!Q4*Weighting!D17</f>
        <v>0</v>
      </c>
      <c r="E4" s="6">
        <f ca="1">+TUM_db1_S2_Util!B4*Weighting!E2+TUM_db1_S2_Util!C4*Weighting!E3+TUM_db1_S2_Util!D4*Weighting!E4+TUM_db1_S2_Util!E4*Weighting!E5+TUM_db1_S2_Util!F4*Weighting!E6+TUM_db1_S2_Util!G4*Weighting!E7+TUM_db1_S2_Util!H4*Weighting!E8+TUM_db1_S2_Util!I4*Weighting!E9+TUM_db1_S2_Util!J4*Weighting!E10+TUM_db1_S2_Util!K4*Weighting!E11+TUM_db1_S2_Util!L4*Weighting!E12+TUM_db1_S2_Util!M4*Weighting!E13+TUM_db1_S2_Util!N4*Weighting!E14+TUM_db1_S2_Util!O4*Weighting!E15+TUM_db1_S2_Util!P4*Weighting!E16+TUM_db1_S2_Util!Q4*Weighting!E17</f>
        <v>0</v>
      </c>
      <c r="F4" s="6">
        <f ca="1">+TUM_db1_S2_Util!B4*Weighting!F2+TUM_db1_S2_Util!C4*Weighting!F3+TUM_db1_S2_Util!D4*Weighting!F4+TUM_db1_S2_Util!E4*Weighting!F5+TUM_db1_S2_Util!F4*Weighting!F6+TUM_db1_S2_Util!G4*Weighting!F7+TUM_db1_S2_Util!H4*Weighting!F8+TUM_db1_S2_Util!I4*Weighting!F9+TUM_db1_S2_Util!J4*Weighting!F10+TUM_db1_S2_Util!K4*Weighting!F11+TUM_db1_S2_Util!L4*Weighting!F12+TUM_db1_S2_Util!M4*Weighting!F13+TUM_db1_S2_Util!N4*Weighting!F14+TUM_db1_S2_Util!O4*Weighting!F15+TUM_db1_S2_Util!P4*Weighting!F16+TUM_db1_S2_Util!Q4*Weighting!F17</f>
        <v>0</v>
      </c>
      <c r="G4" s="6">
        <f>+TUM_db1_S2_Util!B4*Weighting!G2+TUM_db1_S2_Util!C4*Weighting!G3+TUM_db1_S2_Util!D4*Weighting!G4+TUM_db1_S2_Util!E4*Weighting!G5+TUM_db1_S2_Util!F4*Weighting!G6+TUM_db1_S2_Util!G4*Weighting!G7+TUM_db1_S2_Util!H4*Weighting!G8+TUM_db1_S2_Util!I4*Weighting!G9+TUM_db1_S2_Util!J4*Weighting!G10+TUM_db1_S2_Util!K4*Weighting!G11+TUM_db1_S2_Util!L4*Weighting!G12+TUM_db1_S2_Util!M4*Weighting!G13+TUM_db1_S2_Util!N4*Weighting!G14+TUM_db1_S2_Util!O4*Weighting!G15+TUM_db1_S2_Util!P4*Weighting!G16+TUM_db1_S2_Util!Q4*Weighting!G17</f>
        <v>0</v>
      </c>
      <c r="H4" s="6">
        <f>+TUM_db1_S2_Util!B4*Weighting!H2+TUM_db1_S2_Util!C4*Weighting!H3+TUM_db1_S2_Util!D4*Weighting!H4+TUM_db1_S2_Util!E4*Weighting!H5+TUM_db1_S2_Util!F4*Weighting!H6+TUM_db1_S2_Util!G4*Weighting!H7+TUM_db1_S2_Util!H4*Weighting!H8+TUM_db1_S2_Util!I4*Weighting!H9+TUM_db1_S2_Util!J4*Weighting!H10+TUM_db1_S2_Util!K4*Weighting!H11+TUM_db1_S2_Util!L4*Weighting!H12+TUM_db1_S2_Util!M4*Weighting!H13+TUM_db1_S2_Util!N4*Weighting!H14+TUM_db1_S2_Util!O4*Weighting!H15+TUM_db1_S2_Util!P4*Weighting!H16+TUM_db1_S2_Util!Q4*Weighting!H17</f>
        <v>0</v>
      </c>
      <c r="I4" s="6">
        <f>+TUM_db1_S2_Util!B4*Weighting!I2+TUM_db1_S2_Util!C4*Weighting!I3+TUM_db1_S2_Util!D4*Weighting!I4+TUM_db1_S2_Util!E4*Weighting!I5+TUM_db1_S2_Util!F4*Weighting!I6+TUM_db1_S2_Util!G4*Weighting!I7+TUM_db1_S2_Util!H4*Weighting!I8+TUM_db1_S2_Util!I4*Weighting!I9+TUM_db1_S2_Util!J4*Weighting!I10+TUM_db1_S2_Util!K4*Weighting!I11+TUM_db1_S2_Util!L4*Weighting!I12+TUM_db1_S2_Util!M4*Weighting!I13+TUM_db1_S2_Util!N4*Weighting!I14+TUM_db1_S2_Util!O4*Weighting!I15+TUM_db1_S2_Util!P4*Weighting!I16+TUM_db1_S2_Util!Q4*Weighting!I17</f>
        <v>0</v>
      </c>
      <c r="J4" s="6">
        <f>+TUM_db1_S2_Util!B4*Weighting!J2+TUM_db1_S2_Util!C4*Weighting!J3+TUM_db1_S2_Util!D4*Weighting!J4+TUM_db1_S2_Util!E4*Weighting!J5+TUM_db1_S2_Util!F4*Weighting!J6+TUM_db1_S2_Util!G4*Weighting!J7+TUM_db1_S2_Util!H4*Weighting!J8+TUM_db1_S2_Util!I4*Weighting!J9+TUM_db1_S2_Util!J4*Weighting!J10+TUM_db1_S2_Util!K4*Weighting!J11+TUM_db1_S2_Util!L4*Weighting!J12+TUM_db1_S2_Util!M4*Weighting!J13+TUM_db1_S2_Util!N4*Weighting!J14+TUM_db1_S2_Util!O4*Weighting!J15+TUM_db1_S2_Util!P4*Weighting!J16+TUM_db1_S2_Util!Q4*Weighting!J17</f>
        <v>0</v>
      </c>
      <c r="K4" s="6">
        <f>+TUM_db1_S2_Util!B4*Weighting!K2+TUM_db1_S2_Util!C4*Weighting!K3+TUM_db1_S2_Util!D4*Weighting!K4+TUM_db1_S2_Util!E4*Weighting!K5+TUM_db1_S2_Util!F4*Weighting!K6+TUM_db1_S2_Util!G4*Weighting!K7+TUM_db1_S2_Util!H4*Weighting!K8+TUM_db1_S2_Util!I4*Weighting!K9+TUM_db1_S2_Util!J4*Weighting!K10+TUM_db1_S2_Util!K4*Weighting!K11+TUM_db1_S2_Util!L4*Weighting!K12+TUM_db1_S2_Util!M4*Weighting!K13+TUM_db1_S2_Util!N4*Weighting!K14+TUM_db1_S2_Util!O4*Weighting!K15+TUM_db1_S2_Util!P4*Weighting!K16+TUM_db1_S2_Util!Q4*Weighting!K17</f>
        <v>0</v>
      </c>
      <c r="L4" s="6">
        <f>+TUM_db1_S2_Util!B4*Weighting!L2+TUM_db1_S2_Util!C4*Weighting!L3+TUM_db1_S2_Util!D4*Weighting!L4+TUM_db1_S2_Util!E4*Weighting!L5+TUM_db1_S2_Util!F4*Weighting!L6+TUM_db1_S2_Util!G4*Weighting!L7+TUM_db1_S2_Util!H4*Weighting!L8+TUM_db1_S2_Util!I4*Weighting!L9+TUM_db1_S2_Util!J4*Weighting!L10+TUM_db1_S2_Util!K4*Weighting!L11+TUM_db1_S2_Util!L4*Weighting!L12+TUM_db1_S2_Util!M4*Weighting!L13+TUM_db1_S2_Util!N4*Weighting!L14+TUM_db1_S2_Util!O4*Weighting!L15+TUM_db1_S2_Util!P4*Weighting!L16+TUM_db1_S2_Util!Q4*Weighting!L17</f>
        <v>0</v>
      </c>
      <c r="M4" s="6">
        <f>+TUM_db1_S2_Util!B4*Weighting!M2+TUM_db1_S2_Util!C4*Weighting!M3+TUM_db1_S2_Util!D4*Weighting!M4+TUM_db1_S2_Util!E4*Weighting!M5+TUM_db1_S2_Util!F4*Weighting!M6+TUM_db1_S2_Util!G4*Weighting!M7+TUM_db1_S2_Util!H4*Weighting!M8+TUM_db1_S2_Util!I4*Weighting!M9+TUM_db1_S2_Util!J4*Weighting!M10+TUM_db1_S2_Util!K4*Weighting!M11+TUM_db1_S2_Util!L4*Weighting!M12+TUM_db1_S2_Util!M4*Weighting!M13+TUM_db1_S2_Util!N4*Weighting!M14+TUM_db1_S2_Util!O4*Weighting!M15+TUM_db1_S2_Util!P4*Weighting!M16+TUM_db1_S2_Util!Q4*Weighting!M17</f>
        <v>0</v>
      </c>
      <c r="N4" s="6">
        <f>+TUM_db1_S2_Util!B4*Weighting!N2+TUM_db1_S2_Util!C4*Weighting!N3+TUM_db1_S2_Util!D4*Weighting!N4+TUM_db1_S2_Util!E4*Weighting!N5+TUM_db1_S2_Util!F4*Weighting!N6+TUM_db1_S2_Util!G4*Weighting!N7+TUM_db1_S2_Util!H4*Weighting!N8+TUM_db1_S2_Util!I4*Weighting!N9+TUM_db1_S2_Util!J4*Weighting!N10+TUM_db1_S2_Util!K4*Weighting!N11+TUM_db1_S2_Util!L4*Weighting!N12+TUM_db1_S2_Util!M4*Weighting!N13+TUM_db1_S2_Util!N4*Weighting!N14+TUM_db1_S2_Util!O4*Weighting!N15+TUM_db1_S2_Util!P4*Weighting!N16+TUM_db1_S2_Util!Q4*Weighting!N17</f>
        <v>0</v>
      </c>
      <c r="O4" s="6">
        <f>+TUM_db1_S2_Util!B4*Weighting!O2+TUM_db1_S2_Util!C4*Weighting!O3+TUM_db1_S2_Util!D4*Weighting!O4+TUM_db1_S2_Util!E4*Weighting!O5+TUM_db1_S2_Util!F4*Weighting!O6+TUM_db1_S2_Util!G4*Weighting!O7+TUM_db1_S2_Util!H4*Weighting!O8+TUM_db1_S2_Util!I4*Weighting!O9+TUM_db1_S2_Util!J4*Weighting!O10+TUM_db1_S2_Util!K4*Weighting!O11+TUM_db1_S2_Util!L4*Weighting!O12+TUM_db1_S2_Util!M4*Weighting!O13+TUM_db1_S2_Util!N4*Weighting!O14+TUM_db1_S2_Util!O4*Weighting!O15+TUM_db1_S2_Util!P4*Weighting!O16+TUM_db1_S2_Util!Q4*Weighting!O17</f>
        <v>0</v>
      </c>
      <c r="P4" s="6">
        <f>+TUM_db1_S2_Util!B4*Weighting!P2+TUM_db1_S2_Util!C4*Weighting!P3+TUM_db1_S2_Util!D4*Weighting!P4+TUM_db1_S2_Util!E4*Weighting!P5+TUM_db1_S2_Util!F4*Weighting!P6+TUM_db1_S2_Util!G4*Weighting!P7+TUM_db1_S2_Util!H4*Weighting!P8+TUM_db1_S2_Util!I4*Weighting!P9+TUM_db1_S2_Util!J4*Weighting!P10+TUM_db1_S2_Util!K4*Weighting!P11+TUM_db1_S2_Util!L4*Weighting!P12+TUM_db1_S2_Util!M4*Weighting!P13+TUM_db1_S2_Util!N4*Weighting!P14+TUM_db1_S2_Util!O4*Weighting!P15+TUM_db1_S2_Util!P4*Weighting!P16+TUM_db1_S2_Util!Q4*Weighting!P17</f>
        <v>0</v>
      </c>
      <c r="Q4" s="6">
        <f>+TUM_db1_S2_Util!B4*Weighting!Q2+TUM_db1_S2_Util!C4*Weighting!Q3+TUM_db1_S2_Util!D4*Weighting!Q4+TUM_db1_S2_Util!E4*Weighting!Q5+TUM_db1_S2_Util!F4*Weighting!Q6+TUM_db1_S2_Util!G4*Weighting!Q7+TUM_db1_S2_Util!H4*Weighting!Q8+TUM_db1_S2_Util!I4*Weighting!Q9+TUM_db1_S2_Util!J4*Weighting!Q10+TUM_db1_S2_Util!K4*Weighting!Q11+TUM_db1_S2_Util!L4*Weighting!Q12+TUM_db1_S2_Util!M4*Weighting!Q13+TUM_db1_S2_Util!N4*Weighting!Q14+TUM_db1_S2_Util!O4*Weighting!Q15+TUM_db1_S2_Util!P4*Weighting!Q16+TUM_db1_S2_Util!Q4*Weighting!Q17</f>
        <v>0</v>
      </c>
      <c r="R4" s="6">
        <f>+TUM_db1_S2_Util!B4*Weighting!R2+TUM_db1_S2_Util!C4*Weighting!R3+TUM_db1_S2_Util!D4*Weighting!R4+TUM_db1_S2_Util!E4*Weighting!R5+TUM_db1_S2_Util!F4*Weighting!R6+TUM_db1_S2_Util!G4*Weighting!R7+TUM_db1_S2_Util!H4*Weighting!R8+TUM_db1_S2_Util!I4*Weighting!R9+TUM_db1_S2_Util!J4*Weighting!R10+TUM_db1_S2_Util!K4*Weighting!R11+TUM_db1_S2_Util!L4*Weighting!R12+TUM_db1_S2_Util!M4*Weighting!R13+TUM_db1_S2_Util!N4*Weighting!R14+TUM_db1_S2_Util!O4*Weighting!R15+TUM_db1_S2_Util!P4*Weighting!R16+TUM_db1_S2_Util!Q4*Weighting!R17</f>
        <v>0</v>
      </c>
      <c r="S4" s="6">
        <f>+TUM_db1_S2_Util!B4*Weighting!S2+TUM_db1_S2_Util!C4*Weighting!S3+TUM_db1_S2_Util!D4*Weighting!S4+TUM_db1_S2_Util!E4*Weighting!S5+TUM_db1_S2_Util!F4*Weighting!S6+TUM_db1_S2_Util!G4*Weighting!S7+TUM_db1_S2_Util!H4*Weighting!S8+TUM_db1_S2_Util!I4*Weighting!S9+TUM_db1_S2_Util!J4*Weighting!S10+TUM_db1_S2_Util!K4*Weighting!S11+TUM_db1_S2_Util!L4*Weighting!S12+TUM_db1_S2_Util!M4*Weighting!S13+TUM_db1_S2_Util!N4*Weighting!S14+TUM_db1_S2_Util!O4*Weighting!S15+TUM_db1_S2_Util!P4*Weighting!S16+TUM_db1_S2_Util!Q4*Weighting!S17</f>
        <v>0</v>
      </c>
      <c r="T4" s="6">
        <f>+TUM_db1_S2_Util!B4*Weighting!T2+TUM_db1_S2_Util!C4*Weighting!T3+TUM_db1_S2_Util!D4*Weighting!T4+TUM_db1_S2_Util!E4*Weighting!T5+TUM_db1_S2_Util!F4*Weighting!T6+TUM_db1_S2_Util!G4*Weighting!T7+TUM_db1_S2_Util!H4*Weighting!T8+TUM_db1_S2_Util!I4*Weighting!T9+TUM_db1_S2_Util!J4*Weighting!T10+TUM_db1_S2_Util!K4*Weighting!T11+TUM_db1_S2_Util!L4*Weighting!T12+TUM_db1_S2_Util!M4*Weighting!T13+TUM_db1_S2_Util!N4*Weighting!T14+TUM_db1_S2_Util!O4*Weighting!T15+TUM_db1_S2_Util!P4*Weighting!T16+TUM_db1_S2_Util!Q4*Weighting!T17</f>
        <v>0</v>
      </c>
      <c r="U4" s="6">
        <f>+TUM_db1_S2_Util!B4*Weighting!U2+TUM_db1_S2_Util!C4*Weighting!U3+TUM_db1_S2_Util!D4*Weighting!U4+TUM_db1_S2_Util!E4*Weighting!U5+TUM_db1_S2_Util!F4*Weighting!U6+TUM_db1_S2_Util!G4*Weighting!U7+TUM_db1_S2_Util!H4*Weighting!U8+TUM_db1_S2_Util!I4*Weighting!U9+TUM_db1_S2_Util!J4*Weighting!U10+TUM_db1_S2_Util!K4*Weighting!U11+TUM_db1_S2_Util!L4*Weighting!U12+TUM_db1_S2_Util!M4*Weighting!U13+TUM_db1_S2_Util!N4*Weighting!U14+TUM_db1_S2_Util!O4*Weighting!U15+TUM_db1_S2_Util!P4*Weighting!U16+TUM_db1_S2_Util!Q4*Weighting!U17</f>
        <v>0</v>
      </c>
      <c r="V4" s="6">
        <f>+TUM_db1_S2_Util!B4*Weighting!V2+TUM_db1_S2_Util!C4*Weighting!V3+TUM_db1_S2_Util!D4*Weighting!V4+TUM_db1_S2_Util!E4*Weighting!V5+TUM_db1_S2_Util!F4*Weighting!V6+TUM_db1_S2_Util!G4*Weighting!V7+TUM_db1_S2_Util!H4*Weighting!V8+TUM_db1_S2_Util!I4*Weighting!V9+TUM_db1_S2_Util!J4*Weighting!V10+TUM_db1_S2_Util!K4*Weighting!V11+TUM_db1_S2_Util!L4*Weighting!V12+TUM_db1_S2_Util!M4*Weighting!V13+TUM_db1_S2_Util!N4*Weighting!V14+TUM_db1_S2_Util!O4*Weighting!V15+TUM_db1_S2_Util!P4*Weighting!V16+TUM_db1_S2_Util!Q4*Weighting!V17</f>
        <v>0</v>
      </c>
      <c r="W4" s="6">
        <f>+TUM_db1_S2_Util!B4*Weighting!W2+TUM_db1_S2_Util!C4*Weighting!W3+TUM_db1_S2_Util!D4*Weighting!W4+TUM_db1_S2_Util!E4*Weighting!W5+TUM_db1_S2_Util!F4*Weighting!W6+TUM_db1_S2_Util!G4*Weighting!W7+TUM_db1_S2_Util!H4*Weighting!W8+TUM_db1_S2_Util!I4*Weighting!W9+TUM_db1_S2_Util!J4*Weighting!W10+TUM_db1_S2_Util!K4*Weighting!W11+TUM_db1_S2_Util!L4*Weighting!W12+TUM_db1_S2_Util!M4*Weighting!W13+TUM_db1_S2_Util!N4*Weighting!W14+TUM_db1_S2_Util!O4*Weighting!W15+TUM_db1_S2_Util!P4*Weighting!W16+TUM_db1_S2_Util!Q4*Weighting!W17</f>
        <v>0</v>
      </c>
      <c r="X4" s="6">
        <f>+TUM_db1_S2_Util!B4*Weighting!X2+TUM_db1_S2_Util!C4*Weighting!X3+TUM_db1_S2_Util!D4*Weighting!X4+TUM_db1_S2_Util!E4*Weighting!X5+TUM_db1_S2_Util!F4*Weighting!X6+TUM_db1_S2_Util!G4*Weighting!X7+TUM_db1_S2_Util!H4*Weighting!X8+TUM_db1_S2_Util!I4*Weighting!X9+TUM_db1_S2_Util!J4*Weighting!X10+TUM_db1_S2_Util!K4*Weighting!X11+TUM_db1_S2_Util!L4*Weighting!X12+TUM_db1_S2_Util!M4*Weighting!X13+TUM_db1_S2_Util!N4*Weighting!X14+TUM_db1_S2_Util!O4*Weighting!X15+TUM_db1_S2_Util!P4*Weighting!X16+TUM_db1_S2_Util!Q4*Weighting!X17</f>
        <v>0</v>
      </c>
      <c r="Y4" s="6">
        <f>+TUM_db1_S2_Util!B4*Weighting!Y2+TUM_db1_S2_Util!C4*Weighting!Y3+TUM_db1_S2_Util!D4*Weighting!Y4+TUM_db1_S2_Util!E4*Weighting!Y5+TUM_db1_S2_Util!F4*Weighting!Y6+TUM_db1_S2_Util!G4*Weighting!Y7+TUM_db1_S2_Util!H4*Weighting!Y8+TUM_db1_S2_Util!I4*Weighting!Y9+TUM_db1_S2_Util!J4*Weighting!Y10+TUM_db1_S2_Util!K4*Weighting!Y11+TUM_db1_S2_Util!L4*Weighting!Y12+TUM_db1_S2_Util!M4*Weighting!Y13+TUM_db1_S2_Util!N4*Weighting!Y14+TUM_db1_S2_Util!O4*Weighting!Y15+TUM_db1_S2_Util!P4*Weighting!Y16+TUM_db1_S2_Util!Q4*Weighting!Y17</f>
        <v>0</v>
      </c>
      <c r="Z4" s="6">
        <f>+TUM_db1_S2_Util!B4*Weighting!Z2+TUM_db1_S2_Util!C4*Weighting!Z3+TUM_db1_S2_Util!D4*Weighting!Z4+TUM_db1_S2_Util!E4*Weighting!Z5+TUM_db1_S2_Util!F4*Weighting!Z6+TUM_db1_S2_Util!G4*Weighting!Z7+TUM_db1_S2_Util!H4*Weighting!Z8+TUM_db1_S2_Util!I4*Weighting!Z9+TUM_db1_S2_Util!J4*Weighting!Z10+TUM_db1_S2_Util!K4*Weighting!Z11+TUM_db1_S2_Util!L4*Weighting!Z12+TUM_db1_S2_Util!M4*Weighting!Z13+TUM_db1_S2_Util!N4*Weighting!Z14+TUM_db1_S2_Util!O4*Weighting!Z15+TUM_db1_S2_Util!P4*Weighting!Z16+TUM_db1_S2_Util!Q4*Weighting!Z17</f>
        <v>0</v>
      </c>
      <c r="AA4" s="6">
        <f>+TUM_db1_S2_Util!B4*Weighting!AA2+TUM_db1_S2_Util!C4*Weighting!AA3+TUM_db1_S2_Util!D4*Weighting!AA4+TUM_db1_S2_Util!E4*Weighting!AA5+TUM_db1_S2_Util!F4*Weighting!AA6+TUM_db1_S2_Util!G4*Weighting!AA7+TUM_db1_S2_Util!H4*Weighting!AA8+TUM_db1_S2_Util!I4*Weighting!AA9+TUM_db1_S2_Util!J4*Weighting!AA10+TUM_db1_S2_Util!K4*Weighting!AA11+TUM_db1_S2_Util!L4*Weighting!AA12+TUM_db1_S2_Util!M4*Weighting!AA13+TUM_db1_S2_Util!N4*Weighting!AA14+TUM_db1_S2_Util!O4*Weighting!AA15+TUM_db1_S2_Util!P4*Weighting!AA16+TUM_db1_S2_Util!Q4*Weighting!AA17</f>
        <v>0</v>
      </c>
    </row>
    <row r="5" spans="1:27" x14ac:dyDescent="0.35">
      <c r="A5" s="5" t="s">
        <v>4</v>
      </c>
      <c r="B5" s="6">
        <f ca="1">+TUM_db1_S2_Util!B5*Weighting!B2+TUM_db1_S2_Util!C5*Weighting!B3+TUM_db1_S2_Util!D5*Weighting!B4+TUM_db1_S2_Util!E5*Weighting!B5+TUM_db1_S2_Util!F5*Weighting!B6+TUM_db1_S2_Util!G5*Weighting!B7+TUM_db1_S2_Util!H5*Weighting!B8+TUM_db1_S2_Util!I5*Weighting!B9+TUM_db1_S2_Util!J5*Weighting!B10+TUM_db1_S2_Util!K5*Weighting!B11+TUM_db1_S2_Util!L5*Weighting!B12+TUM_db1_S2_Util!M5*Weighting!B13+TUM_db1_S2_Util!N5*Weighting!B14+TUM_db1_S2_Util!O5*Weighting!B15+TUM_db1_S2_Util!P5*Weighting!B16+TUM_db1_S2_Util!Q5*Weighting!B17</f>
        <v>0</v>
      </c>
      <c r="C5" s="6">
        <f ca="1">+TUM_db1_S2_Util!B5*Weighting!C2+TUM_db1_S2_Util!C5*Weighting!C3+TUM_db1_S2_Util!D5*Weighting!C4+TUM_db1_S2_Util!E5*Weighting!C5+TUM_db1_S2_Util!F5*Weighting!C6+TUM_db1_S2_Util!G5*Weighting!C7+TUM_db1_S2_Util!H5*Weighting!C8+TUM_db1_S2_Util!I5*Weighting!C9+TUM_db1_S2_Util!J5*Weighting!C10+TUM_db1_S2_Util!K5*Weighting!C11+TUM_db1_S2_Util!L5*Weighting!C12+TUM_db1_S2_Util!M5*Weighting!C13+TUM_db1_S2_Util!N5*Weighting!C14+TUM_db1_S2_Util!O5*Weighting!C15+TUM_db1_S2_Util!P5*Weighting!C16+TUM_db1_S2_Util!Q5*Weighting!C17</f>
        <v>0</v>
      </c>
      <c r="D5" s="6">
        <f ca="1">+TUM_db1_S2_Util!B5*Weighting!D2+TUM_db1_S2_Util!C5*Weighting!D3+TUM_db1_S2_Util!D5*Weighting!D4+TUM_db1_S2_Util!E5*Weighting!D5+TUM_db1_S2_Util!F5*Weighting!D6+TUM_db1_S2_Util!G5*Weighting!D7+TUM_db1_S2_Util!H5*Weighting!D8+TUM_db1_S2_Util!I5*Weighting!D9+TUM_db1_S2_Util!J5*Weighting!D10+TUM_db1_S2_Util!K5*Weighting!D11+TUM_db1_S2_Util!L5*Weighting!D12+TUM_db1_S2_Util!M5*Weighting!D13+TUM_db1_S2_Util!N5*Weighting!D14+TUM_db1_S2_Util!O5*Weighting!D15+TUM_db1_S2_Util!P5*Weighting!D16+TUM_db1_S2_Util!Q5*Weighting!D17</f>
        <v>0</v>
      </c>
      <c r="E5" s="6">
        <f ca="1">+TUM_db1_S2_Util!B5*Weighting!E2+TUM_db1_S2_Util!C5*Weighting!E3+TUM_db1_S2_Util!D5*Weighting!E4+TUM_db1_S2_Util!E5*Weighting!E5+TUM_db1_S2_Util!F5*Weighting!E6+TUM_db1_S2_Util!G5*Weighting!E7+TUM_db1_S2_Util!H5*Weighting!E8+TUM_db1_S2_Util!I5*Weighting!E9+TUM_db1_S2_Util!J5*Weighting!E10+TUM_db1_S2_Util!K5*Weighting!E11+TUM_db1_S2_Util!L5*Weighting!E12+TUM_db1_S2_Util!M5*Weighting!E13+TUM_db1_S2_Util!N5*Weighting!E14+TUM_db1_S2_Util!O5*Weighting!E15+TUM_db1_S2_Util!P5*Weighting!E16+TUM_db1_S2_Util!Q5*Weighting!E17</f>
        <v>0</v>
      </c>
      <c r="F5" s="6">
        <f ca="1">+TUM_db1_S2_Util!B5*Weighting!F2+TUM_db1_S2_Util!C5*Weighting!F3+TUM_db1_S2_Util!D5*Weighting!F4+TUM_db1_S2_Util!E5*Weighting!F5+TUM_db1_S2_Util!F5*Weighting!F6+TUM_db1_S2_Util!G5*Weighting!F7+TUM_db1_S2_Util!H5*Weighting!F8+TUM_db1_S2_Util!I5*Weighting!F9+TUM_db1_S2_Util!J5*Weighting!F10+TUM_db1_S2_Util!K5*Weighting!F11+TUM_db1_S2_Util!L5*Weighting!F12+TUM_db1_S2_Util!M5*Weighting!F13+TUM_db1_S2_Util!N5*Weighting!F14+TUM_db1_S2_Util!O5*Weighting!F15+TUM_db1_S2_Util!P5*Weighting!F16+TUM_db1_S2_Util!Q5*Weighting!F17</f>
        <v>0</v>
      </c>
      <c r="G5" s="6">
        <f>+TUM_db1_S2_Util!B5*Weighting!G2+TUM_db1_S2_Util!C5*Weighting!G3+TUM_db1_S2_Util!D5*Weighting!G4+TUM_db1_S2_Util!E5*Weighting!G5+TUM_db1_S2_Util!F5*Weighting!G6+TUM_db1_S2_Util!G5*Weighting!G7+TUM_db1_S2_Util!H5*Weighting!G8+TUM_db1_S2_Util!I5*Weighting!G9+TUM_db1_S2_Util!J5*Weighting!G10+TUM_db1_S2_Util!K5*Weighting!G11+TUM_db1_S2_Util!L5*Weighting!G12+TUM_db1_S2_Util!M5*Weighting!G13+TUM_db1_S2_Util!N5*Weighting!G14+TUM_db1_S2_Util!O5*Weighting!G15+TUM_db1_S2_Util!P5*Weighting!G16+TUM_db1_S2_Util!Q5*Weighting!G17</f>
        <v>0</v>
      </c>
      <c r="H5" s="6">
        <f>+TUM_db1_S2_Util!B5*Weighting!H2+TUM_db1_S2_Util!C5*Weighting!H3+TUM_db1_S2_Util!D5*Weighting!H4+TUM_db1_S2_Util!E5*Weighting!H5+TUM_db1_S2_Util!F5*Weighting!H6+TUM_db1_S2_Util!G5*Weighting!H7+TUM_db1_S2_Util!H5*Weighting!H8+TUM_db1_S2_Util!I5*Weighting!H9+TUM_db1_S2_Util!J5*Weighting!H10+TUM_db1_S2_Util!K5*Weighting!H11+TUM_db1_S2_Util!L5*Weighting!H12+TUM_db1_S2_Util!M5*Weighting!H13+TUM_db1_S2_Util!N5*Weighting!H14+TUM_db1_S2_Util!O5*Weighting!H15+TUM_db1_S2_Util!P5*Weighting!H16+TUM_db1_S2_Util!Q5*Weighting!H17</f>
        <v>0</v>
      </c>
      <c r="I5" s="6">
        <f>+TUM_db1_S2_Util!B5*Weighting!I2+TUM_db1_S2_Util!C5*Weighting!I3+TUM_db1_S2_Util!D5*Weighting!I4+TUM_db1_S2_Util!E5*Weighting!I5+TUM_db1_S2_Util!F5*Weighting!I6+TUM_db1_S2_Util!G5*Weighting!I7+TUM_db1_S2_Util!H5*Weighting!I8+TUM_db1_S2_Util!I5*Weighting!I9+TUM_db1_S2_Util!J5*Weighting!I10+TUM_db1_S2_Util!K5*Weighting!I11+TUM_db1_S2_Util!L5*Weighting!I12+TUM_db1_S2_Util!M5*Weighting!I13+TUM_db1_S2_Util!N5*Weighting!I14+TUM_db1_S2_Util!O5*Weighting!I15+TUM_db1_S2_Util!P5*Weighting!I16+TUM_db1_S2_Util!Q5*Weighting!I17</f>
        <v>0</v>
      </c>
      <c r="J5" s="6">
        <f>+TUM_db1_S2_Util!B5*Weighting!J2+TUM_db1_S2_Util!C5*Weighting!J3+TUM_db1_S2_Util!D5*Weighting!J4+TUM_db1_S2_Util!E5*Weighting!J5+TUM_db1_S2_Util!F5*Weighting!J6+TUM_db1_S2_Util!G5*Weighting!J7+TUM_db1_S2_Util!H5*Weighting!J8+TUM_db1_S2_Util!I5*Weighting!J9+TUM_db1_S2_Util!J5*Weighting!J10+TUM_db1_S2_Util!K5*Weighting!J11+TUM_db1_S2_Util!L5*Weighting!J12+TUM_db1_S2_Util!M5*Weighting!J13+TUM_db1_S2_Util!N5*Weighting!J14+TUM_db1_S2_Util!O5*Weighting!J15+TUM_db1_S2_Util!P5*Weighting!J16+TUM_db1_S2_Util!Q5*Weighting!J17</f>
        <v>0</v>
      </c>
      <c r="K5" s="6">
        <f>+TUM_db1_S2_Util!B5*Weighting!K2+TUM_db1_S2_Util!C5*Weighting!K3+TUM_db1_S2_Util!D5*Weighting!K4+TUM_db1_S2_Util!E5*Weighting!K5+TUM_db1_S2_Util!F5*Weighting!K6+TUM_db1_S2_Util!G5*Weighting!K7+TUM_db1_S2_Util!H5*Weighting!K8+TUM_db1_S2_Util!I5*Weighting!K9+TUM_db1_S2_Util!J5*Weighting!K10+TUM_db1_S2_Util!K5*Weighting!K11+TUM_db1_S2_Util!L5*Weighting!K12+TUM_db1_S2_Util!M5*Weighting!K13+TUM_db1_S2_Util!N5*Weighting!K14+TUM_db1_S2_Util!O5*Weighting!K15+TUM_db1_S2_Util!P5*Weighting!K16+TUM_db1_S2_Util!Q5*Weighting!K17</f>
        <v>0</v>
      </c>
      <c r="L5" s="6">
        <f>+TUM_db1_S2_Util!B5*Weighting!L2+TUM_db1_S2_Util!C5*Weighting!L3+TUM_db1_S2_Util!D5*Weighting!L4+TUM_db1_S2_Util!E5*Weighting!L5+TUM_db1_S2_Util!F5*Weighting!L6+TUM_db1_S2_Util!G5*Weighting!L7+TUM_db1_S2_Util!H5*Weighting!L8+TUM_db1_S2_Util!I5*Weighting!L9+TUM_db1_S2_Util!J5*Weighting!L10+TUM_db1_S2_Util!K5*Weighting!L11+TUM_db1_S2_Util!L5*Weighting!L12+TUM_db1_S2_Util!M5*Weighting!L13+TUM_db1_S2_Util!N5*Weighting!L14+TUM_db1_S2_Util!O5*Weighting!L15+TUM_db1_S2_Util!P5*Weighting!L16+TUM_db1_S2_Util!Q5*Weighting!L17</f>
        <v>0</v>
      </c>
      <c r="M5" s="6">
        <f>+TUM_db1_S2_Util!B5*Weighting!M2+TUM_db1_S2_Util!C5*Weighting!M3+TUM_db1_S2_Util!D5*Weighting!M4+TUM_db1_S2_Util!E5*Weighting!M5+TUM_db1_S2_Util!F5*Weighting!M6+TUM_db1_S2_Util!G5*Weighting!M7+TUM_db1_S2_Util!H5*Weighting!M8+TUM_db1_S2_Util!I5*Weighting!M9+TUM_db1_S2_Util!J5*Weighting!M10+TUM_db1_S2_Util!K5*Weighting!M11+TUM_db1_S2_Util!L5*Weighting!M12+TUM_db1_S2_Util!M5*Weighting!M13+TUM_db1_S2_Util!N5*Weighting!M14+TUM_db1_S2_Util!O5*Weighting!M15+TUM_db1_S2_Util!P5*Weighting!M16+TUM_db1_S2_Util!Q5*Weighting!M17</f>
        <v>0</v>
      </c>
      <c r="N5" s="6">
        <f>+TUM_db1_S2_Util!B5*Weighting!N2+TUM_db1_S2_Util!C5*Weighting!N3+TUM_db1_S2_Util!D5*Weighting!N4+TUM_db1_S2_Util!E5*Weighting!N5+TUM_db1_S2_Util!F5*Weighting!N6+TUM_db1_S2_Util!G5*Weighting!N7+TUM_db1_S2_Util!H5*Weighting!N8+TUM_db1_S2_Util!I5*Weighting!N9+TUM_db1_S2_Util!J5*Weighting!N10+TUM_db1_S2_Util!K5*Weighting!N11+TUM_db1_S2_Util!L5*Weighting!N12+TUM_db1_S2_Util!M5*Weighting!N13+TUM_db1_S2_Util!N5*Weighting!N14+TUM_db1_S2_Util!O5*Weighting!N15+TUM_db1_S2_Util!P5*Weighting!N16+TUM_db1_S2_Util!Q5*Weighting!N17</f>
        <v>0</v>
      </c>
      <c r="O5" s="6">
        <f>+TUM_db1_S2_Util!B5*Weighting!O2+TUM_db1_S2_Util!C5*Weighting!O3+TUM_db1_S2_Util!D5*Weighting!O4+TUM_db1_S2_Util!E5*Weighting!O5+TUM_db1_S2_Util!F5*Weighting!O6+TUM_db1_S2_Util!G5*Weighting!O7+TUM_db1_S2_Util!H5*Weighting!O8+TUM_db1_S2_Util!I5*Weighting!O9+TUM_db1_S2_Util!J5*Weighting!O10+TUM_db1_S2_Util!K5*Weighting!O11+TUM_db1_S2_Util!L5*Weighting!O12+TUM_db1_S2_Util!M5*Weighting!O13+TUM_db1_S2_Util!N5*Weighting!O14+TUM_db1_S2_Util!O5*Weighting!O15+TUM_db1_S2_Util!P5*Weighting!O16+TUM_db1_S2_Util!Q5*Weighting!O17</f>
        <v>0</v>
      </c>
      <c r="P5" s="6">
        <f>+TUM_db1_S2_Util!B5*Weighting!P2+TUM_db1_S2_Util!C5*Weighting!P3+TUM_db1_S2_Util!D5*Weighting!P4+TUM_db1_S2_Util!E5*Weighting!P5+TUM_db1_S2_Util!F5*Weighting!P6+TUM_db1_S2_Util!G5*Weighting!P7+TUM_db1_S2_Util!H5*Weighting!P8+TUM_db1_S2_Util!I5*Weighting!P9+TUM_db1_S2_Util!J5*Weighting!P10+TUM_db1_S2_Util!K5*Weighting!P11+TUM_db1_S2_Util!L5*Weighting!P12+TUM_db1_S2_Util!M5*Weighting!P13+TUM_db1_S2_Util!N5*Weighting!P14+TUM_db1_S2_Util!O5*Weighting!P15+TUM_db1_S2_Util!P5*Weighting!P16+TUM_db1_S2_Util!Q5*Weighting!P17</f>
        <v>0</v>
      </c>
      <c r="Q5" s="6">
        <f>+TUM_db1_S2_Util!B5*Weighting!Q2+TUM_db1_S2_Util!C5*Weighting!Q3+TUM_db1_S2_Util!D5*Weighting!Q4+TUM_db1_S2_Util!E5*Weighting!Q5+TUM_db1_S2_Util!F5*Weighting!Q6+TUM_db1_S2_Util!G5*Weighting!Q7+TUM_db1_S2_Util!H5*Weighting!Q8+TUM_db1_S2_Util!I5*Weighting!Q9+TUM_db1_S2_Util!J5*Weighting!Q10+TUM_db1_S2_Util!K5*Weighting!Q11+TUM_db1_S2_Util!L5*Weighting!Q12+TUM_db1_S2_Util!M5*Weighting!Q13+TUM_db1_S2_Util!N5*Weighting!Q14+TUM_db1_S2_Util!O5*Weighting!Q15+TUM_db1_S2_Util!P5*Weighting!Q16+TUM_db1_S2_Util!Q5*Weighting!Q17</f>
        <v>0</v>
      </c>
      <c r="R5" s="6">
        <f>+TUM_db1_S2_Util!B5*Weighting!R2+TUM_db1_S2_Util!C5*Weighting!R3+TUM_db1_S2_Util!D5*Weighting!R4+TUM_db1_S2_Util!E5*Weighting!R5+TUM_db1_S2_Util!F5*Weighting!R6+TUM_db1_S2_Util!G5*Weighting!R7+TUM_db1_S2_Util!H5*Weighting!R8+TUM_db1_S2_Util!I5*Weighting!R9+TUM_db1_S2_Util!J5*Weighting!R10+TUM_db1_S2_Util!K5*Weighting!R11+TUM_db1_S2_Util!L5*Weighting!R12+TUM_db1_S2_Util!M5*Weighting!R13+TUM_db1_S2_Util!N5*Weighting!R14+TUM_db1_S2_Util!O5*Weighting!R15+TUM_db1_S2_Util!P5*Weighting!R16+TUM_db1_S2_Util!Q5*Weighting!R17</f>
        <v>0</v>
      </c>
      <c r="S5" s="6">
        <f>+TUM_db1_S2_Util!B5*Weighting!S2+TUM_db1_S2_Util!C5*Weighting!S3+TUM_db1_S2_Util!D5*Weighting!S4+TUM_db1_S2_Util!E5*Weighting!S5+TUM_db1_S2_Util!F5*Weighting!S6+TUM_db1_S2_Util!G5*Weighting!S7+TUM_db1_S2_Util!H5*Weighting!S8+TUM_db1_S2_Util!I5*Weighting!S9+TUM_db1_S2_Util!J5*Weighting!S10+TUM_db1_S2_Util!K5*Weighting!S11+TUM_db1_S2_Util!L5*Weighting!S12+TUM_db1_S2_Util!M5*Weighting!S13+TUM_db1_S2_Util!N5*Weighting!S14+TUM_db1_S2_Util!O5*Weighting!S15+TUM_db1_S2_Util!P5*Weighting!S16+TUM_db1_S2_Util!Q5*Weighting!S17</f>
        <v>0</v>
      </c>
      <c r="T5" s="6">
        <f>+TUM_db1_S2_Util!B5*Weighting!T2+TUM_db1_S2_Util!C5*Weighting!T3+TUM_db1_S2_Util!D5*Weighting!T4+TUM_db1_S2_Util!E5*Weighting!T5+TUM_db1_S2_Util!F5*Weighting!T6+TUM_db1_S2_Util!G5*Weighting!T7+TUM_db1_S2_Util!H5*Weighting!T8+TUM_db1_S2_Util!I5*Weighting!T9+TUM_db1_S2_Util!J5*Weighting!T10+TUM_db1_S2_Util!K5*Weighting!T11+TUM_db1_S2_Util!L5*Weighting!T12+TUM_db1_S2_Util!M5*Weighting!T13+TUM_db1_S2_Util!N5*Weighting!T14+TUM_db1_S2_Util!O5*Weighting!T15+TUM_db1_S2_Util!P5*Weighting!T16+TUM_db1_S2_Util!Q5*Weighting!T17</f>
        <v>0</v>
      </c>
      <c r="U5" s="6">
        <f>+TUM_db1_S2_Util!B5*Weighting!U2+TUM_db1_S2_Util!C5*Weighting!U3+TUM_db1_S2_Util!D5*Weighting!U4+TUM_db1_S2_Util!E5*Weighting!U5+TUM_db1_S2_Util!F5*Weighting!U6+TUM_db1_S2_Util!G5*Weighting!U7+TUM_db1_S2_Util!H5*Weighting!U8+TUM_db1_S2_Util!I5*Weighting!U9+TUM_db1_S2_Util!J5*Weighting!U10+TUM_db1_S2_Util!K5*Weighting!U11+TUM_db1_S2_Util!L5*Weighting!U12+TUM_db1_S2_Util!M5*Weighting!U13+TUM_db1_S2_Util!N5*Weighting!U14+TUM_db1_S2_Util!O5*Weighting!U15+TUM_db1_S2_Util!P5*Weighting!U16+TUM_db1_S2_Util!Q5*Weighting!U17</f>
        <v>0</v>
      </c>
      <c r="V5" s="6">
        <f>+TUM_db1_S2_Util!B5*Weighting!V2+TUM_db1_S2_Util!C5*Weighting!V3+TUM_db1_S2_Util!D5*Weighting!V4+TUM_db1_S2_Util!E5*Weighting!V5+TUM_db1_S2_Util!F5*Weighting!V6+TUM_db1_S2_Util!G5*Weighting!V7+TUM_db1_S2_Util!H5*Weighting!V8+TUM_db1_S2_Util!I5*Weighting!V9+TUM_db1_S2_Util!J5*Weighting!V10+TUM_db1_S2_Util!K5*Weighting!V11+TUM_db1_S2_Util!L5*Weighting!V12+TUM_db1_S2_Util!M5*Weighting!V13+TUM_db1_S2_Util!N5*Weighting!V14+TUM_db1_S2_Util!O5*Weighting!V15+TUM_db1_S2_Util!P5*Weighting!V16+TUM_db1_S2_Util!Q5*Weighting!V17</f>
        <v>0</v>
      </c>
      <c r="W5" s="6">
        <f>+TUM_db1_S2_Util!B5*Weighting!W2+TUM_db1_S2_Util!C5*Weighting!W3+TUM_db1_S2_Util!D5*Weighting!W4+TUM_db1_S2_Util!E5*Weighting!W5+TUM_db1_S2_Util!F5*Weighting!W6+TUM_db1_S2_Util!G5*Weighting!W7+TUM_db1_S2_Util!H5*Weighting!W8+TUM_db1_S2_Util!I5*Weighting!W9+TUM_db1_S2_Util!J5*Weighting!W10+TUM_db1_S2_Util!K5*Weighting!W11+TUM_db1_S2_Util!L5*Weighting!W12+TUM_db1_S2_Util!M5*Weighting!W13+TUM_db1_S2_Util!N5*Weighting!W14+TUM_db1_S2_Util!O5*Weighting!W15+TUM_db1_S2_Util!P5*Weighting!W16+TUM_db1_S2_Util!Q5*Weighting!W17</f>
        <v>0</v>
      </c>
      <c r="X5" s="6">
        <f>+TUM_db1_S2_Util!B5*Weighting!X2+TUM_db1_S2_Util!C5*Weighting!X3+TUM_db1_S2_Util!D5*Weighting!X4+TUM_db1_S2_Util!E5*Weighting!X5+TUM_db1_S2_Util!F5*Weighting!X6+TUM_db1_S2_Util!G5*Weighting!X7+TUM_db1_S2_Util!H5*Weighting!X8+TUM_db1_S2_Util!I5*Weighting!X9+TUM_db1_S2_Util!J5*Weighting!X10+TUM_db1_S2_Util!K5*Weighting!X11+TUM_db1_S2_Util!L5*Weighting!X12+TUM_db1_S2_Util!M5*Weighting!X13+TUM_db1_S2_Util!N5*Weighting!X14+TUM_db1_S2_Util!O5*Weighting!X15+TUM_db1_S2_Util!P5*Weighting!X16+TUM_db1_S2_Util!Q5*Weighting!X17</f>
        <v>0</v>
      </c>
      <c r="Y5" s="6">
        <f>+TUM_db1_S2_Util!B5*Weighting!Y2+TUM_db1_S2_Util!C5*Weighting!Y3+TUM_db1_S2_Util!D5*Weighting!Y4+TUM_db1_S2_Util!E5*Weighting!Y5+TUM_db1_S2_Util!F5*Weighting!Y6+TUM_db1_S2_Util!G5*Weighting!Y7+TUM_db1_S2_Util!H5*Weighting!Y8+TUM_db1_S2_Util!I5*Weighting!Y9+TUM_db1_S2_Util!J5*Weighting!Y10+TUM_db1_S2_Util!K5*Weighting!Y11+TUM_db1_S2_Util!L5*Weighting!Y12+TUM_db1_S2_Util!M5*Weighting!Y13+TUM_db1_S2_Util!N5*Weighting!Y14+TUM_db1_S2_Util!O5*Weighting!Y15+TUM_db1_S2_Util!P5*Weighting!Y16+TUM_db1_S2_Util!Q5*Weighting!Y17</f>
        <v>0</v>
      </c>
      <c r="Z5" s="6">
        <f>+TUM_db1_S2_Util!B5*Weighting!Z2+TUM_db1_S2_Util!C5*Weighting!Z3+TUM_db1_S2_Util!D5*Weighting!Z4+TUM_db1_S2_Util!E5*Weighting!Z5+TUM_db1_S2_Util!F5*Weighting!Z6+TUM_db1_S2_Util!G5*Weighting!Z7+TUM_db1_S2_Util!H5*Weighting!Z8+TUM_db1_S2_Util!I5*Weighting!Z9+TUM_db1_S2_Util!J5*Weighting!Z10+TUM_db1_S2_Util!K5*Weighting!Z11+TUM_db1_S2_Util!L5*Weighting!Z12+TUM_db1_S2_Util!M5*Weighting!Z13+TUM_db1_S2_Util!N5*Weighting!Z14+TUM_db1_S2_Util!O5*Weighting!Z15+TUM_db1_S2_Util!P5*Weighting!Z16+TUM_db1_S2_Util!Q5*Weighting!Z17</f>
        <v>0</v>
      </c>
      <c r="AA5" s="6">
        <f>+TUM_db1_S2_Util!B5*Weighting!AA2+TUM_db1_S2_Util!C5*Weighting!AA3+TUM_db1_S2_Util!D5*Weighting!AA4+TUM_db1_S2_Util!E5*Weighting!AA5+TUM_db1_S2_Util!F5*Weighting!AA6+TUM_db1_S2_Util!G5*Weighting!AA7+TUM_db1_S2_Util!H5*Weighting!AA8+TUM_db1_S2_Util!I5*Weighting!AA9+TUM_db1_S2_Util!J5*Weighting!AA10+TUM_db1_S2_Util!K5*Weighting!AA11+TUM_db1_S2_Util!L5*Weighting!AA12+TUM_db1_S2_Util!M5*Weighting!AA13+TUM_db1_S2_Util!N5*Weighting!AA14+TUM_db1_S2_Util!O5*Weighting!AA15+TUM_db1_S2_Util!P5*Weighting!AA16+TUM_db1_S2_Util!Q5*Weighting!AA17</f>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Mat!B2*Weighting!B2+TUM_db1_S2_Mat!C2*Weighting!B3+TUM_db1_S2_Mat!D2*Weighting!B4+TUM_db1_S2_Mat!E2*Weighting!B5+TUM_db1_S2_Mat!F2*Weighting!B6+TUM_db1_S2_Mat!G2*Weighting!B7+TUM_db1_S2_Mat!H2*Weighting!B8+TUM_db1_S2_Mat!I2*Weighting!B9+TUM_db1_S2_Mat!J2*Weighting!B10+TUM_db1_S2_Mat!K2*Weighting!B11+TUM_db1_S2_Mat!L2*Weighting!B12+TUM_db1_S2_Mat!M2*Weighting!B13+TUM_db1_S2_Mat!N2*Weighting!B14+TUM_db1_S2_Mat!O2*Weighting!B15+TUM_db1_S2_Mat!P2*Weighting!B16+TUM_db1_S2_Mat!Q2*Weighting!B17</f>
        <v>1.92537623832574</v>
      </c>
      <c r="C2" s="6">
        <f ca="1">+TUM_db1_S2_Mat!B2*Weighting!C2+TUM_db1_S2_Mat!C2*Weighting!C3+TUM_db1_S2_Mat!D2*Weighting!C4+TUM_db1_S2_Mat!E2*Weighting!C5+TUM_db1_S2_Mat!F2*Weighting!C6+TUM_db1_S2_Mat!G2*Weighting!C7+TUM_db1_S2_Mat!H2*Weighting!C8+TUM_db1_S2_Mat!I2*Weighting!C9+TUM_db1_S2_Mat!J2*Weighting!C10+TUM_db1_S2_Mat!K2*Weighting!C11+TUM_db1_S2_Mat!L2*Weighting!C12+TUM_db1_S2_Mat!M2*Weighting!C13+TUM_db1_S2_Mat!N2*Weighting!C14+TUM_db1_S2_Mat!O2*Weighting!C15+TUM_db1_S2_Mat!P2*Weighting!C16+TUM_db1_S2_Mat!Q2*Weighting!C17</f>
        <v>1.3564597842158541</v>
      </c>
      <c r="D2" s="6">
        <f ca="1">+TUM_db1_S2_Mat!B2*Weighting!D2+TUM_db1_S2_Mat!C2*Weighting!D3+TUM_db1_S2_Mat!D2*Weighting!D4+TUM_db1_S2_Mat!E2*Weighting!D5+TUM_db1_S2_Mat!F2*Weighting!D6+TUM_db1_S2_Mat!G2*Weighting!D7+TUM_db1_S2_Mat!H2*Weighting!D8+TUM_db1_S2_Mat!I2*Weighting!D9+TUM_db1_S2_Mat!J2*Weighting!D10+TUM_db1_S2_Mat!K2*Weighting!D11+TUM_db1_S2_Mat!L2*Weighting!D12+TUM_db1_S2_Mat!M2*Weighting!D13+TUM_db1_S2_Mat!N2*Weighting!D14+TUM_db1_S2_Mat!O2*Weighting!D15+TUM_db1_S2_Mat!P2*Weighting!D16+TUM_db1_S2_Mat!Q2*Weighting!D17</f>
        <v>1.8930699346454851</v>
      </c>
      <c r="E2" s="6">
        <f ca="1">+TUM_db1_S2_Mat!B2*Weighting!E2+TUM_db1_S2_Mat!C2*Weighting!E3+TUM_db1_S2_Mat!D2*Weighting!E4+TUM_db1_S2_Mat!E2*Weighting!E5+TUM_db1_S2_Mat!F2*Weighting!E6+TUM_db1_S2_Mat!G2*Weighting!E7+TUM_db1_S2_Mat!H2*Weighting!E8+TUM_db1_S2_Mat!I2*Weighting!E9+TUM_db1_S2_Mat!J2*Weighting!E10+TUM_db1_S2_Mat!K2*Weighting!E11+TUM_db1_S2_Mat!L2*Weighting!E12+TUM_db1_S2_Mat!M2*Weighting!E13+TUM_db1_S2_Mat!N2*Weighting!E14+TUM_db1_S2_Mat!O2*Weighting!E15+TUM_db1_S2_Mat!P2*Weighting!E16+TUM_db1_S2_Mat!Q2*Weighting!E17</f>
        <v>0.65807982647052921</v>
      </c>
      <c r="F2" s="6">
        <f ca="1">+TUM_db1_S2_Mat!B2*Weighting!F2+TUM_db1_S2_Mat!C2*Weighting!F3+TUM_db1_S2_Mat!D2*Weighting!F4+TUM_db1_S2_Mat!E2*Weighting!F5+TUM_db1_S2_Mat!F2*Weighting!F6+TUM_db1_S2_Mat!G2*Weighting!F7+TUM_db1_S2_Mat!H2*Weighting!F8+TUM_db1_S2_Mat!I2*Weighting!F9+TUM_db1_S2_Mat!J2*Weighting!F10+TUM_db1_S2_Mat!K2*Weighting!F11+TUM_db1_S2_Mat!L2*Weighting!F12+TUM_db1_S2_Mat!M2*Weighting!F13+TUM_db1_S2_Mat!N2*Weighting!F14+TUM_db1_S2_Mat!O2*Weighting!F15+TUM_db1_S2_Mat!P2*Weighting!F16+TUM_db1_S2_Mat!Q2*Weighting!F17</f>
        <v>1.6020425060777224</v>
      </c>
      <c r="G2" s="6">
        <f>+TUM_db1_S2_Mat!B2*Weighting!G2+TUM_db1_S2_Mat!C2*Weighting!G3+TUM_db1_S2_Mat!D2*Weighting!G4+TUM_db1_S2_Mat!E2*Weighting!G5+TUM_db1_S2_Mat!F2*Weighting!G6+TUM_db1_S2_Mat!G2*Weighting!G7+TUM_db1_S2_Mat!H2*Weighting!G8+TUM_db1_S2_Mat!I2*Weighting!G9+TUM_db1_S2_Mat!J2*Weighting!G10+TUM_db1_S2_Mat!K2*Weighting!G11+TUM_db1_S2_Mat!L2*Weighting!G12+TUM_db1_S2_Mat!M2*Weighting!G13+TUM_db1_S2_Mat!N2*Weighting!G14+TUM_db1_S2_Mat!O2*Weighting!G15+TUM_db1_S2_Mat!P2*Weighting!G16+TUM_db1_S2_Mat!Q2*Weighting!G17</f>
        <v>0.99671903440361254</v>
      </c>
      <c r="H2" s="6">
        <f>+TUM_db1_S2_Mat!B2*Weighting!H2+TUM_db1_S2_Mat!C2*Weighting!H3+TUM_db1_S2_Mat!D2*Weighting!H4+TUM_db1_S2_Mat!E2*Weighting!H5+TUM_db1_S2_Mat!F2*Weighting!H6+TUM_db1_S2_Mat!G2*Weighting!H7+TUM_db1_S2_Mat!H2*Weighting!H8+TUM_db1_S2_Mat!I2*Weighting!H9+TUM_db1_S2_Mat!J2*Weighting!H10+TUM_db1_S2_Mat!K2*Weighting!H11+TUM_db1_S2_Mat!L2*Weighting!H12+TUM_db1_S2_Mat!M2*Weighting!H13+TUM_db1_S2_Mat!N2*Weighting!H14+TUM_db1_S2_Mat!O2*Weighting!H15+TUM_db1_S2_Mat!P2*Weighting!H16+TUM_db1_S2_Mat!Q2*Weighting!H17</f>
        <v>1.0116724673109783</v>
      </c>
      <c r="I2" s="6">
        <f>+TUM_db1_S2_Mat!B2*Weighting!I2+TUM_db1_S2_Mat!C2*Weighting!I3+TUM_db1_S2_Mat!D2*Weighting!I4+TUM_db1_S2_Mat!E2*Weighting!I5+TUM_db1_S2_Mat!F2*Weighting!I6+TUM_db1_S2_Mat!G2*Weighting!I7+TUM_db1_S2_Mat!H2*Weighting!I8+TUM_db1_S2_Mat!I2*Weighting!I9+TUM_db1_S2_Mat!J2*Weighting!I10+TUM_db1_S2_Mat!K2*Weighting!I11+TUM_db1_S2_Mat!L2*Weighting!I12+TUM_db1_S2_Mat!M2*Weighting!I13+TUM_db1_S2_Mat!N2*Weighting!I14+TUM_db1_S2_Mat!O2*Weighting!I15+TUM_db1_S2_Mat!P2*Weighting!I16+TUM_db1_S2_Mat!Q2*Weighting!I17</f>
        <v>0.98830534881940579</v>
      </c>
      <c r="J2" s="6">
        <f>+TUM_db1_S2_Mat!B2*Weighting!J2+TUM_db1_S2_Mat!C2*Weighting!J3+TUM_db1_S2_Mat!D2*Weighting!J4+TUM_db1_S2_Mat!E2*Weighting!J5+TUM_db1_S2_Mat!F2*Weighting!J6+TUM_db1_S2_Mat!G2*Weighting!J7+TUM_db1_S2_Mat!H2*Weighting!J8+TUM_db1_S2_Mat!I2*Weighting!J9+TUM_db1_S2_Mat!J2*Weighting!J10+TUM_db1_S2_Mat!K2*Weighting!J11+TUM_db1_S2_Mat!L2*Weighting!J12+TUM_db1_S2_Mat!M2*Weighting!J13+TUM_db1_S2_Mat!N2*Weighting!J14+TUM_db1_S2_Mat!O2*Weighting!J15+TUM_db1_S2_Mat!P2*Weighting!J16+TUM_db1_S2_Mat!Q2*Weighting!J17</f>
        <v>0.62291361006404644</v>
      </c>
      <c r="K2" s="6">
        <f>+TUM_db1_S2_Mat!B2*Weighting!K2+TUM_db1_S2_Mat!C2*Weighting!K3+TUM_db1_S2_Mat!D2*Weighting!K4+TUM_db1_S2_Mat!E2*Weighting!K5+TUM_db1_S2_Mat!F2*Weighting!K6+TUM_db1_S2_Mat!G2*Weighting!K7+TUM_db1_S2_Mat!H2*Weighting!K8+TUM_db1_S2_Mat!I2*Weighting!K9+TUM_db1_S2_Mat!J2*Weighting!K10+TUM_db1_S2_Mat!K2*Weighting!K11+TUM_db1_S2_Mat!L2*Weighting!K12+TUM_db1_S2_Mat!M2*Weighting!K13+TUM_db1_S2_Mat!N2*Weighting!K14+TUM_db1_S2_Mat!O2*Weighting!K15+TUM_db1_S2_Mat!P2*Weighting!K16+TUM_db1_S2_Mat!Q2*Weighting!K17</f>
        <v>0.91880533029898093</v>
      </c>
      <c r="L2" s="6">
        <f>+TUM_db1_S2_Mat!B2*Weighting!L2+TUM_db1_S2_Mat!C2*Weighting!L3+TUM_db1_S2_Mat!D2*Weighting!L4+TUM_db1_S2_Mat!E2*Weighting!L5+TUM_db1_S2_Mat!F2*Weighting!L6+TUM_db1_S2_Mat!G2*Weighting!L7+TUM_db1_S2_Mat!H2*Weighting!L8+TUM_db1_S2_Mat!I2*Weighting!L9+TUM_db1_S2_Mat!J2*Weighting!L10+TUM_db1_S2_Mat!K2*Weighting!L11+TUM_db1_S2_Mat!L2*Weighting!L12+TUM_db1_S2_Mat!M2*Weighting!L13+TUM_db1_S2_Mat!N2*Weighting!L14+TUM_db1_S2_Mat!O2*Weighting!L15+TUM_db1_S2_Mat!P2*Weighting!L16+TUM_db1_S2_Mat!Q2*Weighting!L17</f>
        <v>0.63806090355951273</v>
      </c>
      <c r="M2" s="6">
        <f>+TUM_db1_S2_Mat!B2*Weighting!M2+TUM_db1_S2_Mat!C2*Weighting!M3+TUM_db1_S2_Mat!D2*Weighting!M4+TUM_db1_S2_Mat!E2*Weighting!M5+TUM_db1_S2_Mat!F2*Weighting!M6+TUM_db1_S2_Mat!G2*Weighting!M7+TUM_db1_S2_Mat!H2*Weighting!M8+TUM_db1_S2_Mat!I2*Weighting!M9+TUM_db1_S2_Mat!J2*Weighting!M10+TUM_db1_S2_Mat!K2*Weighting!M11+TUM_db1_S2_Mat!L2*Weighting!M12+TUM_db1_S2_Mat!M2*Weighting!M13+TUM_db1_S2_Mat!N2*Weighting!M14+TUM_db1_S2_Mat!O2*Weighting!M15+TUM_db1_S2_Mat!P2*Weighting!M16+TUM_db1_S2_Mat!Q2*Weighting!M17</f>
        <v>0.26575915518047211</v>
      </c>
      <c r="N2" s="6">
        <f>+TUM_db1_S2_Mat!B2*Weighting!N2+TUM_db1_S2_Mat!C2*Weighting!N3+TUM_db1_S2_Mat!D2*Weighting!N4+TUM_db1_S2_Mat!E2*Weighting!N5+TUM_db1_S2_Mat!F2*Weighting!N6+TUM_db1_S2_Mat!G2*Weighting!N7+TUM_db1_S2_Mat!H2*Weighting!N8+TUM_db1_S2_Mat!I2*Weighting!N9+TUM_db1_S2_Mat!J2*Weighting!N10+TUM_db1_S2_Mat!K2*Weighting!N11+TUM_db1_S2_Mat!L2*Weighting!N12+TUM_db1_S2_Mat!M2*Weighting!N13+TUM_db1_S2_Mat!N2*Weighting!N14+TUM_db1_S2_Mat!O2*Weighting!N15+TUM_db1_S2_Mat!P2*Weighting!N16+TUM_db1_S2_Mat!Q2*Weighting!N17</f>
        <v>3.3938060250373634</v>
      </c>
      <c r="O2" s="6">
        <f>+TUM_db1_S2_Mat!B2*Weighting!O2+TUM_db1_S2_Mat!C2*Weighting!O3+TUM_db1_S2_Mat!D2*Weighting!O4+TUM_db1_S2_Mat!E2*Weighting!O5+TUM_db1_S2_Mat!F2*Weighting!O6+TUM_db1_S2_Mat!G2*Weighting!O7+TUM_db1_S2_Mat!H2*Weighting!O8+TUM_db1_S2_Mat!I2*Weighting!O9+TUM_db1_S2_Mat!J2*Weighting!O10+TUM_db1_S2_Mat!K2*Weighting!O11+TUM_db1_S2_Mat!L2*Weighting!O12+TUM_db1_S2_Mat!M2*Weighting!O13+TUM_db1_S2_Mat!N2*Weighting!O14+TUM_db1_S2_Mat!O2*Weighting!O15+TUM_db1_S2_Mat!P2*Weighting!O16+TUM_db1_S2_Mat!Q2*Weighting!O17</f>
        <v>0.89797346785280219</v>
      </c>
      <c r="P2" s="6">
        <f>+TUM_db1_S2_Mat!B2*Weighting!P2+TUM_db1_S2_Mat!C2*Weighting!P3+TUM_db1_S2_Mat!D2*Weighting!P4+TUM_db1_S2_Mat!E2*Weighting!P5+TUM_db1_S2_Mat!F2*Weighting!P6+TUM_db1_S2_Mat!G2*Weighting!P7+TUM_db1_S2_Mat!H2*Weighting!P8+TUM_db1_S2_Mat!I2*Weighting!P9+TUM_db1_S2_Mat!J2*Weighting!P10+TUM_db1_S2_Mat!K2*Weighting!P11+TUM_db1_S2_Mat!L2*Weighting!P12+TUM_db1_S2_Mat!M2*Weighting!P13+TUM_db1_S2_Mat!N2*Weighting!P14+TUM_db1_S2_Mat!O2*Weighting!P15+TUM_db1_S2_Mat!P2*Weighting!P16+TUM_db1_S2_Mat!Q2*Weighting!P17</f>
        <v>0.50735372498990738</v>
      </c>
      <c r="Q2" s="6">
        <f>+TUM_db1_S2_Mat!B2*Weighting!Q2+TUM_db1_S2_Mat!C2*Weighting!Q3+TUM_db1_S2_Mat!D2*Weighting!Q4+TUM_db1_S2_Mat!E2*Weighting!Q5+TUM_db1_S2_Mat!F2*Weighting!Q6+TUM_db1_S2_Mat!G2*Weighting!Q7+TUM_db1_S2_Mat!H2*Weighting!Q8+TUM_db1_S2_Mat!I2*Weighting!Q9+TUM_db1_S2_Mat!J2*Weighting!Q10+TUM_db1_S2_Mat!K2*Weighting!Q11+TUM_db1_S2_Mat!L2*Weighting!Q12+TUM_db1_S2_Mat!M2*Weighting!Q13+TUM_db1_S2_Mat!N2*Weighting!Q14+TUM_db1_S2_Mat!O2*Weighting!Q15+TUM_db1_S2_Mat!P2*Weighting!Q16+TUM_db1_S2_Mat!Q2*Weighting!Q17</f>
        <v>0.41393999335640208</v>
      </c>
      <c r="R2" s="6">
        <f>+TUM_db1_S2_Mat!B2*Weighting!R2+TUM_db1_S2_Mat!C2*Weighting!R3+TUM_db1_S2_Mat!D2*Weighting!R4+TUM_db1_S2_Mat!E2*Weighting!R5+TUM_db1_S2_Mat!F2*Weighting!R6+TUM_db1_S2_Mat!G2*Weighting!R7+TUM_db1_S2_Mat!H2*Weighting!R8+TUM_db1_S2_Mat!I2*Weighting!R9+TUM_db1_S2_Mat!J2*Weighting!R10+TUM_db1_S2_Mat!K2*Weighting!R11+TUM_db1_S2_Mat!L2*Weighting!R12+TUM_db1_S2_Mat!M2*Weighting!R13+TUM_db1_S2_Mat!N2*Weighting!R14+TUM_db1_S2_Mat!O2*Weighting!R15+TUM_db1_S2_Mat!P2*Weighting!R16+TUM_db1_S2_Mat!Q2*Weighting!R17</f>
        <v>0.85518561537444671</v>
      </c>
      <c r="S2" s="6">
        <f>+TUM_db1_S2_Mat!B2*Weighting!S2+TUM_db1_S2_Mat!C2*Weighting!S3+TUM_db1_S2_Mat!D2*Weighting!S4+TUM_db1_S2_Mat!E2*Weighting!S5+TUM_db1_S2_Mat!F2*Weighting!S6+TUM_db1_S2_Mat!G2*Weighting!S7+TUM_db1_S2_Mat!H2*Weighting!S8+TUM_db1_S2_Mat!I2*Weighting!S9+TUM_db1_S2_Mat!J2*Weighting!S10+TUM_db1_S2_Mat!K2*Weighting!S11+TUM_db1_S2_Mat!L2*Weighting!S12+TUM_db1_S2_Mat!M2*Weighting!S13+TUM_db1_S2_Mat!N2*Weighting!S14+TUM_db1_S2_Mat!O2*Weighting!S15+TUM_db1_S2_Mat!P2*Weighting!S16+TUM_db1_S2_Mat!Q2*Weighting!S17</f>
        <v>0.98682881821037305</v>
      </c>
      <c r="T2" s="6">
        <f>+TUM_db1_S2_Mat!B2*Weighting!T2+TUM_db1_S2_Mat!C2*Weighting!T3+TUM_db1_S2_Mat!D2*Weighting!T4+TUM_db1_S2_Mat!E2*Weighting!T5+TUM_db1_S2_Mat!F2*Weighting!T6+TUM_db1_S2_Mat!G2*Weighting!T7+TUM_db1_S2_Mat!H2*Weighting!T8+TUM_db1_S2_Mat!I2*Weighting!T9+TUM_db1_S2_Mat!J2*Weighting!T10+TUM_db1_S2_Mat!K2*Weighting!T11+TUM_db1_S2_Mat!L2*Weighting!T12+TUM_db1_S2_Mat!M2*Weighting!T13+TUM_db1_S2_Mat!N2*Weighting!T14+TUM_db1_S2_Mat!O2*Weighting!T15+TUM_db1_S2_Mat!P2*Weighting!T16+TUM_db1_S2_Mat!Q2*Weighting!T17</f>
        <v>0.54807097806590066</v>
      </c>
      <c r="U2" s="6">
        <f>+TUM_db1_S2_Mat!B2*Weighting!U2+TUM_db1_S2_Mat!C2*Weighting!U3+TUM_db1_S2_Mat!D2*Weighting!U4+TUM_db1_S2_Mat!E2*Weighting!U5+TUM_db1_S2_Mat!F2*Weighting!U6+TUM_db1_S2_Mat!G2*Weighting!U7+TUM_db1_S2_Mat!H2*Weighting!U8+TUM_db1_S2_Mat!I2*Weighting!U9+TUM_db1_S2_Mat!J2*Weighting!U10+TUM_db1_S2_Mat!K2*Weighting!U11+TUM_db1_S2_Mat!L2*Weighting!U12+TUM_db1_S2_Mat!M2*Weighting!U13+TUM_db1_S2_Mat!N2*Weighting!U14+TUM_db1_S2_Mat!O2*Weighting!U15+TUM_db1_S2_Mat!P2*Weighting!U16+TUM_db1_S2_Mat!Q2*Weighting!U17</f>
        <v>0.13996034428543111</v>
      </c>
      <c r="V2" s="6">
        <f>+TUM_db1_S2_Mat!B2*Weighting!V2+TUM_db1_S2_Mat!C2*Weighting!V3+TUM_db1_S2_Mat!D2*Weighting!V4+TUM_db1_S2_Mat!E2*Weighting!V5+TUM_db1_S2_Mat!F2*Weighting!V6+TUM_db1_S2_Mat!G2*Weighting!V7+TUM_db1_S2_Mat!H2*Weighting!V8+TUM_db1_S2_Mat!I2*Weighting!V9+TUM_db1_S2_Mat!J2*Weighting!V10+TUM_db1_S2_Mat!K2*Weighting!V11+TUM_db1_S2_Mat!L2*Weighting!V12+TUM_db1_S2_Mat!M2*Weighting!V13+TUM_db1_S2_Mat!N2*Weighting!V14+TUM_db1_S2_Mat!O2*Weighting!V15+TUM_db1_S2_Mat!P2*Weighting!V16+TUM_db1_S2_Mat!Q2*Weighting!V17</f>
        <v>0.31226076657536828</v>
      </c>
      <c r="W2" s="6">
        <f>+TUM_db1_S2_Mat!B2*Weighting!W2+TUM_db1_S2_Mat!C2*Weighting!W3+TUM_db1_S2_Mat!D2*Weighting!W4+TUM_db1_S2_Mat!E2*Weighting!W5+TUM_db1_S2_Mat!F2*Weighting!W6+TUM_db1_S2_Mat!G2*Weighting!W7+TUM_db1_S2_Mat!H2*Weighting!W8+TUM_db1_S2_Mat!I2*Weighting!W9+TUM_db1_S2_Mat!J2*Weighting!W10+TUM_db1_S2_Mat!K2*Weighting!W11+TUM_db1_S2_Mat!L2*Weighting!W12+TUM_db1_S2_Mat!M2*Weighting!W13+TUM_db1_S2_Mat!N2*Weighting!W14+TUM_db1_S2_Mat!O2*Weighting!W15+TUM_db1_S2_Mat!P2*Weighting!W16+TUM_db1_S2_Mat!Q2*Weighting!W17</f>
        <v>0.53848059853843844</v>
      </c>
      <c r="X2" s="6">
        <f>+TUM_db1_S2_Mat!B2*Weighting!X2+TUM_db1_S2_Mat!C2*Weighting!X3+TUM_db1_S2_Mat!D2*Weighting!X4+TUM_db1_S2_Mat!E2*Weighting!X5+TUM_db1_S2_Mat!F2*Weighting!X6+TUM_db1_S2_Mat!G2*Weighting!X7+TUM_db1_S2_Mat!H2*Weighting!X8+TUM_db1_S2_Mat!I2*Weighting!X9+TUM_db1_S2_Mat!J2*Weighting!X10+TUM_db1_S2_Mat!K2*Weighting!X11+TUM_db1_S2_Mat!L2*Weighting!X12+TUM_db1_S2_Mat!M2*Weighting!X13+TUM_db1_S2_Mat!N2*Weighting!X14+TUM_db1_S2_Mat!O2*Weighting!X15+TUM_db1_S2_Mat!P2*Weighting!X16+TUM_db1_S2_Mat!Q2*Weighting!X17</f>
        <v>0.13151433882356131</v>
      </c>
      <c r="Y2" s="6">
        <f>+TUM_db1_S2_Mat!B2*Weighting!Y2+TUM_db1_S2_Mat!C2*Weighting!Y3+TUM_db1_S2_Mat!D2*Weighting!Y4+TUM_db1_S2_Mat!E2*Weighting!Y5+TUM_db1_S2_Mat!F2*Weighting!Y6+TUM_db1_S2_Mat!G2*Weighting!Y7+TUM_db1_S2_Mat!H2*Weighting!Y8+TUM_db1_S2_Mat!I2*Weighting!Y9+TUM_db1_S2_Mat!J2*Weighting!Y10+TUM_db1_S2_Mat!K2*Weighting!Y11+TUM_db1_S2_Mat!L2*Weighting!Y12+TUM_db1_S2_Mat!M2*Weighting!Y13+TUM_db1_S2_Mat!N2*Weighting!Y14+TUM_db1_S2_Mat!O2*Weighting!Y15+TUM_db1_S2_Mat!P2*Weighting!Y16+TUM_db1_S2_Mat!Q2*Weighting!Y17</f>
        <v>0.16592103697655941</v>
      </c>
      <c r="Z2" s="6">
        <f>+TUM_db1_S2_Mat!B2*Weighting!Z2+TUM_db1_S2_Mat!C2*Weighting!Z3+TUM_db1_S2_Mat!D2*Weighting!Z4+TUM_db1_S2_Mat!E2*Weighting!Z5+TUM_db1_S2_Mat!F2*Weighting!Z6+TUM_db1_S2_Mat!G2*Weighting!Z7+TUM_db1_S2_Mat!H2*Weighting!Z8+TUM_db1_S2_Mat!I2*Weighting!Z9+TUM_db1_S2_Mat!J2*Weighting!Z10+TUM_db1_S2_Mat!K2*Weighting!Z11+TUM_db1_S2_Mat!L2*Weighting!Z12+TUM_db1_S2_Mat!M2*Weighting!Z13+TUM_db1_S2_Mat!N2*Weighting!Z14+TUM_db1_S2_Mat!O2*Weighting!Z15+TUM_db1_S2_Mat!P2*Weighting!Z16+TUM_db1_S2_Mat!Q2*Weighting!Z17</f>
        <v>0.17093400955609972</v>
      </c>
      <c r="AA2" s="6">
        <f>+TUM_db1_S2_Mat!B2*Weighting!AA2+TUM_db1_S2_Mat!C2*Weighting!AA3+TUM_db1_S2_Mat!D2*Weighting!AA4+TUM_db1_S2_Mat!E2*Weighting!AA5+TUM_db1_S2_Mat!F2*Weighting!AA6+TUM_db1_S2_Mat!G2*Weighting!AA7+TUM_db1_S2_Mat!H2*Weighting!AA8+TUM_db1_S2_Mat!I2*Weighting!AA9+TUM_db1_S2_Mat!J2*Weighting!AA10+TUM_db1_S2_Mat!K2*Weighting!AA11+TUM_db1_S2_Mat!L2*Weighting!AA12+TUM_db1_S2_Mat!M2*Weighting!AA13+TUM_db1_S2_Mat!N2*Weighting!AA14+TUM_db1_S2_Mat!O2*Weighting!AA15+TUM_db1_S2_Mat!P2*Weighting!AA16+TUM_db1_S2_Mat!Q2*Weighting!AA17</f>
        <v>5.9814547740751625</v>
      </c>
    </row>
    <row r="3" spans="1:27" x14ac:dyDescent="0.35">
      <c r="A3" s="5" t="s">
        <v>2</v>
      </c>
      <c r="B3" s="6">
        <f ca="1">+TUM_db1_S2_Mat!B3*Weighting!B2+TUM_db1_S2_Mat!C3*Weighting!B3+TUM_db1_S2_Mat!D3*Weighting!B4+TUM_db1_S2_Mat!E3*Weighting!B5+TUM_db1_S2_Mat!F3*Weighting!B6+TUM_db1_S2_Mat!G3*Weighting!B7+TUM_db1_S2_Mat!H3*Weighting!B8+TUM_db1_S2_Mat!I3*Weighting!B9+TUM_db1_S2_Mat!J3*Weighting!B10+TUM_db1_S2_Mat!K3*Weighting!B11+TUM_db1_S2_Mat!L3*Weighting!B12+TUM_db1_S2_Mat!M3*Weighting!B13+TUM_db1_S2_Mat!N3*Weighting!B14+TUM_db1_S2_Mat!O3*Weighting!B15+TUM_db1_S2_Mat!P3*Weighting!B16+TUM_db1_S2_Mat!Q3*Weighting!B17</f>
        <v>0.32089603972095682</v>
      </c>
      <c r="C3" s="6">
        <f ca="1">+TUM_db1_S2_Mat!B3*Weighting!C2+TUM_db1_S2_Mat!C3*Weighting!C3+TUM_db1_S2_Mat!D3*Weighting!C4+TUM_db1_S2_Mat!E3*Weighting!C5+TUM_db1_S2_Mat!F3*Weighting!C6+TUM_db1_S2_Mat!G3*Weighting!C7+TUM_db1_S2_Mat!H3*Weighting!C8+TUM_db1_S2_Mat!I3*Weighting!C9+TUM_db1_S2_Mat!J3*Weighting!C10+TUM_db1_S2_Mat!K3*Weighting!C11+TUM_db1_S2_Mat!L3*Weighting!C12+TUM_db1_S2_Mat!M3*Weighting!C13+TUM_db1_S2_Mat!N3*Weighting!C14+TUM_db1_S2_Mat!O3*Weighting!C15+TUM_db1_S2_Mat!P3*Weighting!C16+TUM_db1_S2_Mat!Q3*Weighting!C17</f>
        <v>0.22607663070264239</v>
      </c>
      <c r="D3" s="6">
        <f ca="1">+TUM_db1_S2_Mat!B3*Weighting!D2+TUM_db1_S2_Mat!C3*Weighting!D3+TUM_db1_S2_Mat!D3*Weighting!D4+TUM_db1_S2_Mat!E3*Weighting!D5+TUM_db1_S2_Mat!F3*Weighting!D6+TUM_db1_S2_Mat!G3*Weighting!D7+TUM_db1_S2_Mat!H3*Weighting!D8+TUM_db1_S2_Mat!I3*Weighting!D9+TUM_db1_S2_Mat!J3*Weighting!D10+TUM_db1_S2_Mat!K3*Weighting!D11+TUM_db1_S2_Mat!L3*Weighting!D12+TUM_db1_S2_Mat!M3*Weighting!D13+TUM_db1_S2_Mat!N3*Weighting!D14+TUM_db1_S2_Mat!O3*Weighting!D15+TUM_db1_S2_Mat!P3*Weighting!D16+TUM_db1_S2_Mat!Q3*Weighting!D17</f>
        <v>0.31551165577424767</v>
      </c>
      <c r="E3" s="6">
        <f ca="1">+TUM_db1_S2_Mat!B3*Weighting!E2+TUM_db1_S2_Mat!C3*Weighting!E3+TUM_db1_S2_Mat!D3*Weighting!E4+TUM_db1_S2_Mat!E3*Weighting!E5+TUM_db1_S2_Mat!F3*Weighting!E6+TUM_db1_S2_Mat!G3*Weighting!E7+TUM_db1_S2_Mat!H3*Weighting!E8+TUM_db1_S2_Mat!I3*Weighting!E9+TUM_db1_S2_Mat!J3*Weighting!E10+TUM_db1_S2_Mat!K3*Weighting!E11+TUM_db1_S2_Mat!L3*Weighting!E12+TUM_db1_S2_Mat!M3*Weighting!E13+TUM_db1_S2_Mat!N3*Weighting!E14+TUM_db1_S2_Mat!O3*Weighting!E15+TUM_db1_S2_Mat!P3*Weighting!E16+TUM_db1_S2_Mat!Q3*Weighting!E17</f>
        <v>0.10967997107842158</v>
      </c>
      <c r="F3" s="6">
        <f ca="1">+TUM_db1_S2_Mat!B3*Weighting!F2+TUM_db1_S2_Mat!C3*Weighting!F3+TUM_db1_S2_Mat!D3*Weighting!F4+TUM_db1_S2_Mat!E3*Weighting!F5+TUM_db1_S2_Mat!F3*Weighting!F6+TUM_db1_S2_Mat!G3*Weighting!F7+TUM_db1_S2_Mat!H3*Weighting!F8+TUM_db1_S2_Mat!I3*Weighting!F9+TUM_db1_S2_Mat!J3*Weighting!F10+TUM_db1_S2_Mat!K3*Weighting!F11+TUM_db1_S2_Mat!L3*Weighting!F12+TUM_db1_S2_Mat!M3*Weighting!F13+TUM_db1_S2_Mat!N3*Weighting!F14+TUM_db1_S2_Mat!O3*Weighting!F15+TUM_db1_S2_Mat!P3*Weighting!F16+TUM_db1_S2_Mat!Q3*Weighting!F17</f>
        <v>0.26700708434628706</v>
      </c>
      <c r="G3" s="6">
        <f>+TUM_db1_S2_Mat!B3*Weighting!G2+TUM_db1_S2_Mat!C3*Weighting!G3+TUM_db1_S2_Mat!D3*Weighting!G4+TUM_db1_S2_Mat!E3*Weighting!G5+TUM_db1_S2_Mat!F3*Weighting!G6+TUM_db1_S2_Mat!G3*Weighting!G7+TUM_db1_S2_Mat!H3*Weighting!G8+TUM_db1_S2_Mat!I3*Weighting!G9+TUM_db1_S2_Mat!J3*Weighting!G10+TUM_db1_S2_Mat!K3*Weighting!G11+TUM_db1_S2_Mat!L3*Weighting!G12+TUM_db1_S2_Mat!M3*Weighting!G13+TUM_db1_S2_Mat!N3*Weighting!G14+TUM_db1_S2_Mat!O3*Weighting!G15+TUM_db1_S2_Mat!P3*Weighting!G16+TUM_db1_S2_Mat!Q3*Weighting!G17</f>
        <v>0.16611983906726879</v>
      </c>
      <c r="H3" s="6">
        <f>+TUM_db1_S2_Mat!B3*Weighting!H2+TUM_db1_S2_Mat!C3*Weighting!H3+TUM_db1_S2_Mat!D3*Weighting!H4+TUM_db1_S2_Mat!E3*Weighting!H5+TUM_db1_S2_Mat!F3*Weighting!H6+TUM_db1_S2_Mat!G3*Weighting!H7+TUM_db1_S2_Mat!H3*Weighting!H8+TUM_db1_S2_Mat!I3*Weighting!H9+TUM_db1_S2_Mat!J3*Weighting!H10+TUM_db1_S2_Mat!K3*Weighting!H11+TUM_db1_S2_Mat!L3*Weighting!H12+TUM_db1_S2_Mat!M3*Weighting!H13+TUM_db1_S2_Mat!N3*Weighting!H14+TUM_db1_S2_Mat!O3*Weighting!H15+TUM_db1_S2_Mat!P3*Weighting!H16+TUM_db1_S2_Mat!Q3*Weighting!H17</f>
        <v>0.16861207788516308</v>
      </c>
      <c r="I3" s="6">
        <f>+TUM_db1_S2_Mat!B3*Weighting!I2+TUM_db1_S2_Mat!C3*Weighting!I3+TUM_db1_S2_Mat!D3*Weighting!I4+TUM_db1_S2_Mat!E3*Weighting!I5+TUM_db1_S2_Mat!F3*Weighting!I6+TUM_db1_S2_Mat!G3*Weighting!I7+TUM_db1_S2_Mat!H3*Weighting!I8+TUM_db1_S2_Mat!I3*Weighting!I9+TUM_db1_S2_Mat!J3*Weighting!I10+TUM_db1_S2_Mat!K3*Weighting!I11+TUM_db1_S2_Mat!L3*Weighting!I12+TUM_db1_S2_Mat!M3*Weighting!I13+TUM_db1_S2_Mat!N3*Weighting!I14+TUM_db1_S2_Mat!O3*Weighting!I15+TUM_db1_S2_Mat!P3*Weighting!I16+TUM_db1_S2_Mat!Q3*Weighting!I17</f>
        <v>0.16471755813656763</v>
      </c>
      <c r="J3" s="6">
        <f>+TUM_db1_S2_Mat!B3*Weighting!J2+TUM_db1_S2_Mat!C3*Weighting!J3+TUM_db1_S2_Mat!D3*Weighting!J4+TUM_db1_S2_Mat!E3*Weighting!J5+TUM_db1_S2_Mat!F3*Weighting!J6+TUM_db1_S2_Mat!G3*Weighting!J7+TUM_db1_S2_Mat!H3*Weighting!J8+TUM_db1_S2_Mat!I3*Weighting!J9+TUM_db1_S2_Mat!J3*Weighting!J10+TUM_db1_S2_Mat!K3*Weighting!J11+TUM_db1_S2_Mat!L3*Weighting!J12+TUM_db1_S2_Mat!M3*Weighting!J13+TUM_db1_S2_Mat!N3*Weighting!J14+TUM_db1_S2_Mat!O3*Weighting!J15+TUM_db1_S2_Mat!P3*Weighting!J16+TUM_db1_S2_Mat!Q3*Weighting!J17</f>
        <v>0.10381893501067445</v>
      </c>
      <c r="K3" s="6">
        <f>+TUM_db1_S2_Mat!B3*Weighting!K2+TUM_db1_S2_Mat!C3*Weighting!K3+TUM_db1_S2_Mat!D3*Weighting!K4+TUM_db1_S2_Mat!E3*Weighting!K5+TUM_db1_S2_Mat!F3*Weighting!K6+TUM_db1_S2_Mat!G3*Weighting!K7+TUM_db1_S2_Mat!H3*Weighting!K8+TUM_db1_S2_Mat!I3*Weighting!K9+TUM_db1_S2_Mat!J3*Weighting!K10+TUM_db1_S2_Mat!K3*Weighting!K11+TUM_db1_S2_Mat!L3*Weighting!K12+TUM_db1_S2_Mat!M3*Weighting!K13+TUM_db1_S2_Mat!N3*Weighting!K14+TUM_db1_S2_Mat!O3*Weighting!K15+TUM_db1_S2_Mat!P3*Weighting!K16+TUM_db1_S2_Mat!Q3*Weighting!K17</f>
        <v>0.15313422171649688</v>
      </c>
      <c r="L3" s="6">
        <f>+TUM_db1_S2_Mat!B3*Weighting!L2+TUM_db1_S2_Mat!C3*Weighting!L3+TUM_db1_S2_Mat!D3*Weighting!L4+TUM_db1_S2_Mat!E3*Weighting!L5+TUM_db1_S2_Mat!F3*Weighting!L6+TUM_db1_S2_Mat!G3*Weighting!L7+TUM_db1_S2_Mat!H3*Weighting!L8+TUM_db1_S2_Mat!I3*Weighting!L9+TUM_db1_S2_Mat!J3*Weighting!L10+TUM_db1_S2_Mat!K3*Weighting!L11+TUM_db1_S2_Mat!L3*Weighting!L12+TUM_db1_S2_Mat!M3*Weighting!L13+TUM_db1_S2_Mat!N3*Weighting!L14+TUM_db1_S2_Mat!O3*Weighting!L15+TUM_db1_S2_Mat!P3*Weighting!L16+TUM_db1_S2_Mat!Q3*Weighting!L17</f>
        <v>0.10634348392658549</v>
      </c>
      <c r="M3" s="6">
        <f>+TUM_db1_S2_Mat!B3*Weighting!M2+TUM_db1_S2_Mat!C3*Weighting!M3+TUM_db1_S2_Mat!D3*Weighting!M4+TUM_db1_S2_Mat!E3*Weighting!M5+TUM_db1_S2_Mat!F3*Weighting!M6+TUM_db1_S2_Mat!G3*Weighting!M7+TUM_db1_S2_Mat!H3*Weighting!M8+TUM_db1_S2_Mat!I3*Weighting!M9+TUM_db1_S2_Mat!J3*Weighting!M10+TUM_db1_S2_Mat!K3*Weighting!M11+TUM_db1_S2_Mat!L3*Weighting!M12+TUM_db1_S2_Mat!M3*Weighting!M13+TUM_db1_S2_Mat!N3*Weighting!M14+TUM_db1_S2_Mat!O3*Weighting!M15+TUM_db1_S2_Mat!P3*Weighting!M16+TUM_db1_S2_Mat!Q3*Weighting!M17</f>
        <v>4.4293192530078691E-2</v>
      </c>
      <c r="N3" s="6">
        <f>+TUM_db1_S2_Mat!B3*Weighting!N2+TUM_db1_S2_Mat!C3*Weighting!N3+TUM_db1_S2_Mat!D3*Weighting!N4+TUM_db1_S2_Mat!E3*Weighting!N5+TUM_db1_S2_Mat!F3*Weighting!N6+TUM_db1_S2_Mat!G3*Weighting!N7+TUM_db1_S2_Mat!H3*Weighting!N8+TUM_db1_S2_Mat!I3*Weighting!N9+TUM_db1_S2_Mat!J3*Weighting!N10+TUM_db1_S2_Mat!K3*Weighting!N11+TUM_db1_S2_Mat!L3*Weighting!N12+TUM_db1_S2_Mat!M3*Weighting!N13+TUM_db1_S2_Mat!N3*Weighting!N14+TUM_db1_S2_Mat!O3*Weighting!N15+TUM_db1_S2_Mat!P3*Weighting!N16+TUM_db1_S2_Mat!Q3*Weighting!N17</f>
        <v>0.56563433750622738</v>
      </c>
      <c r="O3" s="6">
        <f>+TUM_db1_S2_Mat!B3*Weighting!O2+TUM_db1_S2_Mat!C3*Weighting!O3+TUM_db1_S2_Mat!D3*Weighting!O4+TUM_db1_S2_Mat!E3*Weighting!O5+TUM_db1_S2_Mat!F3*Weighting!O6+TUM_db1_S2_Mat!G3*Weighting!O7+TUM_db1_S2_Mat!H3*Weighting!O8+TUM_db1_S2_Mat!I3*Weighting!O9+TUM_db1_S2_Mat!J3*Weighting!O10+TUM_db1_S2_Mat!K3*Weighting!O11+TUM_db1_S2_Mat!L3*Weighting!O12+TUM_db1_S2_Mat!M3*Weighting!O13+TUM_db1_S2_Mat!N3*Weighting!O14+TUM_db1_S2_Mat!O3*Weighting!O15+TUM_db1_S2_Mat!P3*Weighting!O16+TUM_db1_S2_Mat!Q3*Weighting!O17</f>
        <v>0.14966224464213373</v>
      </c>
      <c r="P3" s="6">
        <f>+TUM_db1_S2_Mat!B3*Weighting!P2+TUM_db1_S2_Mat!C3*Weighting!P3+TUM_db1_S2_Mat!D3*Weighting!P4+TUM_db1_S2_Mat!E3*Weighting!P5+TUM_db1_S2_Mat!F3*Weighting!P6+TUM_db1_S2_Mat!G3*Weighting!P7+TUM_db1_S2_Mat!H3*Weighting!P8+TUM_db1_S2_Mat!I3*Weighting!P9+TUM_db1_S2_Mat!J3*Weighting!P10+TUM_db1_S2_Mat!K3*Weighting!P11+TUM_db1_S2_Mat!L3*Weighting!P12+TUM_db1_S2_Mat!M3*Weighting!P13+TUM_db1_S2_Mat!N3*Weighting!P14+TUM_db1_S2_Mat!O3*Weighting!P15+TUM_db1_S2_Mat!P3*Weighting!P16+TUM_db1_S2_Mat!Q3*Weighting!P17</f>
        <v>8.4558954164984601E-2</v>
      </c>
      <c r="Q3" s="6">
        <f>+TUM_db1_S2_Mat!B3*Weighting!Q2+TUM_db1_S2_Mat!C3*Weighting!Q3+TUM_db1_S2_Mat!D3*Weighting!Q4+TUM_db1_S2_Mat!E3*Weighting!Q5+TUM_db1_S2_Mat!F3*Weighting!Q6+TUM_db1_S2_Mat!G3*Weighting!Q7+TUM_db1_S2_Mat!H3*Weighting!Q8+TUM_db1_S2_Mat!I3*Weighting!Q9+TUM_db1_S2_Mat!J3*Weighting!Q10+TUM_db1_S2_Mat!K3*Weighting!Q11+TUM_db1_S2_Mat!L3*Weighting!Q12+TUM_db1_S2_Mat!M3*Weighting!Q13+TUM_db1_S2_Mat!N3*Weighting!Q14+TUM_db1_S2_Mat!O3*Weighting!Q15+TUM_db1_S2_Mat!P3*Weighting!Q16+TUM_db1_S2_Mat!Q3*Weighting!Q17</f>
        <v>6.8989998892733703E-2</v>
      </c>
      <c r="R3" s="6">
        <f>+TUM_db1_S2_Mat!B3*Weighting!R2+TUM_db1_S2_Mat!C3*Weighting!R3+TUM_db1_S2_Mat!D3*Weighting!R4+TUM_db1_S2_Mat!E3*Weighting!R5+TUM_db1_S2_Mat!F3*Weighting!R6+TUM_db1_S2_Mat!G3*Weighting!R7+TUM_db1_S2_Mat!H3*Weighting!R8+TUM_db1_S2_Mat!I3*Weighting!R9+TUM_db1_S2_Mat!J3*Weighting!R10+TUM_db1_S2_Mat!K3*Weighting!R11+TUM_db1_S2_Mat!L3*Weighting!R12+TUM_db1_S2_Mat!M3*Weighting!R13+TUM_db1_S2_Mat!N3*Weighting!R14+TUM_db1_S2_Mat!O3*Weighting!R15+TUM_db1_S2_Mat!P3*Weighting!R16+TUM_db1_S2_Mat!Q3*Weighting!R17</f>
        <v>0.14253093589574117</v>
      </c>
      <c r="S3" s="6">
        <f>+TUM_db1_S2_Mat!B3*Weighting!S2+TUM_db1_S2_Mat!C3*Weighting!S3+TUM_db1_S2_Mat!D3*Weighting!S4+TUM_db1_S2_Mat!E3*Weighting!S5+TUM_db1_S2_Mat!F3*Weighting!S6+TUM_db1_S2_Mat!G3*Weighting!S7+TUM_db1_S2_Mat!H3*Weighting!S8+TUM_db1_S2_Mat!I3*Weighting!S9+TUM_db1_S2_Mat!J3*Weighting!S10+TUM_db1_S2_Mat!K3*Weighting!S11+TUM_db1_S2_Mat!L3*Weighting!S12+TUM_db1_S2_Mat!M3*Weighting!S13+TUM_db1_S2_Mat!N3*Weighting!S14+TUM_db1_S2_Mat!O3*Weighting!S15+TUM_db1_S2_Mat!P3*Weighting!S16+TUM_db1_S2_Mat!Q3*Weighting!S17</f>
        <v>0.16447146970172891</v>
      </c>
      <c r="T3" s="6">
        <f>+TUM_db1_S2_Mat!B3*Weighting!T2+TUM_db1_S2_Mat!C3*Weighting!T3+TUM_db1_S2_Mat!D3*Weighting!T4+TUM_db1_S2_Mat!E3*Weighting!T5+TUM_db1_S2_Mat!F3*Weighting!T6+TUM_db1_S2_Mat!G3*Weighting!T7+TUM_db1_S2_Mat!H3*Weighting!T8+TUM_db1_S2_Mat!I3*Weighting!T9+TUM_db1_S2_Mat!J3*Weighting!T10+TUM_db1_S2_Mat!K3*Weighting!T11+TUM_db1_S2_Mat!L3*Weighting!T12+TUM_db1_S2_Mat!M3*Weighting!T13+TUM_db1_S2_Mat!N3*Weighting!T14+TUM_db1_S2_Mat!O3*Weighting!T15+TUM_db1_S2_Mat!P3*Weighting!T16+TUM_db1_S2_Mat!Q3*Weighting!T17</f>
        <v>9.1345163010983443E-2</v>
      </c>
      <c r="U3" s="6">
        <f>+TUM_db1_S2_Mat!B3*Weighting!U2+TUM_db1_S2_Mat!C3*Weighting!U3+TUM_db1_S2_Mat!D3*Weighting!U4+TUM_db1_S2_Mat!E3*Weighting!U5+TUM_db1_S2_Mat!F3*Weighting!U6+TUM_db1_S2_Mat!G3*Weighting!U7+TUM_db1_S2_Mat!H3*Weighting!U8+TUM_db1_S2_Mat!I3*Weighting!U9+TUM_db1_S2_Mat!J3*Weighting!U10+TUM_db1_S2_Mat!K3*Weighting!U11+TUM_db1_S2_Mat!L3*Weighting!U12+TUM_db1_S2_Mat!M3*Weighting!U13+TUM_db1_S2_Mat!N3*Weighting!U14+TUM_db1_S2_Mat!O3*Weighting!U15+TUM_db1_S2_Mat!P3*Weighting!U16+TUM_db1_S2_Mat!Q3*Weighting!U17</f>
        <v>2.3326724047571856E-2</v>
      </c>
      <c r="V3" s="6">
        <f>+TUM_db1_S2_Mat!B3*Weighting!V2+TUM_db1_S2_Mat!C3*Weighting!V3+TUM_db1_S2_Mat!D3*Weighting!V4+TUM_db1_S2_Mat!E3*Weighting!V5+TUM_db1_S2_Mat!F3*Weighting!V6+TUM_db1_S2_Mat!G3*Weighting!V7+TUM_db1_S2_Mat!H3*Weighting!V8+TUM_db1_S2_Mat!I3*Weighting!V9+TUM_db1_S2_Mat!J3*Weighting!V10+TUM_db1_S2_Mat!K3*Weighting!V11+TUM_db1_S2_Mat!L3*Weighting!V12+TUM_db1_S2_Mat!M3*Weighting!V13+TUM_db1_S2_Mat!N3*Weighting!V14+TUM_db1_S2_Mat!O3*Weighting!V15+TUM_db1_S2_Mat!P3*Weighting!V16+TUM_db1_S2_Mat!Q3*Weighting!V17</f>
        <v>5.2043461095894729E-2</v>
      </c>
      <c r="W3" s="6">
        <f>+TUM_db1_S2_Mat!B3*Weighting!W2+TUM_db1_S2_Mat!C3*Weighting!W3+TUM_db1_S2_Mat!D3*Weighting!W4+TUM_db1_S2_Mat!E3*Weighting!W5+TUM_db1_S2_Mat!F3*Weighting!W6+TUM_db1_S2_Mat!G3*Weighting!W7+TUM_db1_S2_Mat!H3*Weighting!W8+TUM_db1_S2_Mat!I3*Weighting!W9+TUM_db1_S2_Mat!J3*Weighting!W10+TUM_db1_S2_Mat!K3*Weighting!W11+TUM_db1_S2_Mat!L3*Weighting!W12+TUM_db1_S2_Mat!M3*Weighting!W13+TUM_db1_S2_Mat!N3*Weighting!W14+TUM_db1_S2_Mat!O3*Weighting!W15+TUM_db1_S2_Mat!P3*Weighting!W16+TUM_db1_S2_Mat!Q3*Weighting!W17</f>
        <v>8.974676642307311E-2</v>
      </c>
      <c r="X3" s="6">
        <f>+TUM_db1_S2_Mat!B3*Weighting!X2+TUM_db1_S2_Mat!C3*Weighting!X3+TUM_db1_S2_Mat!D3*Weighting!X4+TUM_db1_S2_Mat!E3*Weighting!X5+TUM_db1_S2_Mat!F3*Weighting!X6+TUM_db1_S2_Mat!G3*Weighting!X7+TUM_db1_S2_Mat!H3*Weighting!X8+TUM_db1_S2_Mat!I3*Weighting!X9+TUM_db1_S2_Mat!J3*Weighting!X10+TUM_db1_S2_Mat!K3*Weighting!X11+TUM_db1_S2_Mat!L3*Weighting!X12+TUM_db1_S2_Mat!M3*Weighting!X13+TUM_db1_S2_Mat!N3*Weighting!X14+TUM_db1_S2_Mat!O3*Weighting!X15+TUM_db1_S2_Mat!P3*Weighting!X16+TUM_db1_S2_Mat!Q3*Weighting!X17</f>
        <v>2.1919056470593556E-2</v>
      </c>
      <c r="Y3" s="6">
        <f>+TUM_db1_S2_Mat!B3*Weighting!Y2+TUM_db1_S2_Mat!C3*Weighting!Y3+TUM_db1_S2_Mat!D3*Weighting!Y4+TUM_db1_S2_Mat!E3*Weighting!Y5+TUM_db1_S2_Mat!F3*Weighting!Y6+TUM_db1_S2_Mat!G3*Weighting!Y7+TUM_db1_S2_Mat!H3*Weighting!Y8+TUM_db1_S2_Mat!I3*Weighting!Y9+TUM_db1_S2_Mat!J3*Weighting!Y10+TUM_db1_S2_Mat!K3*Weighting!Y11+TUM_db1_S2_Mat!L3*Weighting!Y12+TUM_db1_S2_Mat!M3*Weighting!Y13+TUM_db1_S2_Mat!N3*Weighting!Y14+TUM_db1_S2_Mat!O3*Weighting!Y15+TUM_db1_S2_Mat!P3*Weighting!Y16+TUM_db1_S2_Mat!Q3*Weighting!Y17</f>
        <v>2.7653506162759908E-2</v>
      </c>
      <c r="Z3" s="6">
        <f>+TUM_db1_S2_Mat!B3*Weighting!Z2+TUM_db1_S2_Mat!C3*Weighting!Z3+TUM_db1_S2_Mat!D3*Weighting!Z4+TUM_db1_S2_Mat!E3*Weighting!Z5+TUM_db1_S2_Mat!F3*Weighting!Z6+TUM_db1_S2_Mat!G3*Weighting!Z7+TUM_db1_S2_Mat!H3*Weighting!Z8+TUM_db1_S2_Mat!I3*Weighting!Z9+TUM_db1_S2_Mat!J3*Weighting!Z10+TUM_db1_S2_Mat!K3*Weighting!Z11+TUM_db1_S2_Mat!L3*Weighting!Z12+TUM_db1_S2_Mat!M3*Weighting!Z13+TUM_db1_S2_Mat!N3*Weighting!Z14+TUM_db1_S2_Mat!O3*Weighting!Z15+TUM_db1_S2_Mat!P3*Weighting!Z16+TUM_db1_S2_Mat!Q3*Weighting!Z17</f>
        <v>2.8489001592683291E-2</v>
      </c>
      <c r="AA3" s="6">
        <f>+TUM_db1_S2_Mat!B3*Weighting!AA2+TUM_db1_S2_Mat!C3*Weighting!AA3+TUM_db1_S2_Mat!D3*Weighting!AA4+TUM_db1_S2_Mat!E3*Weighting!AA5+TUM_db1_S2_Mat!F3*Weighting!AA6+TUM_db1_S2_Mat!G3*Weighting!AA7+TUM_db1_S2_Mat!H3*Weighting!AA8+TUM_db1_S2_Mat!I3*Weighting!AA9+TUM_db1_S2_Mat!J3*Weighting!AA10+TUM_db1_S2_Mat!K3*Weighting!AA11+TUM_db1_S2_Mat!L3*Weighting!AA12+TUM_db1_S2_Mat!M3*Weighting!AA13+TUM_db1_S2_Mat!N3*Weighting!AA14+TUM_db1_S2_Mat!O3*Weighting!AA15+TUM_db1_S2_Mat!P3*Weighting!AA16+TUM_db1_S2_Mat!Q3*Weighting!AA17</f>
        <v>0.99690912901252726</v>
      </c>
    </row>
    <row r="4" spans="1:27" x14ac:dyDescent="0.35">
      <c r="A4" s="5" t="s">
        <v>3</v>
      </c>
      <c r="B4" s="6">
        <f ca="1">+TUM_db1_S2_Mat!B4*Weighting!B2+TUM_db1_S2_Mat!C4*Weighting!B3+TUM_db1_S2_Mat!D4*Weighting!B4+TUM_db1_S2_Mat!E4*Weighting!B5+TUM_db1_S2_Mat!F4*Weighting!B6+TUM_db1_S2_Mat!G4*Weighting!B7+TUM_db1_S2_Mat!H4*Weighting!B8+TUM_db1_S2_Mat!I4*Weighting!B9+TUM_db1_S2_Mat!J4*Weighting!B10+TUM_db1_S2_Mat!K4*Weighting!B11+TUM_db1_S2_Mat!L4*Weighting!B12+TUM_db1_S2_Mat!M4*Weighting!B13+TUM_db1_S2_Mat!N4*Weighting!B14+TUM_db1_S2_Mat!O4*Weighting!B15+TUM_db1_S2_Mat!P4*Weighting!B16+TUM_db1_S2_Mat!Q4*Weighting!B17</f>
        <v>0.6417920794419133</v>
      </c>
      <c r="C4" s="6">
        <f ca="1">+TUM_db1_S2_Mat!B4*Weighting!C2+TUM_db1_S2_Mat!C4*Weighting!C3+TUM_db1_S2_Mat!D4*Weighting!C4+TUM_db1_S2_Mat!E4*Weighting!C5+TUM_db1_S2_Mat!F4*Weighting!C6+TUM_db1_S2_Mat!G4*Weighting!C7+TUM_db1_S2_Mat!H4*Weighting!C8+TUM_db1_S2_Mat!I4*Weighting!C9+TUM_db1_S2_Mat!J4*Weighting!C10+TUM_db1_S2_Mat!K4*Weighting!C11+TUM_db1_S2_Mat!L4*Weighting!C12+TUM_db1_S2_Mat!M4*Weighting!C13+TUM_db1_S2_Mat!N4*Weighting!C14+TUM_db1_S2_Mat!O4*Weighting!C15+TUM_db1_S2_Mat!P4*Weighting!C16+TUM_db1_S2_Mat!Q4*Weighting!C17</f>
        <v>0.45215326140528456</v>
      </c>
      <c r="D4" s="6">
        <f ca="1">+TUM_db1_S2_Mat!B4*Weighting!D2+TUM_db1_S2_Mat!C4*Weighting!D3+TUM_db1_S2_Mat!D4*Weighting!D4+TUM_db1_S2_Mat!E4*Weighting!D5+TUM_db1_S2_Mat!F4*Weighting!D6+TUM_db1_S2_Mat!G4*Weighting!D7+TUM_db1_S2_Mat!H4*Weighting!D8+TUM_db1_S2_Mat!I4*Weighting!D9+TUM_db1_S2_Mat!J4*Weighting!D10+TUM_db1_S2_Mat!K4*Weighting!D11+TUM_db1_S2_Mat!L4*Weighting!D12+TUM_db1_S2_Mat!M4*Weighting!D13+TUM_db1_S2_Mat!N4*Weighting!D14+TUM_db1_S2_Mat!O4*Weighting!D15+TUM_db1_S2_Mat!P4*Weighting!D16+TUM_db1_S2_Mat!Q4*Weighting!D17</f>
        <v>0.631023311548495</v>
      </c>
      <c r="E4" s="6">
        <f ca="1">+TUM_db1_S2_Mat!B4*Weighting!E2+TUM_db1_S2_Mat!C4*Weighting!E3+TUM_db1_S2_Mat!D4*Weighting!E4+TUM_db1_S2_Mat!E4*Weighting!E5+TUM_db1_S2_Mat!F4*Weighting!E6+TUM_db1_S2_Mat!G4*Weighting!E7+TUM_db1_S2_Mat!H4*Weighting!E8+TUM_db1_S2_Mat!I4*Weighting!E9+TUM_db1_S2_Mat!J4*Weighting!E10+TUM_db1_S2_Mat!K4*Weighting!E11+TUM_db1_S2_Mat!L4*Weighting!E12+TUM_db1_S2_Mat!M4*Weighting!E13+TUM_db1_S2_Mat!N4*Weighting!E14+TUM_db1_S2_Mat!O4*Weighting!E15+TUM_db1_S2_Mat!P4*Weighting!E16+TUM_db1_S2_Mat!Q4*Weighting!E17</f>
        <v>0.21935994215684301</v>
      </c>
      <c r="F4" s="6">
        <f ca="1">+TUM_db1_S2_Mat!B4*Weighting!F2+TUM_db1_S2_Mat!C4*Weighting!F3+TUM_db1_S2_Mat!D4*Weighting!F4+TUM_db1_S2_Mat!E4*Weighting!F5+TUM_db1_S2_Mat!F4*Weighting!F6+TUM_db1_S2_Mat!G4*Weighting!F7+TUM_db1_S2_Mat!H4*Weighting!F8+TUM_db1_S2_Mat!I4*Weighting!F9+TUM_db1_S2_Mat!J4*Weighting!F10+TUM_db1_S2_Mat!K4*Weighting!F11+TUM_db1_S2_Mat!L4*Weighting!F12+TUM_db1_S2_Mat!M4*Weighting!F13+TUM_db1_S2_Mat!N4*Weighting!F14+TUM_db1_S2_Mat!O4*Weighting!F15+TUM_db1_S2_Mat!P4*Weighting!F16+TUM_db1_S2_Mat!Q4*Weighting!F17</f>
        <v>0.5340141686925739</v>
      </c>
      <c r="G4" s="6">
        <f>+TUM_db1_S2_Mat!B4*Weighting!G2+TUM_db1_S2_Mat!C4*Weighting!G3+TUM_db1_S2_Mat!D4*Weighting!G4+TUM_db1_S2_Mat!E4*Weighting!G5+TUM_db1_S2_Mat!F4*Weighting!G6+TUM_db1_S2_Mat!G4*Weighting!G7+TUM_db1_S2_Mat!H4*Weighting!G8+TUM_db1_S2_Mat!I4*Weighting!G9+TUM_db1_S2_Mat!J4*Weighting!G10+TUM_db1_S2_Mat!K4*Weighting!G11+TUM_db1_S2_Mat!L4*Weighting!G12+TUM_db1_S2_Mat!M4*Weighting!G13+TUM_db1_S2_Mat!N4*Weighting!G14+TUM_db1_S2_Mat!O4*Weighting!G15+TUM_db1_S2_Mat!P4*Weighting!G16+TUM_db1_S2_Mat!Q4*Weighting!G17</f>
        <v>0.33223967813453747</v>
      </c>
      <c r="H4" s="6">
        <f>+TUM_db1_S2_Mat!B4*Weighting!H2+TUM_db1_S2_Mat!C4*Weighting!H3+TUM_db1_S2_Mat!D4*Weighting!H4+TUM_db1_S2_Mat!E4*Weighting!H5+TUM_db1_S2_Mat!F4*Weighting!H6+TUM_db1_S2_Mat!G4*Weighting!H7+TUM_db1_S2_Mat!H4*Weighting!H8+TUM_db1_S2_Mat!I4*Weighting!H9+TUM_db1_S2_Mat!J4*Weighting!H10+TUM_db1_S2_Mat!K4*Weighting!H11+TUM_db1_S2_Mat!L4*Weighting!H12+TUM_db1_S2_Mat!M4*Weighting!H13+TUM_db1_S2_Mat!N4*Weighting!H14+TUM_db1_S2_Mat!O4*Weighting!H15+TUM_db1_S2_Mat!P4*Weighting!H16+TUM_db1_S2_Mat!Q4*Weighting!H17</f>
        <v>0.33722415577032605</v>
      </c>
      <c r="I4" s="6">
        <f>+TUM_db1_S2_Mat!B4*Weighting!I2+TUM_db1_S2_Mat!C4*Weighting!I3+TUM_db1_S2_Mat!D4*Weighting!I4+TUM_db1_S2_Mat!E4*Weighting!I5+TUM_db1_S2_Mat!F4*Weighting!I6+TUM_db1_S2_Mat!G4*Weighting!I7+TUM_db1_S2_Mat!H4*Weighting!I8+TUM_db1_S2_Mat!I4*Weighting!I9+TUM_db1_S2_Mat!J4*Weighting!I10+TUM_db1_S2_Mat!K4*Weighting!I11+TUM_db1_S2_Mat!L4*Weighting!I12+TUM_db1_S2_Mat!M4*Weighting!I13+TUM_db1_S2_Mat!N4*Weighting!I14+TUM_db1_S2_Mat!O4*Weighting!I15+TUM_db1_S2_Mat!P4*Weighting!I16+TUM_db1_S2_Mat!Q4*Weighting!I17</f>
        <v>0.3294351162731351</v>
      </c>
      <c r="J4" s="6">
        <f>+TUM_db1_S2_Mat!B4*Weighting!J2+TUM_db1_S2_Mat!C4*Weighting!J3+TUM_db1_S2_Mat!D4*Weighting!J4+TUM_db1_S2_Mat!E4*Weighting!J5+TUM_db1_S2_Mat!F4*Weighting!J6+TUM_db1_S2_Mat!G4*Weighting!J7+TUM_db1_S2_Mat!H4*Weighting!J8+TUM_db1_S2_Mat!I4*Weighting!J9+TUM_db1_S2_Mat!J4*Weighting!J10+TUM_db1_S2_Mat!K4*Weighting!J11+TUM_db1_S2_Mat!L4*Weighting!J12+TUM_db1_S2_Mat!M4*Weighting!J13+TUM_db1_S2_Mat!N4*Weighting!J14+TUM_db1_S2_Mat!O4*Weighting!J15+TUM_db1_S2_Mat!P4*Weighting!J16+TUM_db1_S2_Mat!Q4*Weighting!J17</f>
        <v>0.20763787002134876</v>
      </c>
      <c r="K4" s="6">
        <f>+TUM_db1_S2_Mat!B4*Weighting!K2+TUM_db1_S2_Mat!C4*Weighting!K3+TUM_db1_S2_Mat!D4*Weighting!K4+TUM_db1_S2_Mat!E4*Weighting!K5+TUM_db1_S2_Mat!F4*Weighting!K6+TUM_db1_S2_Mat!G4*Weighting!K7+TUM_db1_S2_Mat!H4*Weighting!K8+TUM_db1_S2_Mat!I4*Weighting!K9+TUM_db1_S2_Mat!J4*Weighting!K10+TUM_db1_S2_Mat!K4*Weighting!K11+TUM_db1_S2_Mat!L4*Weighting!K12+TUM_db1_S2_Mat!M4*Weighting!K13+TUM_db1_S2_Mat!N4*Weighting!K14+TUM_db1_S2_Mat!O4*Weighting!K15+TUM_db1_S2_Mat!P4*Weighting!K16+TUM_db1_S2_Mat!Q4*Weighting!K17</f>
        <v>0.30626844343299364</v>
      </c>
      <c r="L4" s="6">
        <f>+TUM_db1_S2_Mat!B4*Weighting!L2+TUM_db1_S2_Mat!C4*Weighting!L3+TUM_db1_S2_Mat!D4*Weighting!L4+TUM_db1_S2_Mat!E4*Weighting!L5+TUM_db1_S2_Mat!F4*Weighting!L6+TUM_db1_S2_Mat!G4*Weighting!L7+TUM_db1_S2_Mat!H4*Weighting!L8+TUM_db1_S2_Mat!I4*Weighting!L9+TUM_db1_S2_Mat!J4*Weighting!L10+TUM_db1_S2_Mat!K4*Weighting!L11+TUM_db1_S2_Mat!L4*Weighting!L12+TUM_db1_S2_Mat!M4*Weighting!L13+TUM_db1_S2_Mat!N4*Weighting!L14+TUM_db1_S2_Mat!O4*Weighting!L15+TUM_db1_S2_Mat!P4*Weighting!L16+TUM_db1_S2_Mat!Q4*Weighting!L17</f>
        <v>0.21268696785317087</v>
      </c>
      <c r="M4" s="6">
        <f>+TUM_db1_S2_Mat!B4*Weighting!M2+TUM_db1_S2_Mat!C4*Weighting!M3+TUM_db1_S2_Mat!D4*Weighting!M4+TUM_db1_S2_Mat!E4*Weighting!M5+TUM_db1_S2_Mat!F4*Weighting!M6+TUM_db1_S2_Mat!G4*Weighting!M7+TUM_db1_S2_Mat!H4*Weighting!M8+TUM_db1_S2_Mat!I4*Weighting!M9+TUM_db1_S2_Mat!J4*Weighting!M10+TUM_db1_S2_Mat!K4*Weighting!M11+TUM_db1_S2_Mat!L4*Weighting!M12+TUM_db1_S2_Mat!M4*Weighting!M13+TUM_db1_S2_Mat!N4*Weighting!M14+TUM_db1_S2_Mat!O4*Weighting!M15+TUM_db1_S2_Mat!P4*Weighting!M16+TUM_db1_S2_Mat!Q4*Weighting!M17</f>
        <v>8.8586385060157341E-2</v>
      </c>
      <c r="N4" s="6">
        <f>+TUM_db1_S2_Mat!B4*Weighting!N2+TUM_db1_S2_Mat!C4*Weighting!N3+TUM_db1_S2_Mat!D4*Weighting!N4+TUM_db1_S2_Mat!E4*Weighting!N5+TUM_db1_S2_Mat!F4*Weighting!N6+TUM_db1_S2_Mat!G4*Weighting!N7+TUM_db1_S2_Mat!H4*Weighting!N8+TUM_db1_S2_Mat!I4*Weighting!N9+TUM_db1_S2_Mat!J4*Weighting!N10+TUM_db1_S2_Mat!K4*Weighting!N11+TUM_db1_S2_Mat!L4*Weighting!N12+TUM_db1_S2_Mat!M4*Weighting!N13+TUM_db1_S2_Mat!N4*Weighting!N14+TUM_db1_S2_Mat!O4*Weighting!N15+TUM_db1_S2_Mat!P4*Weighting!N16+TUM_db1_S2_Mat!Q4*Weighting!N17</f>
        <v>1.1312686750124543</v>
      </c>
      <c r="O4" s="6">
        <f>+TUM_db1_S2_Mat!B4*Weighting!O2+TUM_db1_S2_Mat!C4*Weighting!O3+TUM_db1_S2_Mat!D4*Weighting!O4+TUM_db1_S2_Mat!E4*Weighting!O5+TUM_db1_S2_Mat!F4*Weighting!O6+TUM_db1_S2_Mat!G4*Weighting!O7+TUM_db1_S2_Mat!H4*Weighting!O8+TUM_db1_S2_Mat!I4*Weighting!O9+TUM_db1_S2_Mat!J4*Weighting!O10+TUM_db1_S2_Mat!K4*Weighting!O11+TUM_db1_S2_Mat!L4*Weighting!O12+TUM_db1_S2_Mat!M4*Weighting!O13+TUM_db1_S2_Mat!N4*Weighting!O14+TUM_db1_S2_Mat!O4*Weighting!O15+TUM_db1_S2_Mat!P4*Weighting!O16+TUM_db1_S2_Mat!Q4*Weighting!O17</f>
        <v>0.29932448928426736</v>
      </c>
      <c r="P4" s="6">
        <f>+TUM_db1_S2_Mat!B4*Weighting!P2+TUM_db1_S2_Mat!C4*Weighting!P3+TUM_db1_S2_Mat!D4*Weighting!P4+TUM_db1_S2_Mat!E4*Weighting!P5+TUM_db1_S2_Mat!F4*Weighting!P6+TUM_db1_S2_Mat!G4*Weighting!P7+TUM_db1_S2_Mat!H4*Weighting!P8+TUM_db1_S2_Mat!I4*Weighting!P9+TUM_db1_S2_Mat!J4*Weighting!P10+TUM_db1_S2_Mat!K4*Weighting!P11+TUM_db1_S2_Mat!L4*Weighting!P12+TUM_db1_S2_Mat!M4*Weighting!P13+TUM_db1_S2_Mat!N4*Weighting!P14+TUM_db1_S2_Mat!O4*Weighting!P15+TUM_db1_S2_Mat!P4*Weighting!P16+TUM_db1_S2_Mat!Q4*Weighting!P17</f>
        <v>0.16911790832996912</v>
      </c>
      <c r="Q4" s="6">
        <f>+TUM_db1_S2_Mat!B4*Weighting!Q2+TUM_db1_S2_Mat!C4*Weighting!Q3+TUM_db1_S2_Mat!D4*Weighting!Q4+TUM_db1_S2_Mat!E4*Weighting!Q5+TUM_db1_S2_Mat!F4*Weighting!Q6+TUM_db1_S2_Mat!G4*Weighting!Q7+TUM_db1_S2_Mat!H4*Weighting!Q8+TUM_db1_S2_Mat!I4*Weighting!Q9+TUM_db1_S2_Mat!J4*Weighting!Q10+TUM_db1_S2_Mat!K4*Weighting!Q11+TUM_db1_S2_Mat!L4*Weighting!Q12+TUM_db1_S2_Mat!M4*Weighting!Q13+TUM_db1_S2_Mat!N4*Weighting!Q14+TUM_db1_S2_Mat!O4*Weighting!Q15+TUM_db1_S2_Mat!P4*Weighting!Q16+TUM_db1_S2_Mat!Q4*Weighting!Q17</f>
        <v>0.13797999778546735</v>
      </c>
      <c r="R4" s="6">
        <f>+TUM_db1_S2_Mat!B4*Weighting!R2+TUM_db1_S2_Mat!C4*Weighting!R3+TUM_db1_S2_Mat!D4*Weighting!R4+TUM_db1_S2_Mat!E4*Weighting!R5+TUM_db1_S2_Mat!F4*Weighting!R6+TUM_db1_S2_Mat!G4*Weighting!R7+TUM_db1_S2_Mat!H4*Weighting!R8+TUM_db1_S2_Mat!I4*Weighting!R9+TUM_db1_S2_Mat!J4*Weighting!R10+TUM_db1_S2_Mat!K4*Weighting!R11+TUM_db1_S2_Mat!L4*Weighting!R12+TUM_db1_S2_Mat!M4*Weighting!R13+TUM_db1_S2_Mat!N4*Weighting!R14+TUM_db1_S2_Mat!O4*Weighting!R15+TUM_db1_S2_Mat!P4*Weighting!R16+TUM_db1_S2_Mat!Q4*Weighting!R17</f>
        <v>0.28506187179148218</v>
      </c>
      <c r="S4" s="6">
        <f>+TUM_db1_S2_Mat!B4*Weighting!S2+TUM_db1_S2_Mat!C4*Weighting!S3+TUM_db1_S2_Mat!D4*Weighting!S4+TUM_db1_S2_Mat!E4*Weighting!S5+TUM_db1_S2_Mat!F4*Weighting!S6+TUM_db1_S2_Mat!G4*Weighting!S7+TUM_db1_S2_Mat!H4*Weighting!S8+TUM_db1_S2_Mat!I4*Weighting!S9+TUM_db1_S2_Mat!J4*Weighting!S10+TUM_db1_S2_Mat!K4*Weighting!S11+TUM_db1_S2_Mat!L4*Weighting!S12+TUM_db1_S2_Mat!M4*Weighting!S13+TUM_db1_S2_Mat!N4*Weighting!S14+TUM_db1_S2_Mat!O4*Weighting!S15+TUM_db1_S2_Mat!P4*Weighting!S16+TUM_db1_S2_Mat!Q4*Weighting!S17</f>
        <v>0.32894293940345765</v>
      </c>
      <c r="T4" s="6">
        <f>+TUM_db1_S2_Mat!B4*Weighting!T2+TUM_db1_S2_Mat!C4*Weighting!T3+TUM_db1_S2_Mat!D4*Weighting!T4+TUM_db1_S2_Mat!E4*Weighting!T5+TUM_db1_S2_Mat!F4*Weighting!T6+TUM_db1_S2_Mat!G4*Weighting!T7+TUM_db1_S2_Mat!H4*Weighting!T8+TUM_db1_S2_Mat!I4*Weighting!T9+TUM_db1_S2_Mat!J4*Weighting!T10+TUM_db1_S2_Mat!K4*Weighting!T11+TUM_db1_S2_Mat!L4*Weighting!T12+TUM_db1_S2_Mat!M4*Weighting!T13+TUM_db1_S2_Mat!N4*Weighting!T14+TUM_db1_S2_Mat!O4*Weighting!T15+TUM_db1_S2_Mat!P4*Weighting!T16+TUM_db1_S2_Mat!Q4*Weighting!T17</f>
        <v>0.18269032602196683</v>
      </c>
      <c r="U4" s="6">
        <f>+TUM_db1_S2_Mat!B4*Weighting!U2+TUM_db1_S2_Mat!C4*Weighting!U3+TUM_db1_S2_Mat!D4*Weighting!U4+TUM_db1_S2_Mat!E4*Weighting!U5+TUM_db1_S2_Mat!F4*Weighting!U6+TUM_db1_S2_Mat!G4*Weighting!U7+TUM_db1_S2_Mat!H4*Weighting!U8+TUM_db1_S2_Mat!I4*Weighting!U9+TUM_db1_S2_Mat!J4*Weighting!U10+TUM_db1_S2_Mat!K4*Weighting!U11+TUM_db1_S2_Mat!L4*Weighting!U12+TUM_db1_S2_Mat!M4*Weighting!U13+TUM_db1_S2_Mat!N4*Weighting!U14+TUM_db1_S2_Mat!O4*Weighting!U15+TUM_db1_S2_Mat!P4*Weighting!U16+TUM_db1_S2_Mat!Q4*Weighting!U17</f>
        <v>4.6653448095143692E-2</v>
      </c>
      <c r="V4" s="6">
        <f>+TUM_db1_S2_Mat!B4*Weighting!V2+TUM_db1_S2_Mat!C4*Weighting!V3+TUM_db1_S2_Mat!D4*Weighting!V4+TUM_db1_S2_Mat!E4*Weighting!V5+TUM_db1_S2_Mat!F4*Weighting!V6+TUM_db1_S2_Mat!G4*Weighting!V7+TUM_db1_S2_Mat!H4*Weighting!V8+TUM_db1_S2_Mat!I4*Weighting!V9+TUM_db1_S2_Mat!J4*Weighting!V10+TUM_db1_S2_Mat!K4*Weighting!V11+TUM_db1_S2_Mat!L4*Weighting!V12+TUM_db1_S2_Mat!M4*Weighting!V13+TUM_db1_S2_Mat!N4*Weighting!V14+TUM_db1_S2_Mat!O4*Weighting!V15+TUM_db1_S2_Mat!P4*Weighting!V16+TUM_db1_S2_Mat!Q4*Weighting!V17</f>
        <v>0.10408692219178942</v>
      </c>
      <c r="W4" s="6">
        <f>+TUM_db1_S2_Mat!B4*Weighting!W2+TUM_db1_S2_Mat!C4*Weighting!W3+TUM_db1_S2_Mat!D4*Weighting!W4+TUM_db1_S2_Mat!E4*Weighting!W5+TUM_db1_S2_Mat!F4*Weighting!W6+TUM_db1_S2_Mat!G4*Weighting!W7+TUM_db1_S2_Mat!H4*Weighting!W8+TUM_db1_S2_Mat!I4*Weighting!W9+TUM_db1_S2_Mat!J4*Weighting!W10+TUM_db1_S2_Mat!K4*Weighting!W11+TUM_db1_S2_Mat!L4*Weighting!W12+TUM_db1_S2_Mat!M4*Weighting!W13+TUM_db1_S2_Mat!N4*Weighting!W14+TUM_db1_S2_Mat!O4*Weighting!W15+TUM_db1_S2_Mat!P4*Weighting!W16+TUM_db1_S2_Mat!Q4*Weighting!W17</f>
        <v>0.17949353284614614</v>
      </c>
      <c r="X4" s="6">
        <f>+TUM_db1_S2_Mat!B4*Weighting!X2+TUM_db1_S2_Mat!C4*Weighting!X3+TUM_db1_S2_Mat!D4*Weighting!X4+TUM_db1_S2_Mat!E4*Weighting!X5+TUM_db1_S2_Mat!F4*Weighting!X6+TUM_db1_S2_Mat!G4*Weighting!X7+TUM_db1_S2_Mat!H4*Weighting!X8+TUM_db1_S2_Mat!I4*Weighting!X9+TUM_db1_S2_Mat!J4*Weighting!X10+TUM_db1_S2_Mat!K4*Weighting!X11+TUM_db1_S2_Mat!L4*Weighting!X12+TUM_db1_S2_Mat!M4*Weighting!X13+TUM_db1_S2_Mat!N4*Weighting!X14+TUM_db1_S2_Mat!O4*Weighting!X15+TUM_db1_S2_Mat!P4*Weighting!X16+TUM_db1_S2_Mat!Q4*Weighting!X17</f>
        <v>4.3838112941187092E-2</v>
      </c>
      <c r="Y4" s="6">
        <f>+TUM_db1_S2_Mat!B4*Weighting!Y2+TUM_db1_S2_Mat!C4*Weighting!Y3+TUM_db1_S2_Mat!D4*Weighting!Y4+TUM_db1_S2_Mat!E4*Weighting!Y5+TUM_db1_S2_Mat!F4*Weighting!Y6+TUM_db1_S2_Mat!G4*Weighting!Y7+TUM_db1_S2_Mat!H4*Weighting!Y8+TUM_db1_S2_Mat!I4*Weighting!Y9+TUM_db1_S2_Mat!J4*Weighting!Y10+TUM_db1_S2_Mat!K4*Weighting!Y11+TUM_db1_S2_Mat!L4*Weighting!Y12+TUM_db1_S2_Mat!M4*Weighting!Y13+TUM_db1_S2_Mat!N4*Weighting!Y14+TUM_db1_S2_Mat!O4*Weighting!Y15+TUM_db1_S2_Mat!P4*Weighting!Y16+TUM_db1_S2_Mat!Q4*Weighting!Y17</f>
        <v>5.5307012325519794E-2</v>
      </c>
      <c r="Z4" s="6">
        <f>+TUM_db1_S2_Mat!B4*Weighting!Z2+TUM_db1_S2_Mat!C4*Weighting!Z3+TUM_db1_S2_Mat!D4*Weighting!Z4+TUM_db1_S2_Mat!E4*Weighting!Z5+TUM_db1_S2_Mat!F4*Weighting!Z6+TUM_db1_S2_Mat!G4*Weighting!Z7+TUM_db1_S2_Mat!H4*Weighting!Z8+TUM_db1_S2_Mat!I4*Weighting!Z9+TUM_db1_S2_Mat!J4*Weighting!Z10+TUM_db1_S2_Mat!K4*Weighting!Z11+TUM_db1_S2_Mat!L4*Weighting!Z12+TUM_db1_S2_Mat!M4*Weighting!Z13+TUM_db1_S2_Mat!N4*Weighting!Z14+TUM_db1_S2_Mat!O4*Weighting!Z15+TUM_db1_S2_Mat!P4*Weighting!Z16+TUM_db1_S2_Mat!Q4*Weighting!Z17</f>
        <v>5.6978003185366562E-2</v>
      </c>
      <c r="AA4" s="6">
        <f>+TUM_db1_S2_Mat!B4*Weighting!AA2+TUM_db1_S2_Mat!C4*Weighting!AA3+TUM_db1_S2_Mat!D4*Weighting!AA4+TUM_db1_S2_Mat!E4*Weighting!AA5+TUM_db1_S2_Mat!F4*Weighting!AA6+TUM_db1_S2_Mat!G4*Weighting!AA7+TUM_db1_S2_Mat!H4*Weighting!AA8+TUM_db1_S2_Mat!I4*Weighting!AA9+TUM_db1_S2_Mat!J4*Weighting!AA10+TUM_db1_S2_Mat!K4*Weighting!AA11+TUM_db1_S2_Mat!L4*Weighting!AA12+TUM_db1_S2_Mat!M4*Weighting!AA13+TUM_db1_S2_Mat!N4*Weighting!AA14+TUM_db1_S2_Mat!O4*Weighting!AA15+TUM_db1_S2_Mat!P4*Weighting!AA16+TUM_db1_S2_Mat!Q4*Weighting!AA17</f>
        <v>1.9938182580250536</v>
      </c>
    </row>
    <row r="5" spans="1:27" x14ac:dyDescent="0.35">
      <c r="A5" s="5" t="s">
        <v>4</v>
      </c>
      <c r="B5" s="6">
        <f ca="1">+TUM_db1_S2_Mat!B5*Weighting!B2+TUM_db1_S2_Mat!C5*Weighting!B3+TUM_db1_S2_Mat!D5*Weighting!B4+TUM_db1_S2_Mat!E5*Weighting!B5+TUM_db1_S2_Mat!F5*Weighting!B6+TUM_db1_S2_Mat!G5*Weighting!B7+TUM_db1_S2_Mat!H5*Weighting!B8+TUM_db1_S2_Mat!I5*Weighting!B9+TUM_db1_S2_Mat!J5*Weighting!B10+TUM_db1_S2_Mat!K5*Weighting!B11+TUM_db1_S2_Mat!L5*Weighting!B12+TUM_db1_S2_Mat!M5*Weighting!B13+TUM_db1_S2_Mat!N5*Weighting!B14+TUM_db1_S2_Mat!O5*Weighting!B15+TUM_db1_S2_Mat!P5*Weighting!B16+TUM_db1_S2_Mat!Q5*Weighting!B17</f>
        <v>0.96268811916287</v>
      </c>
      <c r="C5" s="6">
        <f ca="1">+TUM_db1_S2_Mat!B5*Weighting!C2+TUM_db1_S2_Mat!C5*Weighting!C3+TUM_db1_S2_Mat!D5*Weighting!C4+TUM_db1_S2_Mat!E5*Weighting!C5+TUM_db1_S2_Mat!F5*Weighting!C6+TUM_db1_S2_Mat!G5*Weighting!C7+TUM_db1_S2_Mat!H5*Weighting!C8+TUM_db1_S2_Mat!I5*Weighting!C9+TUM_db1_S2_Mat!J5*Weighting!C10+TUM_db1_S2_Mat!K5*Weighting!C11+TUM_db1_S2_Mat!L5*Weighting!C12+TUM_db1_S2_Mat!M5*Weighting!C13+TUM_db1_S2_Mat!N5*Weighting!C14+TUM_db1_S2_Mat!O5*Weighting!C15+TUM_db1_S2_Mat!P5*Weighting!C16+TUM_db1_S2_Mat!Q5*Weighting!C17</f>
        <v>0.67822989210792706</v>
      </c>
      <c r="D5" s="6">
        <f ca="1">+TUM_db1_S2_Mat!B5*Weighting!D2+TUM_db1_S2_Mat!C5*Weighting!D3+TUM_db1_S2_Mat!D5*Weighting!D4+TUM_db1_S2_Mat!E5*Weighting!D5+TUM_db1_S2_Mat!F5*Weighting!D6+TUM_db1_S2_Mat!G5*Weighting!D7+TUM_db1_S2_Mat!H5*Weighting!D8+TUM_db1_S2_Mat!I5*Weighting!D9+TUM_db1_S2_Mat!J5*Weighting!D10+TUM_db1_S2_Mat!K5*Weighting!D11+TUM_db1_S2_Mat!L5*Weighting!D12+TUM_db1_S2_Mat!M5*Weighting!D13+TUM_db1_S2_Mat!N5*Weighting!D14+TUM_db1_S2_Mat!O5*Weighting!D15+TUM_db1_S2_Mat!P5*Weighting!D16+TUM_db1_S2_Mat!Q5*Weighting!D17</f>
        <v>0.94653496732274256</v>
      </c>
      <c r="E5" s="6">
        <f ca="1">+TUM_db1_S2_Mat!B5*Weighting!E2+TUM_db1_S2_Mat!C5*Weighting!E3+TUM_db1_S2_Mat!D5*Weighting!E4+TUM_db1_S2_Mat!E5*Weighting!E5+TUM_db1_S2_Mat!F5*Weighting!E6+TUM_db1_S2_Mat!G5*Weighting!E7+TUM_db1_S2_Mat!H5*Weighting!E8+TUM_db1_S2_Mat!I5*Weighting!E9+TUM_db1_S2_Mat!J5*Weighting!E10+TUM_db1_S2_Mat!K5*Weighting!E11+TUM_db1_S2_Mat!L5*Weighting!E12+TUM_db1_S2_Mat!M5*Weighting!E13+TUM_db1_S2_Mat!N5*Weighting!E14+TUM_db1_S2_Mat!O5*Weighting!E15+TUM_db1_S2_Mat!P5*Weighting!E16+TUM_db1_S2_Mat!Q5*Weighting!E17</f>
        <v>0.3290399132352646</v>
      </c>
      <c r="F5" s="6">
        <f ca="1">+TUM_db1_S2_Mat!B5*Weighting!F2+TUM_db1_S2_Mat!C5*Weighting!F3+TUM_db1_S2_Mat!D5*Weighting!F4+TUM_db1_S2_Mat!E5*Weighting!F5+TUM_db1_S2_Mat!F5*Weighting!F6+TUM_db1_S2_Mat!G5*Weighting!F7+TUM_db1_S2_Mat!H5*Weighting!F8+TUM_db1_S2_Mat!I5*Weighting!F9+TUM_db1_S2_Mat!J5*Weighting!F10+TUM_db1_S2_Mat!K5*Weighting!F11+TUM_db1_S2_Mat!L5*Weighting!F12+TUM_db1_S2_Mat!M5*Weighting!F13+TUM_db1_S2_Mat!N5*Weighting!F14+TUM_db1_S2_Mat!O5*Weighting!F15+TUM_db1_S2_Mat!P5*Weighting!F16+TUM_db1_S2_Mat!Q5*Weighting!F17</f>
        <v>0.80102125303886118</v>
      </c>
      <c r="G5" s="6">
        <f>+TUM_db1_S2_Mat!B5*Weighting!G2+TUM_db1_S2_Mat!C5*Weighting!G3+TUM_db1_S2_Mat!D5*Weighting!G4+TUM_db1_S2_Mat!E5*Weighting!G5+TUM_db1_S2_Mat!F5*Weighting!G6+TUM_db1_S2_Mat!G5*Weighting!G7+TUM_db1_S2_Mat!H5*Weighting!G8+TUM_db1_S2_Mat!I5*Weighting!G9+TUM_db1_S2_Mat!J5*Weighting!G10+TUM_db1_S2_Mat!K5*Weighting!G11+TUM_db1_S2_Mat!L5*Weighting!G12+TUM_db1_S2_Mat!M5*Weighting!G13+TUM_db1_S2_Mat!N5*Weighting!G14+TUM_db1_S2_Mat!O5*Weighting!G15+TUM_db1_S2_Mat!P5*Weighting!G16+TUM_db1_S2_Mat!Q5*Weighting!G17</f>
        <v>0.49835951720180627</v>
      </c>
      <c r="H5" s="6">
        <f>+TUM_db1_S2_Mat!B5*Weighting!H2+TUM_db1_S2_Mat!C5*Weighting!H3+TUM_db1_S2_Mat!D5*Weighting!H4+TUM_db1_S2_Mat!E5*Weighting!H5+TUM_db1_S2_Mat!F5*Weighting!H6+TUM_db1_S2_Mat!G5*Weighting!H7+TUM_db1_S2_Mat!H5*Weighting!H8+TUM_db1_S2_Mat!I5*Weighting!H9+TUM_db1_S2_Mat!J5*Weighting!H10+TUM_db1_S2_Mat!K5*Weighting!H11+TUM_db1_S2_Mat!L5*Weighting!H12+TUM_db1_S2_Mat!M5*Weighting!H13+TUM_db1_S2_Mat!N5*Weighting!H14+TUM_db1_S2_Mat!O5*Weighting!H15+TUM_db1_S2_Mat!P5*Weighting!H16+TUM_db1_S2_Mat!Q5*Weighting!H17</f>
        <v>0.50583623365548913</v>
      </c>
      <c r="I5" s="6">
        <f>+TUM_db1_S2_Mat!B5*Weighting!I2+TUM_db1_S2_Mat!C5*Weighting!I3+TUM_db1_S2_Mat!D5*Weighting!I4+TUM_db1_S2_Mat!E5*Weighting!I5+TUM_db1_S2_Mat!F5*Weighting!I6+TUM_db1_S2_Mat!G5*Weighting!I7+TUM_db1_S2_Mat!H5*Weighting!I8+TUM_db1_S2_Mat!I5*Weighting!I9+TUM_db1_S2_Mat!J5*Weighting!I10+TUM_db1_S2_Mat!K5*Weighting!I11+TUM_db1_S2_Mat!L5*Weighting!I12+TUM_db1_S2_Mat!M5*Weighting!I13+TUM_db1_S2_Mat!N5*Weighting!I14+TUM_db1_S2_Mat!O5*Weighting!I15+TUM_db1_S2_Mat!P5*Weighting!I16+TUM_db1_S2_Mat!Q5*Weighting!I17</f>
        <v>0.4941526744097029</v>
      </c>
      <c r="J5" s="6">
        <f>+TUM_db1_S2_Mat!B5*Weighting!J2+TUM_db1_S2_Mat!C5*Weighting!J3+TUM_db1_S2_Mat!D5*Weighting!J4+TUM_db1_S2_Mat!E5*Weighting!J5+TUM_db1_S2_Mat!F5*Weighting!J6+TUM_db1_S2_Mat!G5*Weighting!J7+TUM_db1_S2_Mat!H5*Weighting!J8+TUM_db1_S2_Mat!I5*Weighting!J9+TUM_db1_S2_Mat!J5*Weighting!J10+TUM_db1_S2_Mat!K5*Weighting!J11+TUM_db1_S2_Mat!L5*Weighting!J12+TUM_db1_S2_Mat!M5*Weighting!J13+TUM_db1_S2_Mat!N5*Weighting!J14+TUM_db1_S2_Mat!O5*Weighting!J15+TUM_db1_S2_Mat!P5*Weighting!J16+TUM_db1_S2_Mat!Q5*Weighting!J17</f>
        <v>0.31145680503202322</v>
      </c>
      <c r="K5" s="6">
        <f>+TUM_db1_S2_Mat!B5*Weighting!K2+TUM_db1_S2_Mat!C5*Weighting!K3+TUM_db1_S2_Mat!D5*Weighting!K4+TUM_db1_S2_Mat!E5*Weighting!K5+TUM_db1_S2_Mat!F5*Weighting!K6+TUM_db1_S2_Mat!G5*Weighting!K7+TUM_db1_S2_Mat!H5*Weighting!K8+TUM_db1_S2_Mat!I5*Weighting!K9+TUM_db1_S2_Mat!J5*Weighting!K10+TUM_db1_S2_Mat!K5*Weighting!K11+TUM_db1_S2_Mat!L5*Weighting!K12+TUM_db1_S2_Mat!M5*Weighting!K13+TUM_db1_S2_Mat!N5*Weighting!K14+TUM_db1_S2_Mat!O5*Weighting!K15+TUM_db1_S2_Mat!P5*Weighting!K16+TUM_db1_S2_Mat!Q5*Weighting!K17</f>
        <v>0.45940266514949046</v>
      </c>
      <c r="L5" s="6">
        <f>+TUM_db1_S2_Mat!B5*Weighting!L2+TUM_db1_S2_Mat!C5*Weighting!L3+TUM_db1_S2_Mat!D5*Weighting!L4+TUM_db1_S2_Mat!E5*Weighting!L5+TUM_db1_S2_Mat!F5*Weighting!L6+TUM_db1_S2_Mat!G5*Weighting!L7+TUM_db1_S2_Mat!H5*Weighting!L8+TUM_db1_S2_Mat!I5*Weighting!L9+TUM_db1_S2_Mat!J5*Weighting!L10+TUM_db1_S2_Mat!K5*Weighting!L11+TUM_db1_S2_Mat!L5*Weighting!L12+TUM_db1_S2_Mat!M5*Weighting!L13+TUM_db1_S2_Mat!N5*Weighting!L14+TUM_db1_S2_Mat!O5*Weighting!L15+TUM_db1_S2_Mat!P5*Weighting!L16+TUM_db1_S2_Mat!Q5*Weighting!L17</f>
        <v>0.31903045177975636</v>
      </c>
      <c r="M5" s="6">
        <f>+TUM_db1_S2_Mat!B5*Weighting!M2+TUM_db1_S2_Mat!C5*Weighting!M3+TUM_db1_S2_Mat!D5*Weighting!M4+TUM_db1_S2_Mat!E5*Weighting!M5+TUM_db1_S2_Mat!F5*Weighting!M6+TUM_db1_S2_Mat!G5*Weighting!M7+TUM_db1_S2_Mat!H5*Weighting!M8+TUM_db1_S2_Mat!I5*Weighting!M9+TUM_db1_S2_Mat!J5*Weighting!M10+TUM_db1_S2_Mat!K5*Weighting!M11+TUM_db1_S2_Mat!L5*Weighting!M12+TUM_db1_S2_Mat!M5*Weighting!M13+TUM_db1_S2_Mat!N5*Weighting!M14+TUM_db1_S2_Mat!O5*Weighting!M15+TUM_db1_S2_Mat!P5*Weighting!M16+TUM_db1_S2_Mat!Q5*Weighting!M17</f>
        <v>0.13287957759023605</v>
      </c>
      <c r="N5" s="6">
        <f>+TUM_db1_S2_Mat!B5*Weighting!N2+TUM_db1_S2_Mat!C5*Weighting!N3+TUM_db1_S2_Mat!D5*Weighting!N4+TUM_db1_S2_Mat!E5*Weighting!N5+TUM_db1_S2_Mat!F5*Weighting!N6+TUM_db1_S2_Mat!G5*Weighting!N7+TUM_db1_S2_Mat!H5*Weighting!N8+TUM_db1_S2_Mat!I5*Weighting!N9+TUM_db1_S2_Mat!J5*Weighting!N10+TUM_db1_S2_Mat!K5*Weighting!N11+TUM_db1_S2_Mat!L5*Weighting!N12+TUM_db1_S2_Mat!M5*Weighting!N13+TUM_db1_S2_Mat!N5*Weighting!N14+TUM_db1_S2_Mat!O5*Weighting!N15+TUM_db1_S2_Mat!P5*Weighting!N16+TUM_db1_S2_Mat!Q5*Weighting!N17</f>
        <v>1.6969030125186817</v>
      </c>
      <c r="O5" s="6">
        <f>+TUM_db1_S2_Mat!B5*Weighting!O2+TUM_db1_S2_Mat!C5*Weighting!O3+TUM_db1_S2_Mat!D5*Weighting!O4+TUM_db1_S2_Mat!E5*Weighting!O5+TUM_db1_S2_Mat!F5*Weighting!O6+TUM_db1_S2_Mat!G5*Weighting!O7+TUM_db1_S2_Mat!H5*Weighting!O8+TUM_db1_S2_Mat!I5*Weighting!O9+TUM_db1_S2_Mat!J5*Weighting!O10+TUM_db1_S2_Mat!K5*Weighting!O11+TUM_db1_S2_Mat!L5*Weighting!O12+TUM_db1_S2_Mat!M5*Weighting!O13+TUM_db1_S2_Mat!N5*Weighting!O14+TUM_db1_S2_Mat!O5*Weighting!O15+TUM_db1_S2_Mat!P5*Weighting!O16+TUM_db1_S2_Mat!Q5*Weighting!O17</f>
        <v>0.44898673392640109</v>
      </c>
      <c r="P5" s="6">
        <f>+TUM_db1_S2_Mat!B5*Weighting!P2+TUM_db1_S2_Mat!C5*Weighting!P3+TUM_db1_S2_Mat!D5*Weighting!P4+TUM_db1_S2_Mat!E5*Weighting!P5+TUM_db1_S2_Mat!F5*Weighting!P6+TUM_db1_S2_Mat!G5*Weighting!P7+TUM_db1_S2_Mat!H5*Weighting!P8+TUM_db1_S2_Mat!I5*Weighting!P9+TUM_db1_S2_Mat!J5*Weighting!P10+TUM_db1_S2_Mat!K5*Weighting!P11+TUM_db1_S2_Mat!L5*Weighting!P12+TUM_db1_S2_Mat!M5*Weighting!P13+TUM_db1_S2_Mat!N5*Weighting!P14+TUM_db1_S2_Mat!O5*Weighting!P15+TUM_db1_S2_Mat!P5*Weighting!P16+TUM_db1_S2_Mat!Q5*Weighting!P17</f>
        <v>0.25367686249495369</v>
      </c>
      <c r="Q5" s="6">
        <f>+TUM_db1_S2_Mat!B5*Weighting!Q2+TUM_db1_S2_Mat!C5*Weighting!Q3+TUM_db1_S2_Mat!D5*Weighting!Q4+TUM_db1_S2_Mat!E5*Weighting!Q5+TUM_db1_S2_Mat!F5*Weighting!Q6+TUM_db1_S2_Mat!G5*Weighting!Q7+TUM_db1_S2_Mat!H5*Weighting!Q8+TUM_db1_S2_Mat!I5*Weighting!Q9+TUM_db1_S2_Mat!J5*Weighting!Q10+TUM_db1_S2_Mat!K5*Weighting!Q11+TUM_db1_S2_Mat!L5*Weighting!Q12+TUM_db1_S2_Mat!M5*Weighting!Q13+TUM_db1_S2_Mat!N5*Weighting!Q14+TUM_db1_S2_Mat!O5*Weighting!Q15+TUM_db1_S2_Mat!P5*Weighting!Q16+TUM_db1_S2_Mat!Q5*Weighting!Q17</f>
        <v>0.20696999667820104</v>
      </c>
      <c r="R5" s="6">
        <f>+TUM_db1_S2_Mat!B5*Weighting!R2+TUM_db1_S2_Mat!C5*Weighting!R3+TUM_db1_S2_Mat!D5*Weighting!R4+TUM_db1_S2_Mat!E5*Weighting!R5+TUM_db1_S2_Mat!F5*Weighting!R6+TUM_db1_S2_Mat!G5*Weighting!R7+TUM_db1_S2_Mat!H5*Weighting!R8+TUM_db1_S2_Mat!I5*Weighting!R9+TUM_db1_S2_Mat!J5*Weighting!R10+TUM_db1_S2_Mat!K5*Weighting!R11+TUM_db1_S2_Mat!L5*Weighting!R12+TUM_db1_S2_Mat!M5*Weighting!R13+TUM_db1_S2_Mat!N5*Weighting!R14+TUM_db1_S2_Mat!O5*Weighting!R15+TUM_db1_S2_Mat!P5*Weighting!R16+TUM_db1_S2_Mat!Q5*Weighting!R17</f>
        <v>0.42759280768722335</v>
      </c>
      <c r="S5" s="6">
        <f>+TUM_db1_S2_Mat!B5*Weighting!S2+TUM_db1_S2_Mat!C5*Weighting!S3+TUM_db1_S2_Mat!D5*Weighting!S4+TUM_db1_S2_Mat!E5*Weighting!S5+TUM_db1_S2_Mat!F5*Weighting!S6+TUM_db1_S2_Mat!G5*Weighting!S7+TUM_db1_S2_Mat!H5*Weighting!S8+TUM_db1_S2_Mat!I5*Weighting!S9+TUM_db1_S2_Mat!J5*Weighting!S10+TUM_db1_S2_Mat!K5*Weighting!S11+TUM_db1_S2_Mat!L5*Weighting!S12+TUM_db1_S2_Mat!M5*Weighting!S13+TUM_db1_S2_Mat!N5*Weighting!S14+TUM_db1_S2_Mat!O5*Weighting!S15+TUM_db1_S2_Mat!P5*Weighting!S16+TUM_db1_S2_Mat!Q5*Weighting!S17</f>
        <v>0.49341440910518652</v>
      </c>
      <c r="T5" s="6">
        <f>+TUM_db1_S2_Mat!B5*Weighting!T2+TUM_db1_S2_Mat!C5*Weighting!T3+TUM_db1_S2_Mat!D5*Weighting!T4+TUM_db1_S2_Mat!E5*Weighting!T5+TUM_db1_S2_Mat!F5*Weighting!T6+TUM_db1_S2_Mat!G5*Weighting!T7+TUM_db1_S2_Mat!H5*Weighting!T8+TUM_db1_S2_Mat!I5*Weighting!T9+TUM_db1_S2_Mat!J5*Weighting!T10+TUM_db1_S2_Mat!K5*Weighting!T11+TUM_db1_S2_Mat!L5*Weighting!T12+TUM_db1_S2_Mat!M5*Weighting!T13+TUM_db1_S2_Mat!N5*Weighting!T14+TUM_db1_S2_Mat!O5*Weighting!T15+TUM_db1_S2_Mat!P5*Weighting!T16+TUM_db1_S2_Mat!Q5*Weighting!T17</f>
        <v>0.27403548903295027</v>
      </c>
      <c r="U5" s="6">
        <f>+TUM_db1_S2_Mat!B5*Weighting!U2+TUM_db1_S2_Mat!C5*Weighting!U3+TUM_db1_S2_Mat!D5*Weighting!U4+TUM_db1_S2_Mat!E5*Weighting!U5+TUM_db1_S2_Mat!F5*Weighting!U6+TUM_db1_S2_Mat!G5*Weighting!U7+TUM_db1_S2_Mat!H5*Weighting!U8+TUM_db1_S2_Mat!I5*Weighting!U9+TUM_db1_S2_Mat!J5*Weighting!U10+TUM_db1_S2_Mat!K5*Weighting!U11+TUM_db1_S2_Mat!L5*Weighting!U12+TUM_db1_S2_Mat!M5*Weighting!U13+TUM_db1_S2_Mat!N5*Weighting!U14+TUM_db1_S2_Mat!O5*Weighting!U15+TUM_db1_S2_Mat!P5*Weighting!U16+TUM_db1_S2_Mat!Q5*Weighting!U17</f>
        <v>6.9980172142715555E-2</v>
      </c>
      <c r="V5" s="6">
        <f>+TUM_db1_S2_Mat!B5*Weighting!V2+TUM_db1_S2_Mat!C5*Weighting!V3+TUM_db1_S2_Mat!D5*Weighting!V4+TUM_db1_S2_Mat!E5*Weighting!V5+TUM_db1_S2_Mat!F5*Weighting!V6+TUM_db1_S2_Mat!G5*Weighting!V7+TUM_db1_S2_Mat!H5*Weighting!V8+TUM_db1_S2_Mat!I5*Weighting!V9+TUM_db1_S2_Mat!J5*Weighting!V10+TUM_db1_S2_Mat!K5*Weighting!V11+TUM_db1_S2_Mat!L5*Weighting!V12+TUM_db1_S2_Mat!M5*Weighting!V13+TUM_db1_S2_Mat!N5*Weighting!V14+TUM_db1_S2_Mat!O5*Weighting!V15+TUM_db1_S2_Mat!P5*Weighting!V16+TUM_db1_S2_Mat!Q5*Weighting!V17</f>
        <v>0.15613038328768414</v>
      </c>
      <c r="W5" s="6">
        <f>+TUM_db1_S2_Mat!B5*Weighting!W2+TUM_db1_S2_Mat!C5*Weighting!W3+TUM_db1_S2_Mat!D5*Weighting!W4+TUM_db1_S2_Mat!E5*Weighting!W5+TUM_db1_S2_Mat!F5*Weighting!W6+TUM_db1_S2_Mat!G5*Weighting!W7+TUM_db1_S2_Mat!H5*Weighting!W8+TUM_db1_S2_Mat!I5*Weighting!W9+TUM_db1_S2_Mat!J5*Weighting!W10+TUM_db1_S2_Mat!K5*Weighting!W11+TUM_db1_S2_Mat!L5*Weighting!W12+TUM_db1_S2_Mat!M5*Weighting!W13+TUM_db1_S2_Mat!N5*Weighting!W14+TUM_db1_S2_Mat!O5*Weighting!W15+TUM_db1_S2_Mat!P5*Weighting!W16+TUM_db1_S2_Mat!Q5*Weighting!W17</f>
        <v>0.26924029926921922</v>
      </c>
      <c r="X5" s="6">
        <f>+TUM_db1_S2_Mat!B5*Weighting!X2+TUM_db1_S2_Mat!C5*Weighting!X3+TUM_db1_S2_Mat!D5*Weighting!X4+TUM_db1_S2_Mat!E5*Weighting!X5+TUM_db1_S2_Mat!F5*Weighting!X6+TUM_db1_S2_Mat!G5*Weighting!X7+TUM_db1_S2_Mat!H5*Weighting!X8+TUM_db1_S2_Mat!I5*Weighting!X9+TUM_db1_S2_Mat!J5*Weighting!X10+TUM_db1_S2_Mat!K5*Weighting!X11+TUM_db1_S2_Mat!L5*Weighting!X12+TUM_db1_S2_Mat!M5*Weighting!X13+TUM_db1_S2_Mat!N5*Weighting!X14+TUM_db1_S2_Mat!O5*Weighting!X15+TUM_db1_S2_Mat!P5*Weighting!X16+TUM_db1_S2_Mat!Q5*Weighting!X17</f>
        <v>6.5757169411780655E-2</v>
      </c>
      <c r="Y5" s="6">
        <f>+TUM_db1_S2_Mat!B5*Weighting!Y2+TUM_db1_S2_Mat!C5*Weighting!Y3+TUM_db1_S2_Mat!D5*Weighting!Y4+TUM_db1_S2_Mat!E5*Weighting!Y5+TUM_db1_S2_Mat!F5*Weighting!Y6+TUM_db1_S2_Mat!G5*Weighting!Y7+TUM_db1_S2_Mat!H5*Weighting!Y8+TUM_db1_S2_Mat!I5*Weighting!Y9+TUM_db1_S2_Mat!J5*Weighting!Y10+TUM_db1_S2_Mat!K5*Weighting!Y11+TUM_db1_S2_Mat!L5*Weighting!Y12+TUM_db1_S2_Mat!M5*Weighting!Y13+TUM_db1_S2_Mat!N5*Weighting!Y14+TUM_db1_S2_Mat!O5*Weighting!Y15+TUM_db1_S2_Mat!P5*Weighting!Y16+TUM_db1_S2_Mat!Q5*Weighting!Y17</f>
        <v>8.2960518488279705E-2</v>
      </c>
      <c r="Z5" s="6">
        <f>+TUM_db1_S2_Mat!B5*Weighting!Z2+TUM_db1_S2_Mat!C5*Weighting!Z3+TUM_db1_S2_Mat!D5*Weighting!Z4+TUM_db1_S2_Mat!E5*Weighting!Z5+TUM_db1_S2_Mat!F5*Weighting!Z6+TUM_db1_S2_Mat!G5*Weighting!Z7+TUM_db1_S2_Mat!H5*Weighting!Z8+TUM_db1_S2_Mat!I5*Weighting!Z9+TUM_db1_S2_Mat!J5*Weighting!Z10+TUM_db1_S2_Mat!K5*Weighting!Z11+TUM_db1_S2_Mat!L5*Weighting!Z12+TUM_db1_S2_Mat!M5*Weighting!Z13+TUM_db1_S2_Mat!N5*Weighting!Z14+TUM_db1_S2_Mat!O5*Weighting!Z15+TUM_db1_S2_Mat!P5*Weighting!Z16+TUM_db1_S2_Mat!Q5*Weighting!Z17</f>
        <v>8.546700477804986E-2</v>
      </c>
      <c r="AA5" s="6">
        <f>+TUM_db1_S2_Mat!B5*Weighting!AA2+TUM_db1_S2_Mat!C5*Weighting!AA3+TUM_db1_S2_Mat!D5*Weighting!AA4+TUM_db1_S2_Mat!E5*Weighting!AA5+TUM_db1_S2_Mat!F5*Weighting!AA6+TUM_db1_S2_Mat!G5*Weighting!AA7+TUM_db1_S2_Mat!H5*Weighting!AA8+TUM_db1_S2_Mat!I5*Weighting!AA9+TUM_db1_S2_Mat!J5*Weighting!AA10+TUM_db1_S2_Mat!K5*Weighting!AA11+TUM_db1_S2_Mat!L5*Weighting!AA12+TUM_db1_S2_Mat!M5*Weighting!AA13+TUM_db1_S2_Mat!N5*Weighting!AA14+TUM_db1_S2_Mat!O5*Weighting!AA15+TUM_db1_S2_Mat!P5*Weighting!AA16+TUM_db1_S2_Mat!Q5*Weighting!AA17</f>
        <v>2.9907273870375812</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Treatm!B2*Weighting!B2+TUM_db1_S3_Treatm!C2*Weighting!B3+TUM_db1_S3_Treatm!D2*Weighting!B4+TUM_db1_S3_Treatm!E2*Weighting!B5+TUM_db1_S3_Treatm!F2*Weighting!B6+TUM_db1_S3_Treatm!G2*Weighting!B7+TUM_db1_S3_Treatm!H2*Weighting!B8+TUM_db1_S3_Treatm!I2*Weighting!B9+TUM_db1_S3_Treatm!J2*Weighting!B10+TUM_db1_S3_Treatm!K2*Weighting!B11+TUM_db1_S3_Treatm!L2*Weighting!B12+TUM_db1_S3_Treatm!M2*Weighting!B13+TUM_db1_S3_Treatm!N2*Weighting!B14+TUM_db1_S3_Treatm!O2*Weighting!B15+TUM_db1_S3_Treatm!P2*Weighting!B16+TUM_db1_S3_Treatm!Q2*Weighting!B17</f>
        <v>0.90949805666602768</v>
      </c>
      <c r="C2" s="6">
        <f ca="1">+TUM_db1_S3_Treatm!B2*Weighting!C2+TUM_db1_S3_Treatm!C2*Weighting!C3+TUM_db1_S3_Treatm!D2*Weighting!C4+TUM_db1_S3_Treatm!E2*Weighting!C5+TUM_db1_S3_Treatm!F2*Weighting!C6+TUM_db1_S3_Treatm!G2*Weighting!C7+TUM_db1_S3_Treatm!H2*Weighting!C8+TUM_db1_S3_Treatm!I2*Weighting!C9+TUM_db1_S3_Treatm!J2*Weighting!C10+TUM_db1_S3_Treatm!K2*Weighting!C11+TUM_db1_S3_Treatm!L2*Weighting!C12+TUM_db1_S3_Treatm!M2*Weighting!C13+TUM_db1_S3_Treatm!N2*Weighting!C14+TUM_db1_S3_Treatm!O2*Weighting!C15+TUM_db1_S3_Treatm!P2*Weighting!C16+TUM_db1_S3_Treatm!Q2*Weighting!C17</f>
        <v>0.64502854247694674</v>
      </c>
      <c r="D2" s="6">
        <f ca="1">+TUM_db1_S3_Treatm!B2*Weighting!D2+TUM_db1_S3_Treatm!C2*Weighting!D3+TUM_db1_S3_Treatm!D2*Weighting!D4+TUM_db1_S3_Treatm!E2*Weighting!D5+TUM_db1_S3_Treatm!F2*Weighting!D6+TUM_db1_S3_Treatm!G2*Weighting!D7+TUM_db1_S3_Treatm!H2*Weighting!D8+TUM_db1_S3_Treatm!I2*Weighting!D9+TUM_db1_S3_Treatm!J2*Weighting!D10+TUM_db1_S3_Treatm!K2*Weighting!D11+TUM_db1_S3_Treatm!L2*Weighting!D12+TUM_db1_S3_Treatm!M2*Weighting!D13+TUM_db1_S3_Treatm!N2*Weighting!D14+TUM_db1_S3_Treatm!O2*Weighting!D15+TUM_db1_S3_Treatm!P2*Weighting!D16+TUM_db1_S3_Treatm!Q2*Weighting!D17</f>
        <v>0.91274920138597626</v>
      </c>
      <c r="E2" s="6">
        <f ca="1">+TUM_db1_S3_Treatm!B2*Weighting!E2+TUM_db1_S3_Treatm!C2*Weighting!E3+TUM_db1_S3_Treatm!D2*Weighting!E4+TUM_db1_S3_Treatm!E2*Weighting!E5+TUM_db1_S3_Treatm!F2*Weighting!E6+TUM_db1_S3_Treatm!G2*Weighting!E7+TUM_db1_S3_Treatm!H2*Weighting!E8+TUM_db1_S3_Treatm!I2*Weighting!E9+TUM_db1_S3_Treatm!J2*Weighting!E10+TUM_db1_S3_Treatm!K2*Weighting!E11+TUM_db1_S3_Treatm!L2*Weighting!E12+TUM_db1_S3_Treatm!M2*Weighting!E13+TUM_db1_S3_Treatm!N2*Weighting!E14+TUM_db1_S3_Treatm!O2*Weighting!E15+TUM_db1_S3_Treatm!P2*Weighting!E16+TUM_db1_S3_Treatm!Q2*Weighting!E17</f>
        <v>0.45954732190905023</v>
      </c>
      <c r="F2" s="6">
        <f ca="1">+TUM_db1_S3_Treatm!B2*Weighting!F2+TUM_db1_S3_Treatm!C2*Weighting!F3+TUM_db1_S3_Treatm!D2*Weighting!F4+TUM_db1_S3_Treatm!E2*Weighting!F5+TUM_db1_S3_Treatm!F2*Weighting!F6+TUM_db1_S3_Treatm!G2*Weighting!F7+TUM_db1_S3_Treatm!H2*Weighting!F8+TUM_db1_S3_Treatm!I2*Weighting!F9+TUM_db1_S3_Treatm!J2*Weighting!F10+TUM_db1_S3_Treatm!K2*Weighting!F11+TUM_db1_S3_Treatm!L2*Weighting!F12+TUM_db1_S3_Treatm!M2*Weighting!F13+TUM_db1_S3_Treatm!N2*Weighting!F14+TUM_db1_S3_Treatm!O2*Weighting!F15+TUM_db1_S3_Treatm!P2*Weighting!F16+TUM_db1_S3_Treatm!Q2*Weighting!F17</f>
        <v>0.78653738711368937</v>
      </c>
      <c r="G2" s="6">
        <f>+TUM_db1_S3_Treatm!B2*Weighting!G2+TUM_db1_S3_Treatm!C2*Weighting!G3+TUM_db1_S3_Treatm!D2*Weighting!G4+TUM_db1_S3_Treatm!E2*Weighting!G5+TUM_db1_S3_Treatm!F2*Weighting!G6+TUM_db1_S3_Treatm!G2*Weighting!G7+TUM_db1_S3_Treatm!H2*Weighting!G8+TUM_db1_S3_Treatm!I2*Weighting!G9+TUM_db1_S3_Treatm!J2*Weighting!G10+TUM_db1_S3_Treatm!K2*Weighting!G11+TUM_db1_S3_Treatm!L2*Weighting!G12+TUM_db1_S3_Treatm!M2*Weighting!G13+TUM_db1_S3_Treatm!N2*Weighting!G14+TUM_db1_S3_Treatm!O2*Weighting!G15+TUM_db1_S3_Treatm!P2*Weighting!G16+TUM_db1_S3_Treatm!Q2*Weighting!G17</f>
        <v>0.32049993738251581</v>
      </c>
      <c r="H2" s="6">
        <f>+TUM_db1_S3_Treatm!B2*Weighting!H2+TUM_db1_S3_Treatm!C2*Weighting!H3+TUM_db1_S3_Treatm!D2*Weighting!H4+TUM_db1_S3_Treatm!E2*Weighting!H5+TUM_db1_S3_Treatm!F2*Weighting!H6+TUM_db1_S3_Treatm!G2*Weighting!H7+TUM_db1_S3_Treatm!H2*Weighting!H8+TUM_db1_S3_Treatm!I2*Weighting!H9+TUM_db1_S3_Treatm!J2*Weighting!H10+TUM_db1_S3_Treatm!K2*Weighting!H11+TUM_db1_S3_Treatm!L2*Weighting!H12+TUM_db1_S3_Treatm!M2*Weighting!H13+TUM_db1_S3_Treatm!N2*Weighting!H14+TUM_db1_S3_Treatm!O2*Weighting!H15+TUM_db1_S3_Treatm!P2*Weighting!H16+TUM_db1_S3_Treatm!Q2*Weighting!H17</f>
        <v>0.32624335138580762</v>
      </c>
      <c r="I2" s="6">
        <f>+TUM_db1_S3_Treatm!B2*Weighting!I2+TUM_db1_S3_Treatm!C2*Weighting!I3+TUM_db1_S3_Treatm!D2*Weighting!I4+TUM_db1_S3_Treatm!E2*Weighting!I5+TUM_db1_S3_Treatm!F2*Weighting!I6+TUM_db1_S3_Treatm!G2*Weighting!I7+TUM_db1_S3_Treatm!H2*Weighting!I8+TUM_db1_S3_Treatm!I2*Weighting!I9+TUM_db1_S3_Treatm!J2*Weighting!I10+TUM_db1_S3_Treatm!K2*Weighting!I11+TUM_db1_S3_Treatm!L2*Weighting!I12+TUM_db1_S3_Treatm!M2*Weighting!I13+TUM_db1_S3_Treatm!N2*Weighting!I14+TUM_db1_S3_Treatm!O2*Weighting!I15+TUM_db1_S3_Treatm!P2*Weighting!I16+TUM_db1_S3_Treatm!Q2*Weighting!I17</f>
        <v>0.32778430810704345</v>
      </c>
      <c r="J2" s="6">
        <f>+TUM_db1_S3_Treatm!B2*Weighting!J2+TUM_db1_S3_Treatm!C2*Weighting!J3+TUM_db1_S3_Treatm!D2*Weighting!J4+TUM_db1_S3_Treatm!E2*Weighting!J5+TUM_db1_S3_Treatm!F2*Weighting!J6+TUM_db1_S3_Treatm!G2*Weighting!J7+TUM_db1_S3_Treatm!H2*Weighting!J8+TUM_db1_S3_Treatm!I2*Weighting!J9+TUM_db1_S3_Treatm!J2*Weighting!J10+TUM_db1_S3_Treatm!K2*Weighting!J11+TUM_db1_S3_Treatm!L2*Weighting!J12+TUM_db1_S3_Treatm!M2*Weighting!J13+TUM_db1_S3_Treatm!N2*Weighting!J14+TUM_db1_S3_Treatm!O2*Weighting!J15+TUM_db1_S3_Treatm!P2*Weighting!J16+TUM_db1_S3_Treatm!Q2*Weighting!J17</f>
        <v>0.32844131420818112</v>
      </c>
      <c r="K2" s="6">
        <f>+TUM_db1_S3_Treatm!B2*Weighting!K2+TUM_db1_S3_Treatm!C2*Weighting!K3+TUM_db1_S3_Treatm!D2*Weighting!K4+TUM_db1_S3_Treatm!E2*Weighting!K5+TUM_db1_S3_Treatm!F2*Weighting!K6+TUM_db1_S3_Treatm!G2*Weighting!K7+TUM_db1_S3_Treatm!H2*Weighting!K8+TUM_db1_S3_Treatm!I2*Weighting!K9+TUM_db1_S3_Treatm!J2*Weighting!K10+TUM_db1_S3_Treatm!K2*Weighting!K11+TUM_db1_S3_Treatm!L2*Weighting!K12+TUM_db1_S3_Treatm!M2*Weighting!K13+TUM_db1_S3_Treatm!N2*Weighting!K14+TUM_db1_S3_Treatm!O2*Weighting!K15+TUM_db1_S3_Treatm!P2*Weighting!K16+TUM_db1_S3_Treatm!Q2*Weighting!K17</f>
        <v>0.31113227668215249</v>
      </c>
      <c r="L2" s="6">
        <f>+TUM_db1_S3_Treatm!B2*Weighting!L2+TUM_db1_S3_Treatm!C2*Weighting!L3+TUM_db1_S3_Treatm!D2*Weighting!L4+TUM_db1_S3_Treatm!E2*Weighting!L5+TUM_db1_S3_Treatm!F2*Weighting!L6+TUM_db1_S3_Treatm!G2*Weighting!L7+TUM_db1_S3_Treatm!H2*Weighting!L8+TUM_db1_S3_Treatm!I2*Weighting!L9+TUM_db1_S3_Treatm!J2*Weighting!L10+TUM_db1_S3_Treatm!K2*Weighting!L11+TUM_db1_S3_Treatm!L2*Weighting!L12+TUM_db1_S3_Treatm!M2*Weighting!L13+TUM_db1_S3_Treatm!N2*Weighting!L14+TUM_db1_S3_Treatm!O2*Weighting!L15+TUM_db1_S3_Treatm!P2*Weighting!L16+TUM_db1_S3_Treatm!Q2*Weighting!L17</f>
        <v>0.66737415495819874</v>
      </c>
      <c r="M2" s="6">
        <f>+TUM_db1_S3_Treatm!B2*Weighting!M2+TUM_db1_S3_Treatm!C2*Weighting!M3+TUM_db1_S3_Treatm!D2*Weighting!M4+TUM_db1_S3_Treatm!E2*Weighting!M5+TUM_db1_S3_Treatm!F2*Weighting!M6+TUM_db1_S3_Treatm!G2*Weighting!M7+TUM_db1_S3_Treatm!H2*Weighting!M8+TUM_db1_S3_Treatm!I2*Weighting!M9+TUM_db1_S3_Treatm!J2*Weighting!M10+TUM_db1_S3_Treatm!K2*Weighting!M11+TUM_db1_S3_Treatm!L2*Weighting!M12+TUM_db1_S3_Treatm!M2*Weighting!M13+TUM_db1_S3_Treatm!N2*Weighting!M14+TUM_db1_S3_Treatm!O2*Weighting!M15+TUM_db1_S3_Treatm!P2*Weighting!M16+TUM_db1_S3_Treatm!Q2*Weighting!M17</f>
        <v>1.5025970080652241E-2</v>
      </c>
      <c r="N2" s="6">
        <f>+TUM_db1_S3_Treatm!B2*Weighting!N2+TUM_db1_S3_Treatm!C2*Weighting!N3+TUM_db1_S3_Treatm!D2*Weighting!N4+TUM_db1_S3_Treatm!E2*Weighting!N5+TUM_db1_S3_Treatm!F2*Weighting!N6+TUM_db1_S3_Treatm!G2*Weighting!N7+TUM_db1_S3_Treatm!H2*Weighting!N8+TUM_db1_S3_Treatm!I2*Weighting!N9+TUM_db1_S3_Treatm!J2*Weighting!N10+TUM_db1_S3_Treatm!K2*Weighting!N11+TUM_db1_S3_Treatm!L2*Weighting!N12+TUM_db1_S3_Treatm!M2*Weighting!N13+TUM_db1_S3_Treatm!N2*Weighting!N14+TUM_db1_S3_Treatm!O2*Weighting!N15+TUM_db1_S3_Treatm!P2*Weighting!N16+TUM_db1_S3_Treatm!Q2*Weighting!N17</f>
        <v>1.9978060405817928</v>
      </c>
      <c r="O2" s="6">
        <f>+TUM_db1_S3_Treatm!B2*Weighting!O2+TUM_db1_S3_Treatm!C2*Weighting!O3+TUM_db1_S3_Treatm!D2*Weighting!O4+TUM_db1_S3_Treatm!E2*Weighting!O5+TUM_db1_S3_Treatm!F2*Weighting!O6+TUM_db1_S3_Treatm!G2*Weighting!O7+TUM_db1_S3_Treatm!H2*Weighting!O8+TUM_db1_S3_Treatm!I2*Weighting!O9+TUM_db1_S3_Treatm!J2*Weighting!O10+TUM_db1_S3_Treatm!K2*Weighting!O11+TUM_db1_S3_Treatm!L2*Weighting!O12+TUM_db1_S3_Treatm!M2*Weighting!O13+TUM_db1_S3_Treatm!N2*Weighting!O14+TUM_db1_S3_Treatm!O2*Weighting!O15+TUM_db1_S3_Treatm!P2*Weighting!O16+TUM_db1_S3_Treatm!Q2*Weighting!O17</f>
        <v>0.37362139744155132</v>
      </c>
      <c r="P2" s="6">
        <f>+TUM_db1_S3_Treatm!B2*Weighting!P2+TUM_db1_S3_Treatm!C2*Weighting!P3+TUM_db1_S3_Treatm!D2*Weighting!P4+TUM_db1_S3_Treatm!E2*Weighting!P5+TUM_db1_S3_Treatm!F2*Weighting!P6+TUM_db1_S3_Treatm!G2*Weighting!P7+TUM_db1_S3_Treatm!H2*Weighting!P8+TUM_db1_S3_Treatm!I2*Weighting!P9+TUM_db1_S3_Treatm!J2*Weighting!P10+TUM_db1_S3_Treatm!K2*Weighting!P11+TUM_db1_S3_Treatm!L2*Weighting!P12+TUM_db1_S3_Treatm!M2*Weighting!P13+TUM_db1_S3_Treatm!N2*Weighting!P14+TUM_db1_S3_Treatm!O2*Weighting!P15+TUM_db1_S3_Treatm!P2*Weighting!P16+TUM_db1_S3_Treatm!Q2*Weighting!P17</f>
        <v>0.26202822507968243</v>
      </c>
      <c r="Q2" s="6">
        <f>+TUM_db1_S3_Treatm!B2*Weighting!Q2+TUM_db1_S3_Treatm!C2*Weighting!Q3+TUM_db1_S3_Treatm!D2*Weighting!Q4+TUM_db1_S3_Treatm!E2*Weighting!Q5+TUM_db1_S3_Treatm!F2*Weighting!Q6+TUM_db1_S3_Treatm!G2*Weighting!Q7+TUM_db1_S3_Treatm!H2*Weighting!Q8+TUM_db1_S3_Treatm!I2*Weighting!Q9+TUM_db1_S3_Treatm!J2*Weighting!Q10+TUM_db1_S3_Treatm!K2*Weighting!Q11+TUM_db1_S3_Treatm!L2*Weighting!Q12+TUM_db1_S3_Treatm!M2*Weighting!Q13+TUM_db1_S3_Treatm!N2*Weighting!Q14+TUM_db1_S3_Treatm!O2*Weighting!Q15+TUM_db1_S3_Treatm!P2*Weighting!Q16+TUM_db1_S3_Treatm!Q2*Weighting!Q17</f>
        <v>2.582441376287381E-2</v>
      </c>
      <c r="R2" s="6">
        <f>+TUM_db1_S3_Treatm!B2*Weighting!R2+TUM_db1_S3_Treatm!C2*Weighting!R3+TUM_db1_S3_Treatm!D2*Weighting!R4+TUM_db1_S3_Treatm!E2*Weighting!R5+TUM_db1_S3_Treatm!F2*Weighting!R6+TUM_db1_S3_Treatm!G2*Weighting!R7+TUM_db1_S3_Treatm!H2*Weighting!R8+TUM_db1_S3_Treatm!I2*Weighting!R9+TUM_db1_S3_Treatm!J2*Weighting!R10+TUM_db1_S3_Treatm!K2*Weighting!R11+TUM_db1_S3_Treatm!L2*Weighting!R12+TUM_db1_S3_Treatm!M2*Weighting!R13+TUM_db1_S3_Treatm!N2*Weighting!R14+TUM_db1_S3_Treatm!O2*Weighting!R15+TUM_db1_S3_Treatm!P2*Weighting!R16+TUM_db1_S3_Treatm!Q2*Weighting!R17</f>
        <v>0.24206193420526248</v>
      </c>
      <c r="S2" s="6">
        <f>+TUM_db1_S3_Treatm!B2*Weighting!S2+TUM_db1_S3_Treatm!C2*Weighting!S3+TUM_db1_S3_Treatm!D2*Weighting!S4+TUM_db1_S3_Treatm!E2*Weighting!S5+TUM_db1_S3_Treatm!F2*Weighting!S6+TUM_db1_S3_Treatm!G2*Weighting!S7+TUM_db1_S3_Treatm!H2*Weighting!S8+TUM_db1_S3_Treatm!I2*Weighting!S9+TUM_db1_S3_Treatm!J2*Weighting!S10+TUM_db1_S3_Treatm!K2*Weighting!S11+TUM_db1_S3_Treatm!L2*Weighting!S12+TUM_db1_S3_Treatm!M2*Weighting!S13+TUM_db1_S3_Treatm!N2*Weighting!S14+TUM_db1_S3_Treatm!O2*Weighting!S15+TUM_db1_S3_Treatm!P2*Weighting!S16+TUM_db1_S3_Treatm!Q2*Weighting!S17</f>
        <v>0.17141695118643555</v>
      </c>
      <c r="T2" s="6">
        <f>+TUM_db1_S3_Treatm!B2*Weighting!T2+TUM_db1_S3_Treatm!C2*Weighting!T3+TUM_db1_S3_Treatm!D2*Weighting!T4+TUM_db1_S3_Treatm!E2*Weighting!T5+TUM_db1_S3_Treatm!F2*Weighting!T6+TUM_db1_S3_Treatm!G2*Weighting!T7+TUM_db1_S3_Treatm!H2*Weighting!T8+TUM_db1_S3_Treatm!I2*Weighting!T9+TUM_db1_S3_Treatm!J2*Weighting!T10+TUM_db1_S3_Treatm!K2*Weighting!T11+TUM_db1_S3_Treatm!L2*Weighting!T12+TUM_db1_S3_Treatm!M2*Weighting!T13+TUM_db1_S3_Treatm!N2*Weighting!T14+TUM_db1_S3_Treatm!O2*Weighting!T15+TUM_db1_S3_Treatm!P2*Weighting!T16+TUM_db1_S3_Treatm!Q2*Weighting!T17</f>
        <v>0.18243230427056939</v>
      </c>
      <c r="U2" s="6">
        <f>+TUM_db1_S3_Treatm!B2*Weighting!U2+TUM_db1_S3_Treatm!C2*Weighting!U3+TUM_db1_S3_Treatm!D2*Weighting!U4+TUM_db1_S3_Treatm!E2*Weighting!U5+TUM_db1_S3_Treatm!F2*Weighting!U6+TUM_db1_S3_Treatm!G2*Weighting!U7+TUM_db1_S3_Treatm!H2*Weighting!U8+TUM_db1_S3_Treatm!I2*Weighting!U9+TUM_db1_S3_Treatm!J2*Weighting!U10+TUM_db1_S3_Treatm!K2*Weighting!U11+TUM_db1_S3_Treatm!L2*Weighting!U12+TUM_db1_S3_Treatm!M2*Weighting!U13+TUM_db1_S3_Treatm!N2*Weighting!U14+TUM_db1_S3_Treatm!O2*Weighting!U15+TUM_db1_S3_Treatm!P2*Weighting!U16+TUM_db1_S3_Treatm!Q2*Weighting!U17</f>
        <v>9.6685953586294157E-2</v>
      </c>
      <c r="V2" s="6">
        <f>+TUM_db1_S3_Treatm!B2*Weighting!V2+TUM_db1_S3_Treatm!C2*Weighting!V3+TUM_db1_S3_Treatm!D2*Weighting!V4+TUM_db1_S3_Treatm!E2*Weighting!V5+TUM_db1_S3_Treatm!F2*Weighting!V6+TUM_db1_S3_Treatm!G2*Weighting!V7+TUM_db1_S3_Treatm!H2*Weighting!V8+TUM_db1_S3_Treatm!I2*Weighting!V9+TUM_db1_S3_Treatm!J2*Weighting!V10+TUM_db1_S3_Treatm!K2*Weighting!V11+TUM_db1_S3_Treatm!L2*Weighting!V12+TUM_db1_S3_Treatm!M2*Weighting!V13+TUM_db1_S3_Treatm!N2*Weighting!V14+TUM_db1_S3_Treatm!O2*Weighting!V15+TUM_db1_S3_Treatm!P2*Weighting!V16+TUM_db1_S3_Treatm!Q2*Weighting!V17</f>
        <v>0.11896656212756386</v>
      </c>
      <c r="W2" s="6">
        <f>+TUM_db1_S3_Treatm!B2*Weighting!W2+TUM_db1_S3_Treatm!C2*Weighting!W3+TUM_db1_S3_Treatm!D2*Weighting!W4+TUM_db1_S3_Treatm!E2*Weighting!W5+TUM_db1_S3_Treatm!F2*Weighting!W6+TUM_db1_S3_Treatm!G2*Weighting!W7+TUM_db1_S3_Treatm!H2*Weighting!W8+TUM_db1_S3_Treatm!I2*Weighting!W9+TUM_db1_S3_Treatm!J2*Weighting!W10+TUM_db1_S3_Treatm!K2*Weighting!W11+TUM_db1_S3_Treatm!L2*Weighting!W12+TUM_db1_S3_Treatm!M2*Weighting!W13+TUM_db1_S3_Treatm!N2*Weighting!W14+TUM_db1_S3_Treatm!O2*Weighting!W15+TUM_db1_S3_Treatm!P2*Weighting!W16+TUM_db1_S3_Treatm!Q2*Weighting!W17</f>
        <v>0.25673896424275944</v>
      </c>
      <c r="X2" s="6">
        <f>+TUM_db1_S3_Treatm!B2*Weighting!X2+TUM_db1_S3_Treatm!C2*Weighting!X3+TUM_db1_S3_Treatm!D2*Weighting!X4+TUM_db1_S3_Treatm!E2*Weighting!X5+TUM_db1_S3_Treatm!F2*Weighting!X6+TUM_db1_S3_Treatm!G2*Weighting!X7+TUM_db1_S3_Treatm!H2*Weighting!X8+TUM_db1_S3_Treatm!I2*Weighting!X9+TUM_db1_S3_Treatm!J2*Weighting!X10+TUM_db1_S3_Treatm!K2*Weighting!X11+TUM_db1_S3_Treatm!L2*Weighting!X12+TUM_db1_S3_Treatm!M2*Weighting!X13+TUM_db1_S3_Treatm!N2*Weighting!X14+TUM_db1_S3_Treatm!O2*Weighting!X15+TUM_db1_S3_Treatm!P2*Weighting!X16+TUM_db1_S3_Treatm!Q2*Weighting!X17</f>
        <v>6.5037224007183134E-2</v>
      </c>
      <c r="Y2" s="6">
        <f>+TUM_db1_S3_Treatm!B2*Weighting!Y2+TUM_db1_S3_Treatm!C2*Weighting!Y3+TUM_db1_S3_Treatm!D2*Weighting!Y4+TUM_db1_S3_Treatm!E2*Weighting!Y5+TUM_db1_S3_Treatm!F2*Weighting!Y6+TUM_db1_S3_Treatm!G2*Weighting!Y7+TUM_db1_S3_Treatm!H2*Weighting!Y8+TUM_db1_S3_Treatm!I2*Weighting!Y9+TUM_db1_S3_Treatm!J2*Weighting!Y10+TUM_db1_S3_Treatm!K2*Weighting!Y11+TUM_db1_S3_Treatm!L2*Weighting!Y12+TUM_db1_S3_Treatm!M2*Weighting!Y13+TUM_db1_S3_Treatm!N2*Weighting!Y14+TUM_db1_S3_Treatm!O2*Weighting!Y15+TUM_db1_S3_Treatm!P2*Weighting!Y16+TUM_db1_S3_Treatm!Q2*Weighting!Y17</f>
        <v>2.3107859858998284E-2</v>
      </c>
      <c r="Z2" s="6">
        <f>+TUM_db1_S3_Treatm!B2*Weighting!Z2+TUM_db1_S3_Treatm!C2*Weighting!Z3+TUM_db1_S3_Treatm!D2*Weighting!Z4+TUM_db1_S3_Treatm!E2*Weighting!Z5+TUM_db1_S3_Treatm!F2*Weighting!Z6+TUM_db1_S3_Treatm!G2*Weighting!Z7+TUM_db1_S3_Treatm!H2*Weighting!Z8+TUM_db1_S3_Treatm!I2*Weighting!Z9+TUM_db1_S3_Treatm!J2*Weighting!Z10+TUM_db1_S3_Treatm!K2*Weighting!Z11+TUM_db1_S3_Treatm!L2*Weighting!Z12+TUM_db1_S3_Treatm!M2*Weighting!Z13+TUM_db1_S3_Treatm!N2*Weighting!Z14+TUM_db1_S3_Treatm!O2*Weighting!Z15+TUM_db1_S3_Treatm!P2*Weighting!Z16+TUM_db1_S3_Treatm!Q2*Weighting!Z17</f>
        <v>8.4938153485873427E-2</v>
      </c>
      <c r="AA2" s="6">
        <f>+TUM_db1_S3_Treatm!B2*Weighting!AA2+TUM_db1_S3_Treatm!C2*Weighting!AA3+TUM_db1_S3_Treatm!D2*Weighting!AA4+TUM_db1_S3_Treatm!E2*Weighting!AA5+TUM_db1_S3_Treatm!F2*Weighting!AA6+TUM_db1_S3_Treatm!G2*Weighting!AA7+TUM_db1_S3_Treatm!H2*Weighting!AA8+TUM_db1_S3_Treatm!I2*Weighting!AA9+TUM_db1_S3_Treatm!J2*Weighting!AA10+TUM_db1_S3_Treatm!K2*Weighting!AA11+TUM_db1_S3_Treatm!L2*Weighting!AA12+TUM_db1_S3_Treatm!M2*Weighting!AA13+TUM_db1_S3_Treatm!N2*Weighting!AA14+TUM_db1_S3_Treatm!O2*Weighting!AA15+TUM_db1_S3_Treatm!P2*Weighting!AA16+TUM_db1_S3_Treatm!Q2*Weighting!AA17</f>
        <v>0.54493288924456229</v>
      </c>
    </row>
    <row r="3" spans="1:27" x14ac:dyDescent="0.35">
      <c r="A3" s="5" t="s">
        <v>2</v>
      </c>
      <c r="B3" s="6">
        <f ca="1">+TUM_db1_S3_Treatm!B3*Weighting!B2+TUM_db1_S3_Treatm!C3*Weighting!B3+TUM_db1_S3_Treatm!D3*Weighting!B4+TUM_db1_S3_Treatm!E3*Weighting!B5+TUM_db1_S3_Treatm!F3*Weighting!B6+TUM_db1_S3_Treatm!G3*Weighting!B7+TUM_db1_S3_Treatm!H3*Weighting!B8+TUM_db1_S3_Treatm!I3*Weighting!B9+TUM_db1_S3_Treatm!J3*Weighting!B10+TUM_db1_S3_Treatm!K3*Weighting!B11+TUM_db1_S3_Treatm!L3*Weighting!B12+TUM_db1_S3_Treatm!M3*Weighting!B13+TUM_db1_S3_Treatm!N3*Weighting!B14+TUM_db1_S3_Treatm!O3*Weighting!B15+TUM_db1_S3_Treatm!P3*Weighting!B16+TUM_db1_S3_Treatm!Q3*Weighting!B17</f>
        <v>0.44002456594810718</v>
      </c>
      <c r="C3" s="6">
        <f ca="1">+TUM_db1_S3_Treatm!B3*Weighting!C2+TUM_db1_S3_Treatm!C3*Weighting!C3+TUM_db1_S3_Treatm!D3*Weighting!C4+TUM_db1_S3_Treatm!E3*Weighting!C5+TUM_db1_S3_Treatm!F3*Weighting!C6+TUM_db1_S3_Treatm!G3*Weighting!C7+TUM_db1_S3_Treatm!H3*Weighting!C8+TUM_db1_S3_Treatm!I3*Weighting!C9+TUM_db1_S3_Treatm!J3*Weighting!C10+TUM_db1_S3_Treatm!K3*Weighting!C11+TUM_db1_S3_Treatm!L3*Weighting!C12+TUM_db1_S3_Treatm!M3*Weighting!C13+TUM_db1_S3_Treatm!N3*Weighting!C14+TUM_db1_S3_Treatm!O3*Weighting!C15+TUM_db1_S3_Treatm!P3*Weighting!C16+TUM_db1_S3_Treatm!Q3*Weighting!C17</f>
        <v>0.34467233098780053</v>
      </c>
      <c r="D3" s="6">
        <f ca="1">+TUM_db1_S3_Treatm!B3*Weighting!D2+TUM_db1_S3_Treatm!C3*Weighting!D3+TUM_db1_S3_Treatm!D3*Weighting!D4+TUM_db1_S3_Treatm!E3*Weighting!D5+TUM_db1_S3_Treatm!F3*Weighting!D6+TUM_db1_S3_Treatm!G3*Weighting!D7+TUM_db1_S3_Treatm!H3*Weighting!D8+TUM_db1_S3_Treatm!I3*Weighting!D9+TUM_db1_S3_Treatm!J3*Weighting!D10+TUM_db1_S3_Treatm!K3*Weighting!D11+TUM_db1_S3_Treatm!L3*Weighting!D12+TUM_db1_S3_Treatm!M3*Weighting!D13+TUM_db1_S3_Treatm!N3*Weighting!D14+TUM_db1_S3_Treatm!O3*Weighting!D15+TUM_db1_S3_Treatm!P3*Weighting!D16+TUM_db1_S3_Treatm!Q3*Weighting!D17</f>
        <v>0.44285034405756923</v>
      </c>
      <c r="E3" s="6">
        <f ca="1">+TUM_db1_S3_Treatm!B3*Weighting!E2+TUM_db1_S3_Treatm!C3*Weighting!E3+TUM_db1_S3_Treatm!D3*Weighting!E4+TUM_db1_S3_Treatm!E3*Weighting!E5+TUM_db1_S3_Treatm!F3*Weighting!E6+TUM_db1_S3_Treatm!G3*Weighting!E7+TUM_db1_S3_Treatm!H3*Weighting!E8+TUM_db1_S3_Treatm!I3*Weighting!E9+TUM_db1_S3_Treatm!J3*Weighting!E10+TUM_db1_S3_Treatm!K3*Weighting!E11+TUM_db1_S3_Treatm!L3*Weighting!E12+TUM_db1_S3_Treatm!M3*Weighting!E13+TUM_db1_S3_Treatm!N3*Weighting!E14+TUM_db1_S3_Treatm!O3*Weighting!E15+TUM_db1_S3_Treatm!P3*Weighting!E16+TUM_db1_S3_Treatm!Q3*Weighting!E17</f>
        <v>0.24424342337878066</v>
      </c>
      <c r="F3" s="6">
        <f ca="1">+TUM_db1_S3_Treatm!B3*Weighting!F2+TUM_db1_S3_Treatm!C3*Weighting!F3+TUM_db1_S3_Treatm!D3*Weighting!F4+TUM_db1_S3_Treatm!E3*Weighting!F5+TUM_db1_S3_Treatm!F3*Weighting!F6+TUM_db1_S3_Treatm!G3*Weighting!F7+TUM_db1_S3_Treatm!H3*Weighting!F8+TUM_db1_S3_Treatm!I3*Weighting!F9+TUM_db1_S3_Treatm!J3*Weighting!F10+TUM_db1_S3_Treatm!K3*Weighting!F11+TUM_db1_S3_Treatm!L3*Weighting!F12+TUM_db1_S3_Treatm!M3*Weighting!F13+TUM_db1_S3_Treatm!N3*Weighting!F14+TUM_db1_S3_Treatm!O3*Weighting!F15+TUM_db1_S3_Treatm!P3*Weighting!F16+TUM_db1_S3_Treatm!Q3*Weighting!F17</f>
        <v>0.39024280393648692</v>
      </c>
      <c r="G3" s="6">
        <f>+TUM_db1_S3_Treatm!B3*Weighting!G2+TUM_db1_S3_Treatm!C3*Weighting!G3+TUM_db1_S3_Treatm!D3*Weighting!G4+TUM_db1_S3_Treatm!E3*Weighting!G5+TUM_db1_S3_Treatm!F3*Weighting!G6+TUM_db1_S3_Treatm!G3*Weighting!G7+TUM_db1_S3_Treatm!H3*Weighting!G8+TUM_db1_S3_Treatm!I3*Weighting!G9+TUM_db1_S3_Treatm!J3*Weighting!G10+TUM_db1_S3_Treatm!K3*Weighting!G11+TUM_db1_S3_Treatm!L3*Weighting!G12+TUM_db1_S3_Treatm!M3*Weighting!G13+TUM_db1_S3_Treatm!N3*Weighting!G14+TUM_db1_S3_Treatm!O3*Weighting!G15+TUM_db1_S3_Treatm!P3*Weighting!G16+TUM_db1_S3_Treatm!Q3*Weighting!G17</f>
        <v>0.12656672981855657</v>
      </c>
      <c r="H3" s="6">
        <f>+TUM_db1_S3_Treatm!B3*Weighting!H2+TUM_db1_S3_Treatm!C3*Weighting!H3+TUM_db1_S3_Treatm!D3*Weighting!H4+TUM_db1_S3_Treatm!E3*Weighting!H5+TUM_db1_S3_Treatm!F3*Weighting!H6+TUM_db1_S3_Treatm!G3*Weighting!H7+TUM_db1_S3_Treatm!H3*Weighting!H8+TUM_db1_S3_Treatm!I3*Weighting!H9+TUM_db1_S3_Treatm!J3*Weighting!H10+TUM_db1_S3_Treatm!K3*Weighting!H11+TUM_db1_S3_Treatm!L3*Weighting!H12+TUM_db1_S3_Treatm!M3*Weighting!H13+TUM_db1_S3_Treatm!N3*Weighting!H14+TUM_db1_S3_Treatm!O3*Weighting!H15+TUM_db1_S3_Treatm!P3*Weighting!H16+TUM_db1_S3_Treatm!Q3*Weighting!H17</f>
        <v>0.1486958581214646</v>
      </c>
      <c r="I3" s="6">
        <f>+TUM_db1_S3_Treatm!B3*Weighting!I2+TUM_db1_S3_Treatm!C3*Weighting!I3+TUM_db1_S3_Treatm!D3*Weighting!I4+TUM_db1_S3_Treatm!E3*Weighting!I5+TUM_db1_S3_Treatm!F3*Weighting!I6+TUM_db1_S3_Treatm!G3*Weighting!I7+TUM_db1_S3_Treatm!H3*Weighting!I8+TUM_db1_S3_Treatm!I3*Weighting!I9+TUM_db1_S3_Treatm!J3*Weighting!I10+TUM_db1_S3_Treatm!K3*Weighting!I11+TUM_db1_S3_Treatm!L3*Weighting!I12+TUM_db1_S3_Treatm!M3*Weighting!I13+TUM_db1_S3_Treatm!N3*Weighting!I14+TUM_db1_S3_Treatm!O3*Weighting!I15+TUM_db1_S3_Treatm!P3*Weighting!I16+TUM_db1_S3_Treatm!Q3*Weighting!I17</f>
        <v>0.12948456985980761</v>
      </c>
      <c r="J3" s="6">
        <f>+TUM_db1_S3_Treatm!B3*Weighting!J2+TUM_db1_S3_Treatm!C3*Weighting!J3+TUM_db1_S3_Treatm!D3*Weighting!J4+TUM_db1_S3_Treatm!E3*Weighting!J5+TUM_db1_S3_Treatm!F3*Weighting!J6+TUM_db1_S3_Treatm!G3*Weighting!J7+TUM_db1_S3_Treatm!H3*Weighting!J8+TUM_db1_S3_Treatm!I3*Weighting!J9+TUM_db1_S3_Treatm!J3*Weighting!J10+TUM_db1_S3_Treatm!K3*Weighting!J11+TUM_db1_S3_Treatm!L3*Weighting!J12+TUM_db1_S3_Treatm!M3*Weighting!J13+TUM_db1_S3_Treatm!N3*Weighting!J14+TUM_db1_S3_Treatm!O3*Weighting!J15+TUM_db1_S3_Treatm!P3*Weighting!J16+TUM_db1_S3_Treatm!Q3*Weighting!J17</f>
        <v>0.13736241438823829</v>
      </c>
      <c r="K3" s="6">
        <f>+TUM_db1_S3_Treatm!B3*Weighting!K2+TUM_db1_S3_Treatm!C3*Weighting!K3+TUM_db1_S3_Treatm!D3*Weighting!K4+TUM_db1_S3_Treatm!E3*Weighting!K5+TUM_db1_S3_Treatm!F3*Weighting!K6+TUM_db1_S3_Treatm!G3*Weighting!K7+TUM_db1_S3_Treatm!H3*Weighting!K8+TUM_db1_S3_Treatm!I3*Weighting!K9+TUM_db1_S3_Treatm!J3*Weighting!K10+TUM_db1_S3_Treatm!K3*Weighting!K11+TUM_db1_S3_Treatm!L3*Weighting!K12+TUM_db1_S3_Treatm!M3*Weighting!K13+TUM_db1_S3_Treatm!N3*Weighting!K14+TUM_db1_S3_Treatm!O3*Weighting!K15+TUM_db1_S3_Treatm!P3*Weighting!K16+TUM_db1_S3_Treatm!Q3*Weighting!K17</f>
        <v>0.12760670706652552</v>
      </c>
      <c r="L3" s="6">
        <f>+TUM_db1_S3_Treatm!B3*Weighting!L2+TUM_db1_S3_Treatm!C3*Weighting!L3+TUM_db1_S3_Treatm!D3*Weighting!L4+TUM_db1_S3_Treatm!E3*Weighting!L5+TUM_db1_S3_Treatm!F3*Weighting!L6+TUM_db1_S3_Treatm!G3*Weighting!L7+TUM_db1_S3_Treatm!H3*Weighting!L8+TUM_db1_S3_Treatm!I3*Weighting!L9+TUM_db1_S3_Treatm!J3*Weighting!L10+TUM_db1_S3_Treatm!K3*Weighting!L11+TUM_db1_S3_Treatm!L3*Weighting!L12+TUM_db1_S3_Treatm!M3*Weighting!L13+TUM_db1_S3_Treatm!N3*Weighting!L14+TUM_db1_S3_Treatm!O3*Weighting!L15+TUM_db1_S3_Treatm!P3*Weighting!L16+TUM_db1_S3_Treatm!Q3*Weighting!L17</f>
        <v>0.44659591643307028</v>
      </c>
      <c r="M3" s="6">
        <f>+TUM_db1_S3_Treatm!B3*Weighting!M2+TUM_db1_S3_Treatm!C3*Weighting!M3+TUM_db1_S3_Treatm!D3*Weighting!M4+TUM_db1_S3_Treatm!E3*Weighting!M5+TUM_db1_S3_Treatm!F3*Weighting!M6+TUM_db1_S3_Treatm!G3*Weighting!M7+TUM_db1_S3_Treatm!H3*Weighting!M8+TUM_db1_S3_Treatm!I3*Weighting!M9+TUM_db1_S3_Treatm!J3*Weighting!M10+TUM_db1_S3_Treatm!K3*Weighting!M11+TUM_db1_S3_Treatm!L3*Weighting!M12+TUM_db1_S3_Treatm!M3*Weighting!M13+TUM_db1_S3_Treatm!N3*Weighting!M14+TUM_db1_S3_Treatm!O3*Weighting!M15+TUM_db1_S3_Treatm!P3*Weighting!M16+TUM_db1_S3_Treatm!Q3*Weighting!M17</f>
        <v>2.2562802414127451E-3</v>
      </c>
      <c r="N3" s="6">
        <f>+TUM_db1_S3_Treatm!B3*Weighting!N2+TUM_db1_S3_Treatm!C3*Weighting!N3+TUM_db1_S3_Treatm!D3*Weighting!N4+TUM_db1_S3_Treatm!E3*Weighting!N5+TUM_db1_S3_Treatm!F3*Weighting!N6+TUM_db1_S3_Treatm!G3*Weighting!N7+TUM_db1_S3_Treatm!H3*Weighting!N8+TUM_db1_S3_Treatm!I3*Weighting!N9+TUM_db1_S3_Treatm!J3*Weighting!N10+TUM_db1_S3_Treatm!K3*Weighting!N11+TUM_db1_S3_Treatm!L3*Weighting!N12+TUM_db1_S3_Treatm!M3*Weighting!N13+TUM_db1_S3_Treatm!N3*Weighting!N14+TUM_db1_S3_Treatm!O3*Weighting!N15+TUM_db1_S3_Treatm!P3*Weighting!N16+TUM_db1_S3_Treatm!Q3*Weighting!N17</f>
        <v>1.0218239046182278</v>
      </c>
      <c r="O3" s="6">
        <f>+TUM_db1_S3_Treatm!B3*Weighting!O2+TUM_db1_S3_Treatm!C3*Weighting!O3+TUM_db1_S3_Treatm!D3*Weighting!O4+TUM_db1_S3_Treatm!E3*Weighting!O5+TUM_db1_S3_Treatm!F3*Weighting!O6+TUM_db1_S3_Treatm!G3*Weighting!O7+TUM_db1_S3_Treatm!H3*Weighting!O8+TUM_db1_S3_Treatm!I3*Weighting!O9+TUM_db1_S3_Treatm!J3*Weighting!O10+TUM_db1_S3_Treatm!K3*Weighting!O11+TUM_db1_S3_Treatm!L3*Weighting!O12+TUM_db1_S3_Treatm!M3*Weighting!O13+TUM_db1_S3_Treatm!N3*Weighting!O14+TUM_db1_S3_Treatm!O3*Weighting!O15+TUM_db1_S3_Treatm!P3*Weighting!O16+TUM_db1_S3_Treatm!Q3*Weighting!O17</f>
        <v>8.5712220318337265E-2</v>
      </c>
      <c r="P3" s="6">
        <f>+TUM_db1_S3_Treatm!B3*Weighting!P2+TUM_db1_S3_Treatm!C3*Weighting!P3+TUM_db1_S3_Treatm!D3*Weighting!P4+TUM_db1_S3_Treatm!E3*Weighting!P5+TUM_db1_S3_Treatm!F3*Weighting!P6+TUM_db1_S3_Treatm!G3*Weighting!P7+TUM_db1_S3_Treatm!H3*Weighting!P8+TUM_db1_S3_Treatm!I3*Weighting!P9+TUM_db1_S3_Treatm!J3*Weighting!P10+TUM_db1_S3_Treatm!K3*Weighting!P11+TUM_db1_S3_Treatm!L3*Weighting!P12+TUM_db1_S3_Treatm!M3*Weighting!P13+TUM_db1_S3_Treatm!N3*Weighting!P14+TUM_db1_S3_Treatm!O3*Weighting!P15+TUM_db1_S3_Treatm!P3*Weighting!P16+TUM_db1_S3_Treatm!Q3*Weighting!P17</f>
        <v>2.2629875085017966E-2</v>
      </c>
      <c r="Q3" s="6">
        <f>+TUM_db1_S3_Treatm!B3*Weighting!Q2+TUM_db1_S3_Treatm!C3*Weighting!Q3+TUM_db1_S3_Treatm!D3*Weighting!Q4+TUM_db1_S3_Treatm!E3*Weighting!Q5+TUM_db1_S3_Treatm!F3*Weighting!Q6+TUM_db1_S3_Treatm!G3*Weighting!Q7+TUM_db1_S3_Treatm!H3*Weighting!Q8+TUM_db1_S3_Treatm!I3*Weighting!Q9+TUM_db1_S3_Treatm!J3*Weighting!Q10+TUM_db1_S3_Treatm!K3*Weighting!Q11+TUM_db1_S3_Treatm!L3*Weighting!Q12+TUM_db1_S3_Treatm!M3*Weighting!Q13+TUM_db1_S3_Treatm!N3*Weighting!Q14+TUM_db1_S3_Treatm!O3*Weighting!Q15+TUM_db1_S3_Treatm!P3*Weighting!Q16+TUM_db1_S3_Treatm!Q3*Weighting!Q17</f>
        <v>4.476001100119374E-3</v>
      </c>
      <c r="R3" s="6">
        <f>+TUM_db1_S3_Treatm!B3*Weighting!R2+TUM_db1_S3_Treatm!C3*Weighting!R3+TUM_db1_S3_Treatm!D3*Weighting!R4+TUM_db1_S3_Treatm!E3*Weighting!R5+TUM_db1_S3_Treatm!F3*Weighting!R6+TUM_db1_S3_Treatm!G3*Weighting!R7+TUM_db1_S3_Treatm!H3*Weighting!R8+TUM_db1_S3_Treatm!I3*Weighting!R9+TUM_db1_S3_Treatm!J3*Weighting!R10+TUM_db1_S3_Treatm!K3*Weighting!R11+TUM_db1_S3_Treatm!L3*Weighting!R12+TUM_db1_S3_Treatm!M3*Weighting!R13+TUM_db1_S3_Treatm!N3*Weighting!R14+TUM_db1_S3_Treatm!O3*Weighting!R15+TUM_db1_S3_Treatm!P3*Weighting!R16+TUM_db1_S3_Treatm!Q3*Weighting!R17</f>
        <v>2.6096046874971034E-2</v>
      </c>
      <c r="S3" s="6">
        <f>+TUM_db1_S3_Treatm!B3*Weighting!S2+TUM_db1_S3_Treatm!C3*Weighting!S3+TUM_db1_S3_Treatm!D3*Weighting!S4+TUM_db1_S3_Treatm!E3*Weighting!S5+TUM_db1_S3_Treatm!F3*Weighting!S6+TUM_db1_S3_Treatm!G3*Weighting!S7+TUM_db1_S3_Treatm!H3*Weighting!S8+TUM_db1_S3_Treatm!I3*Weighting!S9+TUM_db1_S3_Treatm!J3*Weighting!S10+TUM_db1_S3_Treatm!K3*Weighting!S11+TUM_db1_S3_Treatm!L3*Weighting!S12+TUM_db1_S3_Treatm!M3*Weighting!S13+TUM_db1_S3_Treatm!N3*Weighting!S14+TUM_db1_S3_Treatm!O3*Weighting!S15+TUM_db1_S3_Treatm!P3*Weighting!S16+TUM_db1_S3_Treatm!Q3*Weighting!S17</f>
        <v>2.7487340651635325E-2</v>
      </c>
      <c r="T3" s="6">
        <f>+TUM_db1_S3_Treatm!B3*Weighting!T2+TUM_db1_S3_Treatm!C3*Weighting!T3+TUM_db1_S3_Treatm!D3*Weighting!T4+TUM_db1_S3_Treatm!E3*Weighting!T5+TUM_db1_S3_Treatm!F3*Weighting!T6+TUM_db1_S3_Treatm!G3*Weighting!T7+TUM_db1_S3_Treatm!H3*Weighting!T8+TUM_db1_S3_Treatm!I3*Weighting!T9+TUM_db1_S3_Treatm!J3*Weighting!T10+TUM_db1_S3_Treatm!K3*Weighting!T11+TUM_db1_S3_Treatm!L3*Weighting!T12+TUM_db1_S3_Treatm!M3*Weighting!T13+TUM_db1_S3_Treatm!N3*Weighting!T14+TUM_db1_S3_Treatm!O3*Weighting!T15+TUM_db1_S3_Treatm!P3*Weighting!T16+TUM_db1_S3_Treatm!Q3*Weighting!T17</f>
        <v>2.0325368055464036E-2</v>
      </c>
      <c r="U3" s="6">
        <f>+TUM_db1_S3_Treatm!B3*Weighting!U2+TUM_db1_S3_Treatm!C3*Weighting!U3+TUM_db1_S3_Treatm!D3*Weighting!U4+TUM_db1_S3_Treatm!E3*Weighting!U5+TUM_db1_S3_Treatm!F3*Weighting!U6+TUM_db1_S3_Treatm!G3*Weighting!U7+TUM_db1_S3_Treatm!H3*Weighting!U8+TUM_db1_S3_Treatm!I3*Weighting!U9+TUM_db1_S3_Treatm!J3*Weighting!U10+TUM_db1_S3_Treatm!K3*Weighting!U11+TUM_db1_S3_Treatm!L3*Weighting!U12+TUM_db1_S3_Treatm!M3*Weighting!U13+TUM_db1_S3_Treatm!N3*Weighting!U14+TUM_db1_S3_Treatm!O3*Weighting!U15+TUM_db1_S3_Treatm!P3*Weighting!U16+TUM_db1_S3_Treatm!Q3*Weighting!U17</f>
        <v>7.65799466104225E-2</v>
      </c>
      <c r="V3" s="6">
        <f>+TUM_db1_S3_Treatm!B3*Weighting!V2+TUM_db1_S3_Treatm!C3*Weighting!V3+TUM_db1_S3_Treatm!D3*Weighting!V4+TUM_db1_S3_Treatm!E3*Weighting!V5+TUM_db1_S3_Treatm!F3*Weighting!V6+TUM_db1_S3_Treatm!G3*Weighting!V7+TUM_db1_S3_Treatm!H3*Weighting!V8+TUM_db1_S3_Treatm!I3*Weighting!V9+TUM_db1_S3_Treatm!J3*Weighting!V10+TUM_db1_S3_Treatm!K3*Weighting!V11+TUM_db1_S3_Treatm!L3*Weighting!V12+TUM_db1_S3_Treatm!M3*Weighting!V13+TUM_db1_S3_Treatm!N3*Weighting!V14+TUM_db1_S3_Treatm!O3*Weighting!V15+TUM_db1_S3_Treatm!P3*Weighting!V16+TUM_db1_S3_Treatm!Q3*Weighting!V17</f>
        <v>1.1089615161226781E-2</v>
      </c>
      <c r="W3" s="6">
        <f>+TUM_db1_S3_Treatm!B3*Weighting!W2+TUM_db1_S3_Treatm!C3*Weighting!W3+TUM_db1_S3_Treatm!D3*Weighting!W4+TUM_db1_S3_Treatm!E3*Weighting!W5+TUM_db1_S3_Treatm!F3*Weighting!W6+TUM_db1_S3_Treatm!G3*Weighting!W7+TUM_db1_S3_Treatm!H3*Weighting!W8+TUM_db1_S3_Treatm!I3*Weighting!W9+TUM_db1_S3_Treatm!J3*Weighting!W10+TUM_db1_S3_Treatm!K3*Weighting!W11+TUM_db1_S3_Treatm!L3*Weighting!W12+TUM_db1_S3_Treatm!M3*Weighting!W13+TUM_db1_S3_Treatm!N3*Weighting!W14+TUM_db1_S3_Treatm!O3*Weighting!W15+TUM_db1_S3_Treatm!P3*Weighting!W16+TUM_db1_S3_Treatm!Q3*Weighting!W17</f>
        <v>3.6651419568972027E-2</v>
      </c>
      <c r="X3" s="6">
        <f>+TUM_db1_S3_Treatm!B3*Weighting!X2+TUM_db1_S3_Treatm!C3*Weighting!X3+TUM_db1_S3_Treatm!D3*Weighting!X4+TUM_db1_S3_Treatm!E3*Weighting!X5+TUM_db1_S3_Treatm!F3*Weighting!X6+TUM_db1_S3_Treatm!G3*Weighting!X7+TUM_db1_S3_Treatm!H3*Weighting!X8+TUM_db1_S3_Treatm!I3*Weighting!X9+TUM_db1_S3_Treatm!J3*Weighting!X10+TUM_db1_S3_Treatm!K3*Weighting!X11+TUM_db1_S3_Treatm!L3*Weighting!X12+TUM_db1_S3_Treatm!M3*Weighting!X13+TUM_db1_S3_Treatm!N3*Weighting!X14+TUM_db1_S3_Treatm!O3*Weighting!X15+TUM_db1_S3_Treatm!P3*Weighting!X16+TUM_db1_S3_Treatm!Q3*Weighting!X17</f>
        <v>2.9544174934780418E-3</v>
      </c>
      <c r="Y3" s="6">
        <f>+TUM_db1_S3_Treatm!B3*Weighting!Y2+TUM_db1_S3_Treatm!C3*Weighting!Y3+TUM_db1_S3_Treatm!D3*Weighting!Y4+TUM_db1_S3_Treatm!E3*Weighting!Y5+TUM_db1_S3_Treatm!F3*Weighting!Y6+TUM_db1_S3_Treatm!G3*Weighting!Y7+TUM_db1_S3_Treatm!H3*Weighting!Y8+TUM_db1_S3_Treatm!I3*Weighting!Y9+TUM_db1_S3_Treatm!J3*Weighting!Y10+TUM_db1_S3_Treatm!K3*Weighting!Y11+TUM_db1_S3_Treatm!L3*Weighting!Y12+TUM_db1_S3_Treatm!M3*Weighting!Y13+TUM_db1_S3_Treatm!N3*Weighting!Y14+TUM_db1_S3_Treatm!O3*Weighting!Y15+TUM_db1_S3_Treatm!P3*Weighting!Y16+TUM_db1_S3_Treatm!Q3*Weighting!Y17</f>
        <v>1.1505486433257942E-2</v>
      </c>
      <c r="Z3" s="6">
        <f>+TUM_db1_S3_Treatm!B3*Weighting!Z2+TUM_db1_S3_Treatm!C3*Weighting!Z3+TUM_db1_S3_Treatm!D3*Weighting!Z4+TUM_db1_S3_Treatm!E3*Weighting!Z5+TUM_db1_S3_Treatm!F3*Weighting!Z6+TUM_db1_S3_Treatm!G3*Weighting!Z7+TUM_db1_S3_Treatm!H3*Weighting!Z8+TUM_db1_S3_Treatm!I3*Weighting!Z9+TUM_db1_S3_Treatm!J3*Weighting!Z10+TUM_db1_S3_Treatm!K3*Weighting!Z11+TUM_db1_S3_Treatm!L3*Weighting!Z12+TUM_db1_S3_Treatm!M3*Weighting!Z13+TUM_db1_S3_Treatm!N3*Weighting!Z14+TUM_db1_S3_Treatm!O3*Weighting!Z15+TUM_db1_S3_Treatm!P3*Weighting!Z16+TUM_db1_S3_Treatm!Q3*Weighting!Z17</f>
        <v>3.3859722278980015E-2</v>
      </c>
      <c r="AA3" s="6">
        <f>+TUM_db1_S3_Treatm!B3*Weighting!AA2+TUM_db1_S3_Treatm!C3*Weighting!AA3+TUM_db1_S3_Treatm!D3*Weighting!AA4+TUM_db1_S3_Treatm!E3*Weighting!AA5+TUM_db1_S3_Treatm!F3*Weighting!AA6+TUM_db1_S3_Treatm!G3*Weighting!AA7+TUM_db1_S3_Treatm!H3*Weighting!AA8+TUM_db1_S3_Treatm!I3*Weighting!AA9+TUM_db1_S3_Treatm!J3*Weighting!AA10+TUM_db1_S3_Treatm!K3*Weighting!AA11+TUM_db1_S3_Treatm!L3*Weighting!AA12+TUM_db1_S3_Treatm!M3*Weighting!AA13+TUM_db1_S3_Treatm!N3*Weighting!AA14+TUM_db1_S3_Treatm!O3*Weighting!AA15+TUM_db1_S3_Treatm!P3*Weighting!AA16+TUM_db1_S3_Treatm!Q3*Weighting!AA17</f>
        <v>0.19502411617231155</v>
      </c>
    </row>
    <row r="4" spans="1:27" x14ac:dyDescent="0.35">
      <c r="A4" s="5" t="s">
        <v>3</v>
      </c>
      <c r="B4" s="6">
        <f ca="1">+TUM_db1_S3_Treatm!B4*Weighting!B2+TUM_db1_S3_Treatm!C4*Weighting!B3+TUM_db1_S3_Treatm!D4*Weighting!B4+TUM_db1_S3_Treatm!E4*Weighting!B5+TUM_db1_S3_Treatm!F4*Weighting!B6+TUM_db1_S3_Treatm!G4*Weighting!B7+TUM_db1_S3_Treatm!H4*Weighting!B8+TUM_db1_S3_Treatm!I4*Weighting!B9+TUM_db1_S3_Treatm!J4*Weighting!B10+TUM_db1_S3_Treatm!K4*Weighting!B11+TUM_db1_S3_Treatm!L4*Weighting!B12+TUM_db1_S3_Treatm!M4*Weighting!B13+TUM_db1_S3_Treatm!N4*Weighting!B14+TUM_db1_S3_Treatm!O4*Weighting!B15+TUM_db1_S3_Treatm!P4*Weighting!B16+TUM_db1_S3_Treatm!Q4*Weighting!B17</f>
        <v>0.16815175518560896</v>
      </c>
      <c r="C4" s="6">
        <f ca="1">+TUM_db1_S3_Treatm!B4*Weighting!C2+TUM_db1_S3_Treatm!C4*Weighting!C3+TUM_db1_S3_Treatm!D4*Weighting!C4+TUM_db1_S3_Treatm!E4*Weighting!C5+TUM_db1_S3_Treatm!F4*Weighting!C6+TUM_db1_S3_Treatm!G4*Weighting!C7+TUM_db1_S3_Treatm!H4*Weighting!C8+TUM_db1_S3_Treatm!I4*Weighting!C9+TUM_db1_S3_Treatm!J4*Weighting!C10+TUM_db1_S3_Treatm!K4*Weighting!C11+TUM_db1_S3_Treatm!L4*Weighting!C12+TUM_db1_S3_Treatm!M4*Weighting!C13+TUM_db1_S3_Treatm!N4*Weighting!C14+TUM_db1_S3_Treatm!O4*Weighting!C15+TUM_db1_S3_Treatm!P4*Weighting!C16+TUM_db1_S3_Treatm!Q4*Weighting!C17</f>
        <v>0.11591831834761573</v>
      </c>
      <c r="D4" s="6">
        <f ca="1">+TUM_db1_S3_Treatm!B4*Weighting!D2+TUM_db1_S3_Treatm!C4*Weighting!D3+TUM_db1_S3_Treatm!D4*Weighting!D4+TUM_db1_S3_Treatm!E4*Weighting!D5+TUM_db1_S3_Treatm!F4*Weighting!D6+TUM_db1_S3_Treatm!G4*Weighting!D7+TUM_db1_S3_Treatm!H4*Weighting!D8+TUM_db1_S3_Treatm!I4*Weighting!D9+TUM_db1_S3_Treatm!J4*Weighting!D10+TUM_db1_S3_Treatm!K4*Weighting!D11+TUM_db1_S3_Treatm!L4*Weighting!D12+TUM_db1_S3_Treatm!M4*Weighting!D13+TUM_db1_S3_Treatm!N4*Weighting!D14+TUM_db1_S3_Treatm!O4*Weighting!D15+TUM_db1_S3_Treatm!P4*Weighting!D16+TUM_db1_S3_Treatm!Q4*Weighting!D17</f>
        <v>0.16787540067344192</v>
      </c>
      <c r="E4" s="6">
        <f ca="1">+TUM_db1_S3_Treatm!B4*Weighting!E2+TUM_db1_S3_Treatm!C4*Weighting!E3+TUM_db1_S3_Treatm!D4*Weighting!E4+TUM_db1_S3_Treatm!E4*Weighting!E5+TUM_db1_S3_Treatm!F4*Weighting!E6+TUM_db1_S3_Treatm!G4*Weighting!E7+TUM_db1_S3_Treatm!H4*Weighting!E8+TUM_db1_S3_Treatm!I4*Weighting!E9+TUM_db1_S3_Treatm!J4*Weighting!E10+TUM_db1_S3_Treatm!K4*Weighting!E11+TUM_db1_S3_Treatm!L4*Weighting!E12+TUM_db1_S3_Treatm!M4*Weighting!E13+TUM_db1_S3_Treatm!N4*Weighting!E14+TUM_db1_S3_Treatm!O4*Weighting!E15+TUM_db1_S3_Treatm!P4*Weighting!E16+TUM_db1_S3_Treatm!Q4*Weighting!E17</f>
        <v>9.1197574130222642E-2</v>
      </c>
      <c r="F4" s="6">
        <f ca="1">+TUM_db1_S3_Treatm!B4*Weighting!F2+TUM_db1_S3_Treatm!C4*Weighting!F3+TUM_db1_S3_Treatm!D4*Weighting!F4+TUM_db1_S3_Treatm!E4*Weighting!F5+TUM_db1_S3_Treatm!F4*Weighting!F6+TUM_db1_S3_Treatm!G4*Weighting!F7+TUM_db1_S3_Treatm!H4*Weighting!F8+TUM_db1_S3_Treatm!I4*Weighting!F9+TUM_db1_S3_Treatm!J4*Weighting!F10+TUM_db1_S3_Treatm!K4*Weighting!F11+TUM_db1_S3_Treatm!L4*Weighting!F12+TUM_db1_S3_Treatm!M4*Weighting!F13+TUM_db1_S3_Treatm!N4*Weighting!F14+TUM_db1_S3_Treatm!O4*Weighting!F15+TUM_db1_S3_Treatm!P4*Weighting!F16+TUM_db1_S3_Treatm!Q4*Weighting!F17</f>
        <v>0.14489900109182657</v>
      </c>
      <c r="G4" s="6">
        <f>+TUM_db1_S3_Treatm!B4*Weighting!G2+TUM_db1_S3_Treatm!C4*Weighting!G3+TUM_db1_S3_Treatm!D4*Weighting!G4+TUM_db1_S3_Treatm!E4*Weighting!G5+TUM_db1_S3_Treatm!F4*Weighting!G6+TUM_db1_S3_Treatm!G4*Weighting!G7+TUM_db1_S3_Treatm!H4*Weighting!G8+TUM_db1_S3_Treatm!I4*Weighting!G9+TUM_db1_S3_Treatm!J4*Weighting!G10+TUM_db1_S3_Treatm!K4*Weighting!G11+TUM_db1_S3_Treatm!L4*Weighting!G12+TUM_db1_S3_Treatm!M4*Weighting!G13+TUM_db1_S3_Treatm!N4*Weighting!G14+TUM_db1_S3_Treatm!O4*Weighting!G15+TUM_db1_S3_Treatm!P4*Weighting!G16+TUM_db1_S3_Treatm!Q4*Weighting!G17</f>
        <v>7.4746289668898513E-2</v>
      </c>
      <c r="H4" s="6">
        <f>+TUM_db1_S3_Treatm!B4*Weighting!H2+TUM_db1_S3_Treatm!C4*Weighting!H3+TUM_db1_S3_Treatm!D4*Weighting!H4+TUM_db1_S3_Treatm!E4*Weighting!H5+TUM_db1_S3_Treatm!F4*Weighting!H6+TUM_db1_S3_Treatm!G4*Weighting!H7+TUM_db1_S3_Treatm!H4*Weighting!H8+TUM_db1_S3_Treatm!I4*Weighting!H9+TUM_db1_S3_Treatm!J4*Weighting!H10+TUM_db1_S3_Treatm!K4*Weighting!H11+TUM_db1_S3_Treatm!L4*Weighting!H12+TUM_db1_S3_Treatm!M4*Weighting!H13+TUM_db1_S3_Treatm!N4*Weighting!H14+TUM_db1_S3_Treatm!O4*Weighting!H15+TUM_db1_S3_Treatm!P4*Weighting!H16+TUM_db1_S3_Treatm!Q4*Weighting!H17</f>
        <v>7.0853983226033979E-2</v>
      </c>
      <c r="I4" s="6">
        <f>+TUM_db1_S3_Treatm!B4*Weighting!I2+TUM_db1_S3_Treatm!C4*Weighting!I3+TUM_db1_S3_Treatm!D4*Weighting!I4+TUM_db1_S3_Treatm!E4*Weighting!I5+TUM_db1_S3_Treatm!F4*Weighting!I6+TUM_db1_S3_Treatm!G4*Weighting!I7+TUM_db1_S3_Treatm!H4*Weighting!I8+TUM_db1_S3_Treatm!I4*Weighting!I9+TUM_db1_S3_Treatm!J4*Weighting!I10+TUM_db1_S3_Treatm!K4*Weighting!I11+TUM_db1_S3_Treatm!L4*Weighting!I12+TUM_db1_S3_Treatm!M4*Weighting!I13+TUM_db1_S3_Treatm!N4*Weighting!I14+TUM_db1_S3_Treatm!O4*Weighting!I15+TUM_db1_S3_Treatm!P4*Weighting!I16+TUM_db1_S3_Treatm!Q4*Weighting!I17</f>
        <v>7.610484047242036E-2</v>
      </c>
      <c r="J4" s="6">
        <f>+TUM_db1_S3_Treatm!B4*Weighting!J2+TUM_db1_S3_Treatm!C4*Weighting!J3+TUM_db1_S3_Treatm!D4*Weighting!J4+TUM_db1_S3_Treatm!E4*Weighting!J5+TUM_db1_S3_Treatm!F4*Weighting!J6+TUM_db1_S3_Treatm!G4*Weighting!J7+TUM_db1_S3_Treatm!H4*Weighting!J8+TUM_db1_S3_Treatm!I4*Weighting!J9+TUM_db1_S3_Treatm!J4*Weighting!J10+TUM_db1_S3_Treatm!K4*Weighting!J11+TUM_db1_S3_Treatm!L4*Weighting!J12+TUM_db1_S3_Treatm!M4*Weighting!J13+TUM_db1_S3_Treatm!N4*Weighting!J14+TUM_db1_S3_Treatm!O4*Weighting!J15+TUM_db1_S3_Treatm!P4*Weighting!J16+TUM_db1_S3_Treatm!Q4*Weighting!J17</f>
        <v>8.0700540055711548E-2</v>
      </c>
      <c r="K4" s="6">
        <f>+TUM_db1_S3_Treatm!B4*Weighting!K2+TUM_db1_S3_Treatm!C4*Weighting!K3+TUM_db1_S3_Treatm!D4*Weighting!K4+TUM_db1_S3_Treatm!E4*Weighting!K5+TUM_db1_S3_Treatm!F4*Weighting!K6+TUM_db1_S3_Treatm!G4*Weighting!K7+TUM_db1_S3_Treatm!H4*Weighting!K8+TUM_db1_S3_Treatm!I4*Weighting!K9+TUM_db1_S3_Treatm!J4*Weighting!K10+TUM_db1_S3_Treatm!K4*Weighting!K11+TUM_db1_S3_Treatm!L4*Weighting!K12+TUM_db1_S3_Treatm!M4*Weighting!K13+TUM_db1_S3_Treatm!N4*Weighting!K14+TUM_db1_S3_Treatm!O4*Weighting!K15+TUM_db1_S3_Treatm!P4*Weighting!K16+TUM_db1_S3_Treatm!Q4*Weighting!K17</f>
        <v>7.1228677790138625E-2</v>
      </c>
      <c r="L4" s="6">
        <f>+TUM_db1_S3_Treatm!B4*Weighting!L2+TUM_db1_S3_Treatm!C4*Weighting!L3+TUM_db1_S3_Treatm!D4*Weighting!L4+TUM_db1_S3_Treatm!E4*Weighting!L5+TUM_db1_S3_Treatm!F4*Weighting!L6+TUM_db1_S3_Treatm!G4*Weighting!L7+TUM_db1_S3_Treatm!H4*Weighting!L8+TUM_db1_S3_Treatm!I4*Weighting!L9+TUM_db1_S3_Treatm!J4*Weighting!L10+TUM_db1_S3_Treatm!K4*Weighting!L11+TUM_db1_S3_Treatm!L4*Weighting!L12+TUM_db1_S3_Treatm!M4*Weighting!L13+TUM_db1_S3_Treatm!N4*Weighting!L14+TUM_db1_S3_Treatm!O4*Weighting!L15+TUM_db1_S3_Treatm!P4*Weighting!L16+TUM_db1_S3_Treatm!Q4*Weighting!L17</f>
        <v>9.1004390164223001E-2</v>
      </c>
      <c r="M4" s="6">
        <f>+TUM_db1_S3_Treatm!B4*Weighting!M2+TUM_db1_S3_Treatm!C4*Weighting!M3+TUM_db1_S3_Treatm!D4*Weighting!M4+TUM_db1_S3_Treatm!E4*Weighting!M5+TUM_db1_S3_Treatm!F4*Weighting!M6+TUM_db1_S3_Treatm!G4*Weighting!M7+TUM_db1_S3_Treatm!H4*Weighting!M8+TUM_db1_S3_Treatm!I4*Weighting!M9+TUM_db1_S3_Treatm!J4*Weighting!M10+TUM_db1_S3_Treatm!K4*Weighting!M11+TUM_db1_S3_Treatm!L4*Weighting!M12+TUM_db1_S3_Treatm!M4*Weighting!M13+TUM_db1_S3_Treatm!N4*Weighting!M14+TUM_db1_S3_Treatm!O4*Weighting!M15+TUM_db1_S3_Treatm!P4*Weighting!M16+TUM_db1_S3_Treatm!Q4*Weighting!M17</f>
        <v>5.1471565552622025E-3</v>
      </c>
      <c r="N4" s="6">
        <f>+TUM_db1_S3_Treatm!B4*Weighting!N2+TUM_db1_S3_Treatm!C4*Weighting!N3+TUM_db1_S3_Treatm!D4*Weighting!N4+TUM_db1_S3_Treatm!E4*Weighting!N5+TUM_db1_S3_Treatm!F4*Weighting!N6+TUM_db1_S3_Treatm!G4*Weighting!N7+TUM_db1_S3_Treatm!H4*Weighting!N8+TUM_db1_S3_Treatm!I4*Weighting!N9+TUM_db1_S3_Treatm!J4*Weighting!N10+TUM_db1_S3_Treatm!K4*Weighting!N11+TUM_db1_S3_Treatm!L4*Weighting!N12+TUM_db1_S3_Treatm!M4*Weighting!N13+TUM_db1_S3_Treatm!N4*Weighting!N14+TUM_db1_S3_Treatm!O4*Weighting!N15+TUM_db1_S3_Treatm!P4*Weighting!N16+TUM_db1_S3_Treatm!Q4*Weighting!N17</f>
        <v>0.32239480106184504</v>
      </c>
      <c r="O4" s="6">
        <f>+TUM_db1_S3_Treatm!B4*Weighting!O2+TUM_db1_S3_Treatm!C4*Weighting!O3+TUM_db1_S3_Treatm!D4*Weighting!O4+TUM_db1_S3_Treatm!E4*Weighting!O5+TUM_db1_S3_Treatm!F4*Weighting!O6+TUM_db1_S3_Treatm!G4*Weighting!O7+TUM_db1_S3_Treatm!H4*Weighting!O8+TUM_db1_S3_Treatm!I4*Weighting!O9+TUM_db1_S3_Treatm!J4*Weighting!O10+TUM_db1_S3_Treatm!K4*Weighting!O11+TUM_db1_S3_Treatm!L4*Weighting!O12+TUM_db1_S3_Treatm!M4*Weighting!O13+TUM_db1_S3_Treatm!N4*Weighting!O14+TUM_db1_S3_Treatm!O4*Weighting!O15+TUM_db1_S3_Treatm!P4*Weighting!O16+TUM_db1_S3_Treatm!Q4*Weighting!O17</f>
        <v>0.13902200237590237</v>
      </c>
      <c r="P4" s="6">
        <f>+TUM_db1_S3_Treatm!B4*Weighting!P2+TUM_db1_S3_Treatm!C4*Weighting!P3+TUM_db1_S3_Treatm!D4*Weighting!P4+TUM_db1_S3_Treatm!E4*Weighting!P5+TUM_db1_S3_Treatm!F4*Weighting!P6+TUM_db1_S3_Treatm!G4*Weighting!P7+TUM_db1_S3_Treatm!H4*Weighting!P8+TUM_db1_S3_Treatm!I4*Weighting!P9+TUM_db1_S3_Treatm!J4*Weighting!P10+TUM_db1_S3_Treatm!K4*Weighting!P11+TUM_db1_S3_Treatm!L4*Weighting!P12+TUM_db1_S3_Treatm!M4*Weighting!P13+TUM_db1_S3_Treatm!N4*Weighting!P14+TUM_db1_S3_Treatm!O4*Weighting!P15+TUM_db1_S3_Treatm!P4*Weighting!P16+TUM_db1_S3_Treatm!Q4*Weighting!P17</f>
        <v>9.5123265420699321E-2</v>
      </c>
      <c r="Q4" s="6">
        <f>+TUM_db1_S3_Treatm!B4*Weighting!Q2+TUM_db1_S3_Treatm!C4*Weighting!Q3+TUM_db1_S3_Treatm!D4*Weighting!Q4+TUM_db1_S3_Treatm!E4*Weighting!Q5+TUM_db1_S3_Treatm!F4*Weighting!Q6+TUM_db1_S3_Treatm!G4*Weighting!Q7+TUM_db1_S3_Treatm!H4*Weighting!Q8+TUM_db1_S3_Treatm!I4*Weighting!Q9+TUM_db1_S3_Treatm!J4*Weighting!Q10+TUM_db1_S3_Treatm!K4*Weighting!Q11+TUM_db1_S3_Treatm!L4*Weighting!Q12+TUM_db1_S3_Treatm!M4*Weighting!Q13+TUM_db1_S3_Treatm!N4*Weighting!Q14+TUM_db1_S3_Treatm!O4*Weighting!Q15+TUM_db1_S3_Treatm!P4*Weighting!Q16+TUM_db1_S3_Treatm!Q4*Weighting!Q17</f>
        <v>8.5821215572421811E-3</v>
      </c>
      <c r="R4" s="6">
        <f>+TUM_db1_S3_Treatm!B4*Weighting!R2+TUM_db1_S3_Treatm!C4*Weighting!R3+TUM_db1_S3_Treatm!D4*Weighting!R4+TUM_db1_S3_Treatm!E4*Weighting!R5+TUM_db1_S3_Treatm!F4*Weighting!R6+TUM_db1_S3_Treatm!G4*Weighting!R7+TUM_db1_S3_Treatm!H4*Weighting!R8+TUM_db1_S3_Treatm!I4*Weighting!R9+TUM_db1_S3_Treatm!J4*Weighting!R10+TUM_db1_S3_Treatm!K4*Weighting!R11+TUM_db1_S3_Treatm!L4*Weighting!R12+TUM_db1_S3_Treatm!M4*Weighting!R13+TUM_db1_S3_Treatm!N4*Weighting!R14+TUM_db1_S3_Treatm!O4*Weighting!R15+TUM_db1_S3_Treatm!P4*Weighting!R16+TUM_db1_S3_Treatm!Q4*Weighting!R17</f>
        <v>8.1920876519491342E-2</v>
      </c>
      <c r="S4" s="6">
        <f>+TUM_db1_S3_Treatm!B4*Weighting!S2+TUM_db1_S3_Treatm!C4*Weighting!S3+TUM_db1_S3_Treatm!D4*Weighting!S4+TUM_db1_S3_Treatm!E4*Weighting!S5+TUM_db1_S3_Treatm!F4*Weighting!S6+TUM_db1_S3_Treatm!G4*Weighting!S7+TUM_db1_S3_Treatm!H4*Weighting!S8+TUM_db1_S3_Treatm!I4*Weighting!S9+TUM_db1_S3_Treatm!J4*Weighting!S10+TUM_db1_S3_Treatm!K4*Weighting!S11+TUM_db1_S3_Treatm!L4*Weighting!S12+TUM_db1_S3_Treatm!M4*Weighting!S13+TUM_db1_S3_Treatm!N4*Weighting!S14+TUM_db1_S3_Treatm!O4*Weighting!S15+TUM_db1_S3_Treatm!P4*Weighting!S16+TUM_db1_S3_Treatm!Q4*Weighting!S17</f>
        <v>5.3390700739280449E-2</v>
      </c>
      <c r="T4" s="6">
        <f>+TUM_db1_S3_Treatm!B4*Weighting!T2+TUM_db1_S3_Treatm!C4*Weighting!T3+TUM_db1_S3_Treatm!D4*Weighting!T4+TUM_db1_S3_Treatm!E4*Weighting!T5+TUM_db1_S3_Treatm!F4*Weighting!T6+TUM_db1_S3_Treatm!G4*Weighting!T7+TUM_db1_S3_Treatm!H4*Weighting!T8+TUM_db1_S3_Treatm!I4*Weighting!T9+TUM_db1_S3_Treatm!J4*Weighting!T10+TUM_db1_S3_Treatm!K4*Weighting!T11+TUM_db1_S3_Treatm!L4*Weighting!T12+TUM_db1_S3_Treatm!M4*Weighting!T13+TUM_db1_S3_Treatm!N4*Weighting!T14+TUM_db1_S3_Treatm!O4*Weighting!T15+TUM_db1_S3_Treatm!P4*Weighting!T16+TUM_db1_S3_Treatm!Q4*Weighting!T17</f>
        <v>5.9887500791988832E-2</v>
      </c>
      <c r="U4" s="6">
        <f>+TUM_db1_S3_Treatm!B4*Weighting!U2+TUM_db1_S3_Treatm!C4*Weighting!U3+TUM_db1_S3_Treatm!D4*Weighting!U4+TUM_db1_S3_Treatm!E4*Weighting!U5+TUM_db1_S3_Treatm!F4*Weighting!U6+TUM_db1_S3_Treatm!G4*Weighting!U7+TUM_db1_S3_Treatm!H4*Weighting!U8+TUM_db1_S3_Treatm!I4*Weighting!U9+TUM_db1_S3_Treatm!J4*Weighting!U10+TUM_db1_S3_Treatm!K4*Weighting!U11+TUM_db1_S3_Treatm!L4*Weighting!U12+TUM_db1_S3_Treatm!M4*Weighting!U13+TUM_db1_S3_Treatm!N4*Weighting!U14+TUM_db1_S3_Treatm!O4*Weighting!U15+TUM_db1_S3_Treatm!P4*Weighting!U16+TUM_db1_S3_Treatm!Q4*Weighting!U17</f>
        <v>6.7889402695680053E-3</v>
      </c>
      <c r="V4" s="6">
        <f>+TUM_db1_S3_Treatm!B4*Weighting!V2+TUM_db1_S3_Treatm!C4*Weighting!V3+TUM_db1_S3_Treatm!D4*Weighting!V4+TUM_db1_S3_Treatm!E4*Weighting!V5+TUM_db1_S3_Treatm!F4*Weighting!V6+TUM_db1_S3_Treatm!G4*Weighting!V7+TUM_db1_S3_Treatm!H4*Weighting!V8+TUM_db1_S3_Treatm!I4*Weighting!V9+TUM_db1_S3_Treatm!J4*Weighting!V10+TUM_db1_S3_Treatm!K4*Weighting!V11+TUM_db1_S3_Treatm!L4*Weighting!V12+TUM_db1_S3_Treatm!M4*Weighting!V13+TUM_db1_S3_Treatm!N4*Weighting!V14+TUM_db1_S3_Treatm!O4*Weighting!V15+TUM_db1_S3_Treatm!P4*Weighting!V16+TUM_db1_S3_Treatm!Q4*Weighting!V17</f>
        <v>4.0525885979551798E-2</v>
      </c>
      <c r="W4" s="6">
        <f>+TUM_db1_S3_Treatm!B4*Weighting!W2+TUM_db1_S3_Treatm!C4*Weighting!W3+TUM_db1_S3_Treatm!D4*Weighting!W4+TUM_db1_S3_Treatm!E4*Weighting!W5+TUM_db1_S3_Treatm!F4*Weighting!W6+TUM_db1_S3_Treatm!G4*Weighting!W7+TUM_db1_S3_Treatm!H4*Weighting!W8+TUM_db1_S3_Treatm!I4*Weighting!W9+TUM_db1_S3_Treatm!J4*Weighting!W10+TUM_db1_S3_Treatm!K4*Weighting!W11+TUM_db1_S3_Treatm!L4*Weighting!W12+TUM_db1_S3_Treatm!M4*Weighting!W13+TUM_db1_S3_Treatm!N4*Weighting!W14+TUM_db1_S3_Treatm!O4*Weighting!W15+TUM_db1_S3_Treatm!P4*Weighting!W16+TUM_db1_S3_Treatm!Q4*Weighting!W17</f>
        <v>0.10937386515301349</v>
      </c>
      <c r="X4" s="6">
        <f>+TUM_db1_S3_Treatm!B4*Weighting!X2+TUM_db1_S3_Treatm!C4*Weighting!X3+TUM_db1_S3_Treatm!D4*Weighting!X4+TUM_db1_S3_Treatm!E4*Weighting!X5+TUM_db1_S3_Treatm!F4*Weighting!X6+TUM_db1_S3_Treatm!G4*Weighting!X7+TUM_db1_S3_Treatm!H4*Weighting!X8+TUM_db1_S3_Treatm!I4*Weighting!X9+TUM_db1_S3_Treatm!J4*Weighting!X10+TUM_db1_S3_Treatm!K4*Weighting!X11+TUM_db1_S3_Treatm!L4*Weighting!X12+TUM_db1_S3_Treatm!M4*Weighting!X13+TUM_db1_S3_Treatm!N4*Weighting!X14+TUM_db1_S3_Treatm!O4*Weighting!X15+TUM_db1_S3_Treatm!P4*Weighting!X16+TUM_db1_S3_Treatm!Q4*Weighting!X17</f>
        <v>2.5429833547491423E-2</v>
      </c>
      <c r="Y4" s="6">
        <f>+TUM_db1_S3_Treatm!B4*Weighting!Y2+TUM_db1_S3_Treatm!C4*Weighting!Y3+TUM_db1_S3_Treatm!D4*Weighting!Y4+TUM_db1_S3_Treatm!E4*Weighting!Y5+TUM_db1_S3_Treatm!F4*Weighting!Y6+TUM_db1_S3_Treatm!G4*Weighting!Y7+TUM_db1_S3_Treatm!H4*Weighting!Y8+TUM_db1_S3_Treatm!I4*Weighting!Y9+TUM_db1_S3_Treatm!J4*Weighting!Y10+TUM_db1_S3_Treatm!K4*Weighting!Y11+TUM_db1_S3_Treatm!L4*Weighting!Y12+TUM_db1_S3_Treatm!M4*Weighting!Y13+TUM_db1_S3_Treatm!N4*Weighting!Y14+TUM_db1_S3_Treatm!O4*Weighting!Y15+TUM_db1_S3_Treatm!P4*Weighting!Y16+TUM_db1_S3_Treatm!Q4*Weighting!Y17</f>
        <v>4.3764473903598602E-3</v>
      </c>
      <c r="Z4" s="6">
        <f>+TUM_db1_S3_Treatm!B4*Weighting!Z2+TUM_db1_S3_Treatm!C4*Weighting!Z3+TUM_db1_S3_Treatm!D4*Weighting!Z4+TUM_db1_S3_Treatm!E4*Weighting!Z5+TUM_db1_S3_Treatm!F4*Weighting!Z6+TUM_db1_S3_Treatm!G4*Weighting!Z7+TUM_db1_S3_Treatm!H4*Weighting!Z8+TUM_db1_S3_Treatm!I4*Weighting!Z9+TUM_db1_S3_Treatm!J4*Weighting!Z10+TUM_db1_S3_Treatm!K4*Weighting!Z11+TUM_db1_S3_Treatm!L4*Weighting!Z12+TUM_db1_S3_Treatm!M4*Weighting!Z13+TUM_db1_S3_Treatm!N4*Weighting!Z14+TUM_db1_S3_Treatm!O4*Weighting!Z15+TUM_db1_S3_Treatm!P4*Weighting!Z16+TUM_db1_S3_Treatm!Q4*Weighting!Z17</f>
        <v>1.6128354531078679E-2</v>
      </c>
      <c r="AA4" s="6">
        <f>+TUM_db1_S3_Treatm!B4*Weighting!AA2+TUM_db1_S3_Treatm!C4*Weighting!AA3+TUM_db1_S3_Treatm!D4*Weighting!AA4+TUM_db1_S3_Treatm!E4*Weighting!AA5+TUM_db1_S3_Treatm!F4*Weighting!AA6+TUM_db1_S3_Treatm!G4*Weighting!AA7+TUM_db1_S3_Treatm!H4*Weighting!AA8+TUM_db1_S3_Treatm!I4*Weighting!AA9+TUM_db1_S3_Treatm!J4*Weighting!AA10+TUM_db1_S3_Treatm!K4*Weighting!AA11+TUM_db1_S3_Treatm!L4*Weighting!AA12+TUM_db1_S3_Treatm!M4*Weighting!AA13+TUM_db1_S3_Treatm!N4*Weighting!AA14+TUM_db1_S3_Treatm!O4*Weighting!AA15+TUM_db1_S3_Treatm!P4*Weighting!AA16+TUM_db1_S3_Treatm!Q4*Weighting!AA17</f>
        <v>0.1368444926453786</v>
      </c>
    </row>
    <row r="5" spans="1:27" x14ac:dyDescent="0.35">
      <c r="A5" s="5" t="s">
        <v>4</v>
      </c>
      <c r="B5" s="6">
        <f ca="1">+TUM_db1_S3_Treatm!B5*Weighting!B2+TUM_db1_S3_Treatm!C5*Weighting!B3+TUM_db1_S3_Treatm!D5*Weighting!B4+TUM_db1_S3_Treatm!E5*Weighting!B5+TUM_db1_S3_Treatm!F5*Weighting!B6+TUM_db1_S3_Treatm!G5*Weighting!B7+TUM_db1_S3_Treatm!H5*Weighting!B8+TUM_db1_S3_Treatm!I5*Weighting!B9+TUM_db1_S3_Treatm!J5*Weighting!B10+TUM_db1_S3_Treatm!K5*Weighting!B11+TUM_db1_S3_Treatm!L5*Weighting!B12+TUM_db1_S3_Treatm!M5*Weighting!B13+TUM_db1_S3_Treatm!N5*Weighting!B14+TUM_db1_S3_Treatm!O5*Weighting!B15+TUM_db1_S3_Treatm!P5*Weighting!B16+TUM_db1_S3_Treatm!Q5*Weighting!B17</f>
        <v>0.3013217355323114</v>
      </c>
      <c r="C5" s="6">
        <f ca="1">+TUM_db1_S3_Treatm!B5*Weighting!C2+TUM_db1_S3_Treatm!C5*Weighting!C3+TUM_db1_S3_Treatm!D5*Weighting!C4+TUM_db1_S3_Treatm!E5*Weighting!C5+TUM_db1_S3_Treatm!F5*Weighting!C6+TUM_db1_S3_Treatm!G5*Weighting!C7+TUM_db1_S3_Treatm!H5*Weighting!C8+TUM_db1_S3_Treatm!I5*Weighting!C9+TUM_db1_S3_Treatm!J5*Weighting!C10+TUM_db1_S3_Treatm!K5*Weighting!C11+TUM_db1_S3_Treatm!L5*Weighting!C12+TUM_db1_S3_Treatm!M5*Weighting!C13+TUM_db1_S3_Treatm!N5*Weighting!C14+TUM_db1_S3_Treatm!O5*Weighting!C15+TUM_db1_S3_Treatm!P5*Weighting!C16+TUM_db1_S3_Treatm!Q5*Weighting!C17</f>
        <v>0.18443789314153039</v>
      </c>
      <c r="D5" s="6">
        <f ca="1">+TUM_db1_S3_Treatm!B5*Weighting!D2+TUM_db1_S3_Treatm!C5*Weighting!D3+TUM_db1_S3_Treatm!D5*Weighting!D4+TUM_db1_S3_Treatm!E5*Weighting!D5+TUM_db1_S3_Treatm!F5*Weighting!D6+TUM_db1_S3_Treatm!G5*Weighting!D7+TUM_db1_S3_Treatm!H5*Weighting!D8+TUM_db1_S3_Treatm!I5*Weighting!D9+TUM_db1_S3_Treatm!J5*Weighting!D10+TUM_db1_S3_Treatm!K5*Weighting!D11+TUM_db1_S3_Treatm!L5*Weighting!D12+TUM_db1_S3_Treatm!M5*Weighting!D13+TUM_db1_S3_Treatm!N5*Weighting!D14+TUM_db1_S3_Treatm!O5*Weighting!D15+TUM_db1_S3_Treatm!P5*Weighting!D16+TUM_db1_S3_Treatm!Q5*Weighting!D17</f>
        <v>0.30202345665496505</v>
      </c>
      <c r="E5" s="6">
        <f ca="1">+TUM_db1_S3_Treatm!B5*Weighting!E2+TUM_db1_S3_Treatm!C5*Weighting!E3+TUM_db1_S3_Treatm!D5*Weighting!E4+TUM_db1_S3_Treatm!E5*Weighting!E5+TUM_db1_S3_Treatm!F5*Weighting!E6+TUM_db1_S3_Treatm!G5*Weighting!E7+TUM_db1_S3_Treatm!H5*Weighting!E8+TUM_db1_S3_Treatm!I5*Weighting!E9+TUM_db1_S3_Treatm!J5*Weighting!E10+TUM_db1_S3_Treatm!K5*Weighting!E11+TUM_db1_S3_Treatm!L5*Weighting!E12+TUM_db1_S3_Treatm!M5*Weighting!E13+TUM_db1_S3_Treatm!N5*Weighting!E14+TUM_db1_S3_Treatm!O5*Weighting!E15+TUM_db1_S3_Treatm!P5*Weighting!E16+TUM_db1_S3_Treatm!Q5*Weighting!E17</f>
        <v>0.12410632440004693</v>
      </c>
      <c r="F5" s="6">
        <f ca="1">+TUM_db1_S3_Treatm!B5*Weighting!F2+TUM_db1_S3_Treatm!C5*Weighting!F3+TUM_db1_S3_Treatm!D5*Weighting!F4+TUM_db1_S3_Treatm!E5*Weighting!F5+TUM_db1_S3_Treatm!F5*Weighting!F6+TUM_db1_S3_Treatm!G5*Weighting!F7+TUM_db1_S3_Treatm!H5*Weighting!F8+TUM_db1_S3_Treatm!I5*Weighting!F9+TUM_db1_S3_Treatm!J5*Weighting!F10+TUM_db1_S3_Treatm!K5*Weighting!F11+TUM_db1_S3_Treatm!L5*Weighting!F12+TUM_db1_S3_Treatm!M5*Weighting!F13+TUM_db1_S3_Treatm!N5*Weighting!F14+TUM_db1_S3_Treatm!O5*Weighting!F15+TUM_db1_S3_Treatm!P5*Weighting!F16+TUM_db1_S3_Treatm!Q5*Weighting!F17</f>
        <v>0.25139558208537593</v>
      </c>
      <c r="G5" s="6">
        <f>+TUM_db1_S3_Treatm!B5*Weighting!G2+TUM_db1_S3_Treatm!C5*Weighting!G3+TUM_db1_S3_Treatm!D5*Weighting!G4+TUM_db1_S3_Treatm!E5*Weighting!G5+TUM_db1_S3_Treatm!F5*Weighting!G6+TUM_db1_S3_Treatm!G5*Weighting!G7+TUM_db1_S3_Treatm!H5*Weighting!G8+TUM_db1_S3_Treatm!I5*Weighting!G9+TUM_db1_S3_Treatm!J5*Weighting!G10+TUM_db1_S3_Treatm!K5*Weighting!G11+TUM_db1_S3_Treatm!L5*Weighting!G12+TUM_db1_S3_Treatm!M5*Weighting!G13+TUM_db1_S3_Treatm!N5*Weighting!G14+TUM_db1_S3_Treatm!O5*Weighting!G15+TUM_db1_S3_Treatm!P5*Weighting!G16+TUM_db1_S3_Treatm!Q5*Weighting!G17</f>
        <v>0.11918691789506075</v>
      </c>
      <c r="H5" s="6">
        <f>+TUM_db1_S3_Treatm!B5*Weighting!H2+TUM_db1_S3_Treatm!C5*Weighting!H3+TUM_db1_S3_Treatm!D5*Weighting!H4+TUM_db1_S3_Treatm!E5*Weighting!H5+TUM_db1_S3_Treatm!F5*Weighting!H6+TUM_db1_S3_Treatm!G5*Weighting!H7+TUM_db1_S3_Treatm!H5*Weighting!H8+TUM_db1_S3_Treatm!I5*Weighting!H9+TUM_db1_S3_Treatm!J5*Weighting!H10+TUM_db1_S3_Treatm!K5*Weighting!H11+TUM_db1_S3_Treatm!L5*Weighting!H12+TUM_db1_S3_Treatm!M5*Weighting!H13+TUM_db1_S3_Treatm!N5*Weighting!H14+TUM_db1_S3_Treatm!O5*Weighting!H15+TUM_db1_S3_Treatm!P5*Weighting!H16+TUM_db1_S3_Treatm!Q5*Weighting!H17</f>
        <v>0.10669351003830911</v>
      </c>
      <c r="I5" s="6">
        <f>+TUM_db1_S3_Treatm!B5*Weighting!I2+TUM_db1_S3_Treatm!C5*Weighting!I3+TUM_db1_S3_Treatm!D5*Weighting!I4+TUM_db1_S3_Treatm!E5*Weighting!I5+TUM_db1_S3_Treatm!F5*Weighting!I6+TUM_db1_S3_Treatm!G5*Weighting!I7+TUM_db1_S3_Treatm!H5*Weighting!I8+TUM_db1_S3_Treatm!I5*Weighting!I9+TUM_db1_S3_Treatm!J5*Weighting!I10+TUM_db1_S3_Treatm!K5*Weighting!I11+TUM_db1_S3_Treatm!L5*Weighting!I12+TUM_db1_S3_Treatm!M5*Weighting!I13+TUM_db1_S3_Treatm!N5*Weighting!I14+TUM_db1_S3_Treatm!O5*Weighting!I15+TUM_db1_S3_Treatm!P5*Weighting!I16+TUM_db1_S3_Treatm!Q5*Weighting!I17</f>
        <v>0.12219489777481544</v>
      </c>
      <c r="J5" s="6">
        <f>+TUM_db1_S3_Treatm!B5*Weighting!J2+TUM_db1_S3_Treatm!C5*Weighting!J3+TUM_db1_S3_Treatm!D5*Weighting!J4+TUM_db1_S3_Treatm!E5*Weighting!J5+TUM_db1_S3_Treatm!F5*Weighting!J6+TUM_db1_S3_Treatm!G5*Weighting!J7+TUM_db1_S3_Treatm!H5*Weighting!J8+TUM_db1_S3_Treatm!I5*Weighting!J9+TUM_db1_S3_Treatm!J5*Weighting!J10+TUM_db1_S3_Treatm!K5*Weighting!J11+TUM_db1_S3_Treatm!L5*Weighting!J12+TUM_db1_S3_Treatm!M5*Weighting!J13+TUM_db1_S3_Treatm!N5*Weighting!J14+TUM_db1_S3_Treatm!O5*Weighting!J15+TUM_db1_S3_Treatm!P5*Weighting!J16+TUM_db1_S3_Treatm!Q5*Weighting!J17</f>
        <v>0.11037835976423122</v>
      </c>
      <c r="K5" s="6">
        <f>+TUM_db1_S3_Treatm!B5*Weighting!K2+TUM_db1_S3_Treatm!C5*Weighting!K3+TUM_db1_S3_Treatm!D5*Weighting!K4+TUM_db1_S3_Treatm!E5*Weighting!K5+TUM_db1_S3_Treatm!F5*Weighting!K6+TUM_db1_S3_Treatm!G5*Weighting!K7+TUM_db1_S3_Treatm!H5*Weighting!K8+TUM_db1_S3_Treatm!I5*Weighting!K9+TUM_db1_S3_Treatm!J5*Weighting!K10+TUM_db1_S3_Treatm!K5*Weighting!K11+TUM_db1_S3_Treatm!L5*Weighting!K12+TUM_db1_S3_Treatm!M5*Weighting!K13+TUM_db1_S3_Treatm!N5*Weighting!K14+TUM_db1_S3_Treatm!O5*Weighting!K15+TUM_db1_S3_Treatm!P5*Weighting!K16+TUM_db1_S3_Treatm!Q5*Weighting!K17</f>
        <v>0.11229689182548838</v>
      </c>
      <c r="L5" s="6">
        <f>+TUM_db1_S3_Treatm!B5*Weighting!L2+TUM_db1_S3_Treatm!C5*Weighting!L3+TUM_db1_S3_Treatm!D5*Weighting!L4+TUM_db1_S3_Treatm!E5*Weighting!L5+TUM_db1_S3_Treatm!F5*Weighting!L6+TUM_db1_S3_Treatm!G5*Weighting!L7+TUM_db1_S3_Treatm!H5*Weighting!L8+TUM_db1_S3_Treatm!I5*Weighting!L9+TUM_db1_S3_Treatm!J5*Weighting!L10+TUM_db1_S3_Treatm!K5*Weighting!L11+TUM_db1_S3_Treatm!L5*Weighting!L12+TUM_db1_S3_Treatm!M5*Weighting!L13+TUM_db1_S3_Treatm!N5*Weighting!L14+TUM_db1_S3_Treatm!O5*Weighting!L15+TUM_db1_S3_Treatm!P5*Weighting!L16+TUM_db1_S3_Treatm!Q5*Weighting!L17</f>
        <v>0.12977384836090536</v>
      </c>
      <c r="M5" s="6">
        <f>+TUM_db1_S3_Treatm!B5*Weighting!M2+TUM_db1_S3_Treatm!C5*Weighting!M3+TUM_db1_S3_Treatm!D5*Weighting!M4+TUM_db1_S3_Treatm!E5*Weighting!M5+TUM_db1_S3_Treatm!F5*Weighting!M6+TUM_db1_S3_Treatm!G5*Weighting!M7+TUM_db1_S3_Treatm!H5*Weighting!M8+TUM_db1_S3_Treatm!I5*Weighting!M9+TUM_db1_S3_Treatm!J5*Weighting!M10+TUM_db1_S3_Treatm!K5*Weighting!M11+TUM_db1_S3_Treatm!L5*Weighting!M12+TUM_db1_S3_Treatm!M5*Weighting!M13+TUM_db1_S3_Treatm!N5*Weighting!M14+TUM_db1_S3_Treatm!O5*Weighting!M15+TUM_db1_S3_Treatm!P5*Weighting!M16+TUM_db1_S3_Treatm!Q5*Weighting!M17</f>
        <v>7.622533283977293E-3</v>
      </c>
      <c r="N5" s="6">
        <f>+TUM_db1_S3_Treatm!B5*Weighting!N2+TUM_db1_S3_Treatm!C5*Weighting!N3+TUM_db1_S3_Treatm!D5*Weighting!N4+TUM_db1_S3_Treatm!E5*Weighting!N5+TUM_db1_S3_Treatm!F5*Weighting!N6+TUM_db1_S3_Treatm!G5*Weighting!N7+TUM_db1_S3_Treatm!H5*Weighting!N8+TUM_db1_S3_Treatm!I5*Weighting!N9+TUM_db1_S3_Treatm!J5*Weighting!N10+TUM_db1_S3_Treatm!K5*Weighting!N11+TUM_db1_S3_Treatm!L5*Weighting!N12+TUM_db1_S3_Treatm!M5*Weighting!N13+TUM_db1_S3_Treatm!N5*Weighting!N14+TUM_db1_S3_Treatm!O5*Weighting!N15+TUM_db1_S3_Treatm!P5*Weighting!N16+TUM_db1_S3_Treatm!Q5*Weighting!N17</f>
        <v>0.65358733490172016</v>
      </c>
      <c r="O5" s="6">
        <f>+TUM_db1_S3_Treatm!B5*Weighting!O2+TUM_db1_S3_Treatm!C5*Weighting!O3+TUM_db1_S3_Treatm!D5*Weighting!O4+TUM_db1_S3_Treatm!E5*Weighting!O5+TUM_db1_S3_Treatm!F5*Weighting!O6+TUM_db1_S3_Treatm!G5*Weighting!O7+TUM_db1_S3_Treatm!H5*Weighting!O8+TUM_db1_S3_Treatm!I5*Weighting!O9+TUM_db1_S3_Treatm!J5*Weighting!O10+TUM_db1_S3_Treatm!K5*Weighting!O11+TUM_db1_S3_Treatm!L5*Weighting!O12+TUM_db1_S3_Treatm!M5*Weighting!O13+TUM_db1_S3_Treatm!N5*Weighting!O14+TUM_db1_S3_Treatm!O5*Weighting!O15+TUM_db1_S3_Treatm!P5*Weighting!O16+TUM_db1_S3_Treatm!Q5*Weighting!O17</f>
        <v>0.14888717474731167</v>
      </c>
      <c r="P5" s="6">
        <f>+TUM_db1_S3_Treatm!B5*Weighting!P2+TUM_db1_S3_Treatm!C5*Weighting!P3+TUM_db1_S3_Treatm!D5*Weighting!P4+TUM_db1_S3_Treatm!E5*Weighting!P5+TUM_db1_S3_Treatm!F5*Weighting!P6+TUM_db1_S3_Treatm!G5*Weighting!P7+TUM_db1_S3_Treatm!H5*Weighting!P8+TUM_db1_S3_Treatm!I5*Weighting!P9+TUM_db1_S3_Treatm!J5*Weighting!P10+TUM_db1_S3_Treatm!K5*Weighting!P11+TUM_db1_S3_Treatm!L5*Weighting!P12+TUM_db1_S3_Treatm!M5*Weighting!P13+TUM_db1_S3_Treatm!N5*Weighting!P14+TUM_db1_S3_Treatm!O5*Weighting!P15+TUM_db1_S3_Treatm!P5*Weighting!P16+TUM_db1_S3_Treatm!Q5*Weighting!P17</f>
        <v>0.14427508457396515</v>
      </c>
      <c r="Q5" s="6">
        <f>+TUM_db1_S3_Treatm!B5*Weighting!Q2+TUM_db1_S3_Treatm!C5*Weighting!Q3+TUM_db1_S3_Treatm!D5*Weighting!Q4+TUM_db1_S3_Treatm!E5*Weighting!Q5+TUM_db1_S3_Treatm!F5*Weighting!Q6+TUM_db1_S3_Treatm!G5*Weighting!Q7+TUM_db1_S3_Treatm!H5*Weighting!Q8+TUM_db1_S3_Treatm!I5*Weighting!Q9+TUM_db1_S3_Treatm!J5*Weighting!Q10+TUM_db1_S3_Treatm!K5*Weighting!Q11+TUM_db1_S3_Treatm!L5*Weighting!Q12+TUM_db1_S3_Treatm!M5*Weighting!Q13+TUM_db1_S3_Treatm!N5*Weighting!Q14+TUM_db1_S3_Treatm!O5*Weighting!Q15+TUM_db1_S3_Treatm!P5*Weighting!Q16+TUM_db1_S3_Treatm!Q5*Weighting!Q17</f>
        <v>1.2766291105512256E-2</v>
      </c>
      <c r="R5" s="6">
        <f>+TUM_db1_S3_Treatm!B5*Weighting!R2+TUM_db1_S3_Treatm!C5*Weighting!R3+TUM_db1_S3_Treatm!D5*Weighting!R4+TUM_db1_S3_Treatm!E5*Weighting!R5+TUM_db1_S3_Treatm!F5*Weighting!R6+TUM_db1_S3_Treatm!G5*Weighting!R7+TUM_db1_S3_Treatm!H5*Weighting!R8+TUM_db1_S3_Treatm!I5*Weighting!R9+TUM_db1_S3_Treatm!J5*Weighting!R10+TUM_db1_S3_Treatm!K5*Weighting!R11+TUM_db1_S3_Treatm!L5*Weighting!R12+TUM_db1_S3_Treatm!M5*Weighting!R13+TUM_db1_S3_Treatm!N5*Weighting!R14+TUM_db1_S3_Treatm!O5*Weighting!R15+TUM_db1_S3_Treatm!P5*Weighting!R16+TUM_db1_S3_Treatm!Q5*Weighting!R17</f>
        <v>0.13404501081080009</v>
      </c>
      <c r="S5" s="6">
        <f>+TUM_db1_S3_Treatm!B5*Weighting!S2+TUM_db1_S3_Treatm!C5*Weighting!S3+TUM_db1_S3_Treatm!D5*Weighting!S4+TUM_db1_S3_Treatm!E5*Weighting!S5+TUM_db1_S3_Treatm!F5*Weighting!S6+TUM_db1_S3_Treatm!G5*Weighting!S7+TUM_db1_S3_Treatm!H5*Weighting!S8+TUM_db1_S3_Treatm!I5*Weighting!S9+TUM_db1_S3_Treatm!J5*Weighting!S10+TUM_db1_S3_Treatm!K5*Weighting!S11+TUM_db1_S3_Treatm!L5*Weighting!S12+TUM_db1_S3_Treatm!M5*Weighting!S13+TUM_db1_S3_Treatm!N5*Weighting!S14+TUM_db1_S3_Treatm!O5*Weighting!S15+TUM_db1_S3_Treatm!P5*Weighting!S16+TUM_db1_S3_Treatm!Q5*Weighting!S17</f>
        <v>9.0538909795519776E-2</v>
      </c>
      <c r="T5" s="6">
        <f>+TUM_db1_S3_Treatm!B5*Weighting!T2+TUM_db1_S3_Treatm!C5*Weighting!T3+TUM_db1_S3_Treatm!D5*Weighting!T4+TUM_db1_S3_Treatm!E5*Weighting!T5+TUM_db1_S3_Treatm!F5*Weighting!T6+TUM_db1_S3_Treatm!G5*Weighting!T7+TUM_db1_S3_Treatm!H5*Weighting!T8+TUM_db1_S3_Treatm!I5*Weighting!T9+TUM_db1_S3_Treatm!J5*Weighting!T10+TUM_db1_S3_Treatm!K5*Weighting!T11+TUM_db1_S3_Treatm!L5*Weighting!T12+TUM_db1_S3_Treatm!M5*Weighting!T13+TUM_db1_S3_Treatm!N5*Weighting!T14+TUM_db1_S3_Treatm!O5*Weighting!T15+TUM_db1_S3_Treatm!P5*Weighting!T16+TUM_db1_S3_Treatm!Q5*Weighting!T17</f>
        <v>0.1022194354231165</v>
      </c>
      <c r="U5" s="6">
        <f>+TUM_db1_S3_Treatm!B5*Weighting!U2+TUM_db1_S3_Treatm!C5*Weighting!U3+TUM_db1_S3_Treatm!D5*Weighting!U4+TUM_db1_S3_Treatm!E5*Weighting!U5+TUM_db1_S3_Treatm!F5*Weighting!U6+TUM_db1_S3_Treatm!G5*Weighting!U7+TUM_db1_S3_Treatm!H5*Weighting!U8+TUM_db1_S3_Treatm!I5*Weighting!U9+TUM_db1_S3_Treatm!J5*Weighting!U10+TUM_db1_S3_Treatm!K5*Weighting!U11+TUM_db1_S3_Treatm!L5*Weighting!U12+TUM_db1_S3_Treatm!M5*Weighting!U13+TUM_db1_S3_Treatm!N5*Weighting!U14+TUM_db1_S3_Treatm!O5*Weighting!U15+TUM_db1_S3_Treatm!P5*Weighting!U16+TUM_db1_S3_Treatm!Q5*Weighting!U17</f>
        <v>1.3317066706303641E-2</v>
      </c>
      <c r="V5" s="6">
        <f>+TUM_db1_S3_Treatm!B5*Weighting!V2+TUM_db1_S3_Treatm!C5*Weighting!V3+TUM_db1_S3_Treatm!D5*Weighting!V4+TUM_db1_S3_Treatm!E5*Weighting!V5+TUM_db1_S3_Treatm!F5*Weighting!V6+TUM_db1_S3_Treatm!G5*Weighting!V7+TUM_db1_S3_Treatm!H5*Weighting!V8+TUM_db1_S3_Treatm!I5*Weighting!V9+TUM_db1_S3_Treatm!J5*Weighting!V10+TUM_db1_S3_Treatm!K5*Weighting!V11+TUM_db1_S3_Treatm!L5*Weighting!V12+TUM_db1_S3_Treatm!M5*Weighting!V13+TUM_db1_S3_Treatm!N5*Weighting!V14+TUM_db1_S3_Treatm!O5*Weighting!V15+TUM_db1_S3_Treatm!P5*Weighting!V16+TUM_db1_S3_Treatm!Q5*Weighting!V17</f>
        <v>6.7351060986785269E-2</v>
      </c>
      <c r="W5" s="6">
        <f>+TUM_db1_S3_Treatm!B5*Weighting!W2+TUM_db1_S3_Treatm!C5*Weighting!W3+TUM_db1_S3_Treatm!D5*Weighting!W4+TUM_db1_S3_Treatm!E5*Weighting!W5+TUM_db1_S3_Treatm!F5*Weighting!W6+TUM_db1_S3_Treatm!G5*Weighting!W7+TUM_db1_S3_Treatm!H5*Weighting!W8+TUM_db1_S3_Treatm!I5*Weighting!W9+TUM_db1_S3_Treatm!J5*Weighting!W10+TUM_db1_S3_Treatm!K5*Weighting!W11+TUM_db1_S3_Treatm!L5*Weighting!W12+TUM_db1_S3_Treatm!M5*Weighting!W13+TUM_db1_S3_Treatm!N5*Weighting!W14+TUM_db1_S3_Treatm!O5*Weighting!W15+TUM_db1_S3_Treatm!P5*Weighting!W16+TUM_db1_S3_Treatm!Q5*Weighting!W17</f>
        <v>0.11071367952077389</v>
      </c>
      <c r="X5" s="6">
        <f>+TUM_db1_S3_Treatm!B5*Weighting!X2+TUM_db1_S3_Treatm!C5*Weighting!X3+TUM_db1_S3_Treatm!D5*Weighting!X4+TUM_db1_S3_Treatm!E5*Weighting!X5+TUM_db1_S3_Treatm!F5*Weighting!X6+TUM_db1_S3_Treatm!G5*Weighting!X7+TUM_db1_S3_Treatm!H5*Weighting!X8+TUM_db1_S3_Treatm!I5*Weighting!X9+TUM_db1_S3_Treatm!J5*Weighting!X10+TUM_db1_S3_Treatm!K5*Weighting!X11+TUM_db1_S3_Treatm!L5*Weighting!X12+TUM_db1_S3_Treatm!M5*Weighting!X13+TUM_db1_S3_Treatm!N5*Weighting!X14+TUM_db1_S3_Treatm!O5*Weighting!X15+TUM_db1_S3_Treatm!P5*Weighting!X16+TUM_db1_S3_Treatm!Q5*Weighting!X17</f>
        <v>3.6652972966213671E-2</v>
      </c>
      <c r="Y5" s="6">
        <f>+TUM_db1_S3_Treatm!B5*Weighting!Y2+TUM_db1_S3_Treatm!C5*Weighting!Y3+TUM_db1_S3_Treatm!D5*Weighting!Y4+TUM_db1_S3_Treatm!E5*Weighting!Y5+TUM_db1_S3_Treatm!F5*Weighting!Y6+TUM_db1_S3_Treatm!G5*Weighting!Y7+TUM_db1_S3_Treatm!H5*Weighting!Y8+TUM_db1_S3_Treatm!I5*Weighting!Y9+TUM_db1_S3_Treatm!J5*Weighting!Y10+TUM_db1_S3_Treatm!K5*Weighting!Y11+TUM_db1_S3_Treatm!L5*Weighting!Y12+TUM_db1_S3_Treatm!M5*Weighting!Y13+TUM_db1_S3_Treatm!N5*Weighting!Y14+TUM_db1_S3_Treatm!O5*Weighting!Y15+TUM_db1_S3_Treatm!P5*Weighting!Y16+TUM_db1_S3_Treatm!Q5*Weighting!Y17</f>
        <v>7.2259260353804804E-3</v>
      </c>
      <c r="Z5" s="6">
        <f>+TUM_db1_S3_Treatm!B5*Weighting!Z2+TUM_db1_S3_Treatm!C5*Weighting!Z3+TUM_db1_S3_Treatm!D5*Weighting!Z4+TUM_db1_S3_Treatm!E5*Weighting!Z5+TUM_db1_S3_Treatm!F5*Weighting!Z6+TUM_db1_S3_Treatm!G5*Weighting!Z7+TUM_db1_S3_Treatm!H5*Weighting!Z8+TUM_db1_S3_Treatm!I5*Weighting!Z9+TUM_db1_S3_Treatm!J5*Weighting!Z10+TUM_db1_S3_Treatm!K5*Weighting!Z11+TUM_db1_S3_Treatm!L5*Weighting!Z12+TUM_db1_S3_Treatm!M5*Weighting!Z13+TUM_db1_S3_Treatm!N5*Weighting!Z14+TUM_db1_S3_Treatm!O5*Weighting!Z15+TUM_db1_S3_Treatm!P5*Weighting!Z16+TUM_db1_S3_Treatm!Q5*Weighting!Z17</f>
        <v>3.4950076675814734E-2</v>
      </c>
      <c r="AA5" s="6">
        <f>+TUM_db1_S3_Treatm!B5*Weighting!AA2+TUM_db1_S3_Treatm!C5*Weighting!AA3+TUM_db1_S3_Treatm!D5*Weighting!AA4+TUM_db1_S3_Treatm!E5*Weighting!AA5+TUM_db1_S3_Treatm!F5*Weighting!AA6+TUM_db1_S3_Treatm!G5*Weighting!AA7+TUM_db1_S3_Treatm!H5*Weighting!AA8+TUM_db1_S3_Treatm!I5*Weighting!AA9+TUM_db1_S3_Treatm!J5*Weighting!AA10+TUM_db1_S3_Treatm!K5*Weighting!AA11+TUM_db1_S3_Treatm!L5*Weighting!AA12+TUM_db1_S3_Treatm!M5*Weighting!AA13+TUM_db1_S3_Treatm!N5*Weighting!AA14+TUM_db1_S3_Treatm!O5*Weighting!AA15+TUM_db1_S3_Treatm!P5*Weighting!AA16+TUM_db1_S3_Treatm!Q5*Weighting!AA17</f>
        <v>0.21306428042687214</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Util!B2*Weighting!B2+TUM_db1_S3_Util!C2*Weighting!B3+TUM_db1_S3_Util!D2*Weighting!B4+TUM_db1_S3_Util!E2*Weighting!B5+TUM_db1_S3_Util!F2*Weighting!B6+TUM_db1_S3_Util!G2*Weighting!B7+TUM_db1_S3_Util!H2*Weighting!B8+TUM_db1_S3_Util!I2*Weighting!B9+TUM_db1_S3_Util!J2*Weighting!B10+TUM_db1_S3_Util!K2*Weighting!B11+TUM_db1_S3_Util!L2*Weighting!B12+TUM_db1_S3_Util!M2*Weighting!B13+TUM_db1_S3_Util!N2*Weighting!B14+TUM_db1_S3_Util!O2*Weighting!B15+TUM_db1_S3_Util!P2*Weighting!B16+TUM_db1_S3_Util!Q2*Weighting!B17</f>
        <v>-0.161948708405207</v>
      </c>
      <c r="C2" s="6">
        <f ca="1">+TUM_db1_S3_Util!B2*Weighting!C2+TUM_db1_S3_Util!C2*Weighting!C3+TUM_db1_S3_Util!D2*Weighting!C4+TUM_db1_S3_Util!E2*Weighting!C5+TUM_db1_S3_Util!F2*Weighting!C6+TUM_db1_S3_Util!G2*Weighting!C7+TUM_db1_S3_Util!H2*Weighting!C8+TUM_db1_S3_Util!I2*Weighting!C9+TUM_db1_S3_Util!J2*Weighting!C10+TUM_db1_S3_Util!K2*Weighting!C11+TUM_db1_S3_Util!L2*Weighting!C12+TUM_db1_S3_Util!M2*Weighting!C13+TUM_db1_S3_Util!N2*Weighting!C14+TUM_db1_S3_Util!O2*Weighting!C15+TUM_db1_S3_Util!P2*Weighting!C16+TUM_db1_S3_Util!Q2*Weighting!C17</f>
        <v>-0.13900776213876745</v>
      </c>
      <c r="D2" s="6">
        <f ca="1">+TUM_db1_S3_Util!B2*Weighting!D2+TUM_db1_S3_Util!C2*Weighting!D3+TUM_db1_S3_Util!D2*Weighting!D4+TUM_db1_S3_Util!E2*Weighting!D5+TUM_db1_S3_Util!F2*Weighting!D6+TUM_db1_S3_Util!G2*Weighting!D7+TUM_db1_S3_Util!H2*Weighting!D8+TUM_db1_S3_Util!I2*Weighting!D9+TUM_db1_S3_Util!J2*Weighting!D10+TUM_db1_S3_Util!K2*Weighting!D11+TUM_db1_S3_Util!L2*Weighting!D12+TUM_db1_S3_Util!M2*Weighting!D13+TUM_db1_S3_Util!N2*Weighting!D14+TUM_db1_S3_Util!O2*Weighting!D15+TUM_db1_S3_Util!P2*Weighting!D16+TUM_db1_S3_Util!Q2*Weighting!D17</f>
        <v>-0.16118876293763743</v>
      </c>
      <c r="E2" s="6">
        <f ca="1">+TUM_db1_S3_Util!B2*Weighting!E2+TUM_db1_S3_Util!C2*Weighting!E3+TUM_db1_S3_Util!D2*Weighting!E4+TUM_db1_S3_Util!E2*Weighting!E5+TUM_db1_S3_Util!F2*Weighting!E6+TUM_db1_S3_Util!G2*Weighting!E7+TUM_db1_S3_Util!H2*Weighting!E8+TUM_db1_S3_Util!I2*Weighting!E9+TUM_db1_S3_Util!J2*Weighting!E10+TUM_db1_S3_Util!K2*Weighting!E11+TUM_db1_S3_Util!L2*Weighting!E12+TUM_db1_S3_Util!M2*Weighting!E13+TUM_db1_S3_Util!N2*Weighting!E14+TUM_db1_S3_Util!O2*Weighting!E15+TUM_db1_S3_Util!P2*Weighting!E16+TUM_db1_S3_Util!Q2*Weighting!E17</f>
        <v>-9.3672116093741126E-2</v>
      </c>
      <c r="F2" s="6">
        <f ca="1">+TUM_db1_S3_Util!B2*Weighting!F2+TUM_db1_S3_Util!C2*Weighting!F3+TUM_db1_S3_Util!D2*Weighting!F4+TUM_db1_S3_Util!E2*Weighting!F5+TUM_db1_S3_Util!F2*Weighting!F6+TUM_db1_S3_Util!G2*Weighting!F7+TUM_db1_S3_Util!H2*Weighting!F8+TUM_db1_S3_Util!I2*Weighting!F9+TUM_db1_S3_Util!J2*Weighting!F10+TUM_db1_S3_Util!K2*Weighting!F11+TUM_db1_S3_Util!L2*Weighting!F12+TUM_db1_S3_Util!M2*Weighting!F13+TUM_db1_S3_Util!N2*Weighting!F14+TUM_db1_S3_Util!O2*Weighting!F15+TUM_db1_S3_Util!P2*Weighting!F16+TUM_db1_S3_Util!Q2*Weighting!F17</f>
        <v>-0.14596433817105758</v>
      </c>
      <c r="G2" s="6">
        <f>+TUM_db1_S3_Util!B2*Weighting!G2+TUM_db1_S3_Util!C2*Weighting!G3+TUM_db1_S3_Util!D2*Weighting!G4+TUM_db1_S3_Util!E2*Weighting!G5+TUM_db1_S3_Util!F2*Weighting!G6+TUM_db1_S3_Util!G2*Weighting!G7+TUM_db1_S3_Util!H2*Weighting!G8+TUM_db1_S3_Util!I2*Weighting!G9+TUM_db1_S3_Util!J2*Weighting!G10+TUM_db1_S3_Util!K2*Weighting!G11+TUM_db1_S3_Util!L2*Weighting!G12+TUM_db1_S3_Util!M2*Weighting!G13+TUM_db1_S3_Util!N2*Weighting!G14+TUM_db1_S3_Util!O2*Weighting!G15+TUM_db1_S3_Util!P2*Weighting!G16+TUM_db1_S3_Util!Q2*Weighting!G17</f>
        <v>-6.8793607071333349E-2</v>
      </c>
      <c r="H2" s="6">
        <f>+TUM_db1_S3_Util!B2*Weighting!H2+TUM_db1_S3_Util!C2*Weighting!H3+TUM_db1_S3_Util!D2*Weighting!H4+TUM_db1_S3_Util!E2*Weighting!H5+TUM_db1_S3_Util!F2*Weighting!H6+TUM_db1_S3_Util!G2*Weighting!H7+TUM_db1_S3_Util!H2*Weighting!H8+TUM_db1_S3_Util!I2*Weighting!H9+TUM_db1_S3_Util!J2*Weighting!H10+TUM_db1_S3_Util!K2*Weighting!H11+TUM_db1_S3_Util!L2*Weighting!H12+TUM_db1_S3_Util!M2*Weighting!H13+TUM_db1_S3_Util!N2*Weighting!H14+TUM_db1_S3_Util!O2*Weighting!H15+TUM_db1_S3_Util!P2*Weighting!H16+TUM_db1_S3_Util!Q2*Weighting!H17</f>
        <v>-8.0352593543418671E-2</v>
      </c>
      <c r="I2" s="6">
        <f>+TUM_db1_S3_Util!B2*Weighting!I2+TUM_db1_S3_Util!C2*Weighting!I3+TUM_db1_S3_Util!D2*Weighting!I4+TUM_db1_S3_Util!E2*Weighting!I5+TUM_db1_S3_Util!F2*Weighting!I6+TUM_db1_S3_Util!G2*Weighting!I7+TUM_db1_S3_Util!H2*Weighting!I8+TUM_db1_S3_Util!I2*Weighting!I9+TUM_db1_S3_Util!J2*Weighting!I10+TUM_db1_S3_Util!K2*Weighting!I11+TUM_db1_S3_Util!L2*Weighting!I12+TUM_db1_S3_Util!M2*Weighting!I13+TUM_db1_S3_Util!N2*Weighting!I14+TUM_db1_S3_Util!O2*Weighting!I15+TUM_db1_S3_Util!P2*Weighting!I16+TUM_db1_S3_Util!Q2*Weighting!I17</f>
        <v>-6.911472327594774E-2</v>
      </c>
      <c r="J2" s="6">
        <f>+TUM_db1_S3_Util!B2*Weighting!J2+TUM_db1_S3_Util!C2*Weighting!J3+TUM_db1_S3_Util!D2*Weighting!J4+TUM_db1_S3_Util!E2*Weighting!J5+TUM_db1_S3_Util!F2*Weighting!J6+TUM_db1_S3_Util!G2*Weighting!J7+TUM_db1_S3_Util!H2*Weighting!J8+TUM_db1_S3_Util!I2*Weighting!J9+TUM_db1_S3_Util!J2*Weighting!J10+TUM_db1_S3_Util!K2*Weighting!J11+TUM_db1_S3_Util!L2*Weighting!J12+TUM_db1_S3_Util!M2*Weighting!J13+TUM_db1_S3_Util!N2*Weighting!J14+TUM_db1_S3_Util!O2*Weighting!J15+TUM_db1_S3_Util!P2*Weighting!J16+TUM_db1_S3_Util!Q2*Weighting!J17</f>
        <v>-6.2963620666084602E-2</v>
      </c>
      <c r="K2" s="6">
        <f>+TUM_db1_S3_Util!B2*Weighting!K2+TUM_db1_S3_Util!C2*Weighting!K3+TUM_db1_S3_Util!D2*Weighting!K4+TUM_db1_S3_Util!E2*Weighting!K5+TUM_db1_S3_Util!F2*Weighting!K6+TUM_db1_S3_Util!G2*Weighting!K7+TUM_db1_S3_Util!H2*Weighting!K8+TUM_db1_S3_Util!I2*Weighting!K9+TUM_db1_S3_Util!J2*Weighting!K10+TUM_db1_S3_Util!K2*Weighting!K11+TUM_db1_S3_Util!L2*Weighting!K12+TUM_db1_S3_Util!M2*Weighting!K13+TUM_db1_S3_Util!N2*Weighting!K14+TUM_db1_S3_Util!O2*Weighting!K15+TUM_db1_S3_Util!P2*Weighting!K16+TUM_db1_S3_Util!Q2*Weighting!K17</f>
        <v>-6.7105965793551631E-2</v>
      </c>
      <c r="L2" s="6">
        <f>+TUM_db1_S3_Util!B2*Weighting!L2+TUM_db1_S3_Util!C2*Weighting!L3+TUM_db1_S3_Util!D2*Weighting!L4+TUM_db1_S3_Util!E2*Weighting!L5+TUM_db1_S3_Util!F2*Weighting!L6+TUM_db1_S3_Util!G2*Weighting!L7+TUM_db1_S3_Util!H2*Weighting!L8+TUM_db1_S3_Util!I2*Weighting!L9+TUM_db1_S3_Util!J2*Weighting!L10+TUM_db1_S3_Util!K2*Weighting!L11+TUM_db1_S3_Util!L2*Weighting!L12+TUM_db1_S3_Util!M2*Weighting!L13+TUM_db1_S3_Util!N2*Weighting!L14+TUM_db1_S3_Util!O2*Weighting!L15+TUM_db1_S3_Util!P2*Weighting!L16+TUM_db1_S3_Util!Q2*Weighting!L17</f>
        <v>-0.14932231936035098</v>
      </c>
      <c r="M2" s="6">
        <f>+TUM_db1_S3_Util!B2*Weighting!M2+TUM_db1_S3_Util!C2*Weighting!M3+TUM_db1_S3_Util!D2*Weighting!M4+TUM_db1_S3_Util!E2*Weighting!M5+TUM_db1_S3_Util!F2*Weighting!M6+TUM_db1_S3_Util!G2*Weighting!M7+TUM_db1_S3_Util!H2*Weighting!M8+TUM_db1_S3_Util!I2*Weighting!M9+TUM_db1_S3_Util!J2*Weighting!M10+TUM_db1_S3_Util!K2*Weighting!M11+TUM_db1_S3_Util!L2*Weighting!M12+TUM_db1_S3_Util!M2*Weighting!M13+TUM_db1_S3_Util!N2*Weighting!M14+TUM_db1_S3_Util!O2*Weighting!M15+TUM_db1_S3_Util!P2*Weighting!M16+TUM_db1_S3_Util!Q2*Weighting!M17</f>
        <v>-5.5010830152482622E-3</v>
      </c>
      <c r="N2" s="6">
        <f>+TUM_db1_S3_Util!B2*Weighting!N2+TUM_db1_S3_Util!C2*Weighting!N3+TUM_db1_S3_Util!D2*Weighting!N4+TUM_db1_S3_Util!E2*Weighting!N5+TUM_db1_S3_Util!F2*Weighting!N6+TUM_db1_S3_Util!G2*Weighting!N7+TUM_db1_S3_Util!H2*Weighting!N8+TUM_db1_S3_Util!I2*Weighting!N9+TUM_db1_S3_Util!J2*Weighting!N10+TUM_db1_S3_Util!K2*Weighting!N11+TUM_db1_S3_Util!L2*Weighting!N12+TUM_db1_S3_Util!M2*Weighting!N13+TUM_db1_S3_Util!N2*Weighting!N14+TUM_db1_S3_Util!O2*Weighting!N15+TUM_db1_S3_Util!P2*Weighting!N16+TUM_db1_S3_Util!Q2*Weighting!N17</f>
        <v>-0.30305051551170931</v>
      </c>
      <c r="O2" s="6">
        <f>+TUM_db1_S3_Util!B2*Weighting!O2+TUM_db1_S3_Util!C2*Weighting!O3+TUM_db1_S3_Util!D2*Weighting!O4+TUM_db1_S3_Util!E2*Weighting!O5+TUM_db1_S3_Util!F2*Weighting!O6+TUM_db1_S3_Util!G2*Weighting!O7+TUM_db1_S3_Util!H2*Weighting!O8+TUM_db1_S3_Util!I2*Weighting!O9+TUM_db1_S3_Util!J2*Weighting!O10+TUM_db1_S3_Util!K2*Weighting!O11+TUM_db1_S3_Util!L2*Weighting!O12+TUM_db1_S3_Util!M2*Weighting!O13+TUM_db1_S3_Util!N2*Weighting!O14+TUM_db1_S3_Util!O2*Weighting!O15+TUM_db1_S3_Util!P2*Weighting!O16+TUM_db1_S3_Util!Q2*Weighting!O17</f>
        <v>-6.1009886150820841E-2</v>
      </c>
      <c r="P2" s="6">
        <f>+TUM_db1_S3_Util!B2*Weighting!P2+TUM_db1_S3_Util!C2*Weighting!P3+TUM_db1_S3_Util!D2*Weighting!P4+TUM_db1_S3_Util!E2*Weighting!P5+TUM_db1_S3_Util!F2*Weighting!P6+TUM_db1_S3_Util!G2*Weighting!P7+TUM_db1_S3_Util!H2*Weighting!P8+TUM_db1_S3_Util!I2*Weighting!P9+TUM_db1_S3_Util!J2*Weighting!P10+TUM_db1_S3_Util!K2*Weighting!P11+TUM_db1_S3_Util!L2*Weighting!P12+TUM_db1_S3_Util!M2*Weighting!P13+TUM_db1_S3_Util!N2*Weighting!P14+TUM_db1_S3_Util!O2*Weighting!P15+TUM_db1_S3_Util!P2*Weighting!P16+TUM_db1_S3_Util!Q2*Weighting!P17</f>
        <v>-1.803084245667123E-2</v>
      </c>
      <c r="Q2" s="6">
        <f>+TUM_db1_S3_Util!B2*Weighting!Q2+TUM_db1_S3_Util!C2*Weighting!Q3+TUM_db1_S3_Util!D2*Weighting!Q4+TUM_db1_S3_Util!E2*Weighting!Q5+TUM_db1_S3_Util!F2*Weighting!Q6+TUM_db1_S3_Util!G2*Weighting!Q7+TUM_db1_S3_Util!H2*Weighting!Q8+TUM_db1_S3_Util!I2*Weighting!Q9+TUM_db1_S3_Util!J2*Weighting!Q10+TUM_db1_S3_Util!K2*Weighting!Q11+TUM_db1_S3_Util!L2*Weighting!Q12+TUM_db1_S3_Util!M2*Weighting!Q13+TUM_db1_S3_Util!N2*Weighting!Q14+TUM_db1_S3_Util!O2*Weighting!Q15+TUM_db1_S3_Util!P2*Weighting!Q16+TUM_db1_S3_Util!Q2*Weighting!Q17</f>
        <v>-3.0669171151784151E-3</v>
      </c>
      <c r="R2" s="6">
        <f>+TUM_db1_S3_Util!B2*Weighting!R2+TUM_db1_S3_Util!C2*Weighting!R3+TUM_db1_S3_Util!D2*Weighting!R4+TUM_db1_S3_Util!E2*Weighting!R5+TUM_db1_S3_Util!F2*Weighting!R6+TUM_db1_S3_Util!G2*Weighting!R7+TUM_db1_S3_Util!H2*Weighting!R8+TUM_db1_S3_Util!I2*Weighting!R9+TUM_db1_S3_Util!J2*Weighting!R10+TUM_db1_S3_Util!K2*Weighting!R11+TUM_db1_S3_Util!L2*Weighting!R12+TUM_db1_S3_Util!M2*Weighting!R13+TUM_db1_S3_Util!N2*Weighting!R14+TUM_db1_S3_Util!O2*Weighting!R15+TUM_db1_S3_Util!P2*Weighting!R16+TUM_db1_S3_Util!Q2*Weighting!R17</f>
        <v>-5.3250021193711417E-2</v>
      </c>
      <c r="S2" s="6">
        <f>+TUM_db1_S3_Util!B2*Weighting!S2+TUM_db1_S3_Util!C2*Weighting!S3+TUM_db1_S3_Util!D2*Weighting!S4+TUM_db1_S3_Util!E2*Weighting!S5+TUM_db1_S3_Util!F2*Weighting!S6+TUM_db1_S3_Util!G2*Weighting!S7+TUM_db1_S3_Util!H2*Weighting!S8+TUM_db1_S3_Util!I2*Weighting!S9+TUM_db1_S3_Util!J2*Weighting!S10+TUM_db1_S3_Util!K2*Weighting!S11+TUM_db1_S3_Util!L2*Weighting!S12+TUM_db1_S3_Util!M2*Weighting!S13+TUM_db1_S3_Util!N2*Weighting!S14+TUM_db1_S3_Util!O2*Weighting!S15+TUM_db1_S3_Util!P2*Weighting!S16+TUM_db1_S3_Util!Q2*Weighting!S17</f>
        <v>-3.8598777982728212E-2</v>
      </c>
      <c r="T2" s="6">
        <f>+TUM_db1_S3_Util!B2*Weighting!T2+TUM_db1_S3_Util!C2*Weighting!T3+TUM_db1_S3_Util!D2*Weighting!T4+TUM_db1_S3_Util!E2*Weighting!T5+TUM_db1_S3_Util!F2*Weighting!T6+TUM_db1_S3_Util!G2*Weighting!T7+TUM_db1_S3_Util!H2*Weighting!T8+TUM_db1_S3_Util!I2*Weighting!T9+TUM_db1_S3_Util!J2*Weighting!T10+TUM_db1_S3_Util!K2*Weighting!T11+TUM_db1_S3_Util!L2*Weighting!T12+TUM_db1_S3_Util!M2*Weighting!T13+TUM_db1_S3_Util!N2*Weighting!T14+TUM_db1_S3_Util!O2*Weighting!T15+TUM_db1_S3_Util!P2*Weighting!T16+TUM_db1_S3_Util!Q2*Weighting!T17</f>
        <v>-4.4789561250706079E-2</v>
      </c>
      <c r="U2" s="6">
        <f>+TUM_db1_S3_Util!B2*Weighting!U2+TUM_db1_S3_Util!C2*Weighting!U3+TUM_db1_S3_Util!D2*Weighting!U4+TUM_db1_S3_Util!E2*Weighting!U5+TUM_db1_S3_Util!F2*Weighting!U6+TUM_db1_S3_Util!G2*Weighting!U7+TUM_db1_S3_Util!H2*Weighting!U8+TUM_db1_S3_Util!I2*Weighting!U9+TUM_db1_S3_Util!J2*Weighting!U10+TUM_db1_S3_Util!K2*Weighting!U11+TUM_db1_S3_Util!L2*Weighting!U12+TUM_db1_S3_Util!M2*Weighting!U13+TUM_db1_S3_Util!N2*Weighting!U14+TUM_db1_S3_Util!O2*Weighting!U15+TUM_db1_S3_Util!P2*Weighting!U16+TUM_db1_S3_Util!Q2*Weighting!U17</f>
        <v>-1.8116862172884676E-2</v>
      </c>
      <c r="V2" s="6">
        <f>+TUM_db1_S3_Util!B2*Weighting!V2+TUM_db1_S3_Util!C2*Weighting!V3+TUM_db1_S3_Util!D2*Weighting!V4+TUM_db1_S3_Util!E2*Weighting!V5+TUM_db1_S3_Util!F2*Weighting!V6+TUM_db1_S3_Util!G2*Weighting!V7+TUM_db1_S3_Util!H2*Weighting!V8+TUM_db1_S3_Util!I2*Weighting!V9+TUM_db1_S3_Util!J2*Weighting!V10+TUM_db1_S3_Util!K2*Weighting!V11+TUM_db1_S3_Util!L2*Weighting!V12+TUM_db1_S3_Util!M2*Weighting!V13+TUM_db1_S3_Util!N2*Weighting!V14+TUM_db1_S3_Util!O2*Weighting!V15+TUM_db1_S3_Util!P2*Weighting!V16+TUM_db1_S3_Util!Q2*Weighting!V17</f>
        <v>-2.4693629472185837E-2</v>
      </c>
      <c r="W2" s="6">
        <f>+TUM_db1_S3_Util!B2*Weighting!W2+TUM_db1_S3_Util!C2*Weighting!W3+TUM_db1_S3_Util!D2*Weighting!W4+TUM_db1_S3_Util!E2*Weighting!W5+TUM_db1_S3_Util!F2*Weighting!W6+TUM_db1_S3_Util!G2*Weighting!W7+TUM_db1_S3_Util!H2*Weighting!W8+TUM_db1_S3_Util!I2*Weighting!W9+TUM_db1_S3_Util!J2*Weighting!W10+TUM_db1_S3_Util!K2*Weighting!W11+TUM_db1_S3_Util!L2*Weighting!W12+TUM_db1_S3_Util!M2*Weighting!W13+TUM_db1_S3_Util!N2*Weighting!W14+TUM_db1_S3_Util!O2*Weighting!W15+TUM_db1_S3_Util!P2*Weighting!W16+TUM_db1_S3_Util!Q2*Weighting!W17</f>
        <v>-1.8095066247641976E-2</v>
      </c>
      <c r="X2" s="6">
        <f>+TUM_db1_S3_Util!B2*Weighting!X2+TUM_db1_S3_Util!C2*Weighting!X3+TUM_db1_S3_Util!D2*Weighting!X4+TUM_db1_S3_Util!E2*Weighting!X5+TUM_db1_S3_Util!F2*Weighting!X6+TUM_db1_S3_Util!G2*Weighting!X7+TUM_db1_S3_Util!H2*Weighting!X8+TUM_db1_S3_Util!I2*Weighting!X9+TUM_db1_S3_Util!J2*Weighting!X10+TUM_db1_S3_Util!K2*Weighting!X11+TUM_db1_S3_Util!L2*Weighting!X12+TUM_db1_S3_Util!M2*Weighting!X13+TUM_db1_S3_Util!N2*Weighting!X14+TUM_db1_S3_Util!O2*Weighting!X15+TUM_db1_S3_Util!P2*Weighting!X16+TUM_db1_S3_Util!Q2*Weighting!X17</f>
        <v>-2.4666815878568843E-3</v>
      </c>
      <c r="Y2" s="6">
        <f>+TUM_db1_S3_Util!B2*Weighting!Y2+TUM_db1_S3_Util!C2*Weighting!Y3+TUM_db1_S3_Util!D2*Weighting!Y4+TUM_db1_S3_Util!E2*Weighting!Y5+TUM_db1_S3_Util!F2*Weighting!Y6+TUM_db1_S3_Util!G2*Weighting!Y7+TUM_db1_S3_Util!H2*Weighting!Y8+TUM_db1_S3_Util!I2*Weighting!Y9+TUM_db1_S3_Util!J2*Weighting!Y10+TUM_db1_S3_Util!K2*Weighting!Y11+TUM_db1_S3_Util!L2*Weighting!Y12+TUM_db1_S3_Util!M2*Weighting!Y13+TUM_db1_S3_Util!N2*Weighting!Y14+TUM_db1_S3_Util!O2*Weighting!Y15+TUM_db1_S3_Util!P2*Weighting!Y16+TUM_db1_S3_Util!Q2*Weighting!Y17</f>
        <v>-1.8858531369904157E-2</v>
      </c>
      <c r="Z2" s="6">
        <f>+TUM_db1_S3_Util!B2*Weighting!Z2+TUM_db1_S3_Util!C2*Weighting!Z3+TUM_db1_S3_Util!D2*Weighting!Z4+TUM_db1_S3_Util!E2*Weighting!Z5+TUM_db1_S3_Util!F2*Weighting!Z6+TUM_db1_S3_Util!G2*Weighting!Z7+TUM_db1_S3_Util!H2*Weighting!Z8+TUM_db1_S3_Util!I2*Weighting!Z9+TUM_db1_S3_Util!J2*Weighting!Z10+TUM_db1_S3_Util!K2*Weighting!Z11+TUM_db1_S3_Util!L2*Weighting!Z12+TUM_db1_S3_Util!M2*Weighting!Z13+TUM_db1_S3_Util!N2*Weighting!Z14+TUM_db1_S3_Util!O2*Weighting!Z15+TUM_db1_S3_Util!P2*Weighting!Z16+TUM_db1_S3_Util!Q2*Weighting!Z17</f>
        <v>-2.046651918734757E-2</v>
      </c>
      <c r="AA2" s="6">
        <f>+TUM_db1_S3_Util!B2*Weighting!AA2+TUM_db1_S3_Util!C2*Weighting!AA3+TUM_db1_S3_Util!D2*Weighting!AA4+TUM_db1_S3_Util!E2*Weighting!AA5+TUM_db1_S3_Util!F2*Weighting!AA6+TUM_db1_S3_Util!G2*Weighting!AA7+TUM_db1_S3_Util!H2*Weighting!AA8+TUM_db1_S3_Util!I2*Weighting!AA9+TUM_db1_S3_Util!J2*Weighting!AA10+TUM_db1_S3_Util!K2*Weighting!AA11+TUM_db1_S3_Util!L2*Weighting!AA12+TUM_db1_S3_Util!M2*Weighting!AA13+TUM_db1_S3_Util!N2*Weighting!AA14+TUM_db1_S3_Util!O2*Weighting!AA15+TUM_db1_S3_Util!P2*Weighting!AA16+TUM_db1_S3_Util!Q2*Weighting!AA17</f>
        <v>-0.32138049906638783</v>
      </c>
    </row>
    <row r="3" spans="1:27" x14ac:dyDescent="0.35">
      <c r="A3" s="5" t="s">
        <v>2</v>
      </c>
      <c r="B3" s="6">
        <f ca="1">+TUM_db1_S3_Util!B3*Weighting!B2+TUM_db1_S3_Util!C3*Weighting!B3+TUM_db1_S3_Util!D3*Weighting!B4+TUM_db1_S3_Util!E3*Weighting!B5+TUM_db1_S3_Util!F3*Weighting!B6+TUM_db1_S3_Util!G3*Weighting!B7+TUM_db1_S3_Util!H3*Weighting!B8+TUM_db1_S3_Util!I3*Weighting!B9+TUM_db1_S3_Util!J3*Weighting!B10+TUM_db1_S3_Util!K3*Weighting!B11+TUM_db1_S3_Util!L3*Weighting!B12+TUM_db1_S3_Util!M3*Weighting!B13+TUM_db1_S3_Util!N3*Weighting!B14+TUM_db1_S3_Util!O3*Weighting!B15+TUM_db1_S3_Util!P3*Weighting!B16+TUM_db1_S3_Util!Q3*Weighting!B17</f>
        <v>-0.161948708405207</v>
      </c>
      <c r="C3" s="6">
        <f ca="1">+TUM_db1_S3_Util!B3*Weighting!C2+TUM_db1_S3_Util!C3*Weighting!C3+TUM_db1_S3_Util!D3*Weighting!C4+TUM_db1_S3_Util!E3*Weighting!C5+TUM_db1_S3_Util!F3*Weighting!C6+TUM_db1_S3_Util!G3*Weighting!C7+TUM_db1_S3_Util!H3*Weighting!C8+TUM_db1_S3_Util!I3*Weighting!C9+TUM_db1_S3_Util!J3*Weighting!C10+TUM_db1_S3_Util!K3*Weighting!C11+TUM_db1_S3_Util!L3*Weighting!C12+TUM_db1_S3_Util!M3*Weighting!C13+TUM_db1_S3_Util!N3*Weighting!C14+TUM_db1_S3_Util!O3*Weighting!C15+TUM_db1_S3_Util!P3*Weighting!C16+TUM_db1_S3_Util!Q3*Weighting!C17</f>
        <v>-0.13900776213876745</v>
      </c>
      <c r="D3" s="6">
        <f ca="1">+TUM_db1_S3_Util!B3*Weighting!D2+TUM_db1_S3_Util!C3*Weighting!D3+TUM_db1_S3_Util!D3*Weighting!D4+TUM_db1_S3_Util!E3*Weighting!D5+TUM_db1_S3_Util!F3*Weighting!D6+TUM_db1_S3_Util!G3*Weighting!D7+TUM_db1_S3_Util!H3*Weighting!D8+TUM_db1_S3_Util!I3*Weighting!D9+TUM_db1_S3_Util!J3*Weighting!D10+TUM_db1_S3_Util!K3*Weighting!D11+TUM_db1_S3_Util!L3*Weighting!D12+TUM_db1_S3_Util!M3*Weighting!D13+TUM_db1_S3_Util!N3*Weighting!D14+TUM_db1_S3_Util!O3*Weighting!D15+TUM_db1_S3_Util!P3*Weighting!D16+TUM_db1_S3_Util!Q3*Weighting!D17</f>
        <v>-0.16118876293763743</v>
      </c>
      <c r="E3" s="6">
        <f ca="1">+TUM_db1_S3_Util!B3*Weighting!E2+TUM_db1_S3_Util!C3*Weighting!E3+TUM_db1_S3_Util!D3*Weighting!E4+TUM_db1_S3_Util!E3*Weighting!E5+TUM_db1_S3_Util!F3*Weighting!E6+TUM_db1_S3_Util!G3*Weighting!E7+TUM_db1_S3_Util!H3*Weighting!E8+TUM_db1_S3_Util!I3*Weighting!E9+TUM_db1_S3_Util!J3*Weighting!E10+TUM_db1_S3_Util!K3*Weighting!E11+TUM_db1_S3_Util!L3*Weighting!E12+TUM_db1_S3_Util!M3*Weighting!E13+TUM_db1_S3_Util!N3*Weighting!E14+TUM_db1_S3_Util!O3*Weighting!E15+TUM_db1_S3_Util!P3*Weighting!E16+TUM_db1_S3_Util!Q3*Weighting!E17</f>
        <v>-9.3672116093741126E-2</v>
      </c>
      <c r="F3" s="6">
        <f ca="1">+TUM_db1_S3_Util!B3*Weighting!F2+TUM_db1_S3_Util!C3*Weighting!F3+TUM_db1_S3_Util!D3*Weighting!F4+TUM_db1_S3_Util!E3*Weighting!F5+TUM_db1_S3_Util!F3*Weighting!F6+TUM_db1_S3_Util!G3*Weighting!F7+TUM_db1_S3_Util!H3*Weighting!F8+TUM_db1_S3_Util!I3*Weighting!F9+TUM_db1_S3_Util!J3*Weighting!F10+TUM_db1_S3_Util!K3*Weighting!F11+TUM_db1_S3_Util!L3*Weighting!F12+TUM_db1_S3_Util!M3*Weighting!F13+TUM_db1_S3_Util!N3*Weighting!F14+TUM_db1_S3_Util!O3*Weighting!F15+TUM_db1_S3_Util!P3*Weighting!F16+TUM_db1_S3_Util!Q3*Weighting!F17</f>
        <v>-0.14596433817105758</v>
      </c>
      <c r="G3" s="6">
        <f>+TUM_db1_S3_Util!B3*Weighting!G2+TUM_db1_S3_Util!C3*Weighting!G3+TUM_db1_S3_Util!D3*Weighting!G4+TUM_db1_S3_Util!E3*Weighting!G5+TUM_db1_S3_Util!F3*Weighting!G6+TUM_db1_S3_Util!G3*Weighting!G7+TUM_db1_S3_Util!H3*Weighting!G8+TUM_db1_S3_Util!I3*Weighting!G9+TUM_db1_S3_Util!J3*Weighting!G10+TUM_db1_S3_Util!K3*Weighting!G11+TUM_db1_S3_Util!L3*Weighting!G12+TUM_db1_S3_Util!M3*Weighting!G13+TUM_db1_S3_Util!N3*Weighting!G14+TUM_db1_S3_Util!O3*Weighting!G15+TUM_db1_S3_Util!P3*Weighting!G16+TUM_db1_S3_Util!Q3*Weighting!G17</f>
        <v>-6.8793607071333349E-2</v>
      </c>
      <c r="H3" s="6">
        <f>+TUM_db1_S3_Util!B3*Weighting!H2+TUM_db1_S3_Util!C3*Weighting!H3+TUM_db1_S3_Util!D3*Weighting!H4+TUM_db1_S3_Util!E3*Weighting!H5+TUM_db1_S3_Util!F3*Weighting!H6+TUM_db1_S3_Util!G3*Weighting!H7+TUM_db1_S3_Util!H3*Weighting!H8+TUM_db1_S3_Util!I3*Weighting!H9+TUM_db1_S3_Util!J3*Weighting!H10+TUM_db1_S3_Util!K3*Weighting!H11+TUM_db1_S3_Util!L3*Weighting!H12+TUM_db1_S3_Util!M3*Weighting!H13+TUM_db1_S3_Util!N3*Weighting!H14+TUM_db1_S3_Util!O3*Weighting!H15+TUM_db1_S3_Util!P3*Weighting!H16+TUM_db1_S3_Util!Q3*Weighting!H17</f>
        <v>-8.0352593543418671E-2</v>
      </c>
      <c r="I3" s="6">
        <f>+TUM_db1_S3_Util!B3*Weighting!I2+TUM_db1_S3_Util!C3*Weighting!I3+TUM_db1_S3_Util!D3*Weighting!I4+TUM_db1_S3_Util!E3*Weighting!I5+TUM_db1_S3_Util!F3*Weighting!I6+TUM_db1_S3_Util!G3*Weighting!I7+TUM_db1_S3_Util!H3*Weighting!I8+TUM_db1_S3_Util!I3*Weighting!I9+TUM_db1_S3_Util!J3*Weighting!I10+TUM_db1_S3_Util!K3*Weighting!I11+TUM_db1_S3_Util!L3*Weighting!I12+TUM_db1_S3_Util!M3*Weighting!I13+TUM_db1_S3_Util!N3*Weighting!I14+TUM_db1_S3_Util!O3*Weighting!I15+TUM_db1_S3_Util!P3*Weighting!I16+TUM_db1_S3_Util!Q3*Weighting!I17</f>
        <v>-6.911472327594774E-2</v>
      </c>
      <c r="J3" s="6">
        <f>+TUM_db1_S3_Util!B3*Weighting!J2+TUM_db1_S3_Util!C3*Weighting!J3+TUM_db1_S3_Util!D3*Weighting!J4+TUM_db1_S3_Util!E3*Weighting!J5+TUM_db1_S3_Util!F3*Weighting!J6+TUM_db1_S3_Util!G3*Weighting!J7+TUM_db1_S3_Util!H3*Weighting!J8+TUM_db1_S3_Util!I3*Weighting!J9+TUM_db1_S3_Util!J3*Weighting!J10+TUM_db1_S3_Util!K3*Weighting!J11+TUM_db1_S3_Util!L3*Weighting!J12+TUM_db1_S3_Util!M3*Weighting!J13+TUM_db1_S3_Util!N3*Weighting!J14+TUM_db1_S3_Util!O3*Weighting!J15+TUM_db1_S3_Util!P3*Weighting!J16+TUM_db1_S3_Util!Q3*Weighting!J17</f>
        <v>-6.2963620666084602E-2</v>
      </c>
      <c r="K3" s="6">
        <f>+TUM_db1_S3_Util!B3*Weighting!K2+TUM_db1_S3_Util!C3*Weighting!K3+TUM_db1_S3_Util!D3*Weighting!K4+TUM_db1_S3_Util!E3*Weighting!K5+TUM_db1_S3_Util!F3*Weighting!K6+TUM_db1_S3_Util!G3*Weighting!K7+TUM_db1_S3_Util!H3*Weighting!K8+TUM_db1_S3_Util!I3*Weighting!K9+TUM_db1_S3_Util!J3*Weighting!K10+TUM_db1_S3_Util!K3*Weighting!K11+TUM_db1_S3_Util!L3*Weighting!K12+TUM_db1_S3_Util!M3*Weighting!K13+TUM_db1_S3_Util!N3*Weighting!K14+TUM_db1_S3_Util!O3*Weighting!K15+TUM_db1_S3_Util!P3*Weighting!K16+TUM_db1_S3_Util!Q3*Weighting!K17</f>
        <v>-6.7105965793551631E-2</v>
      </c>
      <c r="L3" s="6">
        <f>+TUM_db1_S3_Util!B3*Weighting!L2+TUM_db1_S3_Util!C3*Weighting!L3+TUM_db1_S3_Util!D3*Weighting!L4+TUM_db1_S3_Util!E3*Weighting!L5+TUM_db1_S3_Util!F3*Weighting!L6+TUM_db1_S3_Util!G3*Weighting!L7+TUM_db1_S3_Util!H3*Weighting!L8+TUM_db1_S3_Util!I3*Weighting!L9+TUM_db1_S3_Util!J3*Weighting!L10+TUM_db1_S3_Util!K3*Weighting!L11+TUM_db1_S3_Util!L3*Weighting!L12+TUM_db1_S3_Util!M3*Weighting!L13+TUM_db1_S3_Util!N3*Weighting!L14+TUM_db1_S3_Util!O3*Weighting!L15+TUM_db1_S3_Util!P3*Weighting!L16+TUM_db1_S3_Util!Q3*Weighting!L17</f>
        <v>-0.14932231936035098</v>
      </c>
      <c r="M3" s="6">
        <f>+TUM_db1_S3_Util!B3*Weighting!M2+TUM_db1_S3_Util!C3*Weighting!M3+TUM_db1_S3_Util!D3*Weighting!M4+TUM_db1_S3_Util!E3*Weighting!M5+TUM_db1_S3_Util!F3*Weighting!M6+TUM_db1_S3_Util!G3*Weighting!M7+TUM_db1_S3_Util!H3*Weighting!M8+TUM_db1_S3_Util!I3*Weighting!M9+TUM_db1_S3_Util!J3*Weighting!M10+TUM_db1_S3_Util!K3*Weighting!M11+TUM_db1_S3_Util!L3*Weighting!M12+TUM_db1_S3_Util!M3*Weighting!M13+TUM_db1_S3_Util!N3*Weighting!M14+TUM_db1_S3_Util!O3*Weighting!M15+TUM_db1_S3_Util!P3*Weighting!M16+TUM_db1_S3_Util!Q3*Weighting!M17</f>
        <v>-5.5010830152482622E-3</v>
      </c>
      <c r="N3" s="6">
        <f>+TUM_db1_S3_Util!B3*Weighting!N2+TUM_db1_S3_Util!C3*Weighting!N3+TUM_db1_S3_Util!D3*Weighting!N4+TUM_db1_S3_Util!E3*Weighting!N5+TUM_db1_S3_Util!F3*Weighting!N6+TUM_db1_S3_Util!G3*Weighting!N7+TUM_db1_S3_Util!H3*Weighting!N8+TUM_db1_S3_Util!I3*Weighting!N9+TUM_db1_S3_Util!J3*Weighting!N10+TUM_db1_S3_Util!K3*Weighting!N11+TUM_db1_S3_Util!L3*Weighting!N12+TUM_db1_S3_Util!M3*Weighting!N13+TUM_db1_S3_Util!N3*Weighting!N14+TUM_db1_S3_Util!O3*Weighting!N15+TUM_db1_S3_Util!P3*Weighting!N16+TUM_db1_S3_Util!Q3*Weighting!N17</f>
        <v>-0.30305051551170931</v>
      </c>
      <c r="O3" s="6">
        <f>+TUM_db1_S3_Util!B3*Weighting!O2+TUM_db1_S3_Util!C3*Weighting!O3+TUM_db1_S3_Util!D3*Weighting!O4+TUM_db1_S3_Util!E3*Weighting!O5+TUM_db1_S3_Util!F3*Weighting!O6+TUM_db1_S3_Util!G3*Weighting!O7+TUM_db1_S3_Util!H3*Weighting!O8+TUM_db1_S3_Util!I3*Weighting!O9+TUM_db1_S3_Util!J3*Weighting!O10+TUM_db1_S3_Util!K3*Weighting!O11+TUM_db1_S3_Util!L3*Weighting!O12+TUM_db1_S3_Util!M3*Weighting!O13+TUM_db1_S3_Util!N3*Weighting!O14+TUM_db1_S3_Util!O3*Weighting!O15+TUM_db1_S3_Util!P3*Weighting!O16+TUM_db1_S3_Util!Q3*Weighting!O17</f>
        <v>-6.1009886150820841E-2</v>
      </c>
      <c r="P3" s="6">
        <f>+TUM_db1_S3_Util!B3*Weighting!P2+TUM_db1_S3_Util!C3*Weighting!P3+TUM_db1_S3_Util!D3*Weighting!P4+TUM_db1_S3_Util!E3*Weighting!P5+TUM_db1_S3_Util!F3*Weighting!P6+TUM_db1_S3_Util!G3*Weighting!P7+TUM_db1_S3_Util!H3*Weighting!P8+TUM_db1_S3_Util!I3*Weighting!P9+TUM_db1_S3_Util!J3*Weighting!P10+TUM_db1_S3_Util!K3*Weighting!P11+TUM_db1_S3_Util!L3*Weighting!P12+TUM_db1_S3_Util!M3*Weighting!P13+TUM_db1_S3_Util!N3*Weighting!P14+TUM_db1_S3_Util!O3*Weighting!P15+TUM_db1_S3_Util!P3*Weighting!P16+TUM_db1_S3_Util!Q3*Weighting!P17</f>
        <v>-1.803084245667123E-2</v>
      </c>
      <c r="Q3" s="6">
        <f>+TUM_db1_S3_Util!B3*Weighting!Q2+TUM_db1_S3_Util!C3*Weighting!Q3+TUM_db1_S3_Util!D3*Weighting!Q4+TUM_db1_S3_Util!E3*Weighting!Q5+TUM_db1_S3_Util!F3*Weighting!Q6+TUM_db1_S3_Util!G3*Weighting!Q7+TUM_db1_S3_Util!H3*Weighting!Q8+TUM_db1_S3_Util!I3*Weighting!Q9+TUM_db1_S3_Util!J3*Weighting!Q10+TUM_db1_S3_Util!K3*Weighting!Q11+TUM_db1_S3_Util!L3*Weighting!Q12+TUM_db1_S3_Util!M3*Weighting!Q13+TUM_db1_S3_Util!N3*Weighting!Q14+TUM_db1_S3_Util!O3*Weighting!Q15+TUM_db1_S3_Util!P3*Weighting!Q16+TUM_db1_S3_Util!Q3*Weighting!Q17</f>
        <v>-3.0669171151784151E-3</v>
      </c>
      <c r="R3" s="6">
        <f>+TUM_db1_S3_Util!B3*Weighting!R2+TUM_db1_S3_Util!C3*Weighting!R3+TUM_db1_S3_Util!D3*Weighting!R4+TUM_db1_S3_Util!E3*Weighting!R5+TUM_db1_S3_Util!F3*Weighting!R6+TUM_db1_S3_Util!G3*Weighting!R7+TUM_db1_S3_Util!H3*Weighting!R8+TUM_db1_S3_Util!I3*Weighting!R9+TUM_db1_S3_Util!J3*Weighting!R10+TUM_db1_S3_Util!K3*Weighting!R11+TUM_db1_S3_Util!L3*Weighting!R12+TUM_db1_S3_Util!M3*Weighting!R13+TUM_db1_S3_Util!N3*Weighting!R14+TUM_db1_S3_Util!O3*Weighting!R15+TUM_db1_S3_Util!P3*Weighting!R16+TUM_db1_S3_Util!Q3*Weighting!R17</f>
        <v>-5.3250021193711417E-2</v>
      </c>
      <c r="S3" s="6">
        <f>+TUM_db1_S3_Util!B3*Weighting!S2+TUM_db1_S3_Util!C3*Weighting!S3+TUM_db1_S3_Util!D3*Weighting!S4+TUM_db1_S3_Util!E3*Weighting!S5+TUM_db1_S3_Util!F3*Weighting!S6+TUM_db1_S3_Util!G3*Weighting!S7+TUM_db1_S3_Util!H3*Weighting!S8+TUM_db1_S3_Util!I3*Weighting!S9+TUM_db1_S3_Util!J3*Weighting!S10+TUM_db1_S3_Util!K3*Weighting!S11+TUM_db1_S3_Util!L3*Weighting!S12+TUM_db1_S3_Util!M3*Weighting!S13+TUM_db1_S3_Util!N3*Weighting!S14+TUM_db1_S3_Util!O3*Weighting!S15+TUM_db1_S3_Util!P3*Weighting!S16+TUM_db1_S3_Util!Q3*Weighting!S17</f>
        <v>-3.8598777982728212E-2</v>
      </c>
      <c r="T3" s="6">
        <f>+TUM_db1_S3_Util!B3*Weighting!T2+TUM_db1_S3_Util!C3*Weighting!T3+TUM_db1_S3_Util!D3*Weighting!T4+TUM_db1_S3_Util!E3*Weighting!T5+TUM_db1_S3_Util!F3*Weighting!T6+TUM_db1_S3_Util!G3*Weighting!T7+TUM_db1_S3_Util!H3*Weighting!T8+TUM_db1_S3_Util!I3*Weighting!T9+TUM_db1_S3_Util!J3*Weighting!T10+TUM_db1_S3_Util!K3*Weighting!T11+TUM_db1_S3_Util!L3*Weighting!T12+TUM_db1_S3_Util!M3*Weighting!T13+TUM_db1_S3_Util!N3*Weighting!T14+TUM_db1_S3_Util!O3*Weighting!T15+TUM_db1_S3_Util!P3*Weighting!T16+TUM_db1_S3_Util!Q3*Weighting!T17</f>
        <v>-4.4789561250706079E-2</v>
      </c>
      <c r="U3" s="6">
        <f>+TUM_db1_S3_Util!B3*Weighting!U2+TUM_db1_S3_Util!C3*Weighting!U3+TUM_db1_S3_Util!D3*Weighting!U4+TUM_db1_S3_Util!E3*Weighting!U5+TUM_db1_S3_Util!F3*Weighting!U6+TUM_db1_S3_Util!G3*Weighting!U7+TUM_db1_S3_Util!H3*Weighting!U8+TUM_db1_S3_Util!I3*Weighting!U9+TUM_db1_S3_Util!J3*Weighting!U10+TUM_db1_S3_Util!K3*Weighting!U11+TUM_db1_S3_Util!L3*Weighting!U12+TUM_db1_S3_Util!M3*Weighting!U13+TUM_db1_S3_Util!N3*Weighting!U14+TUM_db1_S3_Util!O3*Weighting!U15+TUM_db1_S3_Util!P3*Weighting!U16+TUM_db1_S3_Util!Q3*Weighting!U17</f>
        <v>-1.8116862172884676E-2</v>
      </c>
      <c r="V3" s="6">
        <f>+TUM_db1_S3_Util!B3*Weighting!V2+TUM_db1_S3_Util!C3*Weighting!V3+TUM_db1_S3_Util!D3*Weighting!V4+TUM_db1_S3_Util!E3*Weighting!V5+TUM_db1_S3_Util!F3*Weighting!V6+TUM_db1_S3_Util!G3*Weighting!V7+TUM_db1_S3_Util!H3*Weighting!V8+TUM_db1_S3_Util!I3*Weighting!V9+TUM_db1_S3_Util!J3*Weighting!V10+TUM_db1_S3_Util!K3*Weighting!V11+TUM_db1_S3_Util!L3*Weighting!V12+TUM_db1_S3_Util!M3*Weighting!V13+TUM_db1_S3_Util!N3*Weighting!V14+TUM_db1_S3_Util!O3*Weighting!V15+TUM_db1_S3_Util!P3*Weighting!V16+TUM_db1_S3_Util!Q3*Weighting!V17</f>
        <v>-2.4693629472185837E-2</v>
      </c>
      <c r="W3" s="6">
        <f>+TUM_db1_S3_Util!B3*Weighting!W2+TUM_db1_S3_Util!C3*Weighting!W3+TUM_db1_S3_Util!D3*Weighting!W4+TUM_db1_S3_Util!E3*Weighting!W5+TUM_db1_S3_Util!F3*Weighting!W6+TUM_db1_S3_Util!G3*Weighting!W7+TUM_db1_S3_Util!H3*Weighting!W8+TUM_db1_S3_Util!I3*Weighting!W9+TUM_db1_S3_Util!J3*Weighting!W10+TUM_db1_S3_Util!K3*Weighting!W11+TUM_db1_S3_Util!L3*Weighting!W12+TUM_db1_S3_Util!M3*Weighting!W13+TUM_db1_S3_Util!N3*Weighting!W14+TUM_db1_S3_Util!O3*Weighting!W15+TUM_db1_S3_Util!P3*Weighting!W16+TUM_db1_S3_Util!Q3*Weighting!W17</f>
        <v>-1.8095066247641976E-2</v>
      </c>
      <c r="X3" s="6">
        <f>+TUM_db1_S3_Util!B3*Weighting!X2+TUM_db1_S3_Util!C3*Weighting!X3+TUM_db1_S3_Util!D3*Weighting!X4+TUM_db1_S3_Util!E3*Weighting!X5+TUM_db1_S3_Util!F3*Weighting!X6+TUM_db1_S3_Util!G3*Weighting!X7+TUM_db1_S3_Util!H3*Weighting!X8+TUM_db1_S3_Util!I3*Weighting!X9+TUM_db1_S3_Util!J3*Weighting!X10+TUM_db1_S3_Util!K3*Weighting!X11+TUM_db1_S3_Util!L3*Weighting!X12+TUM_db1_S3_Util!M3*Weighting!X13+TUM_db1_S3_Util!N3*Weighting!X14+TUM_db1_S3_Util!O3*Weighting!X15+TUM_db1_S3_Util!P3*Weighting!X16+TUM_db1_S3_Util!Q3*Weighting!X17</f>
        <v>-2.4666815878568843E-3</v>
      </c>
      <c r="Y3" s="6">
        <f>+TUM_db1_S3_Util!B3*Weighting!Y2+TUM_db1_S3_Util!C3*Weighting!Y3+TUM_db1_S3_Util!D3*Weighting!Y4+TUM_db1_S3_Util!E3*Weighting!Y5+TUM_db1_S3_Util!F3*Weighting!Y6+TUM_db1_S3_Util!G3*Weighting!Y7+TUM_db1_S3_Util!H3*Weighting!Y8+TUM_db1_S3_Util!I3*Weighting!Y9+TUM_db1_S3_Util!J3*Weighting!Y10+TUM_db1_S3_Util!K3*Weighting!Y11+TUM_db1_S3_Util!L3*Weighting!Y12+TUM_db1_S3_Util!M3*Weighting!Y13+TUM_db1_S3_Util!N3*Weighting!Y14+TUM_db1_S3_Util!O3*Weighting!Y15+TUM_db1_S3_Util!P3*Weighting!Y16+TUM_db1_S3_Util!Q3*Weighting!Y17</f>
        <v>-1.8858531369904157E-2</v>
      </c>
      <c r="Z3" s="6">
        <f>+TUM_db1_S3_Util!B3*Weighting!Z2+TUM_db1_S3_Util!C3*Weighting!Z3+TUM_db1_S3_Util!D3*Weighting!Z4+TUM_db1_S3_Util!E3*Weighting!Z5+TUM_db1_S3_Util!F3*Weighting!Z6+TUM_db1_S3_Util!G3*Weighting!Z7+TUM_db1_S3_Util!H3*Weighting!Z8+TUM_db1_S3_Util!I3*Weighting!Z9+TUM_db1_S3_Util!J3*Weighting!Z10+TUM_db1_S3_Util!K3*Weighting!Z11+TUM_db1_S3_Util!L3*Weighting!Z12+TUM_db1_S3_Util!M3*Weighting!Z13+TUM_db1_S3_Util!N3*Weighting!Z14+TUM_db1_S3_Util!O3*Weighting!Z15+TUM_db1_S3_Util!P3*Weighting!Z16+TUM_db1_S3_Util!Q3*Weighting!Z17</f>
        <v>-2.046651918734757E-2</v>
      </c>
      <c r="AA3" s="6">
        <f>+TUM_db1_S3_Util!B3*Weighting!AA2+TUM_db1_S3_Util!C3*Weighting!AA3+TUM_db1_S3_Util!D3*Weighting!AA4+TUM_db1_S3_Util!E3*Weighting!AA5+TUM_db1_S3_Util!F3*Weighting!AA6+TUM_db1_S3_Util!G3*Weighting!AA7+TUM_db1_S3_Util!H3*Weighting!AA8+TUM_db1_S3_Util!I3*Weighting!AA9+TUM_db1_S3_Util!J3*Weighting!AA10+TUM_db1_S3_Util!K3*Weighting!AA11+TUM_db1_S3_Util!L3*Weighting!AA12+TUM_db1_S3_Util!M3*Weighting!AA13+TUM_db1_S3_Util!N3*Weighting!AA14+TUM_db1_S3_Util!O3*Weighting!AA15+TUM_db1_S3_Util!P3*Weighting!AA16+TUM_db1_S3_Util!Q3*Weighting!AA17</f>
        <v>-0.32138049906638783</v>
      </c>
    </row>
    <row r="4" spans="1:27" x14ac:dyDescent="0.35">
      <c r="A4" s="5" t="s">
        <v>3</v>
      </c>
      <c r="B4" s="6">
        <f ca="1">+TUM_db1_S3_Util!B4*Weighting!B2+TUM_db1_S3_Util!C4*Weighting!B3+TUM_db1_S3_Util!D4*Weighting!B4+TUM_db1_S3_Util!E4*Weighting!B5+TUM_db1_S3_Util!F4*Weighting!B6+TUM_db1_S3_Util!G4*Weighting!B7+TUM_db1_S3_Util!H4*Weighting!B8+TUM_db1_S3_Util!I4*Weighting!B9+TUM_db1_S3_Util!J4*Weighting!B10+TUM_db1_S3_Util!K4*Weighting!B11+TUM_db1_S3_Util!L4*Weighting!B12+TUM_db1_S3_Util!M4*Weighting!B13+TUM_db1_S3_Util!N4*Weighting!B14+TUM_db1_S3_Util!O4*Weighting!B15+TUM_db1_S3_Util!P4*Weighting!B16+TUM_db1_S3_Util!Q4*Weighting!B17</f>
        <v>0</v>
      </c>
      <c r="C4" s="6">
        <f ca="1">+TUM_db1_S3_Util!B4*Weighting!C2+TUM_db1_S3_Util!C4*Weighting!C3+TUM_db1_S3_Util!D4*Weighting!C4+TUM_db1_S3_Util!E4*Weighting!C5+TUM_db1_S3_Util!F4*Weighting!C6+TUM_db1_S3_Util!G4*Weighting!C7+TUM_db1_S3_Util!H4*Weighting!C8+TUM_db1_S3_Util!I4*Weighting!C9+TUM_db1_S3_Util!J4*Weighting!C10+TUM_db1_S3_Util!K4*Weighting!C11+TUM_db1_S3_Util!L4*Weighting!C12+TUM_db1_S3_Util!M4*Weighting!C13+TUM_db1_S3_Util!N4*Weighting!C14+TUM_db1_S3_Util!O4*Weighting!C15+TUM_db1_S3_Util!P4*Weighting!C16+TUM_db1_S3_Util!Q4*Weighting!C17</f>
        <v>0</v>
      </c>
      <c r="D4" s="6">
        <f ca="1">+TUM_db1_S3_Util!B4*Weighting!D2+TUM_db1_S3_Util!C4*Weighting!D3+TUM_db1_S3_Util!D4*Weighting!D4+TUM_db1_S3_Util!E4*Weighting!D5+TUM_db1_S3_Util!F4*Weighting!D6+TUM_db1_S3_Util!G4*Weighting!D7+TUM_db1_S3_Util!H4*Weighting!D8+TUM_db1_S3_Util!I4*Weighting!D9+TUM_db1_S3_Util!J4*Weighting!D10+TUM_db1_S3_Util!K4*Weighting!D11+TUM_db1_S3_Util!L4*Weighting!D12+TUM_db1_S3_Util!M4*Weighting!D13+TUM_db1_S3_Util!N4*Weighting!D14+TUM_db1_S3_Util!O4*Weighting!D15+TUM_db1_S3_Util!P4*Weighting!D16+TUM_db1_S3_Util!Q4*Weighting!D17</f>
        <v>0</v>
      </c>
      <c r="E4" s="6">
        <f ca="1">+TUM_db1_S3_Util!B4*Weighting!E2+TUM_db1_S3_Util!C4*Weighting!E3+TUM_db1_S3_Util!D4*Weighting!E4+TUM_db1_S3_Util!E4*Weighting!E5+TUM_db1_S3_Util!F4*Weighting!E6+TUM_db1_S3_Util!G4*Weighting!E7+TUM_db1_S3_Util!H4*Weighting!E8+TUM_db1_S3_Util!I4*Weighting!E9+TUM_db1_S3_Util!J4*Weighting!E10+TUM_db1_S3_Util!K4*Weighting!E11+TUM_db1_S3_Util!L4*Weighting!E12+TUM_db1_S3_Util!M4*Weighting!E13+TUM_db1_S3_Util!N4*Weighting!E14+TUM_db1_S3_Util!O4*Weighting!E15+TUM_db1_S3_Util!P4*Weighting!E16+TUM_db1_S3_Util!Q4*Weighting!E17</f>
        <v>0</v>
      </c>
      <c r="F4" s="6">
        <f ca="1">+TUM_db1_S3_Util!B4*Weighting!F2+TUM_db1_S3_Util!C4*Weighting!F3+TUM_db1_S3_Util!D4*Weighting!F4+TUM_db1_S3_Util!E4*Weighting!F5+TUM_db1_S3_Util!F4*Weighting!F6+TUM_db1_S3_Util!G4*Weighting!F7+TUM_db1_S3_Util!H4*Weighting!F8+TUM_db1_S3_Util!I4*Weighting!F9+TUM_db1_S3_Util!J4*Weighting!F10+TUM_db1_S3_Util!K4*Weighting!F11+TUM_db1_S3_Util!L4*Weighting!F12+TUM_db1_S3_Util!M4*Weighting!F13+TUM_db1_S3_Util!N4*Weighting!F14+TUM_db1_S3_Util!O4*Weighting!F15+TUM_db1_S3_Util!P4*Weighting!F16+TUM_db1_S3_Util!Q4*Weighting!F17</f>
        <v>0</v>
      </c>
      <c r="G4" s="6">
        <f>+TUM_db1_S3_Util!B4*Weighting!G2+TUM_db1_S3_Util!C4*Weighting!G3+TUM_db1_S3_Util!D4*Weighting!G4+TUM_db1_S3_Util!E4*Weighting!G5+TUM_db1_S3_Util!F4*Weighting!G6+TUM_db1_S3_Util!G4*Weighting!G7+TUM_db1_S3_Util!H4*Weighting!G8+TUM_db1_S3_Util!I4*Weighting!G9+TUM_db1_S3_Util!J4*Weighting!G10+TUM_db1_S3_Util!K4*Weighting!G11+TUM_db1_S3_Util!L4*Weighting!G12+TUM_db1_S3_Util!M4*Weighting!G13+TUM_db1_S3_Util!N4*Weighting!G14+TUM_db1_S3_Util!O4*Weighting!G15+TUM_db1_S3_Util!P4*Weighting!G16+TUM_db1_S3_Util!Q4*Weighting!G17</f>
        <v>0</v>
      </c>
      <c r="H4" s="6">
        <f>+TUM_db1_S3_Util!B4*Weighting!H2+TUM_db1_S3_Util!C4*Weighting!H3+TUM_db1_S3_Util!D4*Weighting!H4+TUM_db1_S3_Util!E4*Weighting!H5+TUM_db1_S3_Util!F4*Weighting!H6+TUM_db1_S3_Util!G4*Weighting!H7+TUM_db1_S3_Util!H4*Weighting!H8+TUM_db1_S3_Util!I4*Weighting!H9+TUM_db1_S3_Util!J4*Weighting!H10+TUM_db1_S3_Util!K4*Weighting!H11+TUM_db1_S3_Util!L4*Weighting!H12+TUM_db1_S3_Util!M4*Weighting!H13+TUM_db1_S3_Util!N4*Weighting!H14+TUM_db1_S3_Util!O4*Weighting!H15+TUM_db1_S3_Util!P4*Weighting!H16+TUM_db1_S3_Util!Q4*Weighting!H17</f>
        <v>0</v>
      </c>
      <c r="I4" s="6">
        <f>+TUM_db1_S3_Util!B4*Weighting!I2+TUM_db1_S3_Util!C4*Weighting!I3+TUM_db1_S3_Util!D4*Weighting!I4+TUM_db1_S3_Util!E4*Weighting!I5+TUM_db1_S3_Util!F4*Weighting!I6+TUM_db1_S3_Util!G4*Weighting!I7+TUM_db1_S3_Util!H4*Weighting!I8+TUM_db1_S3_Util!I4*Weighting!I9+TUM_db1_S3_Util!J4*Weighting!I10+TUM_db1_S3_Util!K4*Weighting!I11+TUM_db1_S3_Util!L4*Weighting!I12+TUM_db1_S3_Util!M4*Weighting!I13+TUM_db1_S3_Util!N4*Weighting!I14+TUM_db1_S3_Util!O4*Weighting!I15+TUM_db1_S3_Util!P4*Weighting!I16+TUM_db1_S3_Util!Q4*Weighting!I17</f>
        <v>0</v>
      </c>
      <c r="J4" s="6">
        <f>+TUM_db1_S3_Util!B4*Weighting!J2+TUM_db1_S3_Util!C4*Weighting!J3+TUM_db1_S3_Util!D4*Weighting!J4+TUM_db1_S3_Util!E4*Weighting!J5+TUM_db1_S3_Util!F4*Weighting!J6+TUM_db1_S3_Util!G4*Weighting!J7+TUM_db1_S3_Util!H4*Weighting!J8+TUM_db1_S3_Util!I4*Weighting!J9+TUM_db1_S3_Util!J4*Weighting!J10+TUM_db1_S3_Util!K4*Weighting!J11+TUM_db1_S3_Util!L4*Weighting!J12+TUM_db1_S3_Util!M4*Weighting!J13+TUM_db1_S3_Util!N4*Weighting!J14+TUM_db1_S3_Util!O4*Weighting!J15+TUM_db1_S3_Util!P4*Weighting!J16+TUM_db1_S3_Util!Q4*Weighting!J17</f>
        <v>0</v>
      </c>
      <c r="K4" s="6">
        <f>+TUM_db1_S3_Util!B4*Weighting!K2+TUM_db1_S3_Util!C4*Weighting!K3+TUM_db1_S3_Util!D4*Weighting!K4+TUM_db1_S3_Util!E4*Weighting!K5+TUM_db1_S3_Util!F4*Weighting!K6+TUM_db1_S3_Util!G4*Weighting!K7+TUM_db1_S3_Util!H4*Weighting!K8+TUM_db1_S3_Util!I4*Weighting!K9+TUM_db1_S3_Util!J4*Weighting!K10+TUM_db1_S3_Util!K4*Weighting!K11+TUM_db1_S3_Util!L4*Weighting!K12+TUM_db1_S3_Util!M4*Weighting!K13+TUM_db1_S3_Util!N4*Weighting!K14+TUM_db1_S3_Util!O4*Weighting!K15+TUM_db1_S3_Util!P4*Weighting!K16+TUM_db1_S3_Util!Q4*Weighting!K17</f>
        <v>0</v>
      </c>
      <c r="L4" s="6">
        <f>+TUM_db1_S3_Util!B4*Weighting!L2+TUM_db1_S3_Util!C4*Weighting!L3+TUM_db1_S3_Util!D4*Weighting!L4+TUM_db1_S3_Util!E4*Weighting!L5+TUM_db1_S3_Util!F4*Weighting!L6+TUM_db1_S3_Util!G4*Weighting!L7+TUM_db1_S3_Util!H4*Weighting!L8+TUM_db1_S3_Util!I4*Weighting!L9+TUM_db1_S3_Util!J4*Weighting!L10+TUM_db1_S3_Util!K4*Weighting!L11+TUM_db1_S3_Util!L4*Weighting!L12+TUM_db1_S3_Util!M4*Weighting!L13+TUM_db1_S3_Util!N4*Weighting!L14+TUM_db1_S3_Util!O4*Weighting!L15+TUM_db1_S3_Util!P4*Weighting!L16+TUM_db1_S3_Util!Q4*Weighting!L17</f>
        <v>0</v>
      </c>
      <c r="M4" s="6">
        <f>+TUM_db1_S3_Util!B4*Weighting!M2+TUM_db1_S3_Util!C4*Weighting!M3+TUM_db1_S3_Util!D4*Weighting!M4+TUM_db1_S3_Util!E4*Weighting!M5+TUM_db1_S3_Util!F4*Weighting!M6+TUM_db1_S3_Util!G4*Weighting!M7+TUM_db1_S3_Util!H4*Weighting!M8+TUM_db1_S3_Util!I4*Weighting!M9+TUM_db1_S3_Util!J4*Weighting!M10+TUM_db1_S3_Util!K4*Weighting!M11+TUM_db1_S3_Util!L4*Weighting!M12+TUM_db1_S3_Util!M4*Weighting!M13+TUM_db1_S3_Util!N4*Weighting!M14+TUM_db1_S3_Util!O4*Weighting!M15+TUM_db1_S3_Util!P4*Weighting!M16+TUM_db1_S3_Util!Q4*Weighting!M17</f>
        <v>0</v>
      </c>
      <c r="N4" s="6">
        <f>+TUM_db1_S3_Util!B4*Weighting!N2+TUM_db1_S3_Util!C4*Weighting!N3+TUM_db1_S3_Util!D4*Weighting!N4+TUM_db1_S3_Util!E4*Weighting!N5+TUM_db1_S3_Util!F4*Weighting!N6+TUM_db1_S3_Util!G4*Weighting!N7+TUM_db1_S3_Util!H4*Weighting!N8+TUM_db1_S3_Util!I4*Weighting!N9+TUM_db1_S3_Util!J4*Weighting!N10+TUM_db1_S3_Util!K4*Weighting!N11+TUM_db1_S3_Util!L4*Weighting!N12+TUM_db1_S3_Util!M4*Weighting!N13+TUM_db1_S3_Util!N4*Weighting!N14+TUM_db1_S3_Util!O4*Weighting!N15+TUM_db1_S3_Util!P4*Weighting!N16+TUM_db1_S3_Util!Q4*Weighting!N17</f>
        <v>0</v>
      </c>
      <c r="O4" s="6">
        <f>+TUM_db1_S3_Util!B4*Weighting!O2+TUM_db1_S3_Util!C4*Weighting!O3+TUM_db1_S3_Util!D4*Weighting!O4+TUM_db1_S3_Util!E4*Weighting!O5+TUM_db1_S3_Util!F4*Weighting!O6+TUM_db1_S3_Util!G4*Weighting!O7+TUM_db1_S3_Util!H4*Weighting!O8+TUM_db1_S3_Util!I4*Weighting!O9+TUM_db1_S3_Util!J4*Weighting!O10+TUM_db1_S3_Util!K4*Weighting!O11+TUM_db1_S3_Util!L4*Weighting!O12+TUM_db1_S3_Util!M4*Weighting!O13+TUM_db1_S3_Util!N4*Weighting!O14+TUM_db1_S3_Util!O4*Weighting!O15+TUM_db1_S3_Util!P4*Weighting!O16+TUM_db1_S3_Util!Q4*Weighting!O17</f>
        <v>0</v>
      </c>
      <c r="P4" s="6">
        <f>+TUM_db1_S3_Util!B4*Weighting!P2+TUM_db1_S3_Util!C4*Weighting!P3+TUM_db1_S3_Util!D4*Weighting!P4+TUM_db1_S3_Util!E4*Weighting!P5+TUM_db1_S3_Util!F4*Weighting!P6+TUM_db1_S3_Util!G4*Weighting!P7+TUM_db1_S3_Util!H4*Weighting!P8+TUM_db1_S3_Util!I4*Weighting!P9+TUM_db1_S3_Util!J4*Weighting!P10+TUM_db1_S3_Util!K4*Weighting!P11+TUM_db1_S3_Util!L4*Weighting!P12+TUM_db1_S3_Util!M4*Weighting!P13+TUM_db1_S3_Util!N4*Weighting!P14+TUM_db1_S3_Util!O4*Weighting!P15+TUM_db1_S3_Util!P4*Weighting!P16+TUM_db1_S3_Util!Q4*Weighting!P17</f>
        <v>0</v>
      </c>
      <c r="Q4" s="6">
        <f>+TUM_db1_S3_Util!B4*Weighting!Q2+TUM_db1_S3_Util!C4*Weighting!Q3+TUM_db1_S3_Util!D4*Weighting!Q4+TUM_db1_S3_Util!E4*Weighting!Q5+TUM_db1_S3_Util!F4*Weighting!Q6+TUM_db1_S3_Util!G4*Weighting!Q7+TUM_db1_S3_Util!H4*Weighting!Q8+TUM_db1_S3_Util!I4*Weighting!Q9+TUM_db1_S3_Util!J4*Weighting!Q10+TUM_db1_S3_Util!K4*Weighting!Q11+TUM_db1_S3_Util!L4*Weighting!Q12+TUM_db1_S3_Util!M4*Weighting!Q13+TUM_db1_S3_Util!N4*Weighting!Q14+TUM_db1_S3_Util!O4*Weighting!Q15+TUM_db1_S3_Util!P4*Weighting!Q16+TUM_db1_S3_Util!Q4*Weighting!Q17</f>
        <v>0</v>
      </c>
      <c r="R4" s="6">
        <f>+TUM_db1_S3_Util!B4*Weighting!R2+TUM_db1_S3_Util!C4*Weighting!R3+TUM_db1_S3_Util!D4*Weighting!R4+TUM_db1_S3_Util!E4*Weighting!R5+TUM_db1_S3_Util!F4*Weighting!R6+TUM_db1_S3_Util!G4*Weighting!R7+TUM_db1_S3_Util!H4*Weighting!R8+TUM_db1_S3_Util!I4*Weighting!R9+TUM_db1_S3_Util!J4*Weighting!R10+TUM_db1_S3_Util!K4*Weighting!R11+TUM_db1_S3_Util!L4*Weighting!R12+TUM_db1_S3_Util!M4*Weighting!R13+TUM_db1_S3_Util!N4*Weighting!R14+TUM_db1_S3_Util!O4*Weighting!R15+TUM_db1_S3_Util!P4*Weighting!R16+TUM_db1_S3_Util!Q4*Weighting!R17</f>
        <v>0</v>
      </c>
      <c r="S4" s="6">
        <f>+TUM_db1_S3_Util!B4*Weighting!S2+TUM_db1_S3_Util!C4*Weighting!S3+TUM_db1_S3_Util!D4*Weighting!S4+TUM_db1_S3_Util!E4*Weighting!S5+TUM_db1_S3_Util!F4*Weighting!S6+TUM_db1_S3_Util!G4*Weighting!S7+TUM_db1_S3_Util!H4*Weighting!S8+TUM_db1_S3_Util!I4*Weighting!S9+TUM_db1_S3_Util!J4*Weighting!S10+TUM_db1_S3_Util!K4*Weighting!S11+TUM_db1_S3_Util!L4*Weighting!S12+TUM_db1_S3_Util!M4*Weighting!S13+TUM_db1_S3_Util!N4*Weighting!S14+TUM_db1_S3_Util!O4*Weighting!S15+TUM_db1_S3_Util!P4*Weighting!S16+TUM_db1_S3_Util!Q4*Weighting!S17</f>
        <v>0</v>
      </c>
      <c r="T4" s="6">
        <f>+TUM_db1_S3_Util!B4*Weighting!T2+TUM_db1_S3_Util!C4*Weighting!T3+TUM_db1_S3_Util!D4*Weighting!T4+TUM_db1_S3_Util!E4*Weighting!T5+TUM_db1_S3_Util!F4*Weighting!T6+TUM_db1_S3_Util!G4*Weighting!T7+TUM_db1_S3_Util!H4*Weighting!T8+TUM_db1_S3_Util!I4*Weighting!T9+TUM_db1_S3_Util!J4*Weighting!T10+TUM_db1_S3_Util!K4*Weighting!T11+TUM_db1_S3_Util!L4*Weighting!T12+TUM_db1_S3_Util!M4*Weighting!T13+TUM_db1_S3_Util!N4*Weighting!T14+TUM_db1_S3_Util!O4*Weighting!T15+TUM_db1_S3_Util!P4*Weighting!T16+TUM_db1_S3_Util!Q4*Weighting!T17</f>
        <v>0</v>
      </c>
      <c r="U4" s="6">
        <f>+TUM_db1_S3_Util!B4*Weighting!U2+TUM_db1_S3_Util!C4*Weighting!U3+TUM_db1_S3_Util!D4*Weighting!U4+TUM_db1_S3_Util!E4*Weighting!U5+TUM_db1_S3_Util!F4*Weighting!U6+TUM_db1_S3_Util!G4*Weighting!U7+TUM_db1_S3_Util!H4*Weighting!U8+TUM_db1_S3_Util!I4*Weighting!U9+TUM_db1_S3_Util!J4*Weighting!U10+TUM_db1_S3_Util!K4*Weighting!U11+TUM_db1_S3_Util!L4*Weighting!U12+TUM_db1_S3_Util!M4*Weighting!U13+TUM_db1_S3_Util!N4*Weighting!U14+TUM_db1_S3_Util!O4*Weighting!U15+TUM_db1_S3_Util!P4*Weighting!U16+TUM_db1_S3_Util!Q4*Weighting!U17</f>
        <v>0</v>
      </c>
      <c r="V4" s="6">
        <f>+TUM_db1_S3_Util!B4*Weighting!V2+TUM_db1_S3_Util!C4*Weighting!V3+TUM_db1_S3_Util!D4*Weighting!V4+TUM_db1_S3_Util!E4*Weighting!V5+TUM_db1_S3_Util!F4*Weighting!V6+TUM_db1_S3_Util!G4*Weighting!V7+TUM_db1_S3_Util!H4*Weighting!V8+TUM_db1_S3_Util!I4*Weighting!V9+TUM_db1_S3_Util!J4*Weighting!V10+TUM_db1_S3_Util!K4*Weighting!V11+TUM_db1_S3_Util!L4*Weighting!V12+TUM_db1_S3_Util!M4*Weighting!V13+TUM_db1_S3_Util!N4*Weighting!V14+TUM_db1_S3_Util!O4*Weighting!V15+TUM_db1_S3_Util!P4*Weighting!V16+TUM_db1_S3_Util!Q4*Weighting!V17</f>
        <v>0</v>
      </c>
      <c r="W4" s="6">
        <f>+TUM_db1_S3_Util!B4*Weighting!W2+TUM_db1_S3_Util!C4*Weighting!W3+TUM_db1_S3_Util!D4*Weighting!W4+TUM_db1_S3_Util!E4*Weighting!W5+TUM_db1_S3_Util!F4*Weighting!W6+TUM_db1_S3_Util!G4*Weighting!W7+TUM_db1_S3_Util!H4*Weighting!W8+TUM_db1_S3_Util!I4*Weighting!W9+TUM_db1_S3_Util!J4*Weighting!W10+TUM_db1_S3_Util!K4*Weighting!W11+TUM_db1_S3_Util!L4*Weighting!W12+TUM_db1_S3_Util!M4*Weighting!W13+TUM_db1_S3_Util!N4*Weighting!W14+TUM_db1_S3_Util!O4*Weighting!W15+TUM_db1_S3_Util!P4*Weighting!W16+TUM_db1_S3_Util!Q4*Weighting!W17</f>
        <v>0</v>
      </c>
      <c r="X4" s="6">
        <f>+TUM_db1_S3_Util!B4*Weighting!X2+TUM_db1_S3_Util!C4*Weighting!X3+TUM_db1_S3_Util!D4*Weighting!X4+TUM_db1_S3_Util!E4*Weighting!X5+TUM_db1_S3_Util!F4*Weighting!X6+TUM_db1_S3_Util!G4*Weighting!X7+TUM_db1_S3_Util!H4*Weighting!X8+TUM_db1_S3_Util!I4*Weighting!X9+TUM_db1_S3_Util!J4*Weighting!X10+TUM_db1_S3_Util!K4*Weighting!X11+TUM_db1_S3_Util!L4*Weighting!X12+TUM_db1_S3_Util!M4*Weighting!X13+TUM_db1_S3_Util!N4*Weighting!X14+TUM_db1_S3_Util!O4*Weighting!X15+TUM_db1_S3_Util!P4*Weighting!X16+TUM_db1_S3_Util!Q4*Weighting!X17</f>
        <v>0</v>
      </c>
      <c r="Y4" s="6">
        <f>+TUM_db1_S3_Util!B4*Weighting!Y2+TUM_db1_S3_Util!C4*Weighting!Y3+TUM_db1_S3_Util!D4*Weighting!Y4+TUM_db1_S3_Util!E4*Weighting!Y5+TUM_db1_S3_Util!F4*Weighting!Y6+TUM_db1_S3_Util!G4*Weighting!Y7+TUM_db1_S3_Util!H4*Weighting!Y8+TUM_db1_S3_Util!I4*Weighting!Y9+TUM_db1_S3_Util!J4*Weighting!Y10+TUM_db1_S3_Util!K4*Weighting!Y11+TUM_db1_S3_Util!L4*Weighting!Y12+TUM_db1_S3_Util!M4*Weighting!Y13+TUM_db1_S3_Util!N4*Weighting!Y14+TUM_db1_S3_Util!O4*Weighting!Y15+TUM_db1_S3_Util!P4*Weighting!Y16+TUM_db1_S3_Util!Q4*Weighting!Y17</f>
        <v>0</v>
      </c>
      <c r="Z4" s="6">
        <f>+TUM_db1_S3_Util!B4*Weighting!Z2+TUM_db1_S3_Util!C4*Weighting!Z3+TUM_db1_S3_Util!D4*Weighting!Z4+TUM_db1_S3_Util!E4*Weighting!Z5+TUM_db1_S3_Util!F4*Weighting!Z6+TUM_db1_S3_Util!G4*Weighting!Z7+TUM_db1_S3_Util!H4*Weighting!Z8+TUM_db1_S3_Util!I4*Weighting!Z9+TUM_db1_S3_Util!J4*Weighting!Z10+TUM_db1_S3_Util!K4*Weighting!Z11+TUM_db1_S3_Util!L4*Weighting!Z12+TUM_db1_S3_Util!M4*Weighting!Z13+TUM_db1_S3_Util!N4*Weighting!Z14+TUM_db1_S3_Util!O4*Weighting!Z15+TUM_db1_S3_Util!P4*Weighting!Z16+TUM_db1_S3_Util!Q4*Weighting!Z17</f>
        <v>0</v>
      </c>
      <c r="AA4" s="6">
        <f>+TUM_db1_S3_Util!B4*Weighting!AA2+TUM_db1_S3_Util!C4*Weighting!AA3+TUM_db1_S3_Util!D4*Weighting!AA4+TUM_db1_S3_Util!E4*Weighting!AA5+TUM_db1_S3_Util!F4*Weighting!AA6+TUM_db1_S3_Util!G4*Weighting!AA7+TUM_db1_S3_Util!H4*Weighting!AA8+TUM_db1_S3_Util!I4*Weighting!AA9+TUM_db1_S3_Util!J4*Weighting!AA10+TUM_db1_S3_Util!K4*Weighting!AA11+TUM_db1_S3_Util!L4*Weighting!AA12+TUM_db1_S3_Util!M4*Weighting!AA13+TUM_db1_S3_Util!N4*Weighting!AA14+TUM_db1_S3_Util!O4*Weighting!AA15+TUM_db1_S3_Util!P4*Weighting!AA16+TUM_db1_S3_Util!Q4*Weighting!AA17</f>
        <v>0</v>
      </c>
    </row>
    <row r="5" spans="1:27" x14ac:dyDescent="0.35">
      <c r="A5" s="5" t="s">
        <v>4</v>
      </c>
      <c r="B5" s="6">
        <f ca="1">+TUM_db1_S3_Util!B5*Weighting!B2+TUM_db1_S3_Util!C5*Weighting!B3+TUM_db1_S3_Util!D5*Weighting!B4+TUM_db1_S3_Util!E5*Weighting!B5+TUM_db1_S3_Util!F5*Weighting!B6+TUM_db1_S3_Util!G5*Weighting!B7+TUM_db1_S3_Util!H5*Weighting!B8+TUM_db1_S3_Util!I5*Weighting!B9+TUM_db1_S3_Util!J5*Weighting!B10+TUM_db1_S3_Util!K5*Weighting!B11+TUM_db1_S3_Util!L5*Weighting!B12+TUM_db1_S3_Util!M5*Weighting!B13+TUM_db1_S3_Util!N5*Weighting!B14+TUM_db1_S3_Util!O5*Weighting!B15+TUM_db1_S3_Util!P5*Weighting!B16+TUM_db1_S3_Util!Q5*Weighting!B17</f>
        <v>0</v>
      </c>
      <c r="C5" s="6">
        <f ca="1">+TUM_db1_S3_Util!B5*Weighting!C2+TUM_db1_S3_Util!C5*Weighting!C3+TUM_db1_S3_Util!D5*Weighting!C4+TUM_db1_S3_Util!E5*Weighting!C5+TUM_db1_S3_Util!F5*Weighting!C6+TUM_db1_S3_Util!G5*Weighting!C7+TUM_db1_S3_Util!H5*Weighting!C8+TUM_db1_S3_Util!I5*Weighting!C9+TUM_db1_S3_Util!J5*Weighting!C10+TUM_db1_S3_Util!K5*Weighting!C11+TUM_db1_S3_Util!L5*Weighting!C12+TUM_db1_S3_Util!M5*Weighting!C13+TUM_db1_S3_Util!N5*Weighting!C14+TUM_db1_S3_Util!O5*Weighting!C15+TUM_db1_S3_Util!P5*Weighting!C16+TUM_db1_S3_Util!Q5*Weighting!C17</f>
        <v>0</v>
      </c>
      <c r="D5" s="6">
        <f ca="1">+TUM_db1_S3_Util!B5*Weighting!D2+TUM_db1_S3_Util!C5*Weighting!D3+TUM_db1_S3_Util!D5*Weighting!D4+TUM_db1_S3_Util!E5*Weighting!D5+TUM_db1_S3_Util!F5*Weighting!D6+TUM_db1_S3_Util!G5*Weighting!D7+TUM_db1_S3_Util!H5*Weighting!D8+TUM_db1_S3_Util!I5*Weighting!D9+TUM_db1_S3_Util!J5*Weighting!D10+TUM_db1_S3_Util!K5*Weighting!D11+TUM_db1_S3_Util!L5*Weighting!D12+TUM_db1_S3_Util!M5*Weighting!D13+TUM_db1_S3_Util!N5*Weighting!D14+TUM_db1_S3_Util!O5*Weighting!D15+TUM_db1_S3_Util!P5*Weighting!D16+TUM_db1_S3_Util!Q5*Weighting!D17</f>
        <v>0</v>
      </c>
      <c r="E5" s="6">
        <f ca="1">+TUM_db1_S3_Util!B5*Weighting!E2+TUM_db1_S3_Util!C5*Weighting!E3+TUM_db1_S3_Util!D5*Weighting!E4+TUM_db1_S3_Util!E5*Weighting!E5+TUM_db1_S3_Util!F5*Weighting!E6+TUM_db1_S3_Util!G5*Weighting!E7+TUM_db1_S3_Util!H5*Weighting!E8+TUM_db1_S3_Util!I5*Weighting!E9+TUM_db1_S3_Util!J5*Weighting!E10+TUM_db1_S3_Util!K5*Weighting!E11+TUM_db1_S3_Util!L5*Weighting!E12+TUM_db1_S3_Util!M5*Weighting!E13+TUM_db1_S3_Util!N5*Weighting!E14+TUM_db1_S3_Util!O5*Weighting!E15+TUM_db1_S3_Util!P5*Weighting!E16+TUM_db1_S3_Util!Q5*Weighting!E17</f>
        <v>0</v>
      </c>
      <c r="F5" s="6">
        <f ca="1">+TUM_db1_S3_Util!B5*Weighting!F2+TUM_db1_S3_Util!C5*Weighting!F3+TUM_db1_S3_Util!D5*Weighting!F4+TUM_db1_S3_Util!E5*Weighting!F5+TUM_db1_S3_Util!F5*Weighting!F6+TUM_db1_S3_Util!G5*Weighting!F7+TUM_db1_S3_Util!H5*Weighting!F8+TUM_db1_S3_Util!I5*Weighting!F9+TUM_db1_S3_Util!J5*Weighting!F10+TUM_db1_S3_Util!K5*Weighting!F11+TUM_db1_S3_Util!L5*Weighting!F12+TUM_db1_S3_Util!M5*Weighting!F13+TUM_db1_S3_Util!N5*Weighting!F14+TUM_db1_S3_Util!O5*Weighting!F15+TUM_db1_S3_Util!P5*Weighting!F16+TUM_db1_S3_Util!Q5*Weighting!F17</f>
        <v>0</v>
      </c>
      <c r="G5" s="6">
        <f>+TUM_db1_S3_Util!B5*Weighting!G2+TUM_db1_S3_Util!C5*Weighting!G3+TUM_db1_S3_Util!D5*Weighting!G4+TUM_db1_S3_Util!E5*Weighting!G5+TUM_db1_S3_Util!F5*Weighting!G6+TUM_db1_S3_Util!G5*Weighting!G7+TUM_db1_S3_Util!H5*Weighting!G8+TUM_db1_S3_Util!I5*Weighting!G9+TUM_db1_S3_Util!J5*Weighting!G10+TUM_db1_S3_Util!K5*Weighting!G11+TUM_db1_S3_Util!L5*Weighting!G12+TUM_db1_S3_Util!M5*Weighting!G13+TUM_db1_S3_Util!N5*Weighting!G14+TUM_db1_S3_Util!O5*Weighting!G15+TUM_db1_S3_Util!P5*Weighting!G16+TUM_db1_S3_Util!Q5*Weighting!G17</f>
        <v>0</v>
      </c>
      <c r="H5" s="6">
        <f>+TUM_db1_S3_Util!B5*Weighting!H2+TUM_db1_S3_Util!C5*Weighting!H3+TUM_db1_S3_Util!D5*Weighting!H4+TUM_db1_S3_Util!E5*Weighting!H5+TUM_db1_S3_Util!F5*Weighting!H6+TUM_db1_S3_Util!G5*Weighting!H7+TUM_db1_S3_Util!H5*Weighting!H8+TUM_db1_S3_Util!I5*Weighting!H9+TUM_db1_S3_Util!J5*Weighting!H10+TUM_db1_S3_Util!K5*Weighting!H11+TUM_db1_S3_Util!L5*Weighting!H12+TUM_db1_S3_Util!M5*Weighting!H13+TUM_db1_S3_Util!N5*Weighting!H14+TUM_db1_S3_Util!O5*Weighting!H15+TUM_db1_S3_Util!P5*Weighting!H16+TUM_db1_S3_Util!Q5*Weighting!H17</f>
        <v>0</v>
      </c>
      <c r="I5" s="6">
        <f>+TUM_db1_S3_Util!B5*Weighting!I2+TUM_db1_S3_Util!C5*Weighting!I3+TUM_db1_S3_Util!D5*Weighting!I4+TUM_db1_S3_Util!E5*Weighting!I5+TUM_db1_S3_Util!F5*Weighting!I6+TUM_db1_S3_Util!G5*Weighting!I7+TUM_db1_S3_Util!H5*Weighting!I8+TUM_db1_S3_Util!I5*Weighting!I9+TUM_db1_S3_Util!J5*Weighting!I10+TUM_db1_S3_Util!K5*Weighting!I11+TUM_db1_S3_Util!L5*Weighting!I12+TUM_db1_S3_Util!M5*Weighting!I13+TUM_db1_S3_Util!N5*Weighting!I14+TUM_db1_S3_Util!O5*Weighting!I15+TUM_db1_S3_Util!P5*Weighting!I16+TUM_db1_S3_Util!Q5*Weighting!I17</f>
        <v>0</v>
      </c>
      <c r="J5" s="6">
        <f>+TUM_db1_S3_Util!B5*Weighting!J2+TUM_db1_S3_Util!C5*Weighting!J3+TUM_db1_S3_Util!D5*Weighting!J4+TUM_db1_S3_Util!E5*Weighting!J5+TUM_db1_S3_Util!F5*Weighting!J6+TUM_db1_S3_Util!G5*Weighting!J7+TUM_db1_S3_Util!H5*Weighting!J8+TUM_db1_S3_Util!I5*Weighting!J9+TUM_db1_S3_Util!J5*Weighting!J10+TUM_db1_S3_Util!K5*Weighting!J11+TUM_db1_S3_Util!L5*Weighting!J12+TUM_db1_S3_Util!M5*Weighting!J13+TUM_db1_S3_Util!N5*Weighting!J14+TUM_db1_S3_Util!O5*Weighting!J15+TUM_db1_S3_Util!P5*Weighting!J16+TUM_db1_S3_Util!Q5*Weighting!J17</f>
        <v>0</v>
      </c>
      <c r="K5" s="6">
        <f>+TUM_db1_S3_Util!B5*Weighting!K2+TUM_db1_S3_Util!C5*Weighting!K3+TUM_db1_S3_Util!D5*Weighting!K4+TUM_db1_S3_Util!E5*Weighting!K5+TUM_db1_S3_Util!F5*Weighting!K6+TUM_db1_S3_Util!G5*Weighting!K7+TUM_db1_S3_Util!H5*Weighting!K8+TUM_db1_S3_Util!I5*Weighting!K9+TUM_db1_S3_Util!J5*Weighting!K10+TUM_db1_S3_Util!K5*Weighting!K11+TUM_db1_S3_Util!L5*Weighting!K12+TUM_db1_S3_Util!M5*Weighting!K13+TUM_db1_S3_Util!N5*Weighting!K14+TUM_db1_S3_Util!O5*Weighting!K15+TUM_db1_S3_Util!P5*Weighting!K16+TUM_db1_S3_Util!Q5*Weighting!K17</f>
        <v>0</v>
      </c>
      <c r="L5" s="6">
        <f>+TUM_db1_S3_Util!B5*Weighting!L2+TUM_db1_S3_Util!C5*Weighting!L3+TUM_db1_S3_Util!D5*Weighting!L4+TUM_db1_S3_Util!E5*Weighting!L5+TUM_db1_S3_Util!F5*Weighting!L6+TUM_db1_S3_Util!G5*Weighting!L7+TUM_db1_S3_Util!H5*Weighting!L8+TUM_db1_S3_Util!I5*Weighting!L9+TUM_db1_S3_Util!J5*Weighting!L10+TUM_db1_S3_Util!K5*Weighting!L11+TUM_db1_S3_Util!L5*Weighting!L12+TUM_db1_S3_Util!M5*Weighting!L13+TUM_db1_S3_Util!N5*Weighting!L14+TUM_db1_S3_Util!O5*Weighting!L15+TUM_db1_S3_Util!P5*Weighting!L16+TUM_db1_S3_Util!Q5*Weighting!L17</f>
        <v>0</v>
      </c>
      <c r="M5" s="6">
        <f>+TUM_db1_S3_Util!B5*Weighting!M2+TUM_db1_S3_Util!C5*Weighting!M3+TUM_db1_S3_Util!D5*Weighting!M4+TUM_db1_S3_Util!E5*Weighting!M5+TUM_db1_S3_Util!F5*Weighting!M6+TUM_db1_S3_Util!G5*Weighting!M7+TUM_db1_S3_Util!H5*Weighting!M8+TUM_db1_S3_Util!I5*Weighting!M9+TUM_db1_S3_Util!J5*Weighting!M10+TUM_db1_S3_Util!K5*Weighting!M11+TUM_db1_S3_Util!L5*Weighting!M12+TUM_db1_S3_Util!M5*Weighting!M13+TUM_db1_S3_Util!N5*Weighting!M14+TUM_db1_S3_Util!O5*Weighting!M15+TUM_db1_S3_Util!P5*Weighting!M16+TUM_db1_S3_Util!Q5*Weighting!M17</f>
        <v>0</v>
      </c>
      <c r="N5" s="6">
        <f>+TUM_db1_S3_Util!B5*Weighting!N2+TUM_db1_S3_Util!C5*Weighting!N3+TUM_db1_S3_Util!D5*Weighting!N4+TUM_db1_S3_Util!E5*Weighting!N5+TUM_db1_S3_Util!F5*Weighting!N6+TUM_db1_S3_Util!G5*Weighting!N7+TUM_db1_S3_Util!H5*Weighting!N8+TUM_db1_S3_Util!I5*Weighting!N9+TUM_db1_S3_Util!J5*Weighting!N10+TUM_db1_S3_Util!K5*Weighting!N11+TUM_db1_S3_Util!L5*Weighting!N12+TUM_db1_S3_Util!M5*Weighting!N13+TUM_db1_S3_Util!N5*Weighting!N14+TUM_db1_S3_Util!O5*Weighting!N15+TUM_db1_S3_Util!P5*Weighting!N16+TUM_db1_S3_Util!Q5*Weighting!N17</f>
        <v>0</v>
      </c>
      <c r="O5" s="6">
        <f>+TUM_db1_S3_Util!B5*Weighting!O2+TUM_db1_S3_Util!C5*Weighting!O3+TUM_db1_S3_Util!D5*Weighting!O4+TUM_db1_S3_Util!E5*Weighting!O5+TUM_db1_S3_Util!F5*Weighting!O6+TUM_db1_S3_Util!G5*Weighting!O7+TUM_db1_S3_Util!H5*Weighting!O8+TUM_db1_S3_Util!I5*Weighting!O9+TUM_db1_S3_Util!J5*Weighting!O10+TUM_db1_S3_Util!K5*Weighting!O11+TUM_db1_S3_Util!L5*Weighting!O12+TUM_db1_S3_Util!M5*Weighting!O13+TUM_db1_S3_Util!N5*Weighting!O14+TUM_db1_S3_Util!O5*Weighting!O15+TUM_db1_S3_Util!P5*Weighting!O16+TUM_db1_S3_Util!Q5*Weighting!O17</f>
        <v>0</v>
      </c>
      <c r="P5" s="6">
        <f>+TUM_db1_S3_Util!B5*Weighting!P2+TUM_db1_S3_Util!C5*Weighting!P3+TUM_db1_S3_Util!D5*Weighting!P4+TUM_db1_S3_Util!E5*Weighting!P5+TUM_db1_S3_Util!F5*Weighting!P6+TUM_db1_S3_Util!G5*Weighting!P7+TUM_db1_S3_Util!H5*Weighting!P8+TUM_db1_S3_Util!I5*Weighting!P9+TUM_db1_S3_Util!J5*Weighting!P10+TUM_db1_S3_Util!K5*Weighting!P11+TUM_db1_S3_Util!L5*Weighting!P12+TUM_db1_S3_Util!M5*Weighting!P13+TUM_db1_S3_Util!N5*Weighting!P14+TUM_db1_S3_Util!O5*Weighting!P15+TUM_db1_S3_Util!P5*Weighting!P16+TUM_db1_S3_Util!Q5*Weighting!P17</f>
        <v>0</v>
      </c>
      <c r="Q5" s="6">
        <f>+TUM_db1_S3_Util!B5*Weighting!Q2+TUM_db1_S3_Util!C5*Weighting!Q3+TUM_db1_S3_Util!D5*Weighting!Q4+TUM_db1_S3_Util!E5*Weighting!Q5+TUM_db1_S3_Util!F5*Weighting!Q6+TUM_db1_S3_Util!G5*Weighting!Q7+TUM_db1_S3_Util!H5*Weighting!Q8+TUM_db1_S3_Util!I5*Weighting!Q9+TUM_db1_S3_Util!J5*Weighting!Q10+TUM_db1_S3_Util!K5*Weighting!Q11+TUM_db1_S3_Util!L5*Weighting!Q12+TUM_db1_S3_Util!M5*Weighting!Q13+TUM_db1_S3_Util!N5*Weighting!Q14+TUM_db1_S3_Util!O5*Weighting!Q15+TUM_db1_S3_Util!P5*Weighting!Q16+TUM_db1_S3_Util!Q5*Weighting!Q17</f>
        <v>0</v>
      </c>
      <c r="R5" s="6">
        <f>+TUM_db1_S3_Util!B5*Weighting!R2+TUM_db1_S3_Util!C5*Weighting!R3+TUM_db1_S3_Util!D5*Weighting!R4+TUM_db1_S3_Util!E5*Weighting!R5+TUM_db1_S3_Util!F5*Weighting!R6+TUM_db1_S3_Util!G5*Weighting!R7+TUM_db1_S3_Util!H5*Weighting!R8+TUM_db1_S3_Util!I5*Weighting!R9+TUM_db1_S3_Util!J5*Weighting!R10+TUM_db1_S3_Util!K5*Weighting!R11+TUM_db1_S3_Util!L5*Weighting!R12+TUM_db1_S3_Util!M5*Weighting!R13+TUM_db1_S3_Util!N5*Weighting!R14+TUM_db1_S3_Util!O5*Weighting!R15+TUM_db1_S3_Util!P5*Weighting!R16+TUM_db1_S3_Util!Q5*Weighting!R17</f>
        <v>0</v>
      </c>
      <c r="S5" s="6">
        <f>+TUM_db1_S3_Util!B5*Weighting!S2+TUM_db1_S3_Util!C5*Weighting!S3+TUM_db1_S3_Util!D5*Weighting!S4+TUM_db1_S3_Util!E5*Weighting!S5+TUM_db1_S3_Util!F5*Weighting!S6+TUM_db1_S3_Util!G5*Weighting!S7+TUM_db1_S3_Util!H5*Weighting!S8+TUM_db1_S3_Util!I5*Weighting!S9+TUM_db1_S3_Util!J5*Weighting!S10+TUM_db1_S3_Util!K5*Weighting!S11+TUM_db1_S3_Util!L5*Weighting!S12+TUM_db1_S3_Util!M5*Weighting!S13+TUM_db1_S3_Util!N5*Weighting!S14+TUM_db1_S3_Util!O5*Weighting!S15+TUM_db1_S3_Util!P5*Weighting!S16+TUM_db1_S3_Util!Q5*Weighting!S17</f>
        <v>0</v>
      </c>
      <c r="T5" s="6">
        <f>+TUM_db1_S3_Util!B5*Weighting!T2+TUM_db1_S3_Util!C5*Weighting!T3+TUM_db1_S3_Util!D5*Weighting!T4+TUM_db1_S3_Util!E5*Weighting!T5+TUM_db1_S3_Util!F5*Weighting!T6+TUM_db1_S3_Util!G5*Weighting!T7+TUM_db1_S3_Util!H5*Weighting!T8+TUM_db1_S3_Util!I5*Weighting!T9+TUM_db1_S3_Util!J5*Weighting!T10+TUM_db1_S3_Util!K5*Weighting!T11+TUM_db1_S3_Util!L5*Weighting!T12+TUM_db1_S3_Util!M5*Weighting!T13+TUM_db1_S3_Util!N5*Weighting!T14+TUM_db1_S3_Util!O5*Weighting!T15+TUM_db1_S3_Util!P5*Weighting!T16+TUM_db1_S3_Util!Q5*Weighting!T17</f>
        <v>0</v>
      </c>
      <c r="U5" s="6">
        <f>+TUM_db1_S3_Util!B5*Weighting!U2+TUM_db1_S3_Util!C5*Weighting!U3+TUM_db1_S3_Util!D5*Weighting!U4+TUM_db1_S3_Util!E5*Weighting!U5+TUM_db1_S3_Util!F5*Weighting!U6+TUM_db1_S3_Util!G5*Weighting!U7+TUM_db1_S3_Util!H5*Weighting!U8+TUM_db1_S3_Util!I5*Weighting!U9+TUM_db1_S3_Util!J5*Weighting!U10+TUM_db1_S3_Util!K5*Weighting!U11+TUM_db1_S3_Util!L5*Weighting!U12+TUM_db1_S3_Util!M5*Weighting!U13+TUM_db1_S3_Util!N5*Weighting!U14+TUM_db1_S3_Util!O5*Weighting!U15+TUM_db1_S3_Util!P5*Weighting!U16+TUM_db1_S3_Util!Q5*Weighting!U17</f>
        <v>0</v>
      </c>
      <c r="V5" s="6">
        <f>+TUM_db1_S3_Util!B5*Weighting!V2+TUM_db1_S3_Util!C5*Weighting!V3+TUM_db1_S3_Util!D5*Weighting!V4+TUM_db1_S3_Util!E5*Weighting!V5+TUM_db1_S3_Util!F5*Weighting!V6+TUM_db1_S3_Util!G5*Weighting!V7+TUM_db1_S3_Util!H5*Weighting!V8+TUM_db1_S3_Util!I5*Weighting!V9+TUM_db1_S3_Util!J5*Weighting!V10+TUM_db1_S3_Util!K5*Weighting!V11+TUM_db1_S3_Util!L5*Weighting!V12+TUM_db1_S3_Util!M5*Weighting!V13+TUM_db1_S3_Util!N5*Weighting!V14+TUM_db1_S3_Util!O5*Weighting!V15+TUM_db1_S3_Util!P5*Weighting!V16+TUM_db1_S3_Util!Q5*Weighting!V17</f>
        <v>0</v>
      </c>
      <c r="W5" s="6">
        <f>+TUM_db1_S3_Util!B5*Weighting!W2+TUM_db1_S3_Util!C5*Weighting!W3+TUM_db1_S3_Util!D5*Weighting!W4+TUM_db1_S3_Util!E5*Weighting!W5+TUM_db1_S3_Util!F5*Weighting!W6+TUM_db1_S3_Util!G5*Weighting!W7+TUM_db1_S3_Util!H5*Weighting!W8+TUM_db1_S3_Util!I5*Weighting!W9+TUM_db1_S3_Util!J5*Weighting!W10+TUM_db1_S3_Util!K5*Weighting!W11+TUM_db1_S3_Util!L5*Weighting!W12+TUM_db1_S3_Util!M5*Weighting!W13+TUM_db1_S3_Util!N5*Weighting!W14+TUM_db1_S3_Util!O5*Weighting!W15+TUM_db1_S3_Util!P5*Weighting!W16+TUM_db1_S3_Util!Q5*Weighting!W17</f>
        <v>0</v>
      </c>
      <c r="X5" s="6">
        <f>+TUM_db1_S3_Util!B5*Weighting!X2+TUM_db1_S3_Util!C5*Weighting!X3+TUM_db1_S3_Util!D5*Weighting!X4+TUM_db1_S3_Util!E5*Weighting!X5+TUM_db1_S3_Util!F5*Weighting!X6+TUM_db1_S3_Util!G5*Weighting!X7+TUM_db1_S3_Util!H5*Weighting!X8+TUM_db1_S3_Util!I5*Weighting!X9+TUM_db1_S3_Util!J5*Weighting!X10+TUM_db1_S3_Util!K5*Weighting!X11+TUM_db1_S3_Util!L5*Weighting!X12+TUM_db1_S3_Util!M5*Weighting!X13+TUM_db1_S3_Util!N5*Weighting!X14+TUM_db1_S3_Util!O5*Weighting!X15+TUM_db1_S3_Util!P5*Weighting!X16+TUM_db1_S3_Util!Q5*Weighting!X17</f>
        <v>0</v>
      </c>
      <c r="Y5" s="6">
        <f>+TUM_db1_S3_Util!B5*Weighting!Y2+TUM_db1_S3_Util!C5*Weighting!Y3+TUM_db1_S3_Util!D5*Weighting!Y4+TUM_db1_S3_Util!E5*Weighting!Y5+TUM_db1_S3_Util!F5*Weighting!Y6+TUM_db1_S3_Util!G5*Weighting!Y7+TUM_db1_S3_Util!H5*Weighting!Y8+TUM_db1_S3_Util!I5*Weighting!Y9+TUM_db1_S3_Util!J5*Weighting!Y10+TUM_db1_S3_Util!K5*Weighting!Y11+TUM_db1_S3_Util!L5*Weighting!Y12+TUM_db1_S3_Util!M5*Weighting!Y13+TUM_db1_S3_Util!N5*Weighting!Y14+TUM_db1_S3_Util!O5*Weighting!Y15+TUM_db1_S3_Util!P5*Weighting!Y16+TUM_db1_S3_Util!Q5*Weighting!Y17</f>
        <v>0</v>
      </c>
      <c r="Z5" s="6">
        <f>+TUM_db1_S3_Util!B5*Weighting!Z2+TUM_db1_S3_Util!C5*Weighting!Z3+TUM_db1_S3_Util!D5*Weighting!Z4+TUM_db1_S3_Util!E5*Weighting!Z5+TUM_db1_S3_Util!F5*Weighting!Z6+TUM_db1_S3_Util!G5*Weighting!Z7+TUM_db1_S3_Util!H5*Weighting!Z8+TUM_db1_S3_Util!I5*Weighting!Z9+TUM_db1_S3_Util!J5*Weighting!Z10+TUM_db1_S3_Util!K5*Weighting!Z11+TUM_db1_S3_Util!L5*Weighting!Z12+TUM_db1_S3_Util!M5*Weighting!Z13+TUM_db1_S3_Util!N5*Weighting!Z14+TUM_db1_S3_Util!O5*Weighting!Z15+TUM_db1_S3_Util!P5*Weighting!Z16+TUM_db1_S3_Util!Q5*Weighting!Z17</f>
        <v>0</v>
      </c>
      <c r="AA5" s="6">
        <f>+TUM_db1_S3_Util!B5*Weighting!AA2+TUM_db1_S3_Util!C5*Weighting!AA3+TUM_db1_S3_Util!D5*Weighting!AA4+TUM_db1_S3_Util!E5*Weighting!AA5+TUM_db1_S3_Util!F5*Weighting!AA6+TUM_db1_S3_Util!G5*Weighting!AA7+TUM_db1_S3_Util!H5*Weighting!AA8+TUM_db1_S3_Util!I5*Weighting!AA9+TUM_db1_S3_Util!J5*Weighting!AA10+TUM_db1_S3_Util!K5*Weighting!AA11+TUM_db1_S3_Util!L5*Weighting!AA12+TUM_db1_S3_Util!M5*Weighting!AA13+TUM_db1_S3_Util!N5*Weighting!AA14+TUM_db1_S3_Util!O5*Weighting!AA15+TUM_db1_S3_Util!P5*Weighting!AA16+TUM_db1_S3_Util!Q5*Weighting!AA17</f>
        <v>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Mat!B2*Weighting!B2+TUM_db1_S3_Mat!C2*Weighting!B3+TUM_db1_S3_Mat!D2*Weighting!B4+TUM_db1_S3_Mat!E2*Weighting!B5+TUM_db1_S3_Mat!F2*Weighting!B6+TUM_db1_S3_Mat!G2*Weighting!B7+TUM_db1_S3_Mat!H2*Weighting!B8+TUM_db1_S3_Mat!I2*Weighting!B9+TUM_db1_S3_Mat!J2*Weighting!B10+TUM_db1_S3_Mat!K2*Weighting!B11+TUM_db1_S3_Mat!L2*Weighting!B12+TUM_db1_S3_Mat!M2*Weighting!B13+TUM_db1_S3_Mat!N2*Weighting!B14+TUM_db1_S3_Mat!O2*Weighting!B15+TUM_db1_S3_Mat!P2*Weighting!B16+TUM_db1_S3_Mat!Q2*Weighting!B17</f>
        <v>1.92537623832574</v>
      </c>
      <c r="C2" s="6">
        <f ca="1">+TUM_db1_S3_Mat!B2*Weighting!C2+TUM_db1_S3_Mat!C2*Weighting!C3+TUM_db1_S3_Mat!D2*Weighting!C4+TUM_db1_S3_Mat!E2*Weighting!C5+TUM_db1_S3_Mat!F2*Weighting!C6+TUM_db1_S3_Mat!G2*Weighting!C7+TUM_db1_S3_Mat!H2*Weighting!C8+TUM_db1_S3_Mat!I2*Weighting!C9+TUM_db1_S3_Mat!J2*Weighting!C10+TUM_db1_S3_Mat!K2*Weighting!C11+TUM_db1_S3_Mat!L2*Weighting!C12+TUM_db1_S3_Mat!M2*Weighting!C13+TUM_db1_S3_Mat!N2*Weighting!C14+TUM_db1_S3_Mat!O2*Weighting!C15+TUM_db1_S3_Mat!P2*Weighting!C16+TUM_db1_S3_Mat!Q2*Weighting!C17</f>
        <v>1.3564597842158541</v>
      </c>
      <c r="D2" s="6">
        <f ca="1">+TUM_db1_S3_Mat!B2*Weighting!D2+TUM_db1_S3_Mat!C2*Weighting!D3+TUM_db1_S3_Mat!D2*Weighting!D4+TUM_db1_S3_Mat!E2*Weighting!D5+TUM_db1_S3_Mat!F2*Weighting!D6+TUM_db1_S3_Mat!G2*Weighting!D7+TUM_db1_S3_Mat!H2*Weighting!D8+TUM_db1_S3_Mat!I2*Weighting!D9+TUM_db1_S3_Mat!J2*Weighting!D10+TUM_db1_S3_Mat!K2*Weighting!D11+TUM_db1_S3_Mat!L2*Weighting!D12+TUM_db1_S3_Mat!M2*Weighting!D13+TUM_db1_S3_Mat!N2*Weighting!D14+TUM_db1_S3_Mat!O2*Weighting!D15+TUM_db1_S3_Mat!P2*Weighting!D16+TUM_db1_S3_Mat!Q2*Weighting!D17</f>
        <v>1.8930699346454851</v>
      </c>
      <c r="E2" s="6">
        <f ca="1">+TUM_db1_S3_Mat!B2*Weighting!E2+TUM_db1_S3_Mat!C2*Weighting!E3+TUM_db1_S3_Mat!D2*Weighting!E4+TUM_db1_S3_Mat!E2*Weighting!E5+TUM_db1_S3_Mat!F2*Weighting!E6+TUM_db1_S3_Mat!G2*Weighting!E7+TUM_db1_S3_Mat!H2*Weighting!E8+TUM_db1_S3_Mat!I2*Weighting!E9+TUM_db1_S3_Mat!J2*Weighting!E10+TUM_db1_S3_Mat!K2*Weighting!E11+TUM_db1_S3_Mat!L2*Weighting!E12+TUM_db1_S3_Mat!M2*Weighting!E13+TUM_db1_S3_Mat!N2*Weighting!E14+TUM_db1_S3_Mat!O2*Weighting!E15+TUM_db1_S3_Mat!P2*Weighting!E16+TUM_db1_S3_Mat!Q2*Weighting!E17</f>
        <v>0.65807982647052921</v>
      </c>
      <c r="F2" s="6">
        <f ca="1">+TUM_db1_S3_Mat!B2*Weighting!F2+TUM_db1_S3_Mat!C2*Weighting!F3+TUM_db1_S3_Mat!D2*Weighting!F4+TUM_db1_S3_Mat!E2*Weighting!F5+TUM_db1_S3_Mat!F2*Weighting!F6+TUM_db1_S3_Mat!G2*Weighting!F7+TUM_db1_S3_Mat!H2*Weighting!F8+TUM_db1_S3_Mat!I2*Weighting!F9+TUM_db1_S3_Mat!J2*Weighting!F10+TUM_db1_S3_Mat!K2*Weighting!F11+TUM_db1_S3_Mat!L2*Weighting!F12+TUM_db1_S3_Mat!M2*Weighting!F13+TUM_db1_S3_Mat!N2*Weighting!F14+TUM_db1_S3_Mat!O2*Weighting!F15+TUM_db1_S3_Mat!P2*Weighting!F16+TUM_db1_S3_Mat!Q2*Weighting!F17</f>
        <v>1.6020425060777224</v>
      </c>
      <c r="G2" s="6">
        <f>+TUM_db1_S3_Mat!B2*Weighting!G2+TUM_db1_S3_Mat!C2*Weighting!G3+TUM_db1_S3_Mat!D2*Weighting!G4+TUM_db1_S3_Mat!E2*Weighting!G5+TUM_db1_S3_Mat!F2*Weighting!G6+TUM_db1_S3_Mat!G2*Weighting!G7+TUM_db1_S3_Mat!H2*Weighting!G8+TUM_db1_S3_Mat!I2*Weighting!G9+TUM_db1_S3_Mat!J2*Weighting!G10+TUM_db1_S3_Mat!K2*Weighting!G11+TUM_db1_S3_Mat!L2*Weighting!G12+TUM_db1_S3_Mat!M2*Weighting!G13+TUM_db1_S3_Mat!N2*Weighting!G14+TUM_db1_S3_Mat!O2*Weighting!G15+TUM_db1_S3_Mat!P2*Weighting!G16+TUM_db1_S3_Mat!Q2*Weighting!G17</f>
        <v>0.99671903440361254</v>
      </c>
      <c r="H2" s="6">
        <f>+TUM_db1_S3_Mat!B2*Weighting!H2+TUM_db1_S3_Mat!C2*Weighting!H3+TUM_db1_S3_Mat!D2*Weighting!H4+TUM_db1_S3_Mat!E2*Weighting!H5+TUM_db1_S3_Mat!F2*Weighting!H6+TUM_db1_S3_Mat!G2*Weighting!H7+TUM_db1_S3_Mat!H2*Weighting!H8+TUM_db1_S3_Mat!I2*Weighting!H9+TUM_db1_S3_Mat!J2*Weighting!H10+TUM_db1_S3_Mat!K2*Weighting!H11+TUM_db1_S3_Mat!L2*Weighting!H12+TUM_db1_S3_Mat!M2*Weighting!H13+TUM_db1_S3_Mat!N2*Weighting!H14+TUM_db1_S3_Mat!O2*Weighting!H15+TUM_db1_S3_Mat!P2*Weighting!H16+TUM_db1_S3_Mat!Q2*Weighting!H17</f>
        <v>1.0116724673109783</v>
      </c>
      <c r="I2" s="6">
        <f>+TUM_db1_S3_Mat!B2*Weighting!I2+TUM_db1_S3_Mat!C2*Weighting!I3+TUM_db1_S3_Mat!D2*Weighting!I4+TUM_db1_S3_Mat!E2*Weighting!I5+TUM_db1_S3_Mat!F2*Weighting!I6+TUM_db1_S3_Mat!G2*Weighting!I7+TUM_db1_S3_Mat!H2*Weighting!I8+TUM_db1_S3_Mat!I2*Weighting!I9+TUM_db1_S3_Mat!J2*Weighting!I10+TUM_db1_S3_Mat!K2*Weighting!I11+TUM_db1_S3_Mat!L2*Weighting!I12+TUM_db1_S3_Mat!M2*Weighting!I13+TUM_db1_S3_Mat!N2*Weighting!I14+TUM_db1_S3_Mat!O2*Weighting!I15+TUM_db1_S3_Mat!P2*Weighting!I16+TUM_db1_S3_Mat!Q2*Weighting!I17</f>
        <v>0.98830534881940579</v>
      </c>
      <c r="J2" s="6">
        <f>+TUM_db1_S3_Mat!B2*Weighting!J2+TUM_db1_S3_Mat!C2*Weighting!J3+TUM_db1_S3_Mat!D2*Weighting!J4+TUM_db1_S3_Mat!E2*Weighting!J5+TUM_db1_S3_Mat!F2*Weighting!J6+TUM_db1_S3_Mat!G2*Weighting!J7+TUM_db1_S3_Mat!H2*Weighting!J8+TUM_db1_S3_Mat!I2*Weighting!J9+TUM_db1_S3_Mat!J2*Weighting!J10+TUM_db1_S3_Mat!K2*Weighting!J11+TUM_db1_S3_Mat!L2*Weighting!J12+TUM_db1_S3_Mat!M2*Weighting!J13+TUM_db1_S3_Mat!N2*Weighting!J14+TUM_db1_S3_Mat!O2*Weighting!J15+TUM_db1_S3_Mat!P2*Weighting!J16+TUM_db1_S3_Mat!Q2*Weighting!J17</f>
        <v>0.62291361006404644</v>
      </c>
      <c r="K2" s="6">
        <f>+TUM_db1_S3_Mat!B2*Weighting!K2+TUM_db1_S3_Mat!C2*Weighting!K3+TUM_db1_S3_Mat!D2*Weighting!K4+TUM_db1_S3_Mat!E2*Weighting!K5+TUM_db1_S3_Mat!F2*Weighting!K6+TUM_db1_S3_Mat!G2*Weighting!K7+TUM_db1_S3_Mat!H2*Weighting!K8+TUM_db1_S3_Mat!I2*Weighting!K9+TUM_db1_S3_Mat!J2*Weighting!K10+TUM_db1_S3_Mat!K2*Weighting!K11+TUM_db1_S3_Mat!L2*Weighting!K12+TUM_db1_S3_Mat!M2*Weighting!K13+TUM_db1_S3_Mat!N2*Weighting!K14+TUM_db1_S3_Mat!O2*Weighting!K15+TUM_db1_S3_Mat!P2*Weighting!K16+TUM_db1_S3_Mat!Q2*Weighting!K17</f>
        <v>0.91880533029898093</v>
      </c>
      <c r="L2" s="6">
        <f>+TUM_db1_S3_Mat!B2*Weighting!L2+TUM_db1_S3_Mat!C2*Weighting!L3+TUM_db1_S3_Mat!D2*Weighting!L4+TUM_db1_S3_Mat!E2*Weighting!L5+TUM_db1_S3_Mat!F2*Weighting!L6+TUM_db1_S3_Mat!G2*Weighting!L7+TUM_db1_S3_Mat!H2*Weighting!L8+TUM_db1_S3_Mat!I2*Weighting!L9+TUM_db1_S3_Mat!J2*Weighting!L10+TUM_db1_S3_Mat!K2*Weighting!L11+TUM_db1_S3_Mat!L2*Weighting!L12+TUM_db1_S3_Mat!M2*Weighting!L13+TUM_db1_S3_Mat!N2*Weighting!L14+TUM_db1_S3_Mat!O2*Weighting!L15+TUM_db1_S3_Mat!P2*Weighting!L16+TUM_db1_S3_Mat!Q2*Weighting!L17</f>
        <v>0.63806090355951273</v>
      </c>
      <c r="M2" s="6">
        <f>+TUM_db1_S3_Mat!B2*Weighting!M2+TUM_db1_S3_Mat!C2*Weighting!M3+TUM_db1_S3_Mat!D2*Weighting!M4+TUM_db1_S3_Mat!E2*Weighting!M5+TUM_db1_S3_Mat!F2*Weighting!M6+TUM_db1_S3_Mat!G2*Weighting!M7+TUM_db1_S3_Mat!H2*Weighting!M8+TUM_db1_S3_Mat!I2*Weighting!M9+TUM_db1_S3_Mat!J2*Weighting!M10+TUM_db1_S3_Mat!K2*Weighting!M11+TUM_db1_S3_Mat!L2*Weighting!M12+TUM_db1_S3_Mat!M2*Weighting!M13+TUM_db1_S3_Mat!N2*Weighting!M14+TUM_db1_S3_Mat!O2*Weighting!M15+TUM_db1_S3_Mat!P2*Weighting!M16+TUM_db1_S3_Mat!Q2*Weighting!M17</f>
        <v>0.26575915518047211</v>
      </c>
      <c r="N2" s="6">
        <f>+TUM_db1_S3_Mat!B2*Weighting!N2+TUM_db1_S3_Mat!C2*Weighting!N3+TUM_db1_S3_Mat!D2*Weighting!N4+TUM_db1_S3_Mat!E2*Weighting!N5+TUM_db1_S3_Mat!F2*Weighting!N6+TUM_db1_S3_Mat!G2*Weighting!N7+TUM_db1_S3_Mat!H2*Weighting!N8+TUM_db1_S3_Mat!I2*Weighting!N9+TUM_db1_S3_Mat!J2*Weighting!N10+TUM_db1_S3_Mat!K2*Weighting!N11+TUM_db1_S3_Mat!L2*Weighting!N12+TUM_db1_S3_Mat!M2*Weighting!N13+TUM_db1_S3_Mat!N2*Weighting!N14+TUM_db1_S3_Mat!O2*Weighting!N15+TUM_db1_S3_Mat!P2*Weighting!N16+TUM_db1_S3_Mat!Q2*Weighting!N17</f>
        <v>3.3938060250373634</v>
      </c>
      <c r="O2" s="6">
        <f>+TUM_db1_S3_Mat!B2*Weighting!O2+TUM_db1_S3_Mat!C2*Weighting!O3+TUM_db1_S3_Mat!D2*Weighting!O4+TUM_db1_S3_Mat!E2*Weighting!O5+TUM_db1_S3_Mat!F2*Weighting!O6+TUM_db1_S3_Mat!G2*Weighting!O7+TUM_db1_S3_Mat!H2*Weighting!O8+TUM_db1_S3_Mat!I2*Weighting!O9+TUM_db1_S3_Mat!J2*Weighting!O10+TUM_db1_S3_Mat!K2*Weighting!O11+TUM_db1_S3_Mat!L2*Weighting!O12+TUM_db1_S3_Mat!M2*Weighting!O13+TUM_db1_S3_Mat!N2*Weighting!O14+TUM_db1_S3_Mat!O2*Weighting!O15+TUM_db1_S3_Mat!P2*Weighting!O16+TUM_db1_S3_Mat!Q2*Weighting!O17</f>
        <v>0.89797346785280219</v>
      </c>
      <c r="P2" s="6">
        <f>+TUM_db1_S3_Mat!B2*Weighting!P2+TUM_db1_S3_Mat!C2*Weighting!P3+TUM_db1_S3_Mat!D2*Weighting!P4+TUM_db1_S3_Mat!E2*Weighting!P5+TUM_db1_S3_Mat!F2*Weighting!P6+TUM_db1_S3_Mat!G2*Weighting!P7+TUM_db1_S3_Mat!H2*Weighting!P8+TUM_db1_S3_Mat!I2*Weighting!P9+TUM_db1_S3_Mat!J2*Weighting!P10+TUM_db1_S3_Mat!K2*Weighting!P11+TUM_db1_S3_Mat!L2*Weighting!P12+TUM_db1_S3_Mat!M2*Weighting!P13+TUM_db1_S3_Mat!N2*Weighting!P14+TUM_db1_S3_Mat!O2*Weighting!P15+TUM_db1_S3_Mat!P2*Weighting!P16+TUM_db1_S3_Mat!Q2*Weighting!P17</f>
        <v>0.50735372498990738</v>
      </c>
      <c r="Q2" s="6">
        <f>+TUM_db1_S3_Mat!B2*Weighting!Q2+TUM_db1_S3_Mat!C2*Weighting!Q3+TUM_db1_S3_Mat!D2*Weighting!Q4+TUM_db1_S3_Mat!E2*Weighting!Q5+TUM_db1_S3_Mat!F2*Weighting!Q6+TUM_db1_S3_Mat!G2*Weighting!Q7+TUM_db1_S3_Mat!H2*Weighting!Q8+TUM_db1_S3_Mat!I2*Weighting!Q9+TUM_db1_S3_Mat!J2*Weighting!Q10+TUM_db1_S3_Mat!K2*Weighting!Q11+TUM_db1_S3_Mat!L2*Weighting!Q12+TUM_db1_S3_Mat!M2*Weighting!Q13+TUM_db1_S3_Mat!N2*Weighting!Q14+TUM_db1_S3_Mat!O2*Weighting!Q15+TUM_db1_S3_Mat!P2*Weighting!Q16+TUM_db1_S3_Mat!Q2*Weighting!Q17</f>
        <v>0.41393999335640208</v>
      </c>
      <c r="R2" s="6">
        <f>+TUM_db1_S3_Mat!B2*Weighting!R2+TUM_db1_S3_Mat!C2*Weighting!R3+TUM_db1_S3_Mat!D2*Weighting!R4+TUM_db1_S3_Mat!E2*Weighting!R5+TUM_db1_S3_Mat!F2*Weighting!R6+TUM_db1_S3_Mat!G2*Weighting!R7+TUM_db1_S3_Mat!H2*Weighting!R8+TUM_db1_S3_Mat!I2*Weighting!R9+TUM_db1_S3_Mat!J2*Weighting!R10+TUM_db1_S3_Mat!K2*Weighting!R11+TUM_db1_S3_Mat!L2*Weighting!R12+TUM_db1_S3_Mat!M2*Weighting!R13+TUM_db1_S3_Mat!N2*Weighting!R14+TUM_db1_S3_Mat!O2*Weighting!R15+TUM_db1_S3_Mat!P2*Weighting!R16+TUM_db1_S3_Mat!Q2*Weighting!R17</f>
        <v>0.85518561537444671</v>
      </c>
      <c r="S2" s="6">
        <f>+TUM_db1_S3_Mat!B2*Weighting!S2+TUM_db1_S3_Mat!C2*Weighting!S3+TUM_db1_S3_Mat!D2*Weighting!S4+TUM_db1_S3_Mat!E2*Weighting!S5+TUM_db1_S3_Mat!F2*Weighting!S6+TUM_db1_S3_Mat!G2*Weighting!S7+TUM_db1_S3_Mat!H2*Weighting!S8+TUM_db1_S3_Mat!I2*Weighting!S9+TUM_db1_S3_Mat!J2*Weighting!S10+TUM_db1_S3_Mat!K2*Weighting!S11+TUM_db1_S3_Mat!L2*Weighting!S12+TUM_db1_S3_Mat!M2*Weighting!S13+TUM_db1_S3_Mat!N2*Weighting!S14+TUM_db1_S3_Mat!O2*Weighting!S15+TUM_db1_S3_Mat!P2*Weighting!S16+TUM_db1_S3_Mat!Q2*Weighting!S17</f>
        <v>0.98682881821037305</v>
      </c>
      <c r="T2" s="6">
        <f>+TUM_db1_S3_Mat!B2*Weighting!T2+TUM_db1_S3_Mat!C2*Weighting!T3+TUM_db1_S3_Mat!D2*Weighting!T4+TUM_db1_S3_Mat!E2*Weighting!T5+TUM_db1_S3_Mat!F2*Weighting!T6+TUM_db1_S3_Mat!G2*Weighting!T7+TUM_db1_S3_Mat!H2*Weighting!T8+TUM_db1_S3_Mat!I2*Weighting!T9+TUM_db1_S3_Mat!J2*Weighting!T10+TUM_db1_S3_Mat!K2*Weighting!T11+TUM_db1_S3_Mat!L2*Weighting!T12+TUM_db1_S3_Mat!M2*Weighting!T13+TUM_db1_S3_Mat!N2*Weighting!T14+TUM_db1_S3_Mat!O2*Weighting!T15+TUM_db1_S3_Mat!P2*Weighting!T16+TUM_db1_S3_Mat!Q2*Weighting!T17</f>
        <v>0.54807097806590066</v>
      </c>
      <c r="U2" s="6">
        <f>+TUM_db1_S3_Mat!B2*Weighting!U2+TUM_db1_S3_Mat!C2*Weighting!U3+TUM_db1_S3_Mat!D2*Weighting!U4+TUM_db1_S3_Mat!E2*Weighting!U5+TUM_db1_S3_Mat!F2*Weighting!U6+TUM_db1_S3_Mat!G2*Weighting!U7+TUM_db1_S3_Mat!H2*Weighting!U8+TUM_db1_S3_Mat!I2*Weighting!U9+TUM_db1_S3_Mat!J2*Weighting!U10+TUM_db1_S3_Mat!K2*Weighting!U11+TUM_db1_S3_Mat!L2*Weighting!U12+TUM_db1_S3_Mat!M2*Weighting!U13+TUM_db1_S3_Mat!N2*Weighting!U14+TUM_db1_S3_Mat!O2*Weighting!U15+TUM_db1_S3_Mat!P2*Weighting!U16+TUM_db1_S3_Mat!Q2*Weighting!U17</f>
        <v>0.13996034428543111</v>
      </c>
      <c r="V2" s="6">
        <f>+TUM_db1_S3_Mat!B2*Weighting!V2+TUM_db1_S3_Mat!C2*Weighting!V3+TUM_db1_S3_Mat!D2*Weighting!V4+TUM_db1_S3_Mat!E2*Weighting!V5+TUM_db1_S3_Mat!F2*Weighting!V6+TUM_db1_S3_Mat!G2*Weighting!V7+TUM_db1_S3_Mat!H2*Weighting!V8+TUM_db1_S3_Mat!I2*Weighting!V9+TUM_db1_S3_Mat!J2*Weighting!V10+TUM_db1_S3_Mat!K2*Weighting!V11+TUM_db1_S3_Mat!L2*Weighting!V12+TUM_db1_S3_Mat!M2*Weighting!V13+TUM_db1_S3_Mat!N2*Weighting!V14+TUM_db1_S3_Mat!O2*Weighting!V15+TUM_db1_S3_Mat!P2*Weighting!V16+TUM_db1_S3_Mat!Q2*Weighting!V17</f>
        <v>0.31226076657536828</v>
      </c>
      <c r="W2" s="6">
        <f>+TUM_db1_S3_Mat!B2*Weighting!W2+TUM_db1_S3_Mat!C2*Weighting!W3+TUM_db1_S3_Mat!D2*Weighting!W4+TUM_db1_S3_Mat!E2*Weighting!W5+TUM_db1_S3_Mat!F2*Weighting!W6+TUM_db1_S3_Mat!G2*Weighting!W7+TUM_db1_S3_Mat!H2*Weighting!W8+TUM_db1_S3_Mat!I2*Weighting!W9+TUM_db1_S3_Mat!J2*Weighting!W10+TUM_db1_S3_Mat!K2*Weighting!W11+TUM_db1_S3_Mat!L2*Weighting!W12+TUM_db1_S3_Mat!M2*Weighting!W13+TUM_db1_S3_Mat!N2*Weighting!W14+TUM_db1_S3_Mat!O2*Weighting!W15+TUM_db1_S3_Mat!P2*Weighting!W16+TUM_db1_S3_Mat!Q2*Weighting!W17</f>
        <v>0.53848059853843844</v>
      </c>
      <c r="X2" s="6">
        <f>+TUM_db1_S3_Mat!B2*Weighting!X2+TUM_db1_S3_Mat!C2*Weighting!X3+TUM_db1_S3_Mat!D2*Weighting!X4+TUM_db1_S3_Mat!E2*Weighting!X5+TUM_db1_S3_Mat!F2*Weighting!X6+TUM_db1_S3_Mat!G2*Weighting!X7+TUM_db1_S3_Mat!H2*Weighting!X8+TUM_db1_S3_Mat!I2*Weighting!X9+TUM_db1_S3_Mat!J2*Weighting!X10+TUM_db1_S3_Mat!K2*Weighting!X11+TUM_db1_S3_Mat!L2*Weighting!X12+TUM_db1_S3_Mat!M2*Weighting!X13+TUM_db1_S3_Mat!N2*Weighting!X14+TUM_db1_S3_Mat!O2*Weighting!X15+TUM_db1_S3_Mat!P2*Weighting!X16+TUM_db1_S3_Mat!Q2*Weighting!X17</f>
        <v>0.13151433882356131</v>
      </c>
      <c r="Y2" s="6">
        <f>+TUM_db1_S3_Mat!B2*Weighting!Y2+TUM_db1_S3_Mat!C2*Weighting!Y3+TUM_db1_S3_Mat!D2*Weighting!Y4+TUM_db1_S3_Mat!E2*Weighting!Y5+TUM_db1_S3_Mat!F2*Weighting!Y6+TUM_db1_S3_Mat!G2*Weighting!Y7+TUM_db1_S3_Mat!H2*Weighting!Y8+TUM_db1_S3_Mat!I2*Weighting!Y9+TUM_db1_S3_Mat!J2*Weighting!Y10+TUM_db1_S3_Mat!K2*Weighting!Y11+TUM_db1_S3_Mat!L2*Weighting!Y12+TUM_db1_S3_Mat!M2*Weighting!Y13+TUM_db1_S3_Mat!N2*Weighting!Y14+TUM_db1_S3_Mat!O2*Weighting!Y15+TUM_db1_S3_Mat!P2*Weighting!Y16+TUM_db1_S3_Mat!Q2*Weighting!Y17</f>
        <v>0.16592103697655941</v>
      </c>
      <c r="Z2" s="6">
        <f>+TUM_db1_S3_Mat!B2*Weighting!Z2+TUM_db1_S3_Mat!C2*Weighting!Z3+TUM_db1_S3_Mat!D2*Weighting!Z4+TUM_db1_S3_Mat!E2*Weighting!Z5+TUM_db1_S3_Mat!F2*Weighting!Z6+TUM_db1_S3_Mat!G2*Weighting!Z7+TUM_db1_S3_Mat!H2*Weighting!Z8+TUM_db1_S3_Mat!I2*Weighting!Z9+TUM_db1_S3_Mat!J2*Weighting!Z10+TUM_db1_S3_Mat!K2*Weighting!Z11+TUM_db1_S3_Mat!L2*Weighting!Z12+TUM_db1_S3_Mat!M2*Weighting!Z13+TUM_db1_S3_Mat!N2*Weighting!Z14+TUM_db1_S3_Mat!O2*Weighting!Z15+TUM_db1_S3_Mat!P2*Weighting!Z16+TUM_db1_S3_Mat!Q2*Weighting!Z17</f>
        <v>0.17093400955609972</v>
      </c>
      <c r="AA2" s="6">
        <f>+TUM_db1_S3_Mat!B2*Weighting!AA2+TUM_db1_S3_Mat!C2*Weighting!AA3+TUM_db1_S3_Mat!D2*Weighting!AA4+TUM_db1_S3_Mat!E2*Weighting!AA5+TUM_db1_S3_Mat!F2*Weighting!AA6+TUM_db1_S3_Mat!G2*Weighting!AA7+TUM_db1_S3_Mat!H2*Weighting!AA8+TUM_db1_S3_Mat!I2*Weighting!AA9+TUM_db1_S3_Mat!J2*Weighting!AA10+TUM_db1_S3_Mat!K2*Weighting!AA11+TUM_db1_S3_Mat!L2*Weighting!AA12+TUM_db1_S3_Mat!M2*Weighting!AA13+TUM_db1_S3_Mat!N2*Weighting!AA14+TUM_db1_S3_Mat!O2*Weighting!AA15+TUM_db1_S3_Mat!P2*Weighting!AA16+TUM_db1_S3_Mat!Q2*Weighting!AA17</f>
        <v>5.9814547740751625</v>
      </c>
    </row>
    <row r="3" spans="1:27" x14ac:dyDescent="0.35">
      <c r="A3" s="5" t="s">
        <v>2</v>
      </c>
      <c r="B3" s="6">
        <f ca="1">+TUM_db1_S3_Mat!B3*Weighting!B2+TUM_db1_S3_Mat!C3*Weighting!B3+TUM_db1_S3_Mat!D3*Weighting!B4+TUM_db1_S3_Mat!E3*Weighting!B5+TUM_db1_S3_Mat!F3*Weighting!B6+TUM_db1_S3_Mat!G3*Weighting!B7+TUM_db1_S3_Mat!H3*Weighting!B8+TUM_db1_S3_Mat!I3*Weighting!B9+TUM_db1_S3_Mat!J3*Weighting!B10+TUM_db1_S3_Mat!K3*Weighting!B11+TUM_db1_S3_Mat!L3*Weighting!B12+TUM_db1_S3_Mat!M3*Weighting!B13+TUM_db1_S3_Mat!N3*Weighting!B14+TUM_db1_S3_Mat!O3*Weighting!B15+TUM_db1_S3_Mat!P3*Weighting!B16+TUM_db1_S3_Mat!Q3*Weighting!B17</f>
        <v>0.32089603972095682</v>
      </c>
      <c r="C3" s="6">
        <f ca="1">+TUM_db1_S3_Mat!B3*Weighting!C2+TUM_db1_S3_Mat!C3*Weighting!C3+TUM_db1_S3_Mat!D3*Weighting!C4+TUM_db1_S3_Mat!E3*Weighting!C5+TUM_db1_S3_Mat!F3*Weighting!C6+TUM_db1_S3_Mat!G3*Weighting!C7+TUM_db1_S3_Mat!H3*Weighting!C8+TUM_db1_S3_Mat!I3*Weighting!C9+TUM_db1_S3_Mat!J3*Weighting!C10+TUM_db1_S3_Mat!K3*Weighting!C11+TUM_db1_S3_Mat!L3*Weighting!C12+TUM_db1_S3_Mat!M3*Weighting!C13+TUM_db1_S3_Mat!N3*Weighting!C14+TUM_db1_S3_Mat!O3*Weighting!C15+TUM_db1_S3_Mat!P3*Weighting!C16+TUM_db1_S3_Mat!Q3*Weighting!C17</f>
        <v>0.22607663070264239</v>
      </c>
      <c r="D3" s="6">
        <f ca="1">+TUM_db1_S3_Mat!B3*Weighting!D2+TUM_db1_S3_Mat!C3*Weighting!D3+TUM_db1_S3_Mat!D3*Weighting!D4+TUM_db1_S3_Mat!E3*Weighting!D5+TUM_db1_S3_Mat!F3*Weighting!D6+TUM_db1_S3_Mat!G3*Weighting!D7+TUM_db1_S3_Mat!H3*Weighting!D8+TUM_db1_S3_Mat!I3*Weighting!D9+TUM_db1_S3_Mat!J3*Weighting!D10+TUM_db1_S3_Mat!K3*Weighting!D11+TUM_db1_S3_Mat!L3*Weighting!D12+TUM_db1_S3_Mat!M3*Weighting!D13+TUM_db1_S3_Mat!N3*Weighting!D14+TUM_db1_S3_Mat!O3*Weighting!D15+TUM_db1_S3_Mat!P3*Weighting!D16+TUM_db1_S3_Mat!Q3*Weighting!D17</f>
        <v>0.31551165577424767</v>
      </c>
      <c r="E3" s="6">
        <f ca="1">+TUM_db1_S3_Mat!B3*Weighting!E2+TUM_db1_S3_Mat!C3*Weighting!E3+TUM_db1_S3_Mat!D3*Weighting!E4+TUM_db1_S3_Mat!E3*Weighting!E5+TUM_db1_S3_Mat!F3*Weighting!E6+TUM_db1_S3_Mat!G3*Weighting!E7+TUM_db1_S3_Mat!H3*Weighting!E8+TUM_db1_S3_Mat!I3*Weighting!E9+TUM_db1_S3_Mat!J3*Weighting!E10+TUM_db1_S3_Mat!K3*Weighting!E11+TUM_db1_S3_Mat!L3*Weighting!E12+TUM_db1_S3_Mat!M3*Weighting!E13+TUM_db1_S3_Mat!N3*Weighting!E14+TUM_db1_S3_Mat!O3*Weighting!E15+TUM_db1_S3_Mat!P3*Weighting!E16+TUM_db1_S3_Mat!Q3*Weighting!E17</f>
        <v>0.10967997107842158</v>
      </c>
      <c r="F3" s="6">
        <f ca="1">+TUM_db1_S3_Mat!B3*Weighting!F2+TUM_db1_S3_Mat!C3*Weighting!F3+TUM_db1_S3_Mat!D3*Weighting!F4+TUM_db1_S3_Mat!E3*Weighting!F5+TUM_db1_S3_Mat!F3*Weighting!F6+TUM_db1_S3_Mat!G3*Weighting!F7+TUM_db1_S3_Mat!H3*Weighting!F8+TUM_db1_S3_Mat!I3*Weighting!F9+TUM_db1_S3_Mat!J3*Weighting!F10+TUM_db1_S3_Mat!K3*Weighting!F11+TUM_db1_S3_Mat!L3*Weighting!F12+TUM_db1_S3_Mat!M3*Weighting!F13+TUM_db1_S3_Mat!N3*Weighting!F14+TUM_db1_S3_Mat!O3*Weighting!F15+TUM_db1_S3_Mat!P3*Weighting!F16+TUM_db1_S3_Mat!Q3*Weighting!F17</f>
        <v>0.26700708434628706</v>
      </c>
      <c r="G3" s="6">
        <f>+TUM_db1_S3_Mat!B3*Weighting!G2+TUM_db1_S3_Mat!C3*Weighting!G3+TUM_db1_S3_Mat!D3*Weighting!G4+TUM_db1_S3_Mat!E3*Weighting!G5+TUM_db1_S3_Mat!F3*Weighting!G6+TUM_db1_S3_Mat!G3*Weighting!G7+TUM_db1_S3_Mat!H3*Weighting!G8+TUM_db1_S3_Mat!I3*Weighting!G9+TUM_db1_S3_Mat!J3*Weighting!G10+TUM_db1_S3_Mat!K3*Weighting!G11+TUM_db1_S3_Mat!L3*Weighting!G12+TUM_db1_S3_Mat!M3*Weighting!G13+TUM_db1_S3_Mat!N3*Weighting!G14+TUM_db1_S3_Mat!O3*Weighting!G15+TUM_db1_S3_Mat!P3*Weighting!G16+TUM_db1_S3_Mat!Q3*Weighting!G17</f>
        <v>0.16611983906726879</v>
      </c>
      <c r="H3" s="6">
        <f>+TUM_db1_S3_Mat!B3*Weighting!H2+TUM_db1_S3_Mat!C3*Weighting!H3+TUM_db1_S3_Mat!D3*Weighting!H4+TUM_db1_S3_Mat!E3*Weighting!H5+TUM_db1_S3_Mat!F3*Weighting!H6+TUM_db1_S3_Mat!G3*Weighting!H7+TUM_db1_S3_Mat!H3*Weighting!H8+TUM_db1_S3_Mat!I3*Weighting!H9+TUM_db1_S3_Mat!J3*Weighting!H10+TUM_db1_S3_Mat!K3*Weighting!H11+TUM_db1_S3_Mat!L3*Weighting!H12+TUM_db1_S3_Mat!M3*Weighting!H13+TUM_db1_S3_Mat!N3*Weighting!H14+TUM_db1_S3_Mat!O3*Weighting!H15+TUM_db1_S3_Mat!P3*Weighting!H16+TUM_db1_S3_Mat!Q3*Weighting!H17</f>
        <v>0.16861207788516308</v>
      </c>
      <c r="I3" s="6">
        <f>+TUM_db1_S3_Mat!B3*Weighting!I2+TUM_db1_S3_Mat!C3*Weighting!I3+TUM_db1_S3_Mat!D3*Weighting!I4+TUM_db1_S3_Mat!E3*Weighting!I5+TUM_db1_S3_Mat!F3*Weighting!I6+TUM_db1_S3_Mat!G3*Weighting!I7+TUM_db1_S3_Mat!H3*Weighting!I8+TUM_db1_S3_Mat!I3*Weighting!I9+TUM_db1_S3_Mat!J3*Weighting!I10+TUM_db1_S3_Mat!K3*Weighting!I11+TUM_db1_S3_Mat!L3*Weighting!I12+TUM_db1_S3_Mat!M3*Weighting!I13+TUM_db1_S3_Mat!N3*Weighting!I14+TUM_db1_S3_Mat!O3*Weighting!I15+TUM_db1_S3_Mat!P3*Weighting!I16+TUM_db1_S3_Mat!Q3*Weighting!I17</f>
        <v>0.16471755813656763</v>
      </c>
      <c r="J3" s="6">
        <f>+TUM_db1_S3_Mat!B3*Weighting!J2+TUM_db1_S3_Mat!C3*Weighting!J3+TUM_db1_S3_Mat!D3*Weighting!J4+TUM_db1_S3_Mat!E3*Weighting!J5+TUM_db1_S3_Mat!F3*Weighting!J6+TUM_db1_S3_Mat!G3*Weighting!J7+TUM_db1_S3_Mat!H3*Weighting!J8+TUM_db1_S3_Mat!I3*Weighting!J9+TUM_db1_S3_Mat!J3*Weighting!J10+TUM_db1_S3_Mat!K3*Weighting!J11+TUM_db1_S3_Mat!L3*Weighting!J12+TUM_db1_S3_Mat!M3*Weighting!J13+TUM_db1_S3_Mat!N3*Weighting!J14+TUM_db1_S3_Mat!O3*Weighting!J15+TUM_db1_S3_Mat!P3*Weighting!J16+TUM_db1_S3_Mat!Q3*Weighting!J17</f>
        <v>0.10381893501067445</v>
      </c>
      <c r="K3" s="6">
        <f>+TUM_db1_S3_Mat!B3*Weighting!K2+TUM_db1_S3_Mat!C3*Weighting!K3+TUM_db1_S3_Mat!D3*Weighting!K4+TUM_db1_S3_Mat!E3*Weighting!K5+TUM_db1_S3_Mat!F3*Weighting!K6+TUM_db1_S3_Mat!G3*Weighting!K7+TUM_db1_S3_Mat!H3*Weighting!K8+TUM_db1_S3_Mat!I3*Weighting!K9+TUM_db1_S3_Mat!J3*Weighting!K10+TUM_db1_S3_Mat!K3*Weighting!K11+TUM_db1_S3_Mat!L3*Weighting!K12+TUM_db1_S3_Mat!M3*Weighting!K13+TUM_db1_S3_Mat!N3*Weighting!K14+TUM_db1_S3_Mat!O3*Weighting!K15+TUM_db1_S3_Mat!P3*Weighting!K16+TUM_db1_S3_Mat!Q3*Weighting!K17</f>
        <v>0.15313422171649688</v>
      </c>
      <c r="L3" s="6">
        <f>+TUM_db1_S3_Mat!B3*Weighting!L2+TUM_db1_S3_Mat!C3*Weighting!L3+TUM_db1_S3_Mat!D3*Weighting!L4+TUM_db1_S3_Mat!E3*Weighting!L5+TUM_db1_S3_Mat!F3*Weighting!L6+TUM_db1_S3_Mat!G3*Weighting!L7+TUM_db1_S3_Mat!H3*Weighting!L8+TUM_db1_S3_Mat!I3*Weighting!L9+TUM_db1_S3_Mat!J3*Weighting!L10+TUM_db1_S3_Mat!K3*Weighting!L11+TUM_db1_S3_Mat!L3*Weighting!L12+TUM_db1_S3_Mat!M3*Weighting!L13+TUM_db1_S3_Mat!N3*Weighting!L14+TUM_db1_S3_Mat!O3*Weighting!L15+TUM_db1_S3_Mat!P3*Weighting!L16+TUM_db1_S3_Mat!Q3*Weighting!L17</f>
        <v>0.10634348392658549</v>
      </c>
      <c r="M3" s="6">
        <f>+TUM_db1_S3_Mat!B3*Weighting!M2+TUM_db1_S3_Mat!C3*Weighting!M3+TUM_db1_S3_Mat!D3*Weighting!M4+TUM_db1_S3_Mat!E3*Weighting!M5+TUM_db1_S3_Mat!F3*Weighting!M6+TUM_db1_S3_Mat!G3*Weighting!M7+TUM_db1_S3_Mat!H3*Weighting!M8+TUM_db1_S3_Mat!I3*Weighting!M9+TUM_db1_S3_Mat!J3*Weighting!M10+TUM_db1_S3_Mat!K3*Weighting!M11+TUM_db1_S3_Mat!L3*Weighting!M12+TUM_db1_S3_Mat!M3*Weighting!M13+TUM_db1_S3_Mat!N3*Weighting!M14+TUM_db1_S3_Mat!O3*Weighting!M15+TUM_db1_S3_Mat!P3*Weighting!M16+TUM_db1_S3_Mat!Q3*Weighting!M17</f>
        <v>4.4293192530078691E-2</v>
      </c>
      <c r="N3" s="6">
        <f>+TUM_db1_S3_Mat!B3*Weighting!N2+TUM_db1_S3_Mat!C3*Weighting!N3+TUM_db1_S3_Mat!D3*Weighting!N4+TUM_db1_S3_Mat!E3*Weighting!N5+TUM_db1_S3_Mat!F3*Weighting!N6+TUM_db1_S3_Mat!G3*Weighting!N7+TUM_db1_S3_Mat!H3*Weighting!N8+TUM_db1_S3_Mat!I3*Weighting!N9+TUM_db1_S3_Mat!J3*Weighting!N10+TUM_db1_S3_Mat!K3*Weighting!N11+TUM_db1_S3_Mat!L3*Weighting!N12+TUM_db1_S3_Mat!M3*Weighting!N13+TUM_db1_S3_Mat!N3*Weighting!N14+TUM_db1_S3_Mat!O3*Weighting!N15+TUM_db1_S3_Mat!P3*Weighting!N16+TUM_db1_S3_Mat!Q3*Weighting!N17</f>
        <v>0.56563433750622738</v>
      </c>
      <c r="O3" s="6">
        <f>+TUM_db1_S3_Mat!B3*Weighting!O2+TUM_db1_S3_Mat!C3*Weighting!O3+TUM_db1_S3_Mat!D3*Weighting!O4+TUM_db1_S3_Mat!E3*Weighting!O5+TUM_db1_S3_Mat!F3*Weighting!O6+TUM_db1_S3_Mat!G3*Weighting!O7+TUM_db1_S3_Mat!H3*Weighting!O8+TUM_db1_S3_Mat!I3*Weighting!O9+TUM_db1_S3_Mat!J3*Weighting!O10+TUM_db1_S3_Mat!K3*Weighting!O11+TUM_db1_S3_Mat!L3*Weighting!O12+TUM_db1_S3_Mat!M3*Weighting!O13+TUM_db1_S3_Mat!N3*Weighting!O14+TUM_db1_S3_Mat!O3*Weighting!O15+TUM_db1_S3_Mat!P3*Weighting!O16+TUM_db1_S3_Mat!Q3*Weighting!O17</f>
        <v>0.14966224464213373</v>
      </c>
      <c r="P3" s="6">
        <f>+TUM_db1_S3_Mat!B3*Weighting!P2+TUM_db1_S3_Mat!C3*Weighting!P3+TUM_db1_S3_Mat!D3*Weighting!P4+TUM_db1_S3_Mat!E3*Weighting!P5+TUM_db1_S3_Mat!F3*Weighting!P6+TUM_db1_S3_Mat!G3*Weighting!P7+TUM_db1_S3_Mat!H3*Weighting!P8+TUM_db1_S3_Mat!I3*Weighting!P9+TUM_db1_S3_Mat!J3*Weighting!P10+TUM_db1_S3_Mat!K3*Weighting!P11+TUM_db1_S3_Mat!L3*Weighting!P12+TUM_db1_S3_Mat!M3*Weighting!P13+TUM_db1_S3_Mat!N3*Weighting!P14+TUM_db1_S3_Mat!O3*Weighting!P15+TUM_db1_S3_Mat!P3*Weighting!P16+TUM_db1_S3_Mat!Q3*Weighting!P17</f>
        <v>8.4558954164984601E-2</v>
      </c>
      <c r="Q3" s="6">
        <f>+TUM_db1_S3_Mat!B3*Weighting!Q2+TUM_db1_S3_Mat!C3*Weighting!Q3+TUM_db1_S3_Mat!D3*Weighting!Q4+TUM_db1_S3_Mat!E3*Weighting!Q5+TUM_db1_S3_Mat!F3*Weighting!Q6+TUM_db1_S3_Mat!G3*Weighting!Q7+TUM_db1_S3_Mat!H3*Weighting!Q8+TUM_db1_S3_Mat!I3*Weighting!Q9+TUM_db1_S3_Mat!J3*Weighting!Q10+TUM_db1_S3_Mat!K3*Weighting!Q11+TUM_db1_S3_Mat!L3*Weighting!Q12+TUM_db1_S3_Mat!M3*Weighting!Q13+TUM_db1_S3_Mat!N3*Weighting!Q14+TUM_db1_S3_Mat!O3*Weighting!Q15+TUM_db1_S3_Mat!P3*Weighting!Q16+TUM_db1_S3_Mat!Q3*Weighting!Q17</f>
        <v>6.8989998892733703E-2</v>
      </c>
      <c r="R3" s="6">
        <f>+TUM_db1_S3_Mat!B3*Weighting!R2+TUM_db1_S3_Mat!C3*Weighting!R3+TUM_db1_S3_Mat!D3*Weighting!R4+TUM_db1_S3_Mat!E3*Weighting!R5+TUM_db1_S3_Mat!F3*Weighting!R6+TUM_db1_S3_Mat!G3*Weighting!R7+TUM_db1_S3_Mat!H3*Weighting!R8+TUM_db1_S3_Mat!I3*Weighting!R9+TUM_db1_S3_Mat!J3*Weighting!R10+TUM_db1_S3_Mat!K3*Weighting!R11+TUM_db1_S3_Mat!L3*Weighting!R12+TUM_db1_S3_Mat!M3*Weighting!R13+TUM_db1_S3_Mat!N3*Weighting!R14+TUM_db1_S3_Mat!O3*Weighting!R15+TUM_db1_S3_Mat!P3*Weighting!R16+TUM_db1_S3_Mat!Q3*Weighting!R17</f>
        <v>0.14253093589574117</v>
      </c>
      <c r="S3" s="6">
        <f>+TUM_db1_S3_Mat!B3*Weighting!S2+TUM_db1_S3_Mat!C3*Weighting!S3+TUM_db1_S3_Mat!D3*Weighting!S4+TUM_db1_S3_Mat!E3*Weighting!S5+TUM_db1_S3_Mat!F3*Weighting!S6+TUM_db1_S3_Mat!G3*Weighting!S7+TUM_db1_S3_Mat!H3*Weighting!S8+TUM_db1_S3_Mat!I3*Weighting!S9+TUM_db1_S3_Mat!J3*Weighting!S10+TUM_db1_S3_Mat!K3*Weighting!S11+TUM_db1_S3_Mat!L3*Weighting!S12+TUM_db1_S3_Mat!M3*Weighting!S13+TUM_db1_S3_Mat!N3*Weighting!S14+TUM_db1_S3_Mat!O3*Weighting!S15+TUM_db1_S3_Mat!P3*Weighting!S16+TUM_db1_S3_Mat!Q3*Weighting!S17</f>
        <v>0.16447146970172891</v>
      </c>
      <c r="T3" s="6">
        <f>+TUM_db1_S3_Mat!B3*Weighting!T2+TUM_db1_S3_Mat!C3*Weighting!T3+TUM_db1_S3_Mat!D3*Weighting!T4+TUM_db1_S3_Mat!E3*Weighting!T5+TUM_db1_S3_Mat!F3*Weighting!T6+TUM_db1_S3_Mat!G3*Weighting!T7+TUM_db1_S3_Mat!H3*Weighting!T8+TUM_db1_S3_Mat!I3*Weighting!T9+TUM_db1_S3_Mat!J3*Weighting!T10+TUM_db1_S3_Mat!K3*Weighting!T11+TUM_db1_S3_Mat!L3*Weighting!T12+TUM_db1_S3_Mat!M3*Weighting!T13+TUM_db1_S3_Mat!N3*Weighting!T14+TUM_db1_S3_Mat!O3*Weighting!T15+TUM_db1_S3_Mat!P3*Weighting!T16+TUM_db1_S3_Mat!Q3*Weighting!T17</f>
        <v>9.1345163010983443E-2</v>
      </c>
      <c r="U3" s="6">
        <f>+TUM_db1_S3_Mat!B3*Weighting!U2+TUM_db1_S3_Mat!C3*Weighting!U3+TUM_db1_S3_Mat!D3*Weighting!U4+TUM_db1_S3_Mat!E3*Weighting!U5+TUM_db1_S3_Mat!F3*Weighting!U6+TUM_db1_S3_Mat!G3*Weighting!U7+TUM_db1_S3_Mat!H3*Weighting!U8+TUM_db1_S3_Mat!I3*Weighting!U9+TUM_db1_S3_Mat!J3*Weighting!U10+TUM_db1_S3_Mat!K3*Weighting!U11+TUM_db1_S3_Mat!L3*Weighting!U12+TUM_db1_S3_Mat!M3*Weighting!U13+TUM_db1_S3_Mat!N3*Weighting!U14+TUM_db1_S3_Mat!O3*Weighting!U15+TUM_db1_S3_Mat!P3*Weighting!U16+TUM_db1_S3_Mat!Q3*Weighting!U17</f>
        <v>2.3326724047571856E-2</v>
      </c>
      <c r="V3" s="6">
        <f>+TUM_db1_S3_Mat!B3*Weighting!V2+TUM_db1_S3_Mat!C3*Weighting!V3+TUM_db1_S3_Mat!D3*Weighting!V4+TUM_db1_S3_Mat!E3*Weighting!V5+TUM_db1_S3_Mat!F3*Weighting!V6+TUM_db1_S3_Mat!G3*Weighting!V7+TUM_db1_S3_Mat!H3*Weighting!V8+TUM_db1_S3_Mat!I3*Weighting!V9+TUM_db1_S3_Mat!J3*Weighting!V10+TUM_db1_S3_Mat!K3*Weighting!V11+TUM_db1_S3_Mat!L3*Weighting!V12+TUM_db1_S3_Mat!M3*Weighting!V13+TUM_db1_S3_Mat!N3*Weighting!V14+TUM_db1_S3_Mat!O3*Weighting!V15+TUM_db1_S3_Mat!P3*Weighting!V16+TUM_db1_S3_Mat!Q3*Weighting!V17</f>
        <v>5.2043461095894729E-2</v>
      </c>
      <c r="W3" s="6">
        <f>+TUM_db1_S3_Mat!B3*Weighting!W2+TUM_db1_S3_Mat!C3*Weighting!W3+TUM_db1_S3_Mat!D3*Weighting!W4+TUM_db1_S3_Mat!E3*Weighting!W5+TUM_db1_S3_Mat!F3*Weighting!W6+TUM_db1_S3_Mat!G3*Weighting!W7+TUM_db1_S3_Mat!H3*Weighting!W8+TUM_db1_S3_Mat!I3*Weighting!W9+TUM_db1_S3_Mat!J3*Weighting!W10+TUM_db1_S3_Mat!K3*Weighting!W11+TUM_db1_S3_Mat!L3*Weighting!W12+TUM_db1_S3_Mat!M3*Weighting!W13+TUM_db1_S3_Mat!N3*Weighting!W14+TUM_db1_S3_Mat!O3*Weighting!W15+TUM_db1_S3_Mat!P3*Weighting!W16+TUM_db1_S3_Mat!Q3*Weighting!W17</f>
        <v>8.974676642307311E-2</v>
      </c>
      <c r="X3" s="6">
        <f>+TUM_db1_S3_Mat!B3*Weighting!X2+TUM_db1_S3_Mat!C3*Weighting!X3+TUM_db1_S3_Mat!D3*Weighting!X4+TUM_db1_S3_Mat!E3*Weighting!X5+TUM_db1_S3_Mat!F3*Weighting!X6+TUM_db1_S3_Mat!G3*Weighting!X7+TUM_db1_S3_Mat!H3*Weighting!X8+TUM_db1_S3_Mat!I3*Weighting!X9+TUM_db1_S3_Mat!J3*Weighting!X10+TUM_db1_S3_Mat!K3*Weighting!X11+TUM_db1_S3_Mat!L3*Weighting!X12+TUM_db1_S3_Mat!M3*Weighting!X13+TUM_db1_S3_Mat!N3*Weighting!X14+TUM_db1_S3_Mat!O3*Weighting!X15+TUM_db1_S3_Mat!P3*Weighting!X16+TUM_db1_S3_Mat!Q3*Weighting!X17</f>
        <v>2.1919056470593556E-2</v>
      </c>
      <c r="Y3" s="6">
        <f>+TUM_db1_S3_Mat!B3*Weighting!Y2+TUM_db1_S3_Mat!C3*Weighting!Y3+TUM_db1_S3_Mat!D3*Weighting!Y4+TUM_db1_S3_Mat!E3*Weighting!Y5+TUM_db1_S3_Mat!F3*Weighting!Y6+TUM_db1_S3_Mat!G3*Weighting!Y7+TUM_db1_S3_Mat!H3*Weighting!Y8+TUM_db1_S3_Mat!I3*Weighting!Y9+TUM_db1_S3_Mat!J3*Weighting!Y10+TUM_db1_S3_Mat!K3*Weighting!Y11+TUM_db1_S3_Mat!L3*Weighting!Y12+TUM_db1_S3_Mat!M3*Weighting!Y13+TUM_db1_S3_Mat!N3*Weighting!Y14+TUM_db1_S3_Mat!O3*Weighting!Y15+TUM_db1_S3_Mat!P3*Weighting!Y16+TUM_db1_S3_Mat!Q3*Weighting!Y17</f>
        <v>2.7653506162759908E-2</v>
      </c>
      <c r="Z3" s="6">
        <f>+TUM_db1_S3_Mat!B3*Weighting!Z2+TUM_db1_S3_Mat!C3*Weighting!Z3+TUM_db1_S3_Mat!D3*Weighting!Z4+TUM_db1_S3_Mat!E3*Weighting!Z5+TUM_db1_S3_Mat!F3*Weighting!Z6+TUM_db1_S3_Mat!G3*Weighting!Z7+TUM_db1_S3_Mat!H3*Weighting!Z8+TUM_db1_S3_Mat!I3*Weighting!Z9+TUM_db1_S3_Mat!J3*Weighting!Z10+TUM_db1_S3_Mat!K3*Weighting!Z11+TUM_db1_S3_Mat!L3*Weighting!Z12+TUM_db1_S3_Mat!M3*Weighting!Z13+TUM_db1_S3_Mat!N3*Weighting!Z14+TUM_db1_S3_Mat!O3*Weighting!Z15+TUM_db1_S3_Mat!P3*Weighting!Z16+TUM_db1_S3_Mat!Q3*Weighting!Z17</f>
        <v>2.8489001592683291E-2</v>
      </c>
      <c r="AA3" s="6">
        <f>+TUM_db1_S3_Mat!B3*Weighting!AA2+TUM_db1_S3_Mat!C3*Weighting!AA3+TUM_db1_S3_Mat!D3*Weighting!AA4+TUM_db1_S3_Mat!E3*Weighting!AA5+TUM_db1_S3_Mat!F3*Weighting!AA6+TUM_db1_S3_Mat!G3*Weighting!AA7+TUM_db1_S3_Mat!H3*Weighting!AA8+TUM_db1_S3_Mat!I3*Weighting!AA9+TUM_db1_S3_Mat!J3*Weighting!AA10+TUM_db1_S3_Mat!K3*Weighting!AA11+TUM_db1_S3_Mat!L3*Weighting!AA12+TUM_db1_S3_Mat!M3*Weighting!AA13+TUM_db1_S3_Mat!N3*Weighting!AA14+TUM_db1_S3_Mat!O3*Weighting!AA15+TUM_db1_S3_Mat!P3*Weighting!AA16+TUM_db1_S3_Mat!Q3*Weighting!AA17</f>
        <v>0.99690912901252726</v>
      </c>
    </row>
    <row r="4" spans="1:27" x14ac:dyDescent="0.35">
      <c r="A4" s="5" t="s">
        <v>3</v>
      </c>
      <c r="B4" s="6">
        <f ca="1">+TUM_db1_S3_Mat!B4*Weighting!B2+TUM_db1_S3_Mat!C4*Weighting!B3+TUM_db1_S3_Mat!D4*Weighting!B4+TUM_db1_S3_Mat!E4*Weighting!B5+TUM_db1_S3_Mat!F4*Weighting!B6+TUM_db1_S3_Mat!G4*Weighting!B7+TUM_db1_S3_Mat!H4*Weighting!B8+TUM_db1_S3_Mat!I4*Weighting!B9+TUM_db1_S3_Mat!J4*Weighting!B10+TUM_db1_S3_Mat!K4*Weighting!B11+TUM_db1_S3_Mat!L4*Weighting!B12+TUM_db1_S3_Mat!M4*Weighting!B13+TUM_db1_S3_Mat!N4*Weighting!B14+TUM_db1_S3_Mat!O4*Weighting!B15+TUM_db1_S3_Mat!P4*Weighting!B16+TUM_db1_S3_Mat!Q4*Weighting!B17</f>
        <v>0.6417920794419133</v>
      </c>
      <c r="C4" s="6">
        <f ca="1">+TUM_db1_S3_Mat!B4*Weighting!C2+TUM_db1_S3_Mat!C4*Weighting!C3+TUM_db1_S3_Mat!D4*Weighting!C4+TUM_db1_S3_Mat!E4*Weighting!C5+TUM_db1_S3_Mat!F4*Weighting!C6+TUM_db1_S3_Mat!G4*Weighting!C7+TUM_db1_S3_Mat!H4*Weighting!C8+TUM_db1_S3_Mat!I4*Weighting!C9+TUM_db1_S3_Mat!J4*Weighting!C10+TUM_db1_S3_Mat!K4*Weighting!C11+TUM_db1_S3_Mat!L4*Weighting!C12+TUM_db1_S3_Mat!M4*Weighting!C13+TUM_db1_S3_Mat!N4*Weighting!C14+TUM_db1_S3_Mat!O4*Weighting!C15+TUM_db1_S3_Mat!P4*Weighting!C16+TUM_db1_S3_Mat!Q4*Weighting!C17</f>
        <v>0.45215326140528456</v>
      </c>
      <c r="D4" s="6">
        <f ca="1">+TUM_db1_S3_Mat!B4*Weighting!D2+TUM_db1_S3_Mat!C4*Weighting!D3+TUM_db1_S3_Mat!D4*Weighting!D4+TUM_db1_S3_Mat!E4*Weighting!D5+TUM_db1_S3_Mat!F4*Weighting!D6+TUM_db1_S3_Mat!G4*Weighting!D7+TUM_db1_S3_Mat!H4*Weighting!D8+TUM_db1_S3_Mat!I4*Weighting!D9+TUM_db1_S3_Mat!J4*Weighting!D10+TUM_db1_S3_Mat!K4*Weighting!D11+TUM_db1_S3_Mat!L4*Weighting!D12+TUM_db1_S3_Mat!M4*Weighting!D13+TUM_db1_S3_Mat!N4*Weighting!D14+TUM_db1_S3_Mat!O4*Weighting!D15+TUM_db1_S3_Mat!P4*Weighting!D16+TUM_db1_S3_Mat!Q4*Weighting!D17</f>
        <v>0.631023311548495</v>
      </c>
      <c r="E4" s="6">
        <f ca="1">+TUM_db1_S3_Mat!B4*Weighting!E2+TUM_db1_S3_Mat!C4*Weighting!E3+TUM_db1_S3_Mat!D4*Weighting!E4+TUM_db1_S3_Mat!E4*Weighting!E5+TUM_db1_S3_Mat!F4*Weighting!E6+TUM_db1_S3_Mat!G4*Weighting!E7+TUM_db1_S3_Mat!H4*Weighting!E8+TUM_db1_S3_Mat!I4*Weighting!E9+TUM_db1_S3_Mat!J4*Weighting!E10+TUM_db1_S3_Mat!K4*Weighting!E11+TUM_db1_S3_Mat!L4*Weighting!E12+TUM_db1_S3_Mat!M4*Weighting!E13+TUM_db1_S3_Mat!N4*Weighting!E14+TUM_db1_S3_Mat!O4*Weighting!E15+TUM_db1_S3_Mat!P4*Weighting!E16+TUM_db1_S3_Mat!Q4*Weighting!E17</f>
        <v>0.21935994215684301</v>
      </c>
      <c r="F4" s="6">
        <f ca="1">+TUM_db1_S3_Mat!B4*Weighting!F2+TUM_db1_S3_Mat!C4*Weighting!F3+TUM_db1_S3_Mat!D4*Weighting!F4+TUM_db1_S3_Mat!E4*Weighting!F5+TUM_db1_S3_Mat!F4*Weighting!F6+TUM_db1_S3_Mat!G4*Weighting!F7+TUM_db1_S3_Mat!H4*Weighting!F8+TUM_db1_S3_Mat!I4*Weighting!F9+TUM_db1_S3_Mat!J4*Weighting!F10+TUM_db1_S3_Mat!K4*Weighting!F11+TUM_db1_S3_Mat!L4*Weighting!F12+TUM_db1_S3_Mat!M4*Weighting!F13+TUM_db1_S3_Mat!N4*Weighting!F14+TUM_db1_S3_Mat!O4*Weighting!F15+TUM_db1_S3_Mat!P4*Weighting!F16+TUM_db1_S3_Mat!Q4*Weighting!F17</f>
        <v>0.5340141686925739</v>
      </c>
      <c r="G4" s="6">
        <f>+TUM_db1_S3_Mat!B4*Weighting!G2+TUM_db1_S3_Mat!C4*Weighting!G3+TUM_db1_S3_Mat!D4*Weighting!G4+TUM_db1_S3_Mat!E4*Weighting!G5+TUM_db1_S3_Mat!F4*Weighting!G6+TUM_db1_S3_Mat!G4*Weighting!G7+TUM_db1_S3_Mat!H4*Weighting!G8+TUM_db1_S3_Mat!I4*Weighting!G9+TUM_db1_S3_Mat!J4*Weighting!G10+TUM_db1_S3_Mat!K4*Weighting!G11+TUM_db1_S3_Mat!L4*Weighting!G12+TUM_db1_S3_Mat!M4*Weighting!G13+TUM_db1_S3_Mat!N4*Weighting!G14+TUM_db1_S3_Mat!O4*Weighting!G15+TUM_db1_S3_Mat!P4*Weighting!G16+TUM_db1_S3_Mat!Q4*Weighting!G17</f>
        <v>0.33223967813453747</v>
      </c>
      <c r="H4" s="6">
        <f>+TUM_db1_S3_Mat!B4*Weighting!H2+TUM_db1_S3_Mat!C4*Weighting!H3+TUM_db1_S3_Mat!D4*Weighting!H4+TUM_db1_S3_Mat!E4*Weighting!H5+TUM_db1_S3_Mat!F4*Weighting!H6+TUM_db1_S3_Mat!G4*Weighting!H7+TUM_db1_S3_Mat!H4*Weighting!H8+TUM_db1_S3_Mat!I4*Weighting!H9+TUM_db1_S3_Mat!J4*Weighting!H10+TUM_db1_S3_Mat!K4*Weighting!H11+TUM_db1_S3_Mat!L4*Weighting!H12+TUM_db1_S3_Mat!M4*Weighting!H13+TUM_db1_S3_Mat!N4*Weighting!H14+TUM_db1_S3_Mat!O4*Weighting!H15+TUM_db1_S3_Mat!P4*Weighting!H16+TUM_db1_S3_Mat!Q4*Weighting!H17</f>
        <v>0.33722415577032605</v>
      </c>
      <c r="I4" s="6">
        <f>+TUM_db1_S3_Mat!B4*Weighting!I2+TUM_db1_S3_Mat!C4*Weighting!I3+TUM_db1_S3_Mat!D4*Weighting!I4+TUM_db1_S3_Mat!E4*Weighting!I5+TUM_db1_S3_Mat!F4*Weighting!I6+TUM_db1_S3_Mat!G4*Weighting!I7+TUM_db1_S3_Mat!H4*Weighting!I8+TUM_db1_S3_Mat!I4*Weighting!I9+TUM_db1_S3_Mat!J4*Weighting!I10+TUM_db1_S3_Mat!K4*Weighting!I11+TUM_db1_S3_Mat!L4*Weighting!I12+TUM_db1_S3_Mat!M4*Weighting!I13+TUM_db1_S3_Mat!N4*Weighting!I14+TUM_db1_S3_Mat!O4*Weighting!I15+TUM_db1_S3_Mat!P4*Weighting!I16+TUM_db1_S3_Mat!Q4*Weighting!I17</f>
        <v>0.3294351162731351</v>
      </c>
      <c r="J4" s="6">
        <f>+TUM_db1_S3_Mat!B4*Weighting!J2+TUM_db1_S3_Mat!C4*Weighting!J3+TUM_db1_S3_Mat!D4*Weighting!J4+TUM_db1_S3_Mat!E4*Weighting!J5+TUM_db1_S3_Mat!F4*Weighting!J6+TUM_db1_S3_Mat!G4*Weighting!J7+TUM_db1_S3_Mat!H4*Weighting!J8+TUM_db1_S3_Mat!I4*Weighting!J9+TUM_db1_S3_Mat!J4*Weighting!J10+TUM_db1_S3_Mat!K4*Weighting!J11+TUM_db1_S3_Mat!L4*Weighting!J12+TUM_db1_S3_Mat!M4*Weighting!J13+TUM_db1_S3_Mat!N4*Weighting!J14+TUM_db1_S3_Mat!O4*Weighting!J15+TUM_db1_S3_Mat!P4*Weighting!J16+TUM_db1_S3_Mat!Q4*Weighting!J17</f>
        <v>0.20763787002134876</v>
      </c>
      <c r="K4" s="6">
        <f>+TUM_db1_S3_Mat!B4*Weighting!K2+TUM_db1_S3_Mat!C4*Weighting!K3+TUM_db1_S3_Mat!D4*Weighting!K4+TUM_db1_S3_Mat!E4*Weighting!K5+TUM_db1_S3_Mat!F4*Weighting!K6+TUM_db1_S3_Mat!G4*Weighting!K7+TUM_db1_S3_Mat!H4*Weighting!K8+TUM_db1_S3_Mat!I4*Weighting!K9+TUM_db1_S3_Mat!J4*Weighting!K10+TUM_db1_S3_Mat!K4*Weighting!K11+TUM_db1_S3_Mat!L4*Weighting!K12+TUM_db1_S3_Mat!M4*Weighting!K13+TUM_db1_S3_Mat!N4*Weighting!K14+TUM_db1_S3_Mat!O4*Weighting!K15+TUM_db1_S3_Mat!P4*Weighting!K16+TUM_db1_S3_Mat!Q4*Weighting!K17</f>
        <v>0.30626844343299364</v>
      </c>
      <c r="L4" s="6">
        <f>+TUM_db1_S3_Mat!B4*Weighting!L2+TUM_db1_S3_Mat!C4*Weighting!L3+TUM_db1_S3_Mat!D4*Weighting!L4+TUM_db1_S3_Mat!E4*Weighting!L5+TUM_db1_S3_Mat!F4*Weighting!L6+TUM_db1_S3_Mat!G4*Weighting!L7+TUM_db1_S3_Mat!H4*Weighting!L8+TUM_db1_S3_Mat!I4*Weighting!L9+TUM_db1_S3_Mat!J4*Weighting!L10+TUM_db1_S3_Mat!K4*Weighting!L11+TUM_db1_S3_Mat!L4*Weighting!L12+TUM_db1_S3_Mat!M4*Weighting!L13+TUM_db1_S3_Mat!N4*Weighting!L14+TUM_db1_S3_Mat!O4*Weighting!L15+TUM_db1_S3_Mat!P4*Weighting!L16+TUM_db1_S3_Mat!Q4*Weighting!L17</f>
        <v>0.21268696785317087</v>
      </c>
      <c r="M4" s="6">
        <f>+TUM_db1_S3_Mat!B4*Weighting!M2+TUM_db1_S3_Mat!C4*Weighting!M3+TUM_db1_S3_Mat!D4*Weighting!M4+TUM_db1_S3_Mat!E4*Weighting!M5+TUM_db1_S3_Mat!F4*Weighting!M6+TUM_db1_S3_Mat!G4*Weighting!M7+TUM_db1_S3_Mat!H4*Weighting!M8+TUM_db1_S3_Mat!I4*Weighting!M9+TUM_db1_S3_Mat!J4*Weighting!M10+TUM_db1_S3_Mat!K4*Weighting!M11+TUM_db1_S3_Mat!L4*Weighting!M12+TUM_db1_S3_Mat!M4*Weighting!M13+TUM_db1_S3_Mat!N4*Weighting!M14+TUM_db1_S3_Mat!O4*Weighting!M15+TUM_db1_S3_Mat!P4*Weighting!M16+TUM_db1_S3_Mat!Q4*Weighting!M17</f>
        <v>8.8586385060157341E-2</v>
      </c>
      <c r="N4" s="6">
        <f>+TUM_db1_S3_Mat!B4*Weighting!N2+TUM_db1_S3_Mat!C4*Weighting!N3+TUM_db1_S3_Mat!D4*Weighting!N4+TUM_db1_S3_Mat!E4*Weighting!N5+TUM_db1_S3_Mat!F4*Weighting!N6+TUM_db1_S3_Mat!G4*Weighting!N7+TUM_db1_S3_Mat!H4*Weighting!N8+TUM_db1_S3_Mat!I4*Weighting!N9+TUM_db1_S3_Mat!J4*Weighting!N10+TUM_db1_S3_Mat!K4*Weighting!N11+TUM_db1_S3_Mat!L4*Weighting!N12+TUM_db1_S3_Mat!M4*Weighting!N13+TUM_db1_S3_Mat!N4*Weighting!N14+TUM_db1_S3_Mat!O4*Weighting!N15+TUM_db1_S3_Mat!P4*Weighting!N16+TUM_db1_S3_Mat!Q4*Weighting!N17</f>
        <v>1.1312686750124543</v>
      </c>
      <c r="O4" s="6">
        <f>+TUM_db1_S3_Mat!B4*Weighting!O2+TUM_db1_S3_Mat!C4*Weighting!O3+TUM_db1_S3_Mat!D4*Weighting!O4+TUM_db1_S3_Mat!E4*Weighting!O5+TUM_db1_S3_Mat!F4*Weighting!O6+TUM_db1_S3_Mat!G4*Weighting!O7+TUM_db1_S3_Mat!H4*Weighting!O8+TUM_db1_S3_Mat!I4*Weighting!O9+TUM_db1_S3_Mat!J4*Weighting!O10+TUM_db1_S3_Mat!K4*Weighting!O11+TUM_db1_S3_Mat!L4*Weighting!O12+TUM_db1_S3_Mat!M4*Weighting!O13+TUM_db1_S3_Mat!N4*Weighting!O14+TUM_db1_S3_Mat!O4*Weighting!O15+TUM_db1_S3_Mat!P4*Weighting!O16+TUM_db1_S3_Mat!Q4*Weighting!O17</f>
        <v>0.29932448928426736</v>
      </c>
      <c r="P4" s="6">
        <f>+TUM_db1_S3_Mat!B4*Weighting!P2+TUM_db1_S3_Mat!C4*Weighting!P3+TUM_db1_S3_Mat!D4*Weighting!P4+TUM_db1_S3_Mat!E4*Weighting!P5+TUM_db1_S3_Mat!F4*Weighting!P6+TUM_db1_S3_Mat!G4*Weighting!P7+TUM_db1_S3_Mat!H4*Weighting!P8+TUM_db1_S3_Mat!I4*Weighting!P9+TUM_db1_S3_Mat!J4*Weighting!P10+TUM_db1_S3_Mat!K4*Weighting!P11+TUM_db1_S3_Mat!L4*Weighting!P12+TUM_db1_S3_Mat!M4*Weighting!P13+TUM_db1_S3_Mat!N4*Weighting!P14+TUM_db1_S3_Mat!O4*Weighting!P15+TUM_db1_S3_Mat!P4*Weighting!P16+TUM_db1_S3_Mat!Q4*Weighting!P17</f>
        <v>0.16911790832996912</v>
      </c>
      <c r="Q4" s="6">
        <f>+TUM_db1_S3_Mat!B4*Weighting!Q2+TUM_db1_S3_Mat!C4*Weighting!Q3+TUM_db1_S3_Mat!D4*Weighting!Q4+TUM_db1_S3_Mat!E4*Weighting!Q5+TUM_db1_S3_Mat!F4*Weighting!Q6+TUM_db1_S3_Mat!G4*Weighting!Q7+TUM_db1_S3_Mat!H4*Weighting!Q8+TUM_db1_S3_Mat!I4*Weighting!Q9+TUM_db1_S3_Mat!J4*Weighting!Q10+TUM_db1_S3_Mat!K4*Weighting!Q11+TUM_db1_S3_Mat!L4*Weighting!Q12+TUM_db1_S3_Mat!M4*Weighting!Q13+TUM_db1_S3_Mat!N4*Weighting!Q14+TUM_db1_S3_Mat!O4*Weighting!Q15+TUM_db1_S3_Mat!P4*Weighting!Q16+TUM_db1_S3_Mat!Q4*Weighting!Q17</f>
        <v>0.13797999778546735</v>
      </c>
      <c r="R4" s="6">
        <f>+TUM_db1_S3_Mat!B4*Weighting!R2+TUM_db1_S3_Mat!C4*Weighting!R3+TUM_db1_S3_Mat!D4*Weighting!R4+TUM_db1_S3_Mat!E4*Weighting!R5+TUM_db1_S3_Mat!F4*Weighting!R6+TUM_db1_S3_Mat!G4*Weighting!R7+TUM_db1_S3_Mat!H4*Weighting!R8+TUM_db1_S3_Mat!I4*Weighting!R9+TUM_db1_S3_Mat!J4*Weighting!R10+TUM_db1_S3_Mat!K4*Weighting!R11+TUM_db1_S3_Mat!L4*Weighting!R12+TUM_db1_S3_Mat!M4*Weighting!R13+TUM_db1_S3_Mat!N4*Weighting!R14+TUM_db1_S3_Mat!O4*Weighting!R15+TUM_db1_S3_Mat!P4*Weighting!R16+TUM_db1_S3_Mat!Q4*Weighting!R17</f>
        <v>0.28506187179148218</v>
      </c>
      <c r="S4" s="6">
        <f>+TUM_db1_S3_Mat!B4*Weighting!S2+TUM_db1_S3_Mat!C4*Weighting!S3+TUM_db1_S3_Mat!D4*Weighting!S4+TUM_db1_S3_Mat!E4*Weighting!S5+TUM_db1_S3_Mat!F4*Weighting!S6+TUM_db1_S3_Mat!G4*Weighting!S7+TUM_db1_S3_Mat!H4*Weighting!S8+TUM_db1_S3_Mat!I4*Weighting!S9+TUM_db1_S3_Mat!J4*Weighting!S10+TUM_db1_S3_Mat!K4*Weighting!S11+TUM_db1_S3_Mat!L4*Weighting!S12+TUM_db1_S3_Mat!M4*Weighting!S13+TUM_db1_S3_Mat!N4*Weighting!S14+TUM_db1_S3_Mat!O4*Weighting!S15+TUM_db1_S3_Mat!P4*Weighting!S16+TUM_db1_S3_Mat!Q4*Weighting!S17</f>
        <v>0.32894293940345765</v>
      </c>
      <c r="T4" s="6">
        <f>+TUM_db1_S3_Mat!B4*Weighting!T2+TUM_db1_S3_Mat!C4*Weighting!T3+TUM_db1_S3_Mat!D4*Weighting!T4+TUM_db1_S3_Mat!E4*Weighting!T5+TUM_db1_S3_Mat!F4*Weighting!T6+TUM_db1_S3_Mat!G4*Weighting!T7+TUM_db1_S3_Mat!H4*Weighting!T8+TUM_db1_S3_Mat!I4*Weighting!T9+TUM_db1_S3_Mat!J4*Weighting!T10+TUM_db1_S3_Mat!K4*Weighting!T11+TUM_db1_S3_Mat!L4*Weighting!T12+TUM_db1_S3_Mat!M4*Weighting!T13+TUM_db1_S3_Mat!N4*Weighting!T14+TUM_db1_S3_Mat!O4*Weighting!T15+TUM_db1_S3_Mat!P4*Weighting!T16+TUM_db1_S3_Mat!Q4*Weighting!T17</f>
        <v>0.18269032602196683</v>
      </c>
      <c r="U4" s="6">
        <f>+TUM_db1_S3_Mat!B4*Weighting!U2+TUM_db1_S3_Mat!C4*Weighting!U3+TUM_db1_S3_Mat!D4*Weighting!U4+TUM_db1_S3_Mat!E4*Weighting!U5+TUM_db1_S3_Mat!F4*Weighting!U6+TUM_db1_S3_Mat!G4*Weighting!U7+TUM_db1_S3_Mat!H4*Weighting!U8+TUM_db1_S3_Mat!I4*Weighting!U9+TUM_db1_S3_Mat!J4*Weighting!U10+TUM_db1_S3_Mat!K4*Weighting!U11+TUM_db1_S3_Mat!L4*Weighting!U12+TUM_db1_S3_Mat!M4*Weighting!U13+TUM_db1_S3_Mat!N4*Weighting!U14+TUM_db1_S3_Mat!O4*Weighting!U15+TUM_db1_S3_Mat!P4*Weighting!U16+TUM_db1_S3_Mat!Q4*Weighting!U17</f>
        <v>4.6653448095143692E-2</v>
      </c>
      <c r="V4" s="6">
        <f>+TUM_db1_S3_Mat!B4*Weighting!V2+TUM_db1_S3_Mat!C4*Weighting!V3+TUM_db1_S3_Mat!D4*Weighting!V4+TUM_db1_S3_Mat!E4*Weighting!V5+TUM_db1_S3_Mat!F4*Weighting!V6+TUM_db1_S3_Mat!G4*Weighting!V7+TUM_db1_S3_Mat!H4*Weighting!V8+TUM_db1_S3_Mat!I4*Weighting!V9+TUM_db1_S3_Mat!J4*Weighting!V10+TUM_db1_S3_Mat!K4*Weighting!V11+TUM_db1_S3_Mat!L4*Weighting!V12+TUM_db1_S3_Mat!M4*Weighting!V13+TUM_db1_S3_Mat!N4*Weighting!V14+TUM_db1_S3_Mat!O4*Weighting!V15+TUM_db1_S3_Mat!P4*Weighting!V16+TUM_db1_S3_Mat!Q4*Weighting!V17</f>
        <v>0.10408692219178942</v>
      </c>
      <c r="W4" s="6">
        <f>+TUM_db1_S3_Mat!B4*Weighting!W2+TUM_db1_S3_Mat!C4*Weighting!W3+TUM_db1_S3_Mat!D4*Weighting!W4+TUM_db1_S3_Mat!E4*Weighting!W5+TUM_db1_S3_Mat!F4*Weighting!W6+TUM_db1_S3_Mat!G4*Weighting!W7+TUM_db1_S3_Mat!H4*Weighting!W8+TUM_db1_S3_Mat!I4*Weighting!W9+TUM_db1_S3_Mat!J4*Weighting!W10+TUM_db1_S3_Mat!K4*Weighting!W11+TUM_db1_S3_Mat!L4*Weighting!W12+TUM_db1_S3_Mat!M4*Weighting!W13+TUM_db1_S3_Mat!N4*Weighting!W14+TUM_db1_S3_Mat!O4*Weighting!W15+TUM_db1_S3_Mat!P4*Weighting!W16+TUM_db1_S3_Mat!Q4*Weighting!W17</f>
        <v>0.17949353284614614</v>
      </c>
      <c r="X4" s="6">
        <f>+TUM_db1_S3_Mat!B4*Weighting!X2+TUM_db1_S3_Mat!C4*Weighting!X3+TUM_db1_S3_Mat!D4*Weighting!X4+TUM_db1_S3_Mat!E4*Weighting!X5+TUM_db1_S3_Mat!F4*Weighting!X6+TUM_db1_S3_Mat!G4*Weighting!X7+TUM_db1_S3_Mat!H4*Weighting!X8+TUM_db1_S3_Mat!I4*Weighting!X9+TUM_db1_S3_Mat!J4*Weighting!X10+TUM_db1_S3_Mat!K4*Weighting!X11+TUM_db1_S3_Mat!L4*Weighting!X12+TUM_db1_S3_Mat!M4*Weighting!X13+TUM_db1_S3_Mat!N4*Weighting!X14+TUM_db1_S3_Mat!O4*Weighting!X15+TUM_db1_S3_Mat!P4*Weighting!X16+TUM_db1_S3_Mat!Q4*Weighting!X17</f>
        <v>4.3838112941187092E-2</v>
      </c>
      <c r="Y4" s="6">
        <f>+TUM_db1_S3_Mat!B4*Weighting!Y2+TUM_db1_S3_Mat!C4*Weighting!Y3+TUM_db1_S3_Mat!D4*Weighting!Y4+TUM_db1_S3_Mat!E4*Weighting!Y5+TUM_db1_S3_Mat!F4*Weighting!Y6+TUM_db1_S3_Mat!G4*Weighting!Y7+TUM_db1_S3_Mat!H4*Weighting!Y8+TUM_db1_S3_Mat!I4*Weighting!Y9+TUM_db1_S3_Mat!J4*Weighting!Y10+TUM_db1_S3_Mat!K4*Weighting!Y11+TUM_db1_S3_Mat!L4*Weighting!Y12+TUM_db1_S3_Mat!M4*Weighting!Y13+TUM_db1_S3_Mat!N4*Weighting!Y14+TUM_db1_S3_Mat!O4*Weighting!Y15+TUM_db1_S3_Mat!P4*Weighting!Y16+TUM_db1_S3_Mat!Q4*Weighting!Y17</f>
        <v>5.5307012325519794E-2</v>
      </c>
      <c r="Z4" s="6">
        <f>+TUM_db1_S3_Mat!B4*Weighting!Z2+TUM_db1_S3_Mat!C4*Weighting!Z3+TUM_db1_S3_Mat!D4*Weighting!Z4+TUM_db1_S3_Mat!E4*Weighting!Z5+TUM_db1_S3_Mat!F4*Weighting!Z6+TUM_db1_S3_Mat!G4*Weighting!Z7+TUM_db1_S3_Mat!H4*Weighting!Z8+TUM_db1_S3_Mat!I4*Weighting!Z9+TUM_db1_S3_Mat!J4*Weighting!Z10+TUM_db1_S3_Mat!K4*Weighting!Z11+TUM_db1_S3_Mat!L4*Weighting!Z12+TUM_db1_S3_Mat!M4*Weighting!Z13+TUM_db1_S3_Mat!N4*Weighting!Z14+TUM_db1_S3_Mat!O4*Weighting!Z15+TUM_db1_S3_Mat!P4*Weighting!Z16+TUM_db1_S3_Mat!Q4*Weighting!Z17</f>
        <v>5.6978003185366562E-2</v>
      </c>
      <c r="AA4" s="6">
        <f>+TUM_db1_S3_Mat!B4*Weighting!AA2+TUM_db1_S3_Mat!C4*Weighting!AA3+TUM_db1_S3_Mat!D4*Weighting!AA4+TUM_db1_S3_Mat!E4*Weighting!AA5+TUM_db1_S3_Mat!F4*Weighting!AA6+TUM_db1_S3_Mat!G4*Weighting!AA7+TUM_db1_S3_Mat!H4*Weighting!AA8+TUM_db1_S3_Mat!I4*Weighting!AA9+TUM_db1_S3_Mat!J4*Weighting!AA10+TUM_db1_S3_Mat!K4*Weighting!AA11+TUM_db1_S3_Mat!L4*Weighting!AA12+TUM_db1_S3_Mat!M4*Weighting!AA13+TUM_db1_S3_Mat!N4*Weighting!AA14+TUM_db1_S3_Mat!O4*Weighting!AA15+TUM_db1_S3_Mat!P4*Weighting!AA16+TUM_db1_S3_Mat!Q4*Weighting!AA17</f>
        <v>1.9938182580250536</v>
      </c>
    </row>
    <row r="5" spans="1:27" x14ac:dyDescent="0.35">
      <c r="A5" s="5" t="s">
        <v>4</v>
      </c>
      <c r="B5" s="6">
        <f ca="1">+TUM_db1_S3_Mat!B5*Weighting!B2+TUM_db1_S3_Mat!C5*Weighting!B3+TUM_db1_S3_Mat!D5*Weighting!B4+TUM_db1_S3_Mat!E5*Weighting!B5+TUM_db1_S3_Mat!F5*Weighting!B6+TUM_db1_S3_Mat!G5*Weighting!B7+TUM_db1_S3_Mat!H5*Weighting!B8+TUM_db1_S3_Mat!I5*Weighting!B9+TUM_db1_S3_Mat!J5*Weighting!B10+TUM_db1_S3_Mat!K5*Weighting!B11+TUM_db1_S3_Mat!L5*Weighting!B12+TUM_db1_S3_Mat!M5*Weighting!B13+TUM_db1_S3_Mat!N5*Weighting!B14+TUM_db1_S3_Mat!O5*Weighting!B15+TUM_db1_S3_Mat!P5*Weighting!B16+TUM_db1_S3_Mat!Q5*Weighting!B17</f>
        <v>0.96268811916287</v>
      </c>
      <c r="C5" s="6">
        <f ca="1">+TUM_db1_S3_Mat!B5*Weighting!C2+TUM_db1_S3_Mat!C5*Weighting!C3+TUM_db1_S3_Mat!D5*Weighting!C4+TUM_db1_S3_Mat!E5*Weighting!C5+TUM_db1_S3_Mat!F5*Weighting!C6+TUM_db1_S3_Mat!G5*Weighting!C7+TUM_db1_S3_Mat!H5*Weighting!C8+TUM_db1_S3_Mat!I5*Weighting!C9+TUM_db1_S3_Mat!J5*Weighting!C10+TUM_db1_S3_Mat!K5*Weighting!C11+TUM_db1_S3_Mat!L5*Weighting!C12+TUM_db1_S3_Mat!M5*Weighting!C13+TUM_db1_S3_Mat!N5*Weighting!C14+TUM_db1_S3_Mat!O5*Weighting!C15+TUM_db1_S3_Mat!P5*Weighting!C16+TUM_db1_S3_Mat!Q5*Weighting!C17</f>
        <v>0.67822989210792706</v>
      </c>
      <c r="D5" s="6">
        <f ca="1">+TUM_db1_S3_Mat!B5*Weighting!D2+TUM_db1_S3_Mat!C5*Weighting!D3+TUM_db1_S3_Mat!D5*Weighting!D4+TUM_db1_S3_Mat!E5*Weighting!D5+TUM_db1_S3_Mat!F5*Weighting!D6+TUM_db1_S3_Mat!G5*Weighting!D7+TUM_db1_S3_Mat!H5*Weighting!D8+TUM_db1_S3_Mat!I5*Weighting!D9+TUM_db1_S3_Mat!J5*Weighting!D10+TUM_db1_S3_Mat!K5*Weighting!D11+TUM_db1_S3_Mat!L5*Weighting!D12+TUM_db1_S3_Mat!M5*Weighting!D13+TUM_db1_S3_Mat!N5*Weighting!D14+TUM_db1_S3_Mat!O5*Weighting!D15+TUM_db1_S3_Mat!P5*Weighting!D16+TUM_db1_S3_Mat!Q5*Weighting!D17</f>
        <v>0.94653496732274256</v>
      </c>
      <c r="E5" s="6">
        <f ca="1">+TUM_db1_S3_Mat!B5*Weighting!E2+TUM_db1_S3_Mat!C5*Weighting!E3+TUM_db1_S3_Mat!D5*Weighting!E4+TUM_db1_S3_Mat!E5*Weighting!E5+TUM_db1_S3_Mat!F5*Weighting!E6+TUM_db1_S3_Mat!G5*Weighting!E7+TUM_db1_S3_Mat!H5*Weighting!E8+TUM_db1_S3_Mat!I5*Weighting!E9+TUM_db1_S3_Mat!J5*Weighting!E10+TUM_db1_S3_Mat!K5*Weighting!E11+TUM_db1_S3_Mat!L5*Weighting!E12+TUM_db1_S3_Mat!M5*Weighting!E13+TUM_db1_S3_Mat!N5*Weighting!E14+TUM_db1_S3_Mat!O5*Weighting!E15+TUM_db1_S3_Mat!P5*Weighting!E16+TUM_db1_S3_Mat!Q5*Weighting!E17</f>
        <v>0.3290399132352646</v>
      </c>
      <c r="F5" s="6">
        <f ca="1">+TUM_db1_S3_Mat!B5*Weighting!F2+TUM_db1_S3_Mat!C5*Weighting!F3+TUM_db1_S3_Mat!D5*Weighting!F4+TUM_db1_S3_Mat!E5*Weighting!F5+TUM_db1_S3_Mat!F5*Weighting!F6+TUM_db1_S3_Mat!G5*Weighting!F7+TUM_db1_S3_Mat!H5*Weighting!F8+TUM_db1_S3_Mat!I5*Weighting!F9+TUM_db1_S3_Mat!J5*Weighting!F10+TUM_db1_S3_Mat!K5*Weighting!F11+TUM_db1_S3_Mat!L5*Weighting!F12+TUM_db1_S3_Mat!M5*Weighting!F13+TUM_db1_S3_Mat!N5*Weighting!F14+TUM_db1_S3_Mat!O5*Weighting!F15+TUM_db1_S3_Mat!P5*Weighting!F16+TUM_db1_S3_Mat!Q5*Weighting!F17</f>
        <v>0.80102125303886118</v>
      </c>
      <c r="G5" s="6">
        <f>+TUM_db1_S3_Mat!B5*Weighting!G2+TUM_db1_S3_Mat!C5*Weighting!G3+TUM_db1_S3_Mat!D5*Weighting!G4+TUM_db1_S3_Mat!E5*Weighting!G5+TUM_db1_S3_Mat!F5*Weighting!G6+TUM_db1_S3_Mat!G5*Weighting!G7+TUM_db1_S3_Mat!H5*Weighting!G8+TUM_db1_S3_Mat!I5*Weighting!G9+TUM_db1_S3_Mat!J5*Weighting!G10+TUM_db1_S3_Mat!K5*Weighting!G11+TUM_db1_S3_Mat!L5*Weighting!G12+TUM_db1_S3_Mat!M5*Weighting!G13+TUM_db1_S3_Mat!N5*Weighting!G14+TUM_db1_S3_Mat!O5*Weighting!G15+TUM_db1_S3_Mat!P5*Weighting!G16+TUM_db1_S3_Mat!Q5*Weighting!G17</f>
        <v>0.49835951720180627</v>
      </c>
      <c r="H5" s="6">
        <f>+TUM_db1_S3_Mat!B5*Weighting!H2+TUM_db1_S3_Mat!C5*Weighting!H3+TUM_db1_S3_Mat!D5*Weighting!H4+TUM_db1_S3_Mat!E5*Weighting!H5+TUM_db1_S3_Mat!F5*Weighting!H6+TUM_db1_S3_Mat!G5*Weighting!H7+TUM_db1_S3_Mat!H5*Weighting!H8+TUM_db1_S3_Mat!I5*Weighting!H9+TUM_db1_S3_Mat!J5*Weighting!H10+TUM_db1_S3_Mat!K5*Weighting!H11+TUM_db1_S3_Mat!L5*Weighting!H12+TUM_db1_S3_Mat!M5*Weighting!H13+TUM_db1_S3_Mat!N5*Weighting!H14+TUM_db1_S3_Mat!O5*Weighting!H15+TUM_db1_S3_Mat!P5*Weighting!H16+TUM_db1_S3_Mat!Q5*Weighting!H17</f>
        <v>0.50583623365548913</v>
      </c>
      <c r="I5" s="6">
        <f>+TUM_db1_S3_Mat!B5*Weighting!I2+TUM_db1_S3_Mat!C5*Weighting!I3+TUM_db1_S3_Mat!D5*Weighting!I4+TUM_db1_S3_Mat!E5*Weighting!I5+TUM_db1_S3_Mat!F5*Weighting!I6+TUM_db1_S3_Mat!G5*Weighting!I7+TUM_db1_S3_Mat!H5*Weighting!I8+TUM_db1_S3_Mat!I5*Weighting!I9+TUM_db1_S3_Mat!J5*Weighting!I10+TUM_db1_S3_Mat!K5*Weighting!I11+TUM_db1_S3_Mat!L5*Weighting!I12+TUM_db1_S3_Mat!M5*Weighting!I13+TUM_db1_S3_Mat!N5*Weighting!I14+TUM_db1_S3_Mat!O5*Weighting!I15+TUM_db1_S3_Mat!P5*Weighting!I16+TUM_db1_S3_Mat!Q5*Weighting!I17</f>
        <v>0.4941526744097029</v>
      </c>
      <c r="J5" s="6">
        <f>+TUM_db1_S3_Mat!B5*Weighting!J2+TUM_db1_S3_Mat!C5*Weighting!J3+TUM_db1_S3_Mat!D5*Weighting!J4+TUM_db1_S3_Mat!E5*Weighting!J5+TUM_db1_S3_Mat!F5*Weighting!J6+TUM_db1_S3_Mat!G5*Weighting!J7+TUM_db1_S3_Mat!H5*Weighting!J8+TUM_db1_S3_Mat!I5*Weighting!J9+TUM_db1_S3_Mat!J5*Weighting!J10+TUM_db1_S3_Mat!K5*Weighting!J11+TUM_db1_S3_Mat!L5*Weighting!J12+TUM_db1_S3_Mat!M5*Weighting!J13+TUM_db1_S3_Mat!N5*Weighting!J14+TUM_db1_S3_Mat!O5*Weighting!J15+TUM_db1_S3_Mat!P5*Weighting!J16+TUM_db1_S3_Mat!Q5*Weighting!J17</f>
        <v>0.31145680503202322</v>
      </c>
      <c r="K5" s="6">
        <f>+TUM_db1_S3_Mat!B5*Weighting!K2+TUM_db1_S3_Mat!C5*Weighting!K3+TUM_db1_S3_Mat!D5*Weighting!K4+TUM_db1_S3_Mat!E5*Weighting!K5+TUM_db1_S3_Mat!F5*Weighting!K6+TUM_db1_S3_Mat!G5*Weighting!K7+TUM_db1_S3_Mat!H5*Weighting!K8+TUM_db1_S3_Mat!I5*Weighting!K9+TUM_db1_S3_Mat!J5*Weighting!K10+TUM_db1_S3_Mat!K5*Weighting!K11+TUM_db1_S3_Mat!L5*Weighting!K12+TUM_db1_S3_Mat!M5*Weighting!K13+TUM_db1_S3_Mat!N5*Weighting!K14+TUM_db1_S3_Mat!O5*Weighting!K15+TUM_db1_S3_Mat!P5*Weighting!K16+TUM_db1_S3_Mat!Q5*Weighting!K17</f>
        <v>0.45940266514949046</v>
      </c>
      <c r="L5" s="6">
        <f>+TUM_db1_S3_Mat!B5*Weighting!L2+TUM_db1_S3_Mat!C5*Weighting!L3+TUM_db1_S3_Mat!D5*Weighting!L4+TUM_db1_S3_Mat!E5*Weighting!L5+TUM_db1_S3_Mat!F5*Weighting!L6+TUM_db1_S3_Mat!G5*Weighting!L7+TUM_db1_S3_Mat!H5*Weighting!L8+TUM_db1_S3_Mat!I5*Weighting!L9+TUM_db1_S3_Mat!J5*Weighting!L10+TUM_db1_S3_Mat!K5*Weighting!L11+TUM_db1_S3_Mat!L5*Weighting!L12+TUM_db1_S3_Mat!M5*Weighting!L13+TUM_db1_S3_Mat!N5*Weighting!L14+TUM_db1_S3_Mat!O5*Weighting!L15+TUM_db1_S3_Mat!P5*Weighting!L16+TUM_db1_S3_Mat!Q5*Weighting!L17</f>
        <v>0.31903045177975636</v>
      </c>
      <c r="M5" s="6">
        <f>+TUM_db1_S3_Mat!B5*Weighting!M2+TUM_db1_S3_Mat!C5*Weighting!M3+TUM_db1_S3_Mat!D5*Weighting!M4+TUM_db1_S3_Mat!E5*Weighting!M5+TUM_db1_S3_Mat!F5*Weighting!M6+TUM_db1_S3_Mat!G5*Weighting!M7+TUM_db1_S3_Mat!H5*Weighting!M8+TUM_db1_S3_Mat!I5*Weighting!M9+TUM_db1_S3_Mat!J5*Weighting!M10+TUM_db1_S3_Mat!K5*Weighting!M11+TUM_db1_S3_Mat!L5*Weighting!M12+TUM_db1_S3_Mat!M5*Weighting!M13+TUM_db1_S3_Mat!N5*Weighting!M14+TUM_db1_S3_Mat!O5*Weighting!M15+TUM_db1_S3_Mat!P5*Weighting!M16+TUM_db1_S3_Mat!Q5*Weighting!M17</f>
        <v>0.13287957759023605</v>
      </c>
      <c r="N5" s="6">
        <f>+TUM_db1_S3_Mat!B5*Weighting!N2+TUM_db1_S3_Mat!C5*Weighting!N3+TUM_db1_S3_Mat!D5*Weighting!N4+TUM_db1_S3_Mat!E5*Weighting!N5+TUM_db1_S3_Mat!F5*Weighting!N6+TUM_db1_S3_Mat!G5*Weighting!N7+TUM_db1_S3_Mat!H5*Weighting!N8+TUM_db1_S3_Mat!I5*Weighting!N9+TUM_db1_S3_Mat!J5*Weighting!N10+TUM_db1_S3_Mat!K5*Weighting!N11+TUM_db1_S3_Mat!L5*Weighting!N12+TUM_db1_S3_Mat!M5*Weighting!N13+TUM_db1_S3_Mat!N5*Weighting!N14+TUM_db1_S3_Mat!O5*Weighting!N15+TUM_db1_S3_Mat!P5*Weighting!N16+TUM_db1_S3_Mat!Q5*Weighting!N17</f>
        <v>1.6969030125186817</v>
      </c>
      <c r="O5" s="6">
        <f>+TUM_db1_S3_Mat!B5*Weighting!O2+TUM_db1_S3_Mat!C5*Weighting!O3+TUM_db1_S3_Mat!D5*Weighting!O4+TUM_db1_S3_Mat!E5*Weighting!O5+TUM_db1_S3_Mat!F5*Weighting!O6+TUM_db1_S3_Mat!G5*Weighting!O7+TUM_db1_S3_Mat!H5*Weighting!O8+TUM_db1_S3_Mat!I5*Weighting!O9+TUM_db1_S3_Mat!J5*Weighting!O10+TUM_db1_S3_Mat!K5*Weighting!O11+TUM_db1_S3_Mat!L5*Weighting!O12+TUM_db1_S3_Mat!M5*Weighting!O13+TUM_db1_S3_Mat!N5*Weighting!O14+TUM_db1_S3_Mat!O5*Weighting!O15+TUM_db1_S3_Mat!P5*Weighting!O16+TUM_db1_S3_Mat!Q5*Weighting!O17</f>
        <v>0.44898673392640109</v>
      </c>
      <c r="P5" s="6">
        <f>+TUM_db1_S3_Mat!B5*Weighting!P2+TUM_db1_S3_Mat!C5*Weighting!P3+TUM_db1_S3_Mat!D5*Weighting!P4+TUM_db1_S3_Mat!E5*Weighting!P5+TUM_db1_S3_Mat!F5*Weighting!P6+TUM_db1_S3_Mat!G5*Weighting!P7+TUM_db1_S3_Mat!H5*Weighting!P8+TUM_db1_S3_Mat!I5*Weighting!P9+TUM_db1_S3_Mat!J5*Weighting!P10+TUM_db1_S3_Mat!K5*Weighting!P11+TUM_db1_S3_Mat!L5*Weighting!P12+TUM_db1_S3_Mat!M5*Weighting!P13+TUM_db1_S3_Mat!N5*Weighting!P14+TUM_db1_S3_Mat!O5*Weighting!P15+TUM_db1_S3_Mat!P5*Weighting!P16+TUM_db1_S3_Mat!Q5*Weighting!P17</f>
        <v>0.25367686249495369</v>
      </c>
      <c r="Q5" s="6">
        <f>+TUM_db1_S3_Mat!B5*Weighting!Q2+TUM_db1_S3_Mat!C5*Weighting!Q3+TUM_db1_S3_Mat!D5*Weighting!Q4+TUM_db1_S3_Mat!E5*Weighting!Q5+TUM_db1_S3_Mat!F5*Weighting!Q6+TUM_db1_S3_Mat!G5*Weighting!Q7+TUM_db1_S3_Mat!H5*Weighting!Q8+TUM_db1_S3_Mat!I5*Weighting!Q9+TUM_db1_S3_Mat!J5*Weighting!Q10+TUM_db1_S3_Mat!K5*Weighting!Q11+TUM_db1_S3_Mat!L5*Weighting!Q12+TUM_db1_S3_Mat!M5*Weighting!Q13+TUM_db1_S3_Mat!N5*Weighting!Q14+TUM_db1_S3_Mat!O5*Weighting!Q15+TUM_db1_S3_Mat!P5*Weighting!Q16+TUM_db1_S3_Mat!Q5*Weighting!Q17</f>
        <v>0.20696999667820104</v>
      </c>
      <c r="R5" s="6">
        <f>+TUM_db1_S3_Mat!B5*Weighting!R2+TUM_db1_S3_Mat!C5*Weighting!R3+TUM_db1_S3_Mat!D5*Weighting!R4+TUM_db1_S3_Mat!E5*Weighting!R5+TUM_db1_S3_Mat!F5*Weighting!R6+TUM_db1_S3_Mat!G5*Weighting!R7+TUM_db1_S3_Mat!H5*Weighting!R8+TUM_db1_S3_Mat!I5*Weighting!R9+TUM_db1_S3_Mat!J5*Weighting!R10+TUM_db1_S3_Mat!K5*Weighting!R11+TUM_db1_S3_Mat!L5*Weighting!R12+TUM_db1_S3_Mat!M5*Weighting!R13+TUM_db1_S3_Mat!N5*Weighting!R14+TUM_db1_S3_Mat!O5*Weighting!R15+TUM_db1_S3_Mat!P5*Weighting!R16+TUM_db1_S3_Mat!Q5*Weighting!R17</f>
        <v>0.42759280768722335</v>
      </c>
      <c r="S5" s="6">
        <f>+TUM_db1_S3_Mat!B5*Weighting!S2+TUM_db1_S3_Mat!C5*Weighting!S3+TUM_db1_S3_Mat!D5*Weighting!S4+TUM_db1_S3_Mat!E5*Weighting!S5+TUM_db1_S3_Mat!F5*Weighting!S6+TUM_db1_S3_Mat!G5*Weighting!S7+TUM_db1_S3_Mat!H5*Weighting!S8+TUM_db1_S3_Mat!I5*Weighting!S9+TUM_db1_S3_Mat!J5*Weighting!S10+TUM_db1_S3_Mat!K5*Weighting!S11+TUM_db1_S3_Mat!L5*Weighting!S12+TUM_db1_S3_Mat!M5*Weighting!S13+TUM_db1_S3_Mat!N5*Weighting!S14+TUM_db1_S3_Mat!O5*Weighting!S15+TUM_db1_S3_Mat!P5*Weighting!S16+TUM_db1_S3_Mat!Q5*Weighting!S17</f>
        <v>0.49341440910518652</v>
      </c>
      <c r="T5" s="6">
        <f>+TUM_db1_S3_Mat!B5*Weighting!T2+TUM_db1_S3_Mat!C5*Weighting!T3+TUM_db1_S3_Mat!D5*Weighting!T4+TUM_db1_S3_Mat!E5*Weighting!T5+TUM_db1_S3_Mat!F5*Weighting!T6+TUM_db1_S3_Mat!G5*Weighting!T7+TUM_db1_S3_Mat!H5*Weighting!T8+TUM_db1_S3_Mat!I5*Weighting!T9+TUM_db1_S3_Mat!J5*Weighting!T10+TUM_db1_S3_Mat!K5*Weighting!T11+TUM_db1_S3_Mat!L5*Weighting!T12+TUM_db1_S3_Mat!M5*Weighting!T13+TUM_db1_S3_Mat!N5*Weighting!T14+TUM_db1_S3_Mat!O5*Weighting!T15+TUM_db1_S3_Mat!P5*Weighting!T16+TUM_db1_S3_Mat!Q5*Weighting!T17</f>
        <v>0.27403548903295027</v>
      </c>
      <c r="U5" s="6">
        <f>+TUM_db1_S3_Mat!B5*Weighting!U2+TUM_db1_S3_Mat!C5*Weighting!U3+TUM_db1_S3_Mat!D5*Weighting!U4+TUM_db1_S3_Mat!E5*Weighting!U5+TUM_db1_S3_Mat!F5*Weighting!U6+TUM_db1_S3_Mat!G5*Weighting!U7+TUM_db1_S3_Mat!H5*Weighting!U8+TUM_db1_S3_Mat!I5*Weighting!U9+TUM_db1_S3_Mat!J5*Weighting!U10+TUM_db1_S3_Mat!K5*Weighting!U11+TUM_db1_S3_Mat!L5*Weighting!U12+TUM_db1_S3_Mat!M5*Weighting!U13+TUM_db1_S3_Mat!N5*Weighting!U14+TUM_db1_S3_Mat!O5*Weighting!U15+TUM_db1_S3_Mat!P5*Weighting!U16+TUM_db1_S3_Mat!Q5*Weighting!U17</f>
        <v>6.9980172142715555E-2</v>
      </c>
      <c r="V5" s="6">
        <f>+TUM_db1_S3_Mat!B5*Weighting!V2+TUM_db1_S3_Mat!C5*Weighting!V3+TUM_db1_S3_Mat!D5*Weighting!V4+TUM_db1_S3_Mat!E5*Weighting!V5+TUM_db1_S3_Mat!F5*Weighting!V6+TUM_db1_S3_Mat!G5*Weighting!V7+TUM_db1_S3_Mat!H5*Weighting!V8+TUM_db1_S3_Mat!I5*Weighting!V9+TUM_db1_S3_Mat!J5*Weighting!V10+TUM_db1_S3_Mat!K5*Weighting!V11+TUM_db1_S3_Mat!L5*Weighting!V12+TUM_db1_S3_Mat!M5*Weighting!V13+TUM_db1_S3_Mat!N5*Weighting!V14+TUM_db1_S3_Mat!O5*Weighting!V15+TUM_db1_S3_Mat!P5*Weighting!V16+TUM_db1_S3_Mat!Q5*Weighting!V17</f>
        <v>0.15613038328768414</v>
      </c>
      <c r="W5" s="6">
        <f>+TUM_db1_S3_Mat!B5*Weighting!W2+TUM_db1_S3_Mat!C5*Weighting!W3+TUM_db1_S3_Mat!D5*Weighting!W4+TUM_db1_S3_Mat!E5*Weighting!W5+TUM_db1_S3_Mat!F5*Weighting!W6+TUM_db1_S3_Mat!G5*Weighting!W7+TUM_db1_S3_Mat!H5*Weighting!W8+TUM_db1_S3_Mat!I5*Weighting!W9+TUM_db1_S3_Mat!J5*Weighting!W10+TUM_db1_S3_Mat!K5*Weighting!W11+TUM_db1_S3_Mat!L5*Weighting!W12+TUM_db1_S3_Mat!M5*Weighting!W13+TUM_db1_S3_Mat!N5*Weighting!W14+TUM_db1_S3_Mat!O5*Weighting!W15+TUM_db1_S3_Mat!P5*Weighting!W16+TUM_db1_S3_Mat!Q5*Weighting!W17</f>
        <v>0.26924029926921922</v>
      </c>
      <c r="X5" s="6">
        <f>+TUM_db1_S3_Mat!B5*Weighting!X2+TUM_db1_S3_Mat!C5*Weighting!X3+TUM_db1_S3_Mat!D5*Weighting!X4+TUM_db1_S3_Mat!E5*Weighting!X5+TUM_db1_S3_Mat!F5*Weighting!X6+TUM_db1_S3_Mat!G5*Weighting!X7+TUM_db1_S3_Mat!H5*Weighting!X8+TUM_db1_S3_Mat!I5*Weighting!X9+TUM_db1_S3_Mat!J5*Weighting!X10+TUM_db1_S3_Mat!K5*Weighting!X11+TUM_db1_S3_Mat!L5*Weighting!X12+TUM_db1_S3_Mat!M5*Weighting!X13+TUM_db1_S3_Mat!N5*Weighting!X14+TUM_db1_S3_Mat!O5*Weighting!X15+TUM_db1_S3_Mat!P5*Weighting!X16+TUM_db1_S3_Mat!Q5*Weighting!X17</f>
        <v>6.5757169411780655E-2</v>
      </c>
      <c r="Y5" s="6">
        <f>+TUM_db1_S3_Mat!B5*Weighting!Y2+TUM_db1_S3_Mat!C5*Weighting!Y3+TUM_db1_S3_Mat!D5*Weighting!Y4+TUM_db1_S3_Mat!E5*Weighting!Y5+TUM_db1_S3_Mat!F5*Weighting!Y6+TUM_db1_S3_Mat!G5*Weighting!Y7+TUM_db1_S3_Mat!H5*Weighting!Y8+TUM_db1_S3_Mat!I5*Weighting!Y9+TUM_db1_S3_Mat!J5*Weighting!Y10+TUM_db1_S3_Mat!K5*Weighting!Y11+TUM_db1_S3_Mat!L5*Weighting!Y12+TUM_db1_S3_Mat!M5*Weighting!Y13+TUM_db1_S3_Mat!N5*Weighting!Y14+TUM_db1_S3_Mat!O5*Weighting!Y15+TUM_db1_S3_Mat!P5*Weighting!Y16+TUM_db1_S3_Mat!Q5*Weighting!Y17</f>
        <v>8.2960518488279705E-2</v>
      </c>
      <c r="Z5" s="6">
        <f>+TUM_db1_S3_Mat!B5*Weighting!Z2+TUM_db1_S3_Mat!C5*Weighting!Z3+TUM_db1_S3_Mat!D5*Weighting!Z4+TUM_db1_S3_Mat!E5*Weighting!Z5+TUM_db1_S3_Mat!F5*Weighting!Z6+TUM_db1_S3_Mat!G5*Weighting!Z7+TUM_db1_S3_Mat!H5*Weighting!Z8+TUM_db1_S3_Mat!I5*Weighting!Z9+TUM_db1_S3_Mat!J5*Weighting!Z10+TUM_db1_S3_Mat!K5*Weighting!Z11+TUM_db1_S3_Mat!L5*Weighting!Z12+TUM_db1_S3_Mat!M5*Weighting!Z13+TUM_db1_S3_Mat!N5*Weighting!Z14+TUM_db1_S3_Mat!O5*Weighting!Z15+TUM_db1_S3_Mat!P5*Weighting!Z16+TUM_db1_S3_Mat!Q5*Weighting!Z17</f>
        <v>8.546700477804986E-2</v>
      </c>
      <c r="AA5" s="6">
        <f>+TUM_db1_S3_Mat!B5*Weighting!AA2+TUM_db1_S3_Mat!C5*Weighting!AA3+TUM_db1_S3_Mat!D5*Weighting!AA4+TUM_db1_S3_Mat!E5*Weighting!AA5+TUM_db1_S3_Mat!F5*Weighting!AA6+TUM_db1_S3_Mat!G5*Weighting!AA7+TUM_db1_S3_Mat!H5*Weighting!AA8+TUM_db1_S3_Mat!I5*Weighting!AA9+TUM_db1_S3_Mat!J5*Weighting!AA10+TUM_db1_S3_Mat!K5*Weighting!AA11+TUM_db1_S3_Mat!L5*Weighting!AA12+TUM_db1_S3_Mat!M5*Weighting!AA13+TUM_db1_S3_Mat!N5*Weighting!AA14+TUM_db1_S3_Mat!O5*Weighting!AA15+TUM_db1_S3_Mat!P5*Weighting!AA16+TUM_db1_S3_Mat!Q5*Weighting!AA17</f>
        <v>2.9907273870375812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145</vt:i4>
      </vt:variant>
    </vt:vector>
  </HeadingPairs>
  <TitlesOfParts>
    <vt:vector size="145" baseType="lpstr">
      <vt:lpstr>UserGuide_EWU-Dashboard</vt:lpstr>
      <vt:lpstr>Glossary</vt:lpstr>
      <vt:lpstr>EWU_Dashboard</vt:lpstr>
      <vt:lpstr>Parameter</vt:lpstr>
      <vt:lpstr>Figure1_Data</vt:lpstr>
      <vt:lpstr>Figure2_Data</vt:lpstr>
      <vt:lpstr>Figure3_Data</vt:lpstr>
      <vt:lpstr>Figure4_Data</vt:lpstr>
      <vt:lpstr>Figure5_Data</vt:lpstr>
      <vt:lpstr>Figure6_Data</vt:lpstr>
      <vt:lpstr>Figure7_Data</vt:lpstr>
      <vt:lpstr>Documentation</vt:lpstr>
      <vt:lpstr>dict</vt:lpstr>
      <vt:lpstr>Indicator_default_default</vt:lpstr>
      <vt:lpstr>Indicator_default_S1</vt:lpstr>
      <vt:lpstr>Indicator_default_S2</vt:lpstr>
      <vt:lpstr>Indicator_default_S3</vt:lpstr>
      <vt:lpstr>Indicator_db1_default</vt:lpstr>
      <vt:lpstr>Indicator_db1_S1</vt:lpstr>
      <vt:lpstr>Indicator_db1_S2</vt:lpstr>
      <vt:lpstr>Indicator_db1_S3</vt:lpstr>
      <vt:lpstr>W_Ind_default_default</vt:lpstr>
      <vt:lpstr>W_Ind_default_S1</vt:lpstr>
      <vt:lpstr>W_Ind_default_S2</vt:lpstr>
      <vt:lpstr>W_Ind_default_S3</vt:lpstr>
      <vt:lpstr>W_Ind_db1_default</vt:lpstr>
      <vt:lpstr>W_Ind_db1_S1</vt:lpstr>
      <vt:lpstr>W_Ind_db1_S2</vt:lpstr>
      <vt:lpstr>W_Ind_db1_S3</vt:lpstr>
      <vt:lpstr>Weighting</vt:lpstr>
      <vt:lpstr>LCA_default_default</vt:lpstr>
      <vt:lpstr>LCA_default_S1</vt:lpstr>
      <vt:lpstr>LCA_default_S2</vt:lpstr>
      <vt:lpstr>LCA_default_S3</vt:lpstr>
      <vt:lpstr>LCA_db1_default</vt:lpstr>
      <vt:lpstr>LCA_db1_S1</vt:lpstr>
      <vt:lpstr>LCA_db1_S2</vt:lpstr>
      <vt:lpstr>LCA_db1_S3</vt:lpstr>
      <vt:lpstr>CA_Pathways_default_default</vt:lpstr>
      <vt:lpstr>CA_Pathways_default_S1</vt:lpstr>
      <vt:lpstr>CA_Pathways_default_S2</vt:lpstr>
      <vt:lpstr>CA_Pathways_default_S3</vt:lpstr>
      <vt:lpstr>CA_Pathways_db1_default</vt:lpstr>
      <vt:lpstr>CA_Pathways_db1_S1</vt:lpstr>
      <vt:lpstr>CA_Pathways_db1_S2</vt:lpstr>
      <vt:lpstr>CA_Pathways_db1_S3</vt:lpstr>
      <vt:lpstr>CA_acts_default_default</vt:lpstr>
      <vt:lpstr>CA_acts_default_S1</vt:lpstr>
      <vt:lpstr>CA_acts_default_S2</vt:lpstr>
      <vt:lpstr>CA_acts_default_S3</vt:lpstr>
      <vt:lpstr>CA_acts_db1_default</vt:lpstr>
      <vt:lpstr>CA_acts_db1_S1</vt:lpstr>
      <vt:lpstr>CA_acts_db1_S2</vt:lpstr>
      <vt:lpstr>CA_acts_db1_S3</vt:lpstr>
      <vt:lpstr>Waste_Generation_default</vt:lpstr>
      <vt:lpstr>Waste_Generation_S1</vt:lpstr>
      <vt:lpstr>Waste_Generation_S2</vt:lpstr>
      <vt:lpstr>Waste_Generation_S3</vt:lpstr>
      <vt:lpstr>Waste_Composition_default</vt:lpstr>
      <vt:lpstr>Waste_Composition_S1</vt:lpstr>
      <vt:lpstr>Waste_Composition_S2</vt:lpstr>
      <vt:lpstr>Waste_Composition_S3</vt:lpstr>
      <vt:lpstr>LCI_default_default</vt:lpstr>
      <vt:lpstr>LCI_default_S1</vt:lpstr>
      <vt:lpstr>LCI_default_S2</vt:lpstr>
      <vt:lpstr>LCI_default_S3</vt:lpstr>
      <vt:lpstr>LCI_db1_default</vt:lpstr>
      <vt:lpstr>LCI_db1_S1</vt:lpstr>
      <vt:lpstr>LCI_db1_S2</vt:lpstr>
      <vt:lpstr>LCI_db1_S3</vt:lpstr>
      <vt:lpstr>LCIA_Methods</vt:lpstr>
      <vt:lpstr>OEV_materials_default</vt:lpstr>
      <vt:lpstr>OEV_materials_db1</vt:lpstr>
      <vt:lpstr>OEV_Pathways_default_default</vt:lpstr>
      <vt:lpstr>OEV_Pathways_default_S1</vt:lpstr>
      <vt:lpstr>OEV_Pathways_default_S2</vt:lpstr>
      <vt:lpstr>OEV_Pathways_default_S3</vt:lpstr>
      <vt:lpstr>OEV_Pathways_db1_default</vt:lpstr>
      <vt:lpstr>OEV_Pathways_db1_S1</vt:lpstr>
      <vt:lpstr>OEV_Pathways_db1_S2</vt:lpstr>
      <vt:lpstr>OEV_Pathways_db1_S3</vt:lpstr>
      <vt:lpstr>supply_chain_default_PAH_RD</vt:lpstr>
      <vt:lpstr>supply_chain_default_TP1</vt:lpstr>
      <vt:lpstr>supply_chain_default_TP2</vt:lpstr>
      <vt:lpstr>supply_chain_default_TP3</vt:lpstr>
      <vt:lpstr>supply_chain_S1_PAH_RD</vt:lpstr>
      <vt:lpstr>supply_chain_S1_TP1</vt:lpstr>
      <vt:lpstr>supply_chain_S1_TP2</vt:lpstr>
      <vt:lpstr>supply_chain_S1_TP3</vt:lpstr>
      <vt:lpstr>supply_chain_S2_PAH_RD</vt:lpstr>
      <vt:lpstr>supply_chain_S2_TP1</vt:lpstr>
      <vt:lpstr>supply_chain_S2_TP2</vt:lpstr>
      <vt:lpstr>supply_chain_S2_TP3</vt:lpstr>
      <vt:lpstr>supply_chain_S3_PAH_RD</vt:lpstr>
      <vt:lpstr>supply_chain_S3_TP1</vt:lpstr>
      <vt:lpstr>supply_chain_S3_TP2</vt:lpstr>
      <vt:lpstr>supply_chain_S3_TP3</vt:lpstr>
      <vt:lpstr>TUM_default_default_Treatm</vt:lpstr>
      <vt:lpstr>TUM_default_default_Util</vt:lpstr>
      <vt:lpstr>TUM_default_default_Mat</vt:lpstr>
      <vt:lpstr>TUM_default_S1_Treatm</vt:lpstr>
      <vt:lpstr>TUM_default_S1_Util</vt:lpstr>
      <vt:lpstr>TUM_default_S1_Mat</vt:lpstr>
      <vt:lpstr>TUM_default_S2_Treatm</vt:lpstr>
      <vt:lpstr>TUM_default_S2_Util</vt:lpstr>
      <vt:lpstr>TUM_default_S2_Mat</vt:lpstr>
      <vt:lpstr>TUM_default_S3_Treatm</vt:lpstr>
      <vt:lpstr>TUM_default_S3_Util</vt:lpstr>
      <vt:lpstr>TUM_default_S3_Mat</vt:lpstr>
      <vt:lpstr>TUM_db1_default_Treatm</vt:lpstr>
      <vt:lpstr>TUM_db1_default_Util</vt:lpstr>
      <vt:lpstr>TUM_db1_default_Mat</vt:lpstr>
      <vt:lpstr>TUM_db1_S1_Treatm</vt:lpstr>
      <vt:lpstr>TUM_db1_S1_Util</vt:lpstr>
      <vt:lpstr>TUM_db1_S1_Mat</vt:lpstr>
      <vt:lpstr>TUM_db1_S2_Treatm</vt:lpstr>
      <vt:lpstr>TUM_db1_S2_Util</vt:lpstr>
      <vt:lpstr>TUM_db1_S2_Mat</vt:lpstr>
      <vt:lpstr>TUM_db1_S3_Treatm</vt:lpstr>
      <vt:lpstr>TUM_db1_S3_Util</vt:lpstr>
      <vt:lpstr>TUM_db1_S3_Mat</vt:lpstr>
      <vt:lpstr>WTUM_default_default_Treatm</vt:lpstr>
      <vt:lpstr>WTUM_default_default_Util</vt:lpstr>
      <vt:lpstr>WTUM_default_default_Mat</vt:lpstr>
      <vt:lpstr>WTUM_default_S1_Treatm</vt:lpstr>
      <vt:lpstr>WTUM_default_S1_Util</vt:lpstr>
      <vt:lpstr>WTUM_default_S1_Mat</vt:lpstr>
      <vt:lpstr>WTUM_default_S2_Treatm</vt:lpstr>
      <vt:lpstr>WTUM_default_S2_Util</vt:lpstr>
      <vt:lpstr>WTUM_default_S2_Mat</vt:lpstr>
      <vt:lpstr>WTUM_default_S3_Treatm</vt:lpstr>
      <vt:lpstr>WTUM_default_S3_Util</vt:lpstr>
      <vt:lpstr>WTUM_default_S3_Mat</vt:lpstr>
      <vt:lpstr>WTUM_db1_default_Treatm</vt:lpstr>
      <vt:lpstr>WTUM_db1_default_Util</vt:lpstr>
      <vt:lpstr>WTUM_db1_default_Mat</vt:lpstr>
      <vt:lpstr>WTUM_db1_S1_Treatm</vt:lpstr>
      <vt:lpstr>WTUM_db1_S1_Util</vt:lpstr>
      <vt:lpstr>WTUM_db1_S1_Mat</vt:lpstr>
      <vt:lpstr>WTUM_db1_S2_Treatm</vt:lpstr>
      <vt:lpstr>WTUM_db1_S2_Util</vt:lpstr>
      <vt:lpstr>WTUM_db1_S2_Mat</vt:lpstr>
      <vt:lpstr>WTUM_db1_S3_Treatm</vt:lpstr>
      <vt:lpstr>WTUM_db1_S3_Util</vt:lpstr>
      <vt:lpstr>WTUM_db1_S3_Mat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Schmidt</cp:lastModifiedBy>
  <dcterms:created xsi:type="dcterms:W3CDTF">2023-04-19T15:34:29Z</dcterms:created>
  <dcterms:modified xsi:type="dcterms:W3CDTF">2023-05-15T08:20:32Z</dcterms:modified>
</cp:coreProperties>
</file>