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SarahSchmidt\Documents\sourcetree\MoEWe\"/>
    </mc:Choice>
  </mc:AlternateContent>
  <xr:revisionPtr revIDLastSave="0" documentId="13_ncr:1_{574C80A6-D162-4574-995B-DB0F5320D4E8}" xr6:coauthVersionLast="47" xr6:coauthVersionMax="47" xr10:uidLastSave="{00000000-0000-0000-0000-000000000000}"/>
  <bookViews>
    <workbookView xWindow="57480" yWindow="-120" windowWidth="29040" windowHeight="15720" activeTab="103" xr2:uid="{00000000-000D-0000-FFFF-FFFF00000000}"/>
  </bookViews>
  <sheets>
    <sheet name="UserGuide_EWU-Dashboard" sheetId="282" r:id="rId1"/>
    <sheet name="Glossary" sheetId="281" r:id="rId2"/>
    <sheet name="EWU_Dashboard" sheetId="1" r:id="rId3"/>
    <sheet name="Figure1_Data" sheetId="2" state="hidden" r:id="rId4"/>
    <sheet name="Figure2_Data" sheetId="3" state="hidden" r:id="rId5"/>
    <sheet name="Figure3_Data" sheetId="4" state="hidden" r:id="rId6"/>
    <sheet name="Figure4_Data" sheetId="5" state="hidden" r:id="rId7"/>
    <sheet name="Figure5_Data" sheetId="6" state="hidden" r:id="rId8"/>
    <sheet name="Figure6_Data" sheetId="7" state="hidden" r:id="rId9"/>
    <sheet name="Figure7_Data" sheetId="8" state="hidden" r:id="rId10"/>
    <sheet name="Documentation" sheetId="9" state="hidden" r:id="rId11"/>
    <sheet name="dict" sheetId="10" state="hidden" r:id="rId12"/>
    <sheet name="Indicator_default_default" sheetId="11" state="hidden" r:id="rId13"/>
    <sheet name="Indicator_default_S1" sheetId="12" state="hidden" r:id="rId14"/>
    <sheet name="Indicator_default_S2" sheetId="13" state="hidden" r:id="rId15"/>
    <sheet name="Indicator_default_S3" sheetId="14" state="hidden" r:id="rId16"/>
    <sheet name="Indicator_default_S4" sheetId="15" state="hidden" r:id="rId17"/>
    <sheet name="Indicator_default_S5" sheetId="16" state="hidden" r:id="rId18"/>
    <sheet name="Indicator_db1_default" sheetId="17" state="hidden" r:id="rId19"/>
    <sheet name="Indicator_db1_S1" sheetId="18" state="hidden" r:id="rId20"/>
    <sheet name="Indicator_db1_S2" sheetId="19" state="hidden" r:id="rId21"/>
    <sheet name="Indicator_db1_S3" sheetId="20" state="hidden" r:id="rId22"/>
    <sheet name="Indicator_db1_S4" sheetId="21" state="hidden" r:id="rId23"/>
    <sheet name="Indicator_db1_S5" sheetId="22" state="hidden" r:id="rId24"/>
    <sheet name="Indicator_db2_default" sheetId="23" state="hidden" r:id="rId25"/>
    <sheet name="Indicator_db2_S1" sheetId="24" state="hidden" r:id="rId26"/>
    <sheet name="Indicator_db2_S2" sheetId="25" state="hidden" r:id="rId27"/>
    <sheet name="Indicator_db2_S3" sheetId="26" state="hidden" r:id="rId28"/>
    <sheet name="Indicator_db2_S4" sheetId="27" state="hidden" r:id="rId29"/>
    <sheet name="Indicator_db2_S5" sheetId="28" state="hidden" r:id="rId30"/>
    <sheet name="W_Ind_default_default" sheetId="29" state="hidden" r:id="rId31"/>
    <sheet name="W_Ind_default_S1" sheetId="30" state="hidden" r:id="rId32"/>
    <sheet name="W_Ind_default_S2" sheetId="31" state="hidden" r:id="rId33"/>
    <sheet name="W_Ind_default_S3" sheetId="32" state="hidden" r:id="rId34"/>
    <sheet name="W_Ind_default_S4" sheetId="33" state="hidden" r:id="rId35"/>
    <sheet name="W_Ind_default_S5" sheetId="34" state="hidden" r:id="rId36"/>
    <sheet name="W_Ind_db1_default" sheetId="35" state="hidden" r:id="rId37"/>
    <sheet name="W_Ind_db1_S1" sheetId="36" state="hidden" r:id="rId38"/>
    <sheet name="W_Ind_db1_S2" sheetId="37" state="hidden" r:id="rId39"/>
    <sheet name="W_Ind_db1_S3" sheetId="38" state="hidden" r:id="rId40"/>
    <sheet name="W_Ind_db1_S4" sheetId="39" state="hidden" r:id="rId41"/>
    <sheet name="W_Ind_db1_S5" sheetId="40" state="hidden" r:id="rId42"/>
    <sheet name="W_Ind_db2_default" sheetId="41" state="hidden" r:id="rId43"/>
    <sheet name="W_Ind_db2_S1" sheetId="42" state="hidden" r:id="rId44"/>
    <sheet name="W_Ind_db2_S2" sheetId="43" state="hidden" r:id="rId45"/>
    <sheet name="W_Ind_db2_S3" sheetId="44" state="hidden" r:id="rId46"/>
    <sheet name="W_Ind_db2_S4" sheetId="45" state="hidden" r:id="rId47"/>
    <sheet name="W_Ind_db2_S5" sheetId="46" state="hidden" r:id="rId48"/>
    <sheet name="Weighting" sheetId="47" state="hidden" r:id="rId49"/>
    <sheet name="LCA_default_default" sheetId="48" state="hidden" r:id="rId50"/>
    <sheet name="LCA_default_S1" sheetId="49" state="hidden" r:id="rId51"/>
    <sheet name="LCA_default_S2" sheetId="50" state="hidden" r:id="rId52"/>
    <sheet name="LCA_default_S3" sheetId="51" state="hidden" r:id="rId53"/>
    <sheet name="LCA_default_S4" sheetId="52" state="hidden" r:id="rId54"/>
    <sheet name="LCA_default_S5" sheetId="53" state="hidden" r:id="rId55"/>
    <sheet name="LCA_db1_default" sheetId="54" state="hidden" r:id="rId56"/>
    <sheet name="LCA_db1_S1" sheetId="55" state="hidden" r:id="rId57"/>
    <sheet name="LCA_db1_S2" sheetId="56" state="hidden" r:id="rId58"/>
    <sheet name="LCA_db1_S3" sheetId="57" state="hidden" r:id="rId59"/>
    <sheet name="LCA_db1_S4" sheetId="58" state="hidden" r:id="rId60"/>
    <sheet name="LCA_db1_S5" sheetId="59" state="hidden" r:id="rId61"/>
    <sheet name="LCA_db2_default" sheetId="60" state="hidden" r:id="rId62"/>
    <sheet name="LCA_db2_S1" sheetId="61" state="hidden" r:id="rId63"/>
    <sheet name="LCA_db2_S2" sheetId="62" state="hidden" r:id="rId64"/>
    <sheet name="LCA_db2_S3" sheetId="63" state="hidden" r:id="rId65"/>
    <sheet name="LCA_db2_S4" sheetId="64" state="hidden" r:id="rId66"/>
    <sheet name="LCA_db2_S5" sheetId="65" state="hidden" r:id="rId67"/>
    <sheet name="CA_Pathways_default_default" sheetId="66" state="hidden" r:id="rId68"/>
    <sheet name="CA_Pathways_default_S1" sheetId="67" state="hidden" r:id="rId69"/>
    <sheet name="CA_Pathways_default_S2" sheetId="68" state="hidden" r:id="rId70"/>
    <sheet name="CA_Pathways_default_S3" sheetId="69" state="hidden" r:id="rId71"/>
    <sheet name="CA_Pathways_default_S4" sheetId="70" state="hidden" r:id="rId72"/>
    <sheet name="CA_Pathways_default_S5" sheetId="71" state="hidden" r:id="rId73"/>
    <sheet name="CA_Pathways_db1_default" sheetId="72" state="hidden" r:id="rId74"/>
    <sheet name="CA_Pathways_db1_S1" sheetId="73" state="hidden" r:id="rId75"/>
    <sheet name="CA_Pathways_db1_S2" sheetId="74" state="hidden" r:id="rId76"/>
    <sheet name="CA_Pathways_db1_S3" sheetId="75" state="hidden" r:id="rId77"/>
    <sheet name="CA_Pathways_db1_S4" sheetId="76" state="hidden" r:id="rId78"/>
    <sheet name="CA_Pathways_db1_S5" sheetId="77" state="hidden" r:id="rId79"/>
    <sheet name="CA_Pathways_db2_default" sheetId="78" state="hidden" r:id="rId80"/>
    <sheet name="CA_Pathways_db2_S1" sheetId="79" state="hidden" r:id="rId81"/>
    <sheet name="CA_Pathways_db2_S2" sheetId="80" state="hidden" r:id="rId82"/>
    <sheet name="CA_Pathways_db2_S3" sheetId="81" state="hidden" r:id="rId83"/>
    <sheet name="CA_Pathways_db2_S4" sheetId="82" state="hidden" r:id="rId84"/>
    <sheet name="CA_Pathways_db2_S5" sheetId="83" state="hidden" r:id="rId85"/>
    <sheet name="CA_acts_default_default" sheetId="84" state="hidden" r:id="rId86"/>
    <sheet name="CA_acts_default_S1" sheetId="85" state="hidden" r:id="rId87"/>
    <sheet name="CA_acts_default_S2" sheetId="86" state="hidden" r:id="rId88"/>
    <sheet name="CA_acts_default_S3" sheetId="87" state="hidden" r:id="rId89"/>
    <sheet name="CA_acts_default_S4" sheetId="88" state="hidden" r:id="rId90"/>
    <sheet name="CA_acts_default_S5" sheetId="89" state="hidden" r:id="rId91"/>
    <sheet name="CA_acts_db1_default" sheetId="90" state="hidden" r:id="rId92"/>
    <sheet name="CA_acts_db1_S1" sheetId="91" state="hidden" r:id="rId93"/>
    <sheet name="CA_acts_db1_S2" sheetId="92" state="hidden" r:id="rId94"/>
    <sheet name="CA_acts_db1_S3" sheetId="93" state="hidden" r:id="rId95"/>
    <sheet name="CA_acts_db1_S4" sheetId="94" state="hidden" r:id="rId96"/>
    <sheet name="CA_acts_db1_S5" sheetId="95" state="hidden" r:id="rId97"/>
    <sheet name="CA_acts_db2_default" sheetId="96" state="hidden" r:id="rId98"/>
    <sheet name="CA_acts_db2_S1" sheetId="97" state="hidden" r:id="rId99"/>
    <sheet name="CA_acts_db2_S2" sheetId="98" state="hidden" r:id="rId100"/>
    <sheet name="CA_acts_db2_S3" sheetId="99" state="hidden" r:id="rId101"/>
    <sheet name="CA_acts_db2_S4" sheetId="100" state="hidden" r:id="rId102"/>
    <sheet name="CA_acts_db2_S5" sheetId="101" state="hidden" r:id="rId103"/>
    <sheet name="Parameter" sheetId="102"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S1_BWM" sheetId="158" state="hidden" r:id="rId160"/>
    <sheet name="supply_chain_S1_PW1" sheetId="159" state="hidden" r:id="rId161"/>
    <sheet name="supply_chain_S1_PW2" sheetId="160" state="hidden" r:id="rId162"/>
    <sheet name="supply_chain_S2_BWM" sheetId="161" state="hidden" r:id="rId163"/>
    <sheet name="supply_chain_S2_PW1" sheetId="162" state="hidden" r:id="rId164"/>
    <sheet name="supply_chain_S2_PW2" sheetId="163" state="hidden" r:id="rId165"/>
    <sheet name="supply_chain_S3_BWM" sheetId="164" state="hidden" r:id="rId166"/>
    <sheet name="supply_chain_S3_PW1" sheetId="165" state="hidden" r:id="rId167"/>
    <sheet name="supply_chain_S3_PW2" sheetId="166" state="hidden" r:id="rId168"/>
    <sheet name="supply_chain_S4_BWM" sheetId="167" state="hidden" r:id="rId169"/>
    <sheet name="supply_chain_S4_PW1" sheetId="168" state="hidden" r:id="rId170"/>
    <sheet name="supply_chain_S4_PW2" sheetId="169" state="hidden" r:id="rId171"/>
    <sheet name="supply_chain_S5_BWM" sheetId="170" state="hidden" r:id="rId172"/>
    <sheet name="supply_chain_S5_PW1" sheetId="171" state="hidden" r:id="rId173"/>
    <sheet name="supply_chain_S5_PW2" sheetId="172" state="hidden" r:id="rId174"/>
    <sheet name="TUM_default_default_Treatm" sheetId="173" state="hidden" r:id="rId175"/>
    <sheet name="TUM_default_default_Util" sheetId="174" state="hidden" r:id="rId176"/>
    <sheet name="TUM_default_default_Mat" sheetId="175" state="hidden" r:id="rId177"/>
    <sheet name="TUM_default_S1_Treatm" sheetId="176" state="hidden" r:id="rId178"/>
    <sheet name="TUM_default_S1_Util" sheetId="177" state="hidden" r:id="rId179"/>
    <sheet name="TUM_default_S1_Mat" sheetId="178" state="hidden" r:id="rId180"/>
    <sheet name="TUM_default_S2_Treatm" sheetId="179" state="hidden" r:id="rId181"/>
    <sheet name="TUM_default_S2_Util" sheetId="180" state="hidden" r:id="rId182"/>
    <sheet name="TUM_default_S2_Mat" sheetId="181" state="hidden" r:id="rId183"/>
    <sheet name="TUM_default_S3_Treatm" sheetId="182" state="hidden" r:id="rId184"/>
    <sheet name="TUM_default_S3_Util" sheetId="183" state="hidden" r:id="rId185"/>
    <sheet name="TUM_default_S3_Mat" sheetId="184" state="hidden" r:id="rId186"/>
    <sheet name="TUM_default_S4_Treatm" sheetId="185" state="hidden" r:id="rId187"/>
    <sheet name="TUM_default_S4_Util" sheetId="186" state="hidden" r:id="rId188"/>
    <sheet name="TUM_default_S4_Mat" sheetId="187" state="hidden" r:id="rId189"/>
    <sheet name="TUM_default_S5_Treatm" sheetId="188" state="hidden" r:id="rId190"/>
    <sheet name="TUM_default_S5_Util" sheetId="189" state="hidden" r:id="rId191"/>
    <sheet name="TUM_default_S5_Mat" sheetId="190" state="hidden" r:id="rId192"/>
    <sheet name="TUM_db1_default_Treatm" sheetId="191" state="hidden" r:id="rId193"/>
    <sheet name="TUM_db1_default_Util" sheetId="192" state="hidden" r:id="rId194"/>
    <sheet name="TUM_db1_default_Mat" sheetId="193" state="hidden" r:id="rId195"/>
    <sheet name="TUM_db1_S1_Treatm" sheetId="194" state="hidden" r:id="rId196"/>
    <sheet name="TUM_db1_S1_Util" sheetId="195" state="hidden" r:id="rId197"/>
    <sheet name="TUM_db1_S1_Mat" sheetId="196" state="hidden" r:id="rId198"/>
    <sheet name="TUM_db1_S2_Treatm" sheetId="197" state="hidden" r:id="rId199"/>
    <sheet name="TUM_db1_S2_Util" sheetId="198" state="hidden" r:id="rId200"/>
    <sheet name="TUM_db1_S2_Mat" sheetId="199" state="hidden" r:id="rId201"/>
    <sheet name="TUM_db1_S3_Treatm" sheetId="200" state="hidden" r:id="rId202"/>
    <sheet name="TUM_db1_S3_Util" sheetId="201" state="hidden" r:id="rId203"/>
    <sheet name="TUM_db1_S3_Mat" sheetId="202" state="hidden" r:id="rId204"/>
    <sheet name="TUM_db1_S4_Treatm" sheetId="203" state="hidden" r:id="rId205"/>
    <sheet name="TUM_db1_S4_Util" sheetId="204" state="hidden" r:id="rId206"/>
    <sheet name="TUM_db1_S4_Mat" sheetId="205" state="hidden" r:id="rId207"/>
    <sheet name="TUM_db1_S5_Treatm" sheetId="206" state="hidden" r:id="rId208"/>
    <sheet name="TUM_db1_S5_Util" sheetId="207" state="hidden" r:id="rId209"/>
    <sheet name="TUM_db1_S5_Mat" sheetId="208" state="hidden" r:id="rId210"/>
    <sheet name="TUM_db2_default_Treatm" sheetId="209" state="hidden" r:id="rId211"/>
    <sheet name="TUM_db2_default_Util" sheetId="210" state="hidden" r:id="rId212"/>
    <sheet name="TUM_db2_default_Mat" sheetId="211" state="hidden" r:id="rId213"/>
    <sheet name="TUM_db2_S1_Treatm" sheetId="212" state="hidden" r:id="rId214"/>
    <sheet name="TUM_db2_S1_Util" sheetId="213" state="hidden" r:id="rId215"/>
    <sheet name="TUM_db2_S1_Mat" sheetId="214" state="hidden" r:id="rId216"/>
    <sheet name="TUM_db2_S2_Treatm" sheetId="215" state="hidden" r:id="rId217"/>
    <sheet name="TUM_db2_S2_Util" sheetId="216" state="hidden" r:id="rId218"/>
    <sheet name="TUM_db2_S2_Mat" sheetId="217" state="hidden" r:id="rId219"/>
    <sheet name="TUM_db2_S3_Treatm" sheetId="218" state="hidden" r:id="rId220"/>
    <sheet name="TUM_db2_S3_Util" sheetId="219" state="hidden" r:id="rId221"/>
    <sheet name="TUM_db2_S3_Mat" sheetId="220" state="hidden" r:id="rId222"/>
    <sheet name="TUM_db2_S4_Treatm" sheetId="221" state="hidden" r:id="rId223"/>
    <sheet name="TUM_db2_S4_Util" sheetId="222" state="hidden" r:id="rId224"/>
    <sheet name="TUM_db2_S4_Mat" sheetId="223" state="hidden" r:id="rId225"/>
    <sheet name="TUM_db2_S5_Treatm" sheetId="224" state="hidden" r:id="rId226"/>
    <sheet name="TUM_db2_S5_Util" sheetId="225" state="hidden" r:id="rId227"/>
    <sheet name="TUM_db2_S5_Mat" sheetId="226" state="hidden" r:id="rId228"/>
    <sheet name="WTUM_default_default_Treatm" sheetId="227" state="hidden" r:id="rId229"/>
    <sheet name="WTUM_default_default_Util" sheetId="228" state="hidden" r:id="rId230"/>
    <sheet name="WTUM_default_default_Mat" sheetId="229" state="hidden" r:id="rId231"/>
    <sheet name="WTUM_default_S1_Treatm" sheetId="230" state="hidden" r:id="rId232"/>
    <sheet name="WTUM_default_S1_Util" sheetId="231" state="hidden" r:id="rId233"/>
    <sheet name="WTUM_default_S1_Mat" sheetId="232" state="hidden" r:id="rId234"/>
    <sheet name="WTUM_default_S2_Treatm" sheetId="233" state="hidden" r:id="rId235"/>
    <sheet name="WTUM_default_S2_Util" sheetId="234" state="hidden" r:id="rId236"/>
    <sheet name="WTUM_default_S2_Mat" sheetId="235" state="hidden" r:id="rId237"/>
    <sheet name="WTUM_default_S3_Treatm" sheetId="236" state="hidden" r:id="rId238"/>
    <sheet name="WTUM_default_S3_Util" sheetId="237" state="hidden" r:id="rId239"/>
    <sheet name="WTUM_default_S3_Mat" sheetId="238" state="hidden" r:id="rId240"/>
    <sheet name="WTUM_default_S4_Treatm" sheetId="239" state="hidden" r:id="rId241"/>
    <sheet name="WTUM_default_S4_Util" sheetId="240" state="hidden" r:id="rId242"/>
    <sheet name="WTUM_default_S4_Mat" sheetId="241" state="hidden" r:id="rId243"/>
    <sheet name="WTUM_default_S5_Treatm" sheetId="242" state="hidden" r:id="rId244"/>
    <sheet name="WTUM_default_S5_Util" sheetId="243" state="hidden" r:id="rId245"/>
    <sheet name="WTUM_default_S5_Mat" sheetId="244" state="hidden" r:id="rId246"/>
    <sheet name="WTUM_db1_default_Treatm" sheetId="245" state="hidden" r:id="rId247"/>
    <sheet name="WTUM_db1_default_Util" sheetId="246" state="hidden" r:id="rId248"/>
    <sheet name="WTUM_db1_default_Mat" sheetId="247" state="hidden" r:id="rId249"/>
    <sheet name="WTUM_db1_S1_Treatm" sheetId="248" state="hidden" r:id="rId250"/>
    <sheet name="WTUM_db1_S1_Util" sheetId="249" state="hidden" r:id="rId251"/>
    <sheet name="WTUM_db1_S1_Mat" sheetId="250" state="hidden" r:id="rId252"/>
    <sheet name="WTUM_db1_S2_Treatm" sheetId="251" state="hidden" r:id="rId253"/>
    <sheet name="WTUM_db1_S2_Util" sheetId="252" state="hidden" r:id="rId254"/>
    <sheet name="WTUM_db1_S2_Mat" sheetId="253" state="hidden" r:id="rId255"/>
    <sheet name="WTUM_db1_S3_Treatm" sheetId="254" state="hidden" r:id="rId256"/>
    <sheet name="WTUM_db1_S3_Util" sheetId="255" state="hidden" r:id="rId257"/>
    <sheet name="WTUM_db1_S3_Mat" sheetId="256" state="hidden" r:id="rId258"/>
    <sheet name="WTUM_db1_S4_Treatm" sheetId="257" state="hidden" r:id="rId259"/>
    <sheet name="WTUM_db1_S4_Util" sheetId="258" state="hidden" r:id="rId260"/>
    <sheet name="WTUM_db1_S4_Mat" sheetId="259" state="hidden" r:id="rId261"/>
    <sheet name="WTUM_db1_S5_Treatm" sheetId="260" state="hidden" r:id="rId262"/>
    <sheet name="WTUM_db1_S5_Util" sheetId="261" state="hidden" r:id="rId263"/>
    <sheet name="WTUM_db1_S5_Mat" sheetId="262" state="hidden" r:id="rId264"/>
    <sheet name="WTUM_db2_default_Treatm" sheetId="263" state="hidden" r:id="rId265"/>
    <sheet name="WTUM_db2_default_Util" sheetId="264" state="hidden" r:id="rId266"/>
    <sheet name="WTUM_db2_default_Mat" sheetId="265" state="hidden" r:id="rId267"/>
    <sheet name="WTUM_db2_S1_Treatm" sheetId="266" state="hidden" r:id="rId268"/>
    <sheet name="WTUM_db2_S1_Util" sheetId="267" state="hidden" r:id="rId269"/>
    <sheet name="WTUM_db2_S1_Mat" sheetId="268" state="hidden" r:id="rId270"/>
    <sheet name="WTUM_db2_S2_Treatm" sheetId="269" state="hidden" r:id="rId271"/>
    <sheet name="WTUM_db2_S2_Util" sheetId="270" state="hidden" r:id="rId272"/>
    <sheet name="WTUM_db2_S2_Mat" sheetId="271" state="hidden" r:id="rId273"/>
    <sheet name="WTUM_db2_S3_Treatm" sheetId="272" state="hidden" r:id="rId274"/>
    <sheet name="WTUM_db2_S3_Util" sheetId="273" state="hidden" r:id="rId275"/>
    <sheet name="WTUM_db2_S3_Mat" sheetId="274" state="hidden" r:id="rId276"/>
    <sheet name="WTUM_db2_S4_Treatm" sheetId="275" state="hidden" r:id="rId277"/>
    <sheet name="WTUM_db2_S4_Util" sheetId="276" state="hidden" r:id="rId278"/>
    <sheet name="WTUM_db2_S4_Mat" sheetId="277" state="hidden" r:id="rId279"/>
    <sheet name="WTUM_db2_S5_Treatm" sheetId="278" state="hidden" r:id="rId280"/>
    <sheet name="WTUM_db2_S5_Util" sheetId="279" state="hidden" r:id="rId281"/>
    <sheet name="WTUM_db2_S5_Mat" sheetId="280" state="hidden" r:id="rId28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112" i="132" l="1"/>
  <c r="AM112" i="132"/>
  <c r="AH112" i="132"/>
  <c r="AC112" i="132"/>
  <c r="AB112" i="132"/>
  <c r="AJ112" i="132" s="1"/>
  <c r="AB111" i="132"/>
  <c r="AR110" i="132"/>
  <c r="AO110" i="132"/>
  <c r="AJ110" i="132"/>
  <c r="AI110" i="132"/>
  <c r="AE110" i="132"/>
  <c r="AB110" i="132"/>
  <c r="AR109" i="132"/>
  <c r="AQ109" i="132"/>
  <c r="AN109" i="132"/>
  <c r="AM109" i="132"/>
  <c r="AJ109" i="132"/>
  <c r="AI109" i="132"/>
  <c r="AH109" i="132"/>
  <c r="AE109" i="132"/>
  <c r="AD109" i="132"/>
  <c r="AB109" i="132"/>
  <c r="AR108" i="132"/>
  <c r="AQ108" i="132"/>
  <c r="AO108" i="132"/>
  <c r="AM108" i="132"/>
  <c r="AL108" i="132"/>
  <c r="AJ108" i="132"/>
  <c r="AI108" i="132"/>
  <c r="AG108" i="132"/>
  <c r="AF108" i="132"/>
  <c r="AD108" i="132"/>
  <c r="AC108" i="132"/>
  <c r="AB108" i="132"/>
  <c r="AQ107" i="132"/>
  <c r="AP107" i="132"/>
  <c r="AO107" i="132"/>
  <c r="AM107" i="132"/>
  <c r="AL107" i="132"/>
  <c r="AI107" i="132"/>
  <c r="AH107" i="132"/>
  <c r="AG107" i="132"/>
  <c r="AE107" i="132"/>
  <c r="AD107" i="132"/>
  <c r="AB107" i="132"/>
  <c r="AN107" i="132" s="1"/>
  <c r="AQ106" i="132"/>
  <c r="AP106" i="132"/>
  <c r="AM106" i="132"/>
  <c r="AI106" i="132"/>
  <c r="AH106" i="132"/>
  <c r="AE106" i="132"/>
  <c r="AB106" i="132"/>
  <c r="AO106" i="132" s="1"/>
  <c r="AJ105" i="132"/>
  <c r="AB105" i="132"/>
  <c r="AR105" i="132" s="1"/>
  <c r="AO104" i="132"/>
  <c r="AK104" i="132"/>
  <c r="AG104" i="132"/>
  <c r="AC104" i="132"/>
  <c r="AB104" i="132"/>
  <c r="AR104" i="132" s="1"/>
  <c r="AQ103" i="132"/>
  <c r="AP103" i="132"/>
  <c r="AO103" i="132"/>
  <c r="AN103" i="132"/>
  <c r="AM103" i="132"/>
  <c r="AL103" i="132"/>
  <c r="AK103" i="132"/>
  <c r="AI103" i="132"/>
  <c r="AH103" i="132"/>
  <c r="AG103" i="132"/>
  <c r="AF103" i="132"/>
  <c r="AE103" i="132"/>
  <c r="AD103" i="132"/>
  <c r="AC103" i="132"/>
  <c r="AB103" i="132"/>
  <c r="AR103" i="132" s="1"/>
  <c r="AQ102" i="132"/>
  <c r="AN102" i="132"/>
  <c r="AM102" i="132"/>
  <c r="AL102" i="132"/>
  <c r="AI102" i="132"/>
  <c r="AF102" i="132"/>
  <c r="AE102" i="132"/>
  <c r="AD102" i="132"/>
  <c r="AB102" i="132"/>
  <c r="AK102" i="132" s="1"/>
  <c r="AN101" i="132"/>
  <c r="AF101" i="132"/>
  <c r="AB101" i="132"/>
  <c r="AM101" i="132" s="1"/>
  <c r="AP100" i="132"/>
  <c r="AO100" i="132"/>
  <c r="AN100" i="132"/>
  <c r="AL100" i="132"/>
  <c r="AK100" i="132"/>
  <c r="AI100" i="132"/>
  <c r="AH100" i="132"/>
  <c r="AG100" i="132"/>
  <c r="AF100" i="132"/>
  <c r="AD100" i="132"/>
  <c r="AC100" i="132"/>
  <c r="AB100" i="132"/>
  <c r="AM100" i="132" s="1"/>
  <c r="AQ99" i="132"/>
  <c r="AP99" i="132"/>
  <c r="AO99" i="132"/>
  <c r="AM99" i="132"/>
  <c r="AL99" i="132"/>
  <c r="AI99" i="132"/>
  <c r="AH99" i="132"/>
  <c r="AG99" i="132"/>
  <c r="AE99" i="132"/>
  <c r="AD99" i="132"/>
  <c r="AB99" i="132"/>
  <c r="AN99" i="132" s="1"/>
  <c r="AQ98" i="132"/>
  <c r="AP98" i="132"/>
  <c r="AM98" i="132"/>
  <c r="AI98" i="132"/>
  <c r="AH98" i="132"/>
  <c r="AE98" i="132"/>
  <c r="AB98" i="132"/>
  <c r="AO98" i="132" s="1"/>
  <c r="AR97" i="132"/>
  <c r="AJ97" i="132"/>
  <c r="AB97" i="132"/>
  <c r="AO96" i="132"/>
  <c r="AK96" i="132"/>
  <c r="AG96" i="132"/>
  <c r="AC96" i="132"/>
  <c r="AB96" i="132"/>
  <c r="AR96" i="132" s="1"/>
  <c r="AB95" i="132"/>
  <c r="AQ94" i="132"/>
  <c r="AN94" i="132"/>
  <c r="AM94" i="132"/>
  <c r="AL94" i="132"/>
  <c r="AI94" i="132"/>
  <c r="AF94" i="132"/>
  <c r="AE94" i="132"/>
  <c r="AD94" i="132"/>
  <c r="AB94" i="132"/>
  <c r="AK94" i="132" s="1"/>
  <c r="AN93" i="132"/>
  <c r="AF93" i="132"/>
  <c r="AB93" i="132"/>
  <c r="AM93" i="132" s="1"/>
  <c r="AP92" i="132"/>
  <c r="AO92" i="132"/>
  <c r="AN92" i="132"/>
  <c r="AL92" i="132"/>
  <c r="AK92" i="132"/>
  <c r="AH92" i="132"/>
  <c r="AG92" i="132"/>
  <c r="AF92" i="132"/>
  <c r="AD92" i="132"/>
  <c r="AC92" i="132"/>
  <c r="AB92" i="132"/>
  <c r="AM92" i="132" s="1"/>
  <c r="AQ91" i="132"/>
  <c r="AP91" i="132"/>
  <c r="AO91" i="132"/>
  <c r="AM91" i="132"/>
  <c r="AL91" i="132"/>
  <c r="AI91" i="132"/>
  <c r="AH91" i="132"/>
  <c r="AG91" i="132"/>
  <c r="AE91" i="132"/>
  <c r="AD91" i="132"/>
  <c r="AB91" i="132"/>
  <c r="AN91" i="132" s="1"/>
  <c r="AQ90" i="132"/>
  <c r="AP90" i="132"/>
  <c r="AM90" i="132"/>
  <c r="AI90" i="132"/>
  <c r="AH90" i="132"/>
  <c r="AE90" i="132"/>
  <c r="AB90" i="132"/>
  <c r="AO90" i="132" s="1"/>
  <c r="AR89" i="132"/>
  <c r="AJ89" i="132"/>
  <c r="AB89" i="132"/>
  <c r="AO88" i="132"/>
  <c r="AK88" i="132"/>
  <c r="AG88" i="132"/>
  <c r="AC88" i="132"/>
  <c r="AB88" i="132"/>
  <c r="AR88" i="132" s="1"/>
  <c r="AQ87" i="132"/>
  <c r="AP87" i="132"/>
  <c r="AM87" i="132"/>
  <c r="AL87" i="132"/>
  <c r="AK87" i="132"/>
  <c r="AI87" i="132"/>
  <c r="AH87" i="132"/>
  <c r="AE87" i="132"/>
  <c r="AD87" i="132"/>
  <c r="AC87" i="132"/>
  <c r="AB87" i="132"/>
  <c r="AR87" i="132" s="1"/>
  <c r="AQ86" i="132"/>
  <c r="AN86" i="132"/>
  <c r="AM86" i="132"/>
  <c r="AL86" i="132"/>
  <c r="AI86" i="132"/>
  <c r="AF86" i="132"/>
  <c r="AE86" i="132"/>
  <c r="AD86" i="132"/>
  <c r="AB86" i="132"/>
  <c r="AK86" i="132" s="1"/>
  <c r="AN85" i="132"/>
  <c r="AF85" i="132"/>
  <c r="AB85" i="132"/>
  <c r="AM85" i="132" s="1"/>
  <c r="AP84" i="132"/>
  <c r="AO84" i="132"/>
  <c r="AN84" i="132"/>
  <c r="AL84" i="132"/>
  <c r="AK84" i="132"/>
  <c r="AH84" i="132"/>
  <c r="AG84" i="132"/>
  <c r="AF84" i="132"/>
  <c r="AD84" i="132"/>
  <c r="AC84" i="132"/>
  <c r="AB84" i="132"/>
  <c r="AM84" i="132" s="1"/>
  <c r="AQ83" i="132"/>
  <c r="AP83" i="132"/>
  <c r="AO83" i="132"/>
  <c r="AM83" i="132"/>
  <c r="AL83" i="132"/>
  <c r="AI83" i="132"/>
  <c r="AH83" i="132"/>
  <c r="AG83" i="132"/>
  <c r="AE83" i="132"/>
  <c r="AD83" i="132"/>
  <c r="AB83" i="132"/>
  <c r="AN83" i="132" s="1"/>
  <c r="AB82" i="132"/>
  <c r="AR81" i="132"/>
  <c r="AJ81" i="132"/>
  <c r="AB81" i="132"/>
  <c r="AO80" i="132"/>
  <c r="AK80" i="132"/>
  <c r="AG80" i="132"/>
  <c r="AC80" i="132"/>
  <c r="AB80" i="132"/>
  <c r="AR80" i="132" s="1"/>
  <c r="AQ79" i="132"/>
  <c r="AP79" i="132"/>
  <c r="AM79" i="132"/>
  <c r="AL79" i="132"/>
  <c r="AK79" i="132"/>
  <c r="AI79" i="132"/>
  <c r="AH79" i="132"/>
  <c r="AE79" i="132"/>
  <c r="AD79" i="132"/>
  <c r="AC79" i="132"/>
  <c r="AB79" i="132"/>
  <c r="AR79" i="132" s="1"/>
  <c r="AQ78" i="132"/>
  <c r="AM78" i="132"/>
  <c r="AL78" i="132"/>
  <c r="AI78" i="132"/>
  <c r="AE78" i="132"/>
  <c r="AD78" i="132"/>
  <c r="AB78" i="132"/>
  <c r="AK78" i="132" s="1"/>
  <c r="AN77" i="132"/>
  <c r="AJ77" i="132"/>
  <c r="AF77" i="132"/>
  <c r="AB77" i="132"/>
  <c r="AR77" i="132" s="1"/>
  <c r="AP76" i="132"/>
  <c r="AO76" i="132"/>
  <c r="AN76" i="132"/>
  <c r="AL76" i="132"/>
  <c r="AK76" i="132"/>
  <c r="AH76" i="132"/>
  <c r="AG76" i="132"/>
  <c r="AF76" i="132"/>
  <c r="AD76" i="132"/>
  <c r="AC76" i="132"/>
  <c r="AB76" i="132"/>
  <c r="AM76" i="132" s="1"/>
  <c r="AQ75" i="132"/>
  <c r="AP75" i="132"/>
  <c r="AO75" i="132"/>
  <c r="AM75" i="132"/>
  <c r="AL75" i="132"/>
  <c r="AI75" i="132"/>
  <c r="AH75" i="132"/>
  <c r="AG75" i="132"/>
  <c r="AE75" i="132"/>
  <c r="AD75" i="132"/>
  <c r="AC75" i="132"/>
  <c r="AB75" i="132"/>
  <c r="AN75" i="132" s="1"/>
  <c r="AQ74" i="132"/>
  <c r="AP74" i="132"/>
  <c r="AM74" i="132"/>
  <c r="AI74" i="132"/>
  <c r="AH74" i="132"/>
  <c r="AE74" i="132"/>
  <c r="AB74" i="132"/>
  <c r="AO74" i="132" s="1"/>
  <c r="AR73" i="132"/>
  <c r="AJ73" i="132"/>
  <c r="AF73" i="132"/>
  <c r="AB73" i="132"/>
  <c r="AO72" i="132"/>
  <c r="AK72" i="132"/>
  <c r="AG72" i="132"/>
  <c r="AC72" i="132"/>
  <c r="AB72" i="132"/>
  <c r="AR72" i="132" s="1"/>
  <c r="AQ71" i="132"/>
  <c r="AP71" i="132"/>
  <c r="AM71" i="132"/>
  <c r="AL71" i="132"/>
  <c r="AK71" i="132"/>
  <c r="AI71" i="132"/>
  <c r="AH71" i="132"/>
  <c r="AG71" i="132"/>
  <c r="AE71" i="132"/>
  <c r="AD71" i="132"/>
  <c r="AC71" i="132"/>
  <c r="AB71" i="132"/>
  <c r="AR71" i="132" s="1"/>
  <c r="AQ70" i="132"/>
  <c r="AM70" i="132"/>
  <c r="AL70" i="132"/>
  <c r="AI70" i="132"/>
  <c r="AE70" i="132"/>
  <c r="AD70" i="132"/>
  <c r="AB70" i="132"/>
  <c r="AK70" i="132" s="1"/>
  <c r="AB69" i="132"/>
  <c r="AO68" i="132"/>
  <c r="AN68" i="132"/>
  <c r="AK68" i="132"/>
  <c r="AH68" i="132"/>
  <c r="AG68" i="132"/>
  <c r="AF68" i="132"/>
  <c r="AD68" i="132"/>
  <c r="AC68" i="132"/>
  <c r="AB68" i="132"/>
  <c r="AM68" i="132" s="1"/>
  <c r="AQ67" i="132"/>
  <c r="AP67" i="132"/>
  <c r="AO67" i="132"/>
  <c r="AM67" i="132"/>
  <c r="AL67" i="132"/>
  <c r="AI67" i="132"/>
  <c r="AH67" i="132"/>
  <c r="AG67" i="132"/>
  <c r="AE67" i="132"/>
  <c r="AD67" i="132"/>
  <c r="AC67" i="132"/>
  <c r="AB67" i="132"/>
  <c r="AN67" i="132" s="1"/>
  <c r="AQ66" i="132"/>
  <c r="AP66" i="132"/>
  <c r="AM66" i="132"/>
  <c r="AI66" i="132"/>
  <c r="AH66" i="132"/>
  <c r="AE66" i="132"/>
  <c r="AB66" i="132"/>
  <c r="AO66" i="132" s="1"/>
  <c r="AN65" i="132"/>
  <c r="AB65" i="132"/>
  <c r="AR65" i="132" s="1"/>
  <c r="AO64" i="132"/>
  <c r="AK64" i="132"/>
  <c r="AG64" i="132"/>
  <c r="AC64" i="132"/>
  <c r="AB64" i="132"/>
  <c r="AR64" i="132" s="1"/>
  <c r="AP63" i="132"/>
  <c r="AL63" i="132"/>
  <c r="AK63" i="132"/>
  <c r="AH63" i="132"/>
  <c r="AD63" i="132"/>
  <c r="AC63" i="132"/>
  <c r="AB63" i="132"/>
  <c r="AR63" i="132" s="1"/>
  <c r="AQ62" i="132"/>
  <c r="AM62" i="132"/>
  <c r="AL62" i="132"/>
  <c r="AI62" i="132"/>
  <c r="AE62" i="132"/>
  <c r="AD62" i="132"/>
  <c r="AB62" i="132"/>
  <c r="AK62" i="132" s="1"/>
  <c r="AN61" i="132"/>
  <c r="AB61" i="132"/>
  <c r="AR61" i="132" s="1"/>
  <c r="AO60" i="132"/>
  <c r="AN60" i="132"/>
  <c r="AK60" i="132"/>
  <c r="AG60" i="132"/>
  <c r="AF60" i="132"/>
  <c r="AC60" i="132"/>
  <c r="AB60" i="132"/>
  <c r="AM60" i="132" s="1"/>
  <c r="AP59" i="132"/>
  <c r="AO59" i="132"/>
  <c r="AL59" i="132"/>
  <c r="AH59" i="132"/>
  <c r="AG59" i="132"/>
  <c r="AD59" i="132"/>
  <c r="AB59" i="132"/>
  <c r="AN59" i="132" s="1"/>
  <c r="AQ58" i="132"/>
  <c r="AP58" i="132"/>
  <c r="AM58" i="132"/>
  <c r="AI58" i="132"/>
  <c r="AH58" i="132"/>
  <c r="AE58" i="132"/>
  <c r="AD58" i="132"/>
  <c r="AC58" i="132"/>
  <c r="AB58" i="132"/>
  <c r="AO58" i="132" s="1"/>
  <c r="AR57" i="132"/>
  <c r="AF57" i="132"/>
  <c r="AB57" i="132"/>
  <c r="AQ57" i="132" s="1"/>
  <c r="AB56" i="132"/>
  <c r="AP55" i="132"/>
  <c r="AL55" i="132"/>
  <c r="AK55" i="132"/>
  <c r="AH55" i="132"/>
  <c r="AD55" i="132"/>
  <c r="AC55" i="132"/>
  <c r="AB55" i="132"/>
  <c r="AR55" i="132" s="1"/>
  <c r="AQ54" i="132"/>
  <c r="AM54" i="132"/>
  <c r="AL54" i="132"/>
  <c r="AI54" i="132"/>
  <c r="AE54" i="132"/>
  <c r="AD54" i="132"/>
  <c r="AB54" i="132"/>
  <c r="AK54" i="132" s="1"/>
  <c r="AN53" i="132"/>
  <c r="AM53" i="132"/>
  <c r="AF53" i="132"/>
  <c r="AE53" i="132"/>
  <c r="AB53" i="132"/>
  <c r="AR53" i="132" s="1"/>
  <c r="AO52" i="132"/>
  <c r="AN52" i="132"/>
  <c r="AK52" i="132"/>
  <c r="AG52" i="132"/>
  <c r="AF52" i="132"/>
  <c r="AC52" i="132"/>
  <c r="AB52" i="132"/>
  <c r="AM52" i="132" s="1"/>
  <c r="AB51" i="132"/>
  <c r="AQ50" i="132"/>
  <c r="AP50" i="132"/>
  <c r="AM50" i="132"/>
  <c r="AL50" i="132"/>
  <c r="AI50" i="132"/>
  <c r="AH50" i="132"/>
  <c r="AE50" i="132"/>
  <c r="AD50" i="132"/>
  <c r="AC50" i="132"/>
  <c r="AB50" i="132"/>
  <c r="AO50" i="132" s="1"/>
  <c r="AN49" i="132"/>
  <c r="AF49" i="132"/>
  <c r="AB49" i="132"/>
  <c r="AR49" i="132" s="1"/>
  <c r="AJ48" i="132"/>
  <c r="AB48" i="132"/>
  <c r="AR48" i="132" s="1"/>
  <c r="AP47" i="132"/>
  <c r="AL47" i="132"/>
  <c r="AK47" i="132"/>
  <c r="AH47" i="132"/>
  <c r="AG47" i="132"/>
  <c r="AD47" i="132"/>
  <c r="AC47" i="132"/>
  <c r="AB47" i="132"/>
  <c r="AR47" i="132" s="1"/>
  <c r="AQ46" i="132"/>
  <c r="AM46" i="132"/>
  <c r="AL46" i="132"/>
  <c r="AI46" i="132"/>
  <c r="AH46" i="132"/>
  <c r="AE46" i="132"/>
  <c r="AD46" i="132"/>
  <c r="AB46" i="132"/>
  <c r="AK46" i="132" s="1"/>
  <c r="AR45" i="132"/>
  <c r="AN45" i="132"/>
  <c r="AJ45" i="132"/>
  <c r="AF45" i="132"/>
  <c r="AE45" i="132"/>
  <c r="AB45" i="132"/>
  <c r="AM45" i="132" s="1"/>
  <c r="AO44" i="132"/>
  <c r="AN44" i="132"/>
  <c r="AK44" i="132"/>
  <c r="AG44" i="132"/>
  <c r="AF44" i="132"/>
  <c r="AC44" i="132"/>
  <c r="AB44" i="132"/>
  <c r="AM44" i="132" s="1"/>
  <c r="AP43" i="132"/>
  <c r="AO43" i="132"/>
  <c r="AL43" i="132"/>
  <c r="AK43" i="132"/>
  <c r="AH43" i="132"/>
  <c r="AG43" i="132"/>
  <c r="AD43" i="132"/>
  <c r="AC43" i="132"/>
  <c r="AB43" i="132"/>
  <c r="AN43" i="132" s="1"/>
  <c r="AQ42" i="132"/>
  <c r="AP42" i="132"/>
  <c r="AM42" i="132"/>
  <c r="AI42" i="132"/>
  <c r="AH42" i="132"/>
  <c r="AE42" i="132"/>
  <c r="AD42" i="132"/>
  <c r="AB42" i="132"/>
  <c r="AO42" i="132" s="1"/>
  <c r="AR41" i="132"/>
  <c r="AQ41" i="132"/>
  <c r="AF41" i="132"/>
  <c r="AB41" i="132"/>
  <c r="AN41" i="132" s="1"/>
  <c r="AB40" i="132"/>
  <c r="AP39" i="132"/>
  <c r="AL39" i="132"/>
  <c r="AK39" i="132"/>
  <c r="AH39" i="132"/>
  <c r="AD39" i="132"/>
  <c r="AC39" i="132"/>
  <c r="AB39" i="132"/>
  <c r="AR39" i="132" s="1"/>
  <c r="AB38" i="132"/>
  <c r="AN37" i="132"/>
  <c r="AM37" i="132"/>
  <c r="AF37" i="132"/>
  <c r="AE37" i="132"/>
  <c r="AB37" i="132"/>
  <c r="AR37" i="132" s="1"/>
  <c r="AB36" i="132"/>
  <c r="AP35" i="132"/>
  <c r="AK35" i="132"/>
  <c r="AH35" i="132"/>
  <c r="AC35" i="132"/>
  <c r="AB35" i="132"/>
  <c r="AR35" i="132" s="1"/>
  <c r="AQ34" i="132"/>
  <c r="AP34" i="132"/>
  <c r="AO34" i="132"/>
  <c r="AM34" i="132"/>
  <c r="AL34" i="132"/>
  <c r="AK34" i="132"/>
  <c r="AI34" i="132"/>
  <c r="AH34" i="132"/>
  <c r="AG34" i="132"/>
  <c r="AE34" i="132"/>
  <c r="AD34" i="132"/>
  <c r="AC34" i="132"/>
  <c r="AB34" i="132"/>
  <c r="AR34" i="132" s="1"/>
  <c r="AM33" i="132"/>
  <c r="AE33" i="132"/>
  <c r="AB33" i="132"/>
  <c r="AL33" i="132" s="1"/>
  <c r="AN32" i="132"/>
  <c r="AK32" i="132"/>
  <c r="AF32" i="132"/>
  <c r="AC32" i="132"/>
  <c r="AB32" i="132"/>
  <c r="AM32" i="132" s="1"/>
  <c r="AO31" i="132"/>
  <c r="AN31" i="132"/>
  <c r="AL31" i="132"/>
  <c r="AK31" i="132"/>
  <c r="AG31" i="132"/>
  <c r="AF31" i="132"/>
  <c r="AD31" i="132"/>
  <c r="AC31" i="132"/>
  <c r="AB31" i="132"/>
  <c r="AM31" i="132" s="1"/>
  <c r="AQ30" i="132"/>
  <c r="AP30" i="132"/>
  <c r="AO30" i="132"/>
  <c r="AM30" i="132"/>
  <c r="AL30" i="132"/>
  <c r="AK30" i="132"/>
  <c r="AI30" i="132"/>
  <c r="AH30" i="132"/>
  <c r="AG30" i="132"/>
  <c r="AE30" i="132"/>
  <c r="AD30" i="132"/>
  <c r="AC30" i="132"/>
  <c r="AB30" i="132"/>
  <c r="AN30" i="132" s="1"/>
  <c r="AQ29" i="132"/>
  <c r="AP29" i="132"/>
  <c r="AN29" i="132"/>
  <c r="AM29" i="132"/>
  <c r="AI29" i="132"/>
  <c r="AH29" i="132"/>
  <c r="AF29" i="132"/>
  <c r="AE29" i="132"/>
  <c r="AD29" i="132"/>
  <c r="AB29" i="132"/>
  <c r="AO29" i="132" s="1"/>
  <c r="AF28" i="132"/>
  <c r="AB28" i="132"/>
  <c r="AP27" i="132"/>
  <c r="AO27" i="132"/>
  <c r="AK27" i="132"/>
  <c r="AH27" i="132"/>
  <c r="AG27" i="132"/>
  <c r="AC27" i="132"/>
  <c r="AB27" i="132"/>
  <c r="AR27" i="132" s="1"/>
  <c r="AQ26" i="132"/>
  <c r="AP26" i="132"/>
  <c r="AO26" i="132"/>
  <c r="AM26" i="132"/>
  <c r="AL26" i="132"/>
  <c r="AK26" i="132"/>
  <c r="AI26" i="132"/>
  <c r="AH26" i="132"/>
  <c r="AG26" i="132"/>
  <c r="AE26" i="132"/>
  <c r="AD26" i="132"/>
  <c r="AC26" i="132"/>
  <c r="AB26" i="132"/>
  <c r="AR26" i="132" s="1"/>
  <c r="AB25" i="132"/>
  <c r="AR24" i="132"/>
  <c r="AN24" i="132"/>
  <c r="AK24" i="132"/>
  <c r="AJ24" i="132"/>
  <c r="AF24" i="132"/>
  <c r="AC24" i="132"/>
  <c r="AB24" i="132"/>
  <c r="AO23" i="132"/>
  <c r="AN23" i="132"/>
  <c r="AL23" i="132"/>
  <c r="AK23" i="132"/>
  <c r="AG23" i="132"/>
  <c r="AF23" i="132"/>
  <c r="AD23" i="132"/>
  <c r="AC23" i="132"/>
  <c r="AB23" i="132"/>
  <c r="AM23" i="132" s="1"/>
  <c r="AB22" i="132"/>
  <c r="AB21" i="132"/>
  <c r="AB20" i="132"/>
  <c r="AP19" i="132"/>
  <c r="AO19" i="132"/>
  <c r="AK19" i="132"/>
  <c r="AH19" i="132"/>
  <c r="AG19" i="132"/>
  <c r="AC19" i="132"/>
  <c r="AB19" i="132"/>
  <c r="AR19" i="132" s="1"/>
  <c r="AQ18" i="132"/>
  <c r="AP18" i="132"/>
  <c r="AO18" i="132"/>
  <c r="AM18" i="132"/>
  <c r="AL18" i="132"/>
  <c r="AK18" i="132"/>
  <c r="AI18" i="132"/>
  <c r="AH18" i="132"/>
  <c r="AG18" i="132"/>
  <c r="AE18" i="132"/>
  <c r="AD18" i="132"/>
  <c r="AC18" i="132"/>
  <c r="AB18" i="132"/>
  <c r="AR18" i="132" s="1"/>
  <c r="AB17" i="132"/>
  <c r="AB16" i="132"/>
  <c r="AB15" i="132"/>
  <c r="AB14" i="132"/>
  <c r="AB13" i="132"/>
  <c r="AB12" i="132"/>
  <c r="AB11" i="132"/>
  <c r="AB10" i="132"/>
  <c r="AB9" i="132"/>
  <c r="AB8" i="132"/>
  <c r="AB7" i="132"/>
  <c r="AB6" i="132"/>
  <c r="AB5" i="132"/>
  <c r="AB4" i="132"/>
  <c r="AB3" i="132"/>
  <c r="AB2" i="132"/>
  <c r="AR112" i="131"/>
  <c r="AQ112" i="131"/>
  <c r="AM112" i="131"/>
  <c r="AJ112" i="131"/>
  <c r="AI112" i="131"/>
  <c r="AE112" i="131"/>
  <c r="AB112" i="131"/>
  <c r="AR111" i="131"/>
  <c r="AN111" i="131"/>
  <c r="AK111" i="131"/>
  <c r="AJ111" i="131"/>
  <c r="AF111" i="131"/>
  <c r="AC111" i="131"/>
  <c r="AB111" i="131"/>
  <c r="AO110" i="131"/>
  <c r="AN110" i="131"/>
  <c r="AL110" i="131"/>
  <c r="AK110" i="131"/>
  <c r="AG110" i="131"/>
  <c r="AF110" i="131"/>
  <c r="AD110" i="131"/>
  <c r="AC110" i="131"/>
  <c r="AB110" i="131"/>
  <c r="AM110" i="131" s="1"/>
  <c r="AQ109" i="131"/>
  <c r="AP109" i="131"/>
  <c r="AO109" i="131"/>
  <c r="AM109" i="131"/>
  <c r="AL109" i="131"/>
  <c r="AK109" i="131"/>
  <c r="AI109" i="131"/>
  <c r="AH109" i="131"/>
  <c r="AG109" i="131"/>
  <c r="AE109" i="131"/>
  <c r="AD109" i="131"/>
  <c r="AC109" i="131"/>
  <c r="AB109" i="131"/>
  <c r="AN109" i="131" s="1"/>
  <c r="AQ108" i="131"/>
  <c r="AP108" i="131"/>
  <c r="AN108" i="131"/>
  <c r="AM108" i="131"/>
  <c r="AI108" i="131"/>
  <c r="AH108" i="131"/>
  <c r="AF108" i="131"/>
  <c r="AE108" i="131"/>
  <c r="AB108" i="131"/>
  <c r="AO108" i="131" s="1"/>
  <c r="AF107" i="131"/>
  <c r="AB107" i="131"/>
  <c r="AP106" i="131"/>
  <c r="AO106" i="131"/>
  <c r="AK106" i="131"/>
  <c r="AH106" i="131"/>
  <c r="AG106" i="131"/>
  <c r="AC106" i="131"/>
  <c r="AB106" i="131"/>
  <c r="AR106" i="131" s="1"/>
  <c r="AQ105" i="131"/>
  <c r="AP105" i="131"/>
  <c r="AO105" i="131"/>
  <c r="AM105" i="131"/>
  <c r="AL105" i="131"/>
  <c r="AK105" i="131"/>
  <c r="AI105" i="131"/>
  <c r="AH105" i="131"/>
  <c r="AG105" i="131"/>
  <c r="AE105" i="131"/>
  <c r="AD105" i="131"/>
  <c r="AC105" i="131"/>
  <c r="AB105" i="131"/>
  <c r="AR105" i="131" s="1"/>
  <c r="AR104" i="131"/>
  <c r="AQ104" i="131"/>
  <c r="AM104" i="131"/>
  <c r="AJ104" i="131"/>
  <c r="AI104" i="131"/>
  <c r="AE104" i="131"/>
  <c r="AB104" i="131"/>
  <c r="AR103" i="131"/>
  <c r="AN103" i="131"/>
  <c r="AK103" i="131"/>
  <c r="AJ103" i="131"/>
  <c r="AF103" i="131"/>
  <c r="AC103" i="131"/>
  <c r="AB103" i="131"/>
  <c r="AO102" i="131"/>
  <c r="AN102" i="131"/>
  <c r="AL102" i="131"/>
  <c r="AK102" i="131"/>
  <c r="AG102" i="131"/>
  <c r="AF102" i="131"/>
  <c r="AD102" i="131"/>
  <c r="AC102" i="131"/>
  <c r="AB102" i="131"/>
  <c r="AM102" i="131" s="1"/>
  <c r="AQ101" i="131"/>
  <c r="AP101" i="131"/>
  <c r="AO101" i="131"/>
  <c r="AM101" i="131"/>
  <c r="AL101" i="131"/>
  <c r="AK101" i="131"/>
  <c r="AI101" i="131"/>
  <c r="AH101" i="131"/>
  <c r="AG101" i="131"/>
  <c r="AE101" i="131"/>
  <c r="AD101" i="131"/>
  <c r="AC101" i="131"/>
  <c r="AB101" i="131"/>
  <c r="AN101" i="131" s="1"/>
  <c r="AQ100" i="131"/>
  <c r="AP100" i="131"/>
  <c r="AN100" i="131"/>
  <c r="AM100" i="131"/>
  <c r="AI100" i="131"/>
  <c r="AH100" i="131"/>
  <c r="AF100" i="131"/>
  <c r="AE100" i="131"/>
  <c r="AB100" i="131"/>
  <c r="AO100" i="131" s="1"/>
  <c r="AO99" i="131"/>
  <c r="AN99" i="131"/>
  <c r="AJ99" i="131"/>
  <c r="AI99" i="131"/>
  <c r="AG99" i="131"/>
  <c r="AF99" i="131"/>
  <c r="AB99" i="131"/>
  <c r="AQ99" i="131" s="1"/>
  <c r="AP98" i="131"/>
  <c r="AO98" i="131"/>
  <c r="AK98" i="131"/>
  <c r="AJ98" i="131"/>
  <c r="AH98" i="131"/>
  <c r="AG98" i="131"/>
  <c r="AC98" i="131"/>
  <c r="AB98" i="131"/>
  <c r="AQ97" i="131"/>
  <c r="AP97" i="131"/>
  <c r="AO97" i="131"/>
  <c r="AM97" i="131"/>
  <c r="AL97" i="131"/>
  <c r="AK97" i="131"/>
  <c r="AI97" i="131"/>
  <c r="AH97" i="131"/>
  <c r="AG97" i="131"/>
  <c r="AE97" i="131"/>
  <c r="AD97" i="131"/>
  <c r="AC97" i="131"/>
  <c r="AB97" i="131"/>
  <c r="AR97" i="131" s="1"/>
  <c r="AB96" i="131"/>
  <c r="AB95" i="131"/>
  <c r="AO94" i="131"/>
  <c r="AN94" i="131"/>
  <c r="AL94" i="131"/>
  <c r="AK94" i="131"/>
  <c r="AG94" i="131"/>
  <c r="AF94" i="131"/>
  <c r="AD94" i="131"/>
  <c r="AC94" i="131"/>
  <c r="AB94" i="131"/>
  <c r="AM94" i="131" s="1"/>
  <c r="AQ93" i="131"/>
  <c r="AP93" i="131"/>
  <c r="AO93" i="131"/>
  <c r="AM93" i="131"/>
  <c r="AL93" i="131"/>
  <c r="AK93" i="131"/>
  <c r="AI93" i="131"/>
  <c r="AH93" i="131"/>
  <c r="AG93" i="131"/>
  <c r="AE93" i="131"/>
  <c r="AD93" i="131"/>
  <c r="AC93" i="131"/>
  <c r="AB93" i="131"/>
  <c r="AN93" i="131" s="1"/>
  <c r="AQ92" i="131"/>
  <c r="AP92" i="131"/>
  <c r="AN92" i="131"/>
  <c r="AM92" i="131"/>
  <c r="AI92" i="131"/>
  <c r="AH92" i="131"/>
  <c r="AF92" i="131"/>
  <c r="AE92" i="131"/>
  <c r="AB92" i="131"/>
  <c r="AO92" i="131" s="1"/>
  <c r="AO91" i="131"/>
  <c r="AN91" i="131"/>
  <c r="AJ91" i="131"/>
  <c r="AI91" i="131"/>
  <c r="AG91" i="131"/>
  <c r="AF91" i="131"/>
  <c r="AB91" i="131"/>
  <c r="AQ91" i="131" s="1"/>
  <c r="AP90" i="131"/>
  <c r="AO90" i="131"/>
  <c r="AK90" i="131"/>
  <c r="AJ90" i="131"/>
  <c r="AH90" i="131"/>
  <c r="AG90" i="131"/>
  <c r="AC90" i="131"/>
  <c r="AB90" i="131"/>
  <c r="AQ89" i="131"/>
  <c r="AP89" i="131"/>
  <c r="AO89" i="131"/>
  <c r="AM89" i="131"/>
  <c r="AL89" i="131"/>
  <c r="AK89" i="131"/>
  <c r="AI89" i="131"/>
  <c r="AH89" i="131"/>
  <c r="AG89" i="131"/>
  <c r="AE89" i="131"/>
  <c r="AD89" i="131"/>
  <c r="AC89" i="131"/>
  <c r="AB89" i="131"/>
  <c r="AR89" i="131" s="1"/>
  <c r="AR88" i="131"/>
  <c r="AE88" i="131"/>
  <c r="AB88" i="131"/>
  <c r="AM87" i="131"/>
  <c r="AK87" i="131"/>
  <c r="AJ87" i="131"/>
  <c r="AF87" i="131"/>
  <c r="AE87" i="131"/>
  <c r="AC87" i="131"/>
  <c r="AB87" i="131"/>
  <c r="AN87" i="131" s="1"/>
  <c r="AO86" i="131"/>
  <c r="AN86" i="131"/>
  <c r="AL86" i="131"/>
  <c r="AK86" i="131"/>
  <c r="AG86" i="131"/>
  <c r="AF86" i="131"/>
  <c r="AD86" i="131"/>
  <c r="AC86" i="131"/>
  <c r="AB86" i="131"/>
  <c r="AM86" i="131" s="1"/>
  <c r="AQ85" i="131"/>
  <c r="AP85" i="131"/>
  <c r="AO85" i="131"/>
  <c r="AM85" i="131"/>
  <c r="AL85" i="131"/>
  <c r="AK85" i="131"/>
  <c r="AI85" i="131"/>
  <c r="AH85" i="131"/>
  <c r="AG85" i="131"/>
  <c r="AE85" i="131"/>
  <c r="AD85" i="131"/>
  <c r="AC85" i="131"/>
  <c r="AB85" i="131"/>
  <c r="AN85" i="131" s="1"/>
  <c r="AQ84" i="131"/>
  <c r="AP84" i="131"/>
  <c r="AN84" i="131"/>
  <c r="AM84" i="131"/>
  <c r="AI84" i="131"/>
  <c r="AH84" i="131"/>
  <c r="AF84" i="131"/>
  <c r="AE84" i="131"/>
  <c r="AB84" i="131"/>
  <c r="AO84" i="131" s="1"/>
  <c r="AO83" i="131"/>
  <c r="AN83" i="131"/>
  <c r="AJ83" i="131"/>
  <c r="AI83" i="131"/>
  <c r="AG83" i="131"/>
  <c r="AF83" i="131"/>
  <c r="AB83" i="131"/>
  <c r="AQ83" i="131" s="1"/>
  <c r="AB82" i="131"/>
  <c r="AQ81" i="131"/>
  <c r="AP81" i="131"/>
  <c r="AO81" i="131"/>
  <c r="AM81" i="131"/>
  <c r="AL81" i="131"/>
  <c r="AK81" i="131"/>
  <c r="AI81" i="131"/>
  <c r="AH81" i="131"/>
  <c r="AG81" i="131"/>
  <c r="AF81" i="131"/>
  <c r="AE81" i="131"/>
  <c r="AD81" i="131"/>
  <c r="AC81" i="131"/>
  <c r="AB81" i="131"/>
  <c r="AR81" i="131" s="1"/>
  <c r="AM80" i="131"/>
  <c r="AL80" i="131"/>
  <c r="AJ80" i="131"/>
  <c r="AI80" i="131"/>
  <c r="AE80" i="131"/>
  <c r="AD80" i="131"/>
  <c r="AB80" i="131"/>
  <c r="AQ80" i="131" s="1"/>
  <c r="AN79" i="131"/>
  <c r="AM79" i="131"/>
  <c r="AK79" i="131"/>
  <c r="AJ79" i="131"/>
  <c r="AF79" i="131"/>
  <c r="AE79" i="131"/>
  <c r="AC79" i="131"/>
  <c r="AB79" i="131"/>
  <c r="AO78" i="131"/>
  <c r="AN78" i="131"/>
  <c r="AL78" i="131"/>
  <c r="AK78" i="131"/>
  <c r="AG78" i="131"/>
  <c r="AF78" i="131"/>
  <c r="AD78" i="131"/>
  <c r="AC78" i="131"/>
  <c r="AB78" i="131"/>
  <c r="AM78" i="131" s="1"/>
  <c r="AQ77" i="131"/>
  <c r="AP77" i="131"/>
  <c r="AO77" i="131"/>
  <c r="AM77" i="131"/>
  <c r="AL77" i="131"/>
  <c r="AK77" i="131"/>
  <c r="AI77" i="131"/>
  <c r="AH77" i="131"/>
  <c r="AG77" i="131"/>
  <c r="AE77" i="131"/>
  <c r="AD77" i="131"/>
  <c r="AC77" i="131"/>
  <c r="AB77" i="131"/>
  <c r="AN77" i="131" s="1"/>
  <c r="AQ76" i="131"/>
  <c r="AP76" i="131"/>
  <c r="AN76" i="131"/>
  <c r="AM76" i="131"/>
  <c r="AI76" i="131"/>
  <c r="AH76" i="131"/>
  <c r="AF76" i="131"/>
  <c r="AE76" i="131"/>
  <c r="AB76" i="131"/>
  <c r="AO76" i="131" s="1"/>
  <c r="AQ75" i="131"/>
  <c r="AO75" i="131"/>
  <c r="AN75" i="131"/>
  <c r="AJ75" i="131"/>
  <c r="AI75" i="131"/>
  <c r="AG75" i="131"/>
  <c r="AF75" i="131"/>
  <c r="AB75" i="131"/>
  <c r="AK74" i="131"/>
  <c r="AJ74" i="131"/>
  <c r="AH74" i="131"/>
  <c r="AB74" i="131"/>
  <c r="AP74" i="131" s="1"/>
  <c r="AQ73" i="131"/>
  <c r="AP73" i="131"/>
  <c r="AO73" i="131"/>
  <c r="AM73" i="131"/>
  <c r="AL73" i="131"/>
  <c r="AK73" i="131"/>
  <c r="AI73" i="131"/>
  <c r="AH73" i="131"/>
  <c r="AG73" i="131"/>
  <c r="AE73" i="131"/>
  <c r="AD73" i="131"/>
  <c r="AC73" i="131"/>
  <c r="AB73" i="131"/>
  <c r="AR73" i="131" s="1"/>
  <c r="AM72" i="131"/>
  <c r="AL72" i="131"/>
  <c r="AJ72" i="131"/>
  <c r="AI72" i="131"/>
  <c r="AE72" i="131"/>
  <c r="AD72" i="131"/>
  <c r="AB72" i="131"/>
  <c r="AQ72" i="131" s="1"/>
  <c r="AN71" i="131"/>
  <c r="AM71" i="131"/>
  <c r="AK71" i="131"/>
  <c r="AJ71" i="131"/>
  <c r="AF71" i="131"/>
  <c r="AE71" i="131"/>
  <c r="AC71" i="131"/>
  <c r="AB71" i="131"/>
  <c r="AO70" i="131"/>
  <c r="AN70" i="131"/>
  <c r="AL70" i="131"/>
  <c r="AK70" i="131"/>
  <c r="AG70" i="131"/>
  <c r="AF70" i="131"/>
  <c r="AD70" i="131"/>
  <c r="AC70" i="131"/>
  <c r="AB70" i="131"/>
  <c r="AM70" i="131" s="1"/>
  <c r="AB69" i="131"/>
  <c r="AQ68" i="131"/>
  <c r="AP68" i="131"/>
  <c r="AN68" i="131"/>
  <c r="AM68" i="131"/>
  <c r="AI68" i="131"/>
  <c r="AH68" i="131"/>
  <c r="AF68" i="131"/>
  <c r="AE68" i="131"/>
  <c r="AB68" i="131"/>
  <c r="AO68" i="131" s="1"/>
  <c r="AO67" i="131"/>
  <c r="AE67" i="131"/>
  <c r="AB67" i="131"/>
  <c r="AO66" i="131"/>
  <c r="AK66" i="131"/>
  <c r="AJ66" i="131"/>
  <c r="AH66" i="131"/>
  <c r="AD66" i="131"/>
  <c r="AC66" i="131"/>
  <c r="AB66" i="131"/>
  <c r="AQ65" i="131"/>
  <c r="AP65" i="131"/>
  <c r="AO65" i="131"/>
  <c r="AM65" i="131"/>
  <c r="AL65" i="131"/>
  <c r="AK65" i="131"/>
  <c r="AI65" i="131"/>
  <c r="AH65" i="131"/>
  <c r="AG65" i="131"/>
  <c r="AE65" i="131"/>
  <c r="AD65" i="131"/>
  <c r="AC65" i="131"/>
  <c r="AB65" i="131"/>
  <c r="AR65" i="131" s="1"/>
  <c r="AO64" i="131"/>
  <c r="AN64" i="131"/>
  <c r="AM64" i="131"/>
  <c r="AG64" i="131"/>
  <c r="AF64" i="131"/>
  <c r="AE64" i="131"/>
  <c r="AB64" i="131"/>
  <c r="AL64" i="131" s="1"/>
  <c r="AP63" i="131"/>
  <c r="AO63" i="131"/>
  <c r="AN63" i="131"/>
  <c r="AK63" i="131"/>
  <c r="AH63" i="131"/>
  <c r="AG63" i="131"/>
  <c r="AF63" i="131"/>
  <c r="AC63" i="131"/>
  <c r="AB63" i="131"/>
  <c r="AM63" i="131" s="1"/>
  <c r="AQ62" i="131"/>
  <c r="AP62" i="131"/>
  <c r="AO62" i="131"/>
  <c r="AL62" i="131"/>
  <c r="AK62" i="131"/>
  <c r="AI62" i="131"/>
  <c r="AH62" i="131"/>
  <c r="AG62" i="131"/>
  <c r="AD62" i="131"/>
  <c r="AC62" i="131"/>
  <c r="AB62" i="131"/>
  <c r="AN62" i="131" s="1"/>
  <c r="AJ61" i="131"/>
  <c r="AB61" i="131"/>
  <c r="AQ60" i="131"/>
  <c r="AK60" i="131"/>
  <c r="AI60" i="131"/>
  <c r="AC60" i="131"/>
  <c r="AB60" i="131"/>
  <c r="AP60" i="131" s="1"/>
  <c r="AR59" i="131"/>
  <c r="AJ59" i="131"/>
  <c r="AB59" i="131"/>
  <c r="AL59" i="131" s="1"/>
  <c r="AP58" i="131"/>
  <c r="AO58" i="131"/>
  <c r="AM58" i="131"/>
  <c r="AL58" i="131"/>
  <c r="AK58" i="131"/>
  <c r="AH58" i="131"/>
  <c r="AG58" i="131"/>
  <c r="AE58" i="131"/>
  <c r="AD58" i="131"/>
  <c r="AC58" i="131"/>
  <c r="AB58" i="131"/>
  <c r="AR58" i="131" s="1"/>
  <c r="AQ57" i="131"/>
  <c r="AP57" i="131"/>
  <c r="AO57" i="131"/>
  <c r="AN57" i="131"/>
  <c r="AM57" i="131"/>
  <c r="AL57" i="131"/>
  <c r="AK57" i="131"/>
  <c r="AI57" i="131"/>
  <c r="AH57" i="131"/>
  <c r="AG57" i="131"/>
  <c r="AF57" i="131"/>
  <c r="AE57" i="131"/>
  <c r="AD57" i="131"/>
  <c r="AC57" i="131"/>
  <c r="AB57" i="131"/>
  <c r="AR57" i="131" s="1"/>
  <c r="AO56" i="131"/>
  <c r="AN56" i="131"/>
  <c r="AM56" i="131"/>
  <c r="AG56" i="131"/>
  <c r="AF56" i="131"/>
  <c r="AE56" i="131"/>
  <c r="AB56" i="131"/>
  <c r="AL56" i="131" s="1"/>
  <c r="AP55" i="131"/>
  <c r="AO55" i="131"/>
  <c r="AN55" i="131"/>
  <c r="AK55" i="131"/>
  <c r="AH55" i="131"/>
  <c r="AG55" i="131"/>
  <c r="AF55" i="131"/>
  <c r="AC55" i="131"/>
  <c r="AB55" i="131"/>
  <c r="AM55" i="131" s="1"/>
  <c r="AQ54" i="131"/>
  <c r="AP54" i="131"/>
  <c r="AO54" i="131"/>
  <c r="AN54" i="131"/>
  <c r="AL54" i="131"/>
  <c r="AK54" i="131"/>
  <c r="AI54" i="131"/>
  <c r="AH54" i="131"/>
  <c r="AG54" i="131"/>
  <c r="AF54" i="131"/>
  <c r="AD54" i="131"/>
  <c r="AC54" i="131"/>
  <c r="AB54" i="131"/>
  <c r="AM54" i="131" s="1"/>
  <c r="AB53" i="131"/>
  <c r="AQ52" i="131"/>
  <c r="AK52" i="131"/>
  <c r="AI52" i="131"/>
  <c r="AC52" i="131"/>
  <c r="AB52" i="131"/>
  <c r="AP52" i="131" s="1"/>
  <c r="AB51" i="131"/>
  <c r="AP50" i="131"/>
  <c r="AO50" i="131"/>
  <c r="AM50" i="131"/>
  <c r="AL50" i="131"/>
  <c r="AK50" i="131"/>
  <c r="AH50" i="131"/>
  <c r="AG50" i="131"/>
  <c r="AE50" i="131"/>
  <c r="AD50" i="131"/>
  <c r="AC50" i="131"/>
  <c r="AB50" i="131"/>
  <c r="AR50" i="131" s="1"/>
  <c r="AQ49" i="131"/>
  <c r="AP49" i="131"/>
  <c r="AO49" i="131"/>
  <c r="AN49" i="131"/>
  <c r="AM49" i="131"/>
  <c r="AL49" i="131"/>
  <c r="AK49" i="131"/>
  <c r="AI49" i="131"/>
  <c r="AH49" i="131"/>
  <c r="AG49" i="131"/>
  <c r="AF49" i="131"/>
  <c r="AE49" i="131"/>
  <c r="AD49" i="131"/>
  <c r="AC49" i="131"/>
  <c r="AB49" i="131"/>
  <c r="AR49" i="131" s="1"/>
  <c r="AO48" i="131"/>
  <c r="AN48" i="131"/>
  <c r="AM48" i="131"/>
  <c r="AG48" i="131"/>
  <c r="AF48" i="131"/>
  <c r="AE48" i="131"/>
  <c r="AB48" i="131"/>
  <c r="AL48" i="131" s="1"/>
  <c r="AP47" i="131"/>
  <c r="AO47" i="131"/>
  <c r="AN47" i="131"/>
  <c r="AK47" i="131"/>
  <c r="AH47" i="131"/>
  <c r="AG47" i="131"/>
  <c r="AF47" i="131"/>
  <c r="AC47" i="131"/>
  <c r="AB47" i="131"/>
  <c r="AM47" i="131" s="1"/>
  <c r="AQ46" i="131"/>
  <c r="AP46" i="131"/>
  <c r="AO46" i="131"/>
  <c r="AN46" i="131"/>
  <c r="AL46" i="131"/>
  <c r="AK46" i="131"/>
  <c r="AI46" i="131"/>
  <c r="AH46" i="131"/>
  <c r="AG46" i="131"/>
  <c r="AF46" i="131"/>
  <c r="AD46" i="131"/>
  <c r="AC46" i="131"/>
  <c r="AB46" i="131"/>
  <c r="AM46" i="131" s="1"/>
  <c r="AR45" i="131"/>
  <c r="AJ45" i="131"/>
  <c r="AH45" i="131"/>
  <c r="AB45" i="131"/>
  <c r="AQ44" i="131"/>
  <c r="AK44" i="131"/>
  <c r="AI44" i="131"/>
  <c r="AC44" i="131"/>
  <c r="AB44" i="131"/>
  <c r="AP44" i="131" s="1"/>
  <c r="AB43" i="131"/>
  <c r="AP42" i="131"/>
  <c r="AO42" i="131"/>
  <c r="AM42" i="131"/>
  <c r="AL42" i="131"/>
  <c r="AK42" i="131"/>
  <c r="AH42" i="131"/>
  <c r="AG42" i="131"/>
  <c r="AE42" i="131"/>
  <c r="AD42" i="131"/>
  <c r="AC42" i="131"/>
  <c r="AB42" i="131"/>
  <c r="AR42" i="131" s="1"/>
  <c r="AQ41" i="131"/>
  <c r="AP41" i="131"/>
  <c r="AN41" i="131"/>
  <c r="AM41" i="131"/>
  <c r="AL41" i="131"/>
  <c r="AK41" i="131"/>
  <c r="AI41" i="131"/>
  <c r="AH41" i="131"/>
  <c r="AF41" i="131"/>
  <c r="AE41" i="131"/>
  <c r="AD41" i="131"/>
  <c r="AC41" i="131"/>
  <c r="AB41" i="131"/>
  <c r="AR41" i="131" s="1"/>
  <c r="AO40" i="131"/>
  <c r="AN40" i="131"/>
  <c r="AM40" i="131"/>
  <c r="AG40" i="131"/>
  <c r="AF40" i="131"/>
  <c r="AE40" i="131"/>
  <c r="AB40" i="131"/>
  <c r="AL40" i="131" s="1"/>
  <c r="AP39" i="131"/>
  <c r="AO39" i="131"/>
  <c r="AN39" i="131"/>
  <c r="AK39" i="131"/>
  <c r="AH39" i="131"/>
  <c r="AG39" i="131"/>
  <c r="AF39" i="131"/>
  <c r="AC39" i="131"/>
  <c r="AB39" i="131"/>
  <c r="AM39" i="131" s="1"/>
  <c r="AB38" i="131"/>
  <c r="AB37" i="131"/>
  <c r="AQ36" i="131"/>
  <c r="AK36" i="131"/>
  <c r="AI36" i="131"/>
  <c r="AC36" i="131"/>
  <c r="AB36" i="131"/>
  <c r="AP36" i="131" s="1"/>
  <c r="AR35" i="131"/>
  <c r="AJ35" i="131"/>
  <c r="AB35" i="131"/>
  <c r="AL35" i="131" s="1"/>
  <c r="AP34" i="131"/>
  <c r="AO34" i="131"/>
  <c r="AM34" i="131"/>
  <c r="AL34" i="131"/>
  <c r="AK34" i="131"/>
  <c r="AH34" i="131"/>
  <c r="AG34" i="131"/>
  <c r="AE34" i="131"/>
  <c r="AD34" i="131"/>
  <c r="AC34" i="131"/>
  <c r="AB34" i="131"/>
  <c r="AR34" i="131" s="1"/>
  <c r="AQ33" i="131"/>
  <c r="AP33" i="131"/>
  <c r="AN33" i="131"/>
  <c r="AM33" i="131"/>
  <c r="AL33" i="131"/>
  <c r="AK33" i="131"/>
  <c r="AI33" i="131"/>
  <c r="AH33" i="131"/>
  <c r="AF33" i="131"/>
  <c r="AE33" i="131"/>
  <c r="AD33" i="131"/>
  <c r="AC33" i="131"/>
  <c r="AB33" i="131"/>
  <c r="AR33" i="131" s="1"/>
  <c r="AO32" i="131"/>
  <c r="AN32" i="131"/>
  <c r="AM32" i="131"/>
  <c r="AG32" i="131"/>
  <c r="AF32" i="131"/>
  <c r="AE32" i="131"/>
  <c r="AB32" i="131"/>
  <c r="AL32" i="131" s="1"/>
  <c r="AP31" i="131"/>
  <c r="AO31" i="131"/>
  <c r="AN31" i="131"/>
  <c r="AK31" i="131"/>
  <c r="AH31" i="131"/>
  <c r="AG31" i="131"/>
  <c r="AF31" i="131"/>
  <c r="AC31" i="131"/>
  <c r="AB31" i="131"/>
  <c r="AM31" i="131" s="1"/>
  <c r="AQ30" i="131"/>
  <c r="AP30" i="131"/>
  <c r="AO30" i="131"/>
  <c r="AN30" i="131"/>
  <c r="AL30" i="131"/>
  <c r="AK30" i="131"/>
  <c r="AI30" i="131"/>
  <c r="AH30" i="131"/>
  <c r="AG30" i="131"/>
  <c r="AF30" i="131"/>
  <c r="AD30" i="131"/>
  <c r="AC30" i="131"/>
  <c r="AB30" i="131"/>
  <c r="AM30" i="131" s="1"/>
  <c r="AR29" i="131"/>
  <c r="AJ29" i="131"/>
  <c r="AH29" i="131"/>
  <c r="AB29" i="131"/>
  <c r="AQ28" i="131"/>
  <c r="AK28" i="131"/>
  <c r="AI28" i="131"/>
  <c r="AC28" i="131"/>
  <c r="AB28" i="131"/>
  <c r="AP28" i="131" s="1"/>
  <c r="AB27" i="131"/>
  <c r="AP26" i="131"/>
  <c r="AO26" i="131"/>
  <c r="AM26" i="131"/>
  <c r="AL26" i="131"/>
  <c r="AK26" i="131"/>
  <c r="AH26" i="131"/>
  <c r="AG26" i="131"/>
  <c r="AE26" i="131"/>
  <c r="AD26" i="131"/>
  <c r="AC26" i="131"/>
  <c r="AB26" i="131"/>
  <c r="AR26" i="131" s="1"/>
  <c r="AB25" i="131"/>
  <c r="AO24" i="131"/>
  <c r="AN24" i="131"/>
  <c r="AM24" i="131"/>
  <c r="AG24" i="131"/>
  <c r="AF24" i="131"/>
  <c r="AE24" i="131"/>
  <c r="AB24" i="131"/>
  <c r="AL24" i="131" s="1"/>
  <c r="AP23" i="131"/>
  <c r="AO23" i="131"/>
  <c r="AN23" i="131"/>
  <c r="AK23" i="131"/>
  <c r="AH23" i="131"/>
  <c r="AG23" i="131"/>
  <c r="AF23" i="131"/>
  <c r="AC23" i="131"/>
  <c r="AB23" i="131"/>
  <c r="AM23" i="131" s="1"/>
  <c r="AB22" i="131"/>
  <c r="AB21" i="131"/>
  <c r="AB20" i="131"/>
  <c r="AR19" i="131"/>
  <c r="AJ19" i="131"/>
  <c r="AB19" i="131"/>
  <c r="AL19" i="131" s="1"/>
  <c r="AP18" i="131"/>
  <c r="AO18" i="131"/>
  <c r="AM18" i="131"/>
  <c r="AL18" i="131"/>
  <c r="AK18" i="131"/>
  <c r="AH18" i="131"/>
  <c r="AG18" i="131"/>
  <c r="AE18" i="131"/>
  <c r="AD18" i="131"/>
  <c r="AC18" i="131"/>
  <c r="AB18" i="131"/>
  <c r="AR18" i="131" s="1"/>
  <c r="AB17" i="131"/>
  <c r="AB16" i="131"/>
  <c r="AB15" i="131"/>
  <c r="AB14" i="131"/>
  <c r="AB13" i="131"/>
  <c r="AB12" i="131"/>
  <c r="AB11" i="131"/>
  <c r="AB10" i="131"/>
  <c r="AB9" i="131"/>
  <c r="AB8" i="131"/>
  <c r="AB7" i="131"/>
  <c r="AB6" i="131"/>
  <c r="AB5" i="131"/>
  <c r="AB4" i="131"/>
  <c r="AB3" i="131"/>
  <c r="AB2" i="131"/>
  <c r="AO112" i="130"/>
  <c r="AM112" i="130"/>
  <c r="AG112" i="130"/>
  <c r="AE112" i="130"/>
  <c r="AB112" i="130"/>
  <c r="AL112" i="130" s="1"/>
  <c r="AQ111" i="130"/>
  <c r="AP111" i="130"/>
  <c r="AN111" i="130"/>
  <c r="AL111" i="130"/>
  <c r="AK111" i="130"/>
  <c r="AI111" i="130"/>
  <c r="AH111" i="130"/>
  <c r="AF111" i="130"/>
  <c r="AD111" i="130"/>
  <c r="AC111" i="130"/>
  <c r="AB111" i="130"/>
  <c r="AM111" i="130" s="1"/>
  <c r="AQ110" i="130"/>
  <c r="AO110" i="130"/>
  <c r="AL110" i="130"/>
  <c r="AI110" i="130"/>
  <c r="AG110" i="130"/>
  <c r="AD110" i="130"/>
  <c r="AB110" i="130"/>
  <c r="AN110" i="130" s="1"/>
  <c r="AR109" i="130"/>
  <c r="AP109" i="130"/>
  <c r="AB109" i="130"/>
  <c r="AQ108" i="130"/>
  <c r="AO108" i="130"/>
  <c r="AN108" i="130"/>
  <c r="AL108" i="130"/>
  <c r="AK108" i="130"/>
  <c r="AI108" i="130"/>
  <c r="AH108" i="130"/>
  <c r="AG108" i="130"/>
  <c r="AF108" i="130"/>
  <c r="AD108" i="130"/>
  <c r="AC108" i="130"/>
  <c r="AB108" i="130"/>
  <c r="AP108" i="130" s="1"/>
  <c r="AR107" i="130"/>
  <c r="AJ107" i="130"/>
  <c r="AD107" i="130"/>
  <c r="AB107" i="130"/>
  <c r="AP106" i="130"/>
  <c r="AM106" i="130"/>
  <c r="AK106" i="130"/>
  <c r="AI106" i="130"/>
  <c r="AH106" i="130"/>
  <c r="AF106" i="130"/>
  <c r="AE106" i="130"/>
  <c r="AC106" i="130"/>
  <c r="AB106" i="130"/>
  <c r="AR106" i="130" s="1"/>
  <c r="AQ105" i="130"/>
  <c r="AN105" i="130"/>
  <c r="AL105" i="130"/>
  <c r="AI105" i="130"/>
  <c r="AF105" i="130"/>
  <c r="AD105" i="130"/>
  <c r="AB105" i="130"/>
  <c r="AK105" i="130" s="1"/>
  <c r="AO104" i="130"/>
  <c r="AM104" i="130"/>
  <c r="AG104" i="130"/>
  <c r="AE104" i="130"/>
  <c r="AB104" i="130"/>
  <c r="AL104" i="130" s="1"/>
  <c r="AQ103" i="130"/>
  <c r="AP103" i="130"/>
  <c r="AN103" i="130"/>
  <c r="AM103" i="130"/>
  <c r="AL103" i="130"/>
  <c r="AK103" i="130"/>
  <c r="AI103" i="130"/>
  <c r="AH103" i="130"/>
  <c r="AF103" i="130"/>
  <c r="AE103" i="130"/>
  <c r="AD103" i="130"/>
  <c r="AC103" i="130"/>
  <c r="AB103" i="130"/>
  <c r="AR103" i="130" s="1"/>
  <c r="AQ102" i="130"/>
  <c r="AO102" i="130"/>
  <c r="AL102" i="130"/>
  <c r="AI102" i="130"/>
  <c r="AG102" i="130"/>
  <c r="AD102" i="130"/>
  <c r="AB102" i="130"/>
  <c r="AN102" i="130" s="1"/>
  <c r="AR101" i="130"/>
  <c r="AP101" i="130"/>
  <c r="AJ101" i="130"/>
  <c r="AB101" i="130"/>
  <c r="AQ100" i="130"/>
  <c r="AP100" i="130"/>
  <c r="AO100" i="130"/>
  <c r="AN100" i="130"/>
  <c r="AL100" i="130"/>
  <c r="AK100" i="130"/>
  <c r="AI100" i="130"/>
  <c r="AH100" i="130"/>
  <c r="AG100" i="130"/>
  <c r="AF100" i="130"/>
  <c r="AD100" i="130"/>
  <c r="AC100" i="130"/>
  <c r="AB100" i="130"/>
  <c r="AM100" i="130" s="1"/>
  <c r="AR99" i="130"/>
  <c r="AL99" i="130"/>
  <c r="AJ99" i="130"/>
  <c r="AD99" i="130"/>
  <c r="AB99" i="130"/>
  <c r="AP98" i="130"/>
  <c r="AM98" i="130"/>
  <c r="AK98" i="130"/>
  <c r="AH98" i="130"/>
  <c r="AE98" i="130"/>
  <c r="AC98" i="130"/>
  <c r="AB98" i="130"/>
  <c r="AR98" i="130" s="1"/>
  <c r="AQ97" i="130"/>
  <c r="AN97" i="130"/>
  <c r="AL97" i="130"/>
  <c r="AI97" i="130"/>
  <c r="AF97" i="130"/>
  <c r="AD97" i="130"/>
  <c r="AB97" i="130"/>
  <c r="AK97" i="130" s="1"/>
  <c r="AO96" i="130"/>
  <c r="AM96" i="130"/>
  <c r="AG96" i="130"/>
  <c r="AE96" i="130"/>
  <c r="AB96" i="130"/>
  <c r="AL96" i="130" s="1"/>
  <c r="AB95" i="130"/>
  <c r="AQ94" i="130"/>
  <c r="AO94" i="130"/>
  <c r="AL94" i="130"/>
  <c r="AI94" i="130"/>
  <c r="AG94" i="130"/>
  <c r="AD94" i="130"/>
  <c r="AB94" i="130"/>
  <c r="AN94" i="130" s="1"/>
  <c r="AP93" i="130"/>
  <c r="AH93" i="130"/>
  <c r="AB93" i="130"/>
  <c r="AR93" i="130" s="1"/>
  <c r="AQ92" i="130"/>
  <c r="AP92" i="130"/>
  <c r="AO92" i="130"/>
  <c r="AN92" i="130"/>
  <c r="AL92" i="130"/>
  <c r="AK92" i="130"/>
  <c r="AI92" i="130"/>
  <c r="AH92" i="130"/>
  <c r="AG92" i="130"/>
  <c r="AF92" i="130"/>
  <c r="AD92" i="130"/>
  <c r="AC92" i="130"/>
  <c r="AB92" i="130"/>
  <c r="AM92" i="130" s="1"/>
  <c r="AR91" i="130"/>
  <c r="AL91" i="130"/>
  <c r="AJ91" i="130"/>
  <c r="AB91" i="130"/>
  <c r="AP90" i="130"/>
  <c r="AM90" i="130"/>
  <c r="AK90" i="130"/>
  <c r="AH90" i="130"/>
  <c r="AE90" i="130"/>
  <c r="AC90" i="130"/>
  <c r="AB90" i="130"/>
  <c r="AR90" i="130" s="1"/>
  <c r="AQ89" i="130"/>
  <c r="AN89" i="130"/>
  <c r="AL89" i="130"/>
  <c r="AI89" i="130"/>
  <c r="AF89" i="130"/>
  <c r="AD89" i="130"/>
  <c r="AC89" i="130"/>
  <c r="AB89" i="130"/>
  <c r="AK89" i="130" s="1"/>
  <c r="AO88" i="130"/>
  <c r="AM88" i="130"/>
  <c r="AG88" i="130"/>
  <c r="AE88" i="130"/>
  <c r="AB88" i="130"/>
  <c r="AL88" i="130" s="1"/>
  <c r="AP87" i="130"/>
  <c r="AN87" i="130"/>
  <c r="AM87" i="130"/>
  <c r="AK87" i="130"/>
  <c r="AH87" i="130"/>
  <c r="AF87" i="130"/>
  <c r="AE87" i="130"/>
  <c r="AD87" i="130"/>
  <c r="AC87" i="130"/>
  <c r="AB87" i="130"/>
  <c r="AL87" i="130" s="1"/>
  <c r="AQ86" i="130"/>
  <c r="AO86" i="130"/>
  <c r="AN86" i="130"/>
  <c r="AL86" i="130"/>
  <c r="AI86" i="130"/>
  <c r="AG86" i="130"/>
  <c r="AF86" i="130"/>
  <c r="AE86" i="130"/>
  <c r="AD86" i="130"/>
  <c r="AB86" i="130"/>
  <c r="AM86" i="130" s="1"/>
  <c r="AJ85" i="130"/>
  <c r="AB85" i="130"/>
  <c r="AQ84" i="130"/>
  <c r="AP84" i="130"/>
  <c r="AN84" i="130"/>
  <c r="AK84" i="130"/>
  <c r="AI84" i="130"/>
  <c r="AH84" i="130"/>
  <c r="AG84" i="130"/>
  <c r="AF84" i="130"/>
  <c r="AD84" i="130"/>
  <c r="AC84" i="130"/>
  <c r="AB84" i="130"/>
  <c r="AO84" i="130" s="1"/>
  <c r="AB83" i="130"/>
  <c r="AB82" i="130"/>
  <c r="AQ81" i="130"/>
  <c r="AN81" i="130"/>
  <c r="AL81" i="130"/>
  <c r="AK81" i="130"/>
  <c r="AI81" i="130"/>
  <c r="AF81" i="130"/>
  <c r="AD81" i="130"/>
  <c r="AC81" i="130"/>
  <c r="AB81" i="130"/>
  <c r="AR81" i="130" s="1"/>
  <c r="AO80" i="130"/>
  <c r="AM80" i="130"/>
  <c r="AG80" i="130"/>
  <c r="AE80" i="130"/>
  <c r="AB80" i="130"/>
  <c r="AL80" i="130" s="1"/>
  <c r="AP79" i="130"/>
  <c r="AN79" i="130"/>
  <c r="AM79" i="130"/>
  <c r="AK79" i="130"/>
  <c r="AH79" i="130"/>
  <c r="AF79" i="130"/>
  <c r="AE79" i="130"/>
  <c r="AC79" i="130"/>
  <c r="AB79" i="130"/>
  <c r="AL79" i="130" s="1"/>
  <c r="AQ78" i="130"/>
  <c r="AO78" i="130"/>
  <c r="AN78" i="130"/>
  <c r="AL78" i="130"/>
  <c r="AI78" i="130"/>
  <c r="AG78" i="130"/>
  <c r="AF78" i="130"/>
  <c r="AD78" i="130"/>
  <c r="AB78" i="130"/>
  <c r="AM78" i="130" s="1"/>
  <c r="AR77" i="130"/>
  <c r="AP77" i="130"/>
  <c r="AJ77" i="130"/>
  <c r="AH77" i="130"/>
  <c r="AB77" i="130"/>
  <c r="AQ76" i="130"/>
  <c r="AP76" i="130"/>
  <c r="AN76" i="130"/>
  <c r="AK76" i="130"/>
  <c r="AI76" i="130"/>
  <c r="AH76" i="130"/>
  <c r="AF76" i="130"/>
  <c r="AC76" i="130"/>
  <c r="AB76" i="130"/>
  <c r="AO76" i="130" s="1"/>
  <c r="AB75" i="130"/>
  <c r="AM74" i="130"/>
  <c r="AK74" i="130"/>
  <c r="AE74" i="130"/>
  <c r="AC74" i="130"/>
  <c r="AB74" i="130"/>
  <c r="AR74" i="130" s="1"/>
  <c r="AN73" i="130"/>
  <c r="AL73" i="130"/>
  <c r="AK73" i="130"/>
  <c r="AI73" i="130"/>
  <c r="AF73" i="130"/>
  <c r="AD73" i="130"/>
  <c r="AC73" i="130"/>
  <c r="AB73" i="130"/>
  <c r="AR73" i="130" s="1"/>
  <c r="AO72" i="130"/>
  <c r="AM72" i="130"/>
  <c r="AL72" i="130"/>
  <c r="AG72" i="130"/>
  <c r="AE72" i="130"/>
  <c r="AD72" i="130"/>
  <c r="AB72" i="130"/>
  <c r="AK72" i="130" s="1"/>
  <c r="AP71" i="130"/>
  <c r="AN71" i="130"/>
  <c r="AM71" i="130"/>
  <c r="AH71" i="130"/>
  <c r="AF71" i="130"/>
  <c r="AE71" i="130"/>
  <c r="AC71" i="130"/>
  <c r="AB71" i="130"/>
  <c r="AL71" i="130" s="1"/>
  <c r="AQ70" i="130"/>
  <c r="AO70" i="130"/>
  <c r="AN70" i="130"/>
  <c r="AI70" i="130"/>
  <c r="AG70" i="130"/>
  <c r="AF70" i="130"/>
  <c r="AD70" i="130"/>
  <c r="AB70" i="130"/>
  <c r="AM70" i="130" s="1"/>
  <c r="AB69" i="130"/>
  <c r="AQ68" i="130"/>
  <c r="AP68" i="130"/>
  <c r="AK68" i="130"/>
  <c r="AI68" i="130"/>
  <c r="AH68" i="130"/>
  <c r="AC68" i="130"/>
  <c r="AB68" i="130"/>
  <c r="AO68" i="130" s="1"/>
  <c r="AR67" i="130"/>
  <c r="AJ67" i="130"/>
  <c r="AD67" i="130"/>
  <c r="AB67" i="130"/>
  <c r="AM66" i="130"/>
  <c r="AK66" i="130"/>
  <c r="AE66" i="130"/>
  <c r="AC66" i="130"/>
  <c r="AB66" i="130"/>
  <c r="AR66" i="130" s="1"/>
  <c r="AN65" i="130"/>
  <c r="AL65" i="130"/>
  <c r="AK65" i="130"/>
  <c r="AF65" i="130"/>
  <c r="AD65" i="130"/>
  <c r="AC65" i="130"/>
  <c r="AB65" i="130"/>
  <c r="AR65" i="130" s="1"/>
  <c r="AO64" i="130"/>
  <c r="AM64" i="130"/>
  <c r="AL64" i="130"/>
  <c r="AG64" i="130"/>
  <c r="AE64" i="130"/>
  <c r="AD64" i="130"/>
  <c r="AB64" i="130"/>
  <c r="AK64" i="130" s="1"/>
  <c r="AP63" i="130"/>
  <c r="AN63" i="130"/>
  <c r="AM63" i="130"/>
  <c r="AH63" i="130"/>
  <c r="AF63" i="130"/>
  <c r="AE63" i="130"/>
  <c r="AC63" i="130"/>
  <c r="AB63" i="130"/>
  <c r="AL63" i="130" s="1"/>
  <c r="AQ62" i="130"/>
  <c r="AO62" i="130"/>
  <c r="AN62" i="130"/>
  <c r="AI62" i="130"/>
  <c r="AG62" i="130"/>
  <c r="AF62" i="130"/>
  <c r="AD62" i="130"/>
  <c r="AB62" i="130"/>
  <c r="AM62" i="130" s="1"/>
  <c r="AR61" i="130"/>
  <c r="AJ61" i="130"/>
  <c r="AH61" i="130"/>
  <c r="AB61" i="130"/>
  <c r="AQ60" i="130"/>
  <c r="AP60" i="130"/>
  <c r="AK60" i="130"/>
  <c r="AI60" i="130"/>
  <c r="AH60" i="130"/>
  <c r="AF60" i="130"/>
  <c r="AC60" i="130"/>
  <c r="AB60" i="130"/>
  <c r="AO60" i="130" s="1"/>
  <c r="AR59" i="130"/>
  <c r="AL59" i="130"/>
  <c r="AJ59" i="130"/>
  <c r="AD59" i="130"/>
  <c r="AB59" i="130"/>
  <c r="AM58" i="130"/>
  <c r="AK58" i="130"/>
  <c r="AE58" i="130"/>
  <c r="AC58" i="130"/>
  <c r="AB58" i="130"/>
  <c r="AR58" i="130" s="1"/>
  <c r="AN57" i="130"/>
  <c r="AL57" i="130"/>
  <c r="AK57" i="130"/>
  <c r="AF57" i="130"/>
  <c r="AD57" i="130"/>
  <c r="AC57" i="130"/>
  <c r="AB57" i="130"/>
  <c r="AR57" i="130" s="1"/>
  <c r="AO56" i="130"/>
  <c r="AM56" i="130"/>
  <c r="AL56" i="130"/>
  <c r="AG56" i="130"/>
  <c r="AE56" i="130"/>
  <c r="AD56" i="130"/>
  <c r="AB56" i="130"/>
  <c r="AK56" i="130" s="1"/>
  <c r="AP55" i="130"/>
  <c r="AN55" i="130"/>
  <c r="AM55" i="130"/>
  <c r="AH55" i="130"/>
  <c r="AF55" i="130"/>
  <c r="AE55" i="130"/>
  <c r="AB55" i="130"/>
  <c r="AL55" i="130" s="1"/>
  <c r="AQ54" i="130"/>
  <c r="AO54" i="130"/>
  <c r="AN54" i="130"/>
  <c r="AI54" i="130"/>
  <c r="AG54" i="130"/>
  <c r="AF54" i="130"/>
  <c r="AB54" i="130"/>
  <c r="AM54" i="130" s="1"/>
  <c r="AB53" i="130"/>
  <c r="AQ52" i="130"/>
  <c r="AP52" i="130"/>
  <c r="AK52" i="130"/>
  <c r="AI52" i="130"/>
  <c r="AH52" i="130"/>
  <c r="AC52" i="130"/>
  <c r="AB52" i="130"/>
  <c r="AO52" i="130" s="1"/>
  <c r="AB51" i="130"/>
  <c r="AM50" i="130"/>
  <c r="AK50" i="130"/>
  <c r="AE50" i="130"/>
  <c r="AC50" i="130"/>
  <c r="AB50" i="130"/>
  <c r="AR50" i="130" s="1"/>
  <c r="AN49" i="130"/>
  <c r="AL49" i="130"/>
  <c r="AK49" i="130"/>
  <c r="AF49" i="130"/>
  <c r="AD49" i="130"/>
  <c r="AC49" i="130"/>
  <c r="AB49" i="130"/>
  <c r="AR49" i="130" s="1"/>
  <c r="AO48" i="130"/>
  <c r="AM48" i="130"/>
  <c r="AL48" i="130"/>
  <c r="AG48" i="130"/>
  <c r="AE48" i="130"/>
  <c r="AD48" i="130"/>
  <c r="AB48" i="130"/>
  <c r="AK48" i="130" s="1"/>
  <c r="AP47" i="130"/>
  <c r="AN47" i="130"/>
  <c r="AM47" i="130"/>
  <c r="AH47" i="130"/>
  <c r="AF47" i="130"/>
  <c r="AE47" i="130"/>
  <c r="AB47" i="130"/>
  <c r="AL47" i="130" s="1"/>
  <c r="AQ46" i="130"/>
  <c r="AO46" i="130"/>
  <c r="AN46" i="130"/>
  <c r="AI46" i="130"/>
  <c r="AG46" i="130"/>
  <c r="AF46" i="130"/>
  <c r="AB46" i="130"/>
  <c r="AM46" i="130" s="1"/>
  <c r="AR45" i="130"/>
  <c r="AP45" i="130"/>
  <c r="AJ45" i="130"/>
  <c r="AH45" i="130"/>
  <c r="AB45" i="130"/>
  <c r="AQ44" i="130"/>
  <c r="AP44" i="130"/>
  <c r="AK44" i="130"/>
  <c r="AI44" i="130"/>
  <c r="AH44" i="130"/>
  <c r="AC44" i="130"/>
  <c r="AB44" i="130"/>
  <c r="AO44" i="130" s="1"/>
  <c r="AB43" i="130"/>
  <c r="AM42" i="130"/>
  <c r="AK42" i="130"/>
  <c r="AE42" i="130"/>
  <c r="AC42" i="130"/>
  <c r="AB42" i="130"/>
  <c r="AR42" i="130" s="1"/>
  <c r="AN41" i="130"/>
  <c r="AL41" i="130"/>
  <c r="AF41" i="130"/>
  <c r="AD41" i="130"/>
  <c r="AB41" i="130"/>
  <c r="AK41" i="130" s="1"/>
  <c r="AO40" i="130"/>
  <c r="AM40" i="130"/>
  <c r="AG40" i="130"/>
  <c r="AE40" i="130"/>
  <c r="AB40" i="130"/>
  <c r="AL40" i="130" s="1"/>
  <c r="AP39" i="130"/>
  <c r="AN39" i="130"/>
  <c r="AH39" i="130"/>
  <c r="AF39" i="130"/>
  <c r="AE39" i="130"/>
  <c r="AD39" i="130"/>
  <c r="AB39" i="130"/>
  <c r="AM39" i="130" s="1"/>
  <c r="AB38" i="130"/>
  <c r="AB37" i="130"/>
  <c r="AQ36" i="130"/>
  <c r="AK36" i="130"/>
  <c r="AI36" i="130"/>
  <c r="AC36" i="130"/>
  <c r="AB36" i="130"/>
  <c r="AP36" i="130" s="1"/>
  <c r="AJ35" i="130"/>
  <c r="AB35" i="130"/>
  <c r="AM34" i="130"/>
  <c r="AK34" i="130"/>
  <c r="AE34" i="130"/>
  <c r="AC34" i="130"/>
  <c r="AB34" i="130"/>
  <c r="AR34" i="130" s="1"/>
  <c r="AN33" i="130"/>
  <c r="AL33" i="130"/>
  <c r="AF33" i="130"/>
  <c r="AD33" i="130"/>
  <c r="AC33" i="130"/>
  <c r="AB33" i="130"/>
  <c r="AK33" i="130" s="1"/>
  <c r="AO32" i="130"/>
  <c r="AM32" i="130"/>
  <c r="AG32" i="130"/>
  <c r="AE32" i="130"/>
  <c r="AD32" i="130"/>
  <c r="AB32" i="130"/>
  <c r="AL32" i="130" s="1"/>
  <c r="AP31" i="130"/>
  <c r="AN31" i="130"/>
  <c r="AH31" i="130"/>
  <c r="AF31" i="130"/>
  <c r="AE31" i="130"/>
  <c r="AB31" i="130"/>
  <c r="AM31" i="130" s="1"/>
  <c r="AQ30" i="130"/>
  <c r="AO30" i="130"/>
  <c r="AI30" i="130"/>
  <c r="AG30" i="130"/>
  <c r="AB30" i="130"/>
  <c r="AN30" i="130" s="1"/>
  <c r="AP29" i="130"/>
  <c r="AH29" i="130"/>
  <c r="AB29" i="130"/>
  <c r="AR29" i="130" s="1"/>
  <c r="AQ28" i="130"/>
  <c r="AK28" i="130"/>
  <c r="AI28" i="130"/>
  <c r="AC28" i="130"/>
  <c r="AB28" i="130"/>
  <c r="AP28" i="130" s="1"/>
  <c r="AL27" i="130"/>
  <c r="AJ27" i="130"/>
  <c r="AB27" i="130"/>
  <c r="AR27" i="130" s="1"/>
  <c r="AM26" i="130"/>
  <c r="AK26" i="130"/>
  <c r="AE26" i="130"/>
  <c r="AC26" i="130"/>
  <c r="AB26" i="130"/>
  <c r="AR26" i="130" s="1"/>
  <c r="AB25" i="130"/>
  <c r="AO24" i="130"/>
  <c r="AM24" i="130"/>
  <c r="AG24" i="130"/>
  <c r="AE24" i="130"/>
  <c r="AB24" i="130"/>
  <c r="AL24" i="130" s="1"/>
  <c r="AP23" i="130"/>
  <c r="AN23" i="130"/>
  <c r="AH23" i="130"/>
  <c r="AF23" i="130"/>
  <c r="AB23" i="130"/>
  <c r="AM23" i="130" s="1"/>
  <c r="AB22" i="130"/>
  <c r="AB21" i="130"/>
  <c r="AB20" i="130"/>
  <c r="AL19" i="130"/>
  <c r="AJ19" i="130"/>
  <c r="AB19" i="130"/>
  <c r="AR19" i="130" s="1"/>
  <c r="AM18" i="130"/>
  <c r="AK18" i="130"/>
  <c r="AE18" i="130"/>
  <c r="AC18" i="130"/>
  <c r="AB18" i="130"/>
  <c r="AR18" i="130" s="1"/>
  <c r="AB17" i="130"/>
  <c r="AB16" i="130"/>
  <c r="AB15" i="130"/>
  <c r="AB14" i="130"/>
  <c r="AB13" i="130"/>
  <c r="AB12" i="130"/>
  <c r="AB11" i="130"/>
  <c r="AB10" i="130"/>
  <c r="AB9" i="130"/>
  <c r="AB8" i="130"/>
  <c r="AB7" i="130"/>
  <c r="AB6" i="130"/>
  <c r="AB5" i="130"/>
  <c r="AB4" i="130"/>
  <c r="AB3" i="130"/>
  <c r="AB2" i="130"/>
  <c r="AN112" i="129"/>
  <c r="AL112" i="129"/>
  <c r="AF112" i="129"/>
  <c r="AD112" i="129"/>
  <c r="AB112" i="129"/>
  <c r="AK112" i="129" s="1"/>
  <c r="AO111" i="129"/>
  <c r="AM111" i="129"/>
  <c r="AL111" i="129"/>
  <c r="AG111" i="129"/>
  <c r="AE111" i="129"/>
  <c r="AD111" i="129"/>
  <c r="AC111" i="129"/>
  <c r="AB111" i="129"/>
  <c r="AK111" i="129" s="1"/>
  <c r="AP110" i="129"/>
  <c r="AN110" i="129"/>
  <c r="AM110" i="129"/>
  <c r="AH110" i="129"/>
  <c r="AF110" i="129"/>
  <c r="AE110" i="129"/>
  <c r="AB110" i="129"/>
  <c r="AL110" i="129" s="1"/>
  <c r="AQ109" i="129"/>
  <c r="AO109" i="129"/>
  <c r="AN109" i="129"/>
  <c r="AI109" i="129"/>
  <c r="AG109" i="129"/>
  <c r="AF109" i="129"/>
  <c r="AB109" i="129"/>
  <c r="AM109" i="129" s="1"/>
  <c r="AJ108" i="129"/>
  <c r="AG108" i="129"/>
  <c r="AB108" i="129"/>
  <c r="AR108" i="129" s="1"/>
  <c r="AQ107" i="129"/>
  <c r="AP107" i="129"/>
  <c r="AK107" i="129"/>
  <c r="AI107" i="129"/>
  <c r="AH107" i="129"/>
  <c r="AC107" i="129"/>
  <c r="AB107" i="129"/>
  <c r="AO107" i="129" s="1"/>
  <c r="AR106" i="129"/>
  <c r="AL106" i="129"/>
  <c r="AD106" i="129"/>
  <c r="AB106" i="129"/>
  <c r="AB105" i="129"/>
  <c r="AN104" i="129"/>
  <c r="AL104" i="129"/>
  <c r="AK104" i="129"/>
  <c r="AF104" i="129"/>
  <c r="AD104" i="129"/>
  <c r="AC104" i="129"/>
  <c r="AB104" i="129"/>
  <c r="AR104" i="129" s="1"/>
  <c r="AO103" i="129"/>
  <c r="AM103" i="129"/>
  <c r="AL103" i="129"/>
  <c r="AG103" i="129"/>
  <c r="AE103" i="129"/>
  <c r="AD103" i="129"/>
  <c r="AB103" i="129"/>
  <c r="AK103" i="129" s="1"/>
  <c r="AP102" i="129"/>
  <c r="AN102" i="129"/>
  <c r="AM102" i="129"/>
  <c r="AH102" i="129"/>
  <c r="AF102" i="129"/>
  <c r="AE102" i="129"/>
  <c r="AB102" i="129"/>
  <c r="AL102" i="129" s="1"/>
  <c r="AQ101" i="129"/>
  <c r="AO101" i="129"/>
  <c r="AN101" i="129"/>
  <c r="AI101" i="129"/>
  <c r="AG101" i="129"/>
  <c r="AF101" i="129"/>
  <c r="AB101" i="129"/>
  <c r="AM101" i="129" s="1"/>
  <c r="AJ100" i="129"/>
  <c r="AG100" i="129"/>
  <c r="AB100" i="129"/>
  <c r="AR100" i="129" s="1"/>
  <c r="AQ99" i="129"/>
  <c r="AP99" i="129"/>
  <c r="AK99" i="129"/>
  <c r="AI99" i="129"/>
  <c r="AH99" i="129"/>
  <c r="AC99" i="129"/>
  <c r="AB99" i="129"/>
  <c r="AO99" i="129" s="1"/>
  <c r="AR98" i="129"/>
  <c r="AL98" i="129"/>
  <c r="AD98" i="129"/>
  <c r="AB98" i="129"/>
  <c r="AB97" i="129"/>
  <c r="AN96" i="129"/>
  <c r="AL96" i="129"/>
  <c r="AK96" i="129"/>
  <c r="AF96" i="129"/>
  <c r="AD96" i="129"/>
  <c r="AC96" i="129"/>
  <c r="AB96" i="129"/>
  <c r="AR96" i="129" s="1"/>
  <c r="AB95" i="129"/>
  <c r="AP94" i="129"/>
  <c r="AN94" i="129"/>
  <c r="AM94" i="129"/>
  <c r="AH94" i="129"/>
  <c r="AF94" i="129"/>
  <c r="AE94" i="129"/>
  <c r="AB94" i="129"/>
  <c r="AL94" i="129" s="1"/>
  <c r="AQ93" i="129"/>
  <c r="AO93" i="129"/>
  <c r="AN93" i="129"/>
  <c r="AI93" i="129"/>
  <c r="AG93" i="129"/>
  <c r="AF93" i="129"/>
  <c r="AB93" i="129"/>
  <c r="AM93" i="129" s="1"/>
  <c r="AJ92" i="129"/>
  <c r="AG92" i="129"/>
  <c r="AB92" i="129"/>
  <c r="AR92" i="129" s="1"/>
  <c r="AQ91" i="129"/>
  <c r="AP91" i="129"/>
  <c r="AK91" i="129"/>
  <c r="AI91" i="129"/>
  <c r="AH91" i="129"/>
  <c r="AC91" i="129"/>
  <c r="AB91" i="129"/>
  <c r="AO91" i="129" s="1"/>
  <c r="AB90" i="129"/>
  <c r="AQ89" i="129"/>
  <c r="AP89" i="129"/>
  <c r="AN89" i="129"/>
  <c r="AK89" i="129"/>
  <c r="AI89" i="129"/>
  <c r="AH89" i="129"/>
  <c r="AF89" i="129"/>
  <c r="AC89" i="129"/>
  <c r="AB89" i="129"/>
  <c r="AO89" i="129" s="1"/>
  <c r="AR88" i="129"/>
  <c r="AL88" i="129"/>
  <c r="AJ88" i="129"/>
  <c r="AD88" i="129"/>
  <c r="AB88" i="129"/>
  <c r="AM87" i="129"/>
  <c r="AK87" i="129"/>
  <c r="AE87" i="129"/>
  <c r="AC87" i="129"/>
  <c r="AB87" i="129"/>
  <c r="AR87" i="129" s="1"/>
  <c r="AQ86" i="129"/>
  <c r="AP86" i="129"/>
  <c r="AN86" i="129"/>
  <c r="AM86" i="129"/>
  <c r="AL86" i="129"/>
  <c r="AK86" i="129"/>
  <c r="AI86" i="129"/>
  <c r="AH86" i="129"/>
  <c r="AF86" i="129"/>
  <c r="AE86" i="129"/>
  <c r="AD86" i="129"/>
  <c r="AC86" i="129"/>
  <c r="AB86" i="129"/>
  <c r="AR86" i="129" s="1"/>
  <c r="AO85" i="129"/>
  <c r="AM85" i="129"/>
  <c r="AL85" i="129"/>
  <c r="AG85" i="129"/>
  <c r="AE85" i="129"/>
  <c r="AD85" i="129"/>
  <c r="AB85" i="129"/>
  <c r="AK85" i="129" s="1"/>
  <c r="AP84" i="129"/>
  <c r="AN84" i="129"/>
  <c r="AM84" i="129"/>
  <c r="AK84" i="129"/>
  <c r="AH84" i="129"/>
  <c r="AF84" i="129"/>
  <c r="AE84" i="129"/>
  <c r="AC84" i="129"/>
  <c r="AB84" i="129"/>
  <c r="AL84" i="129" s="1"/>
  <c r="AQ83" i="129"/>
  <c r="AP83" i="129"/>
  <c r="AO83" i="129"/>
  <c r="AN83" i="129"/>
  <c r="AL83" i="129"/>
  <c r="AK83" i="129"/>
  <c r="AI83" i="129"/>
  <c r="AH83" i="129"/>
  <c r="AG83" i="129"/>
  <c r="AF83" i="129"/>
  <c r="AD83" i="129"/>
  <c r="AC83" i="129"/>
  <c r="AB83" i="129"/>
  <c r="AM83" i="129" s="1"/>
  <c r="AB82" i="129"/>
  <c r="AQ81" i="129"/>
  <c r="AP81" i="129"/>
  <c r="AN81" i="129"/>
  <c r="AK81" i="129"/>
  <c r="AI81" i="129"/>
  <c r="AH81" i="129"/>
  <c r="AF81" i="129"/>
  <c r="AC81" i="129"/>
  <c r="AB81" i="129"/>
  <c r="AO81" i="129" s="1"/>
  <c r="AR80" i="129"/>
  <c r="AL80" i="129"/>
  <c r="AB80" i="129"/>
  <c r="AM79" i="129"/>
  <c r="AK79" i="129"/>
  <c r="AE79" i="129"/>
  <c r="AC79" i="129"/>
  <c r="AB79" i="129"/>
  <c r="AR79" i="129" s="1"/>
  <c r="AQ78" i="129"/>
  <c r="AP78" i="129"/>
  <c r="AN78" i="129"/>
  <c r="AM78" i="129"/>
  <c r="AL78" i="129"/>
  <c r="AK78" i="129"/>
  <c r="AI78" i="129"/>
  <c r="AH78" i="129"/>
  <c r="AF78" i="129"/>
  <c r="AE78" i="129"/>
  <c r="AD78" i="129"/>
  <c r="AC78" i="129"/>
  <c r="AB78" i="129"/>
  <c r="AR78" i="129" s="1"/>
  <c r="AO77" i="129"/>
  <c r="AM77" i="129"/>
  <c r="AL77" i="129"/>
  <c r="AG77" i="129"/>
  <c r="AE77" i="129"/>
  <c r="AD77" i="129"/>
  <c r="AB77" i="129"/>
  <c r="AK77" i="129" s="1"/>
  <c r="AP76" i="129"/>
  <c r="AN76" i="129"/>
  <c r="AM76" i="129"/>
  <c r="AK76" i="129"/>
  <c r="AH76" i="129"/>
  <c r="AF76" i="129"/>
  <c r="AE76" i="129"/>
  <c r="AC76" i="129"/>
  <c r="AB76" i="129"/>
  <c r="AL76" i="129" s="1"/>
  <c r="AQ75" i="129"/>
  <c r="AP75" i="129"/>
  <c r="AO75" i="129"/>
  <c r="AN75" i="129"/>
  <c r="AL75" i="129"/>
  <c r="AK75" i="129"/>
  <c r="AI75" i="129"/>
  <c r="AH75" i="129"/>
  <c r="AG75" i="129"/>
  <c r="AF75" i="129"/>
  <c r="AD75" i="129"/>
  <c r="AC75" i="129"/>
  <c r="AB75" i="129"/>
  <c r="AM75" i="129" s="1"/>
  <c r="AB74" i="129"/>
  <c r="AQ73" i="129"/>
  <c r="AP73" i="129"/>
  <c r="AN73" i="129"/>
  <c r="AK73" i="129"/>
  <c r="AI73" i="129"/>
  <c r="AH73" i="129"/>
  <c r="AF73" i="129"/>
  <c r="AC73" i="129"/>
  <c r="AB73" i="129"/>
  <c r="AO73" i="129" s="1"/>
  <c r="AJ72" i="129"/>
  <c r="AB72" i="129"/>
  <c r="AM71" i="129"/>
  <c r="AK71" i="129"/>
  <c r="AE71" i="129"/>
  <c r="AC71" i="129"/>
  <c r="AB71" i="129"/>
  <c r="AR71" i="129" s="1"/>
  <c r="AQ70" i="129"/>
  <c r="AP70" i="129"/>
  <c r="AN70" i="129"/>
  <c r="AM70" i="129"/>
  <c r="AL70" i="129"/>
  <c r="AK70" i="129"/>
  <c r="AI70" i="129"/>
  <c r="AH70" i="129"/>
  <c r="AF70" i="129"/>
  <c r="AE70" i="129"/>
  <c r="AD70" i="129"/>
  <c r="AC70" i="129"/>
  <c r="AB70" i="129"/>
  <c r="AR70" i="129" s="1"/>
  <c r="AB69" i="129"/>
  <c r="AP68" i="129"/>
  <c r="AN68" i="129"/>
  <c r="AM68" i="129"/>
  <c r="AK68" i="129"/>
  <c r="AH68" i="129"/>
  <c r="AF68" i="129"/>
  <c r="AE68" i="129"/>
  <c r="AC68" i="129"/>
  <c r="AB68" i="129"/>
  <c r="AL68" i="129" s="1"/>
  <c r="AQ67" i="129"/>
  <c r="AP67" i="129"/>
  <c r="AO67" i="129"/>
  <c r="AN67" i="129"/>
  <c r="AL67" i="129"/>
  <c r="AK67" i="129"/>
  <c r="AI67" i="129"/>
  <c r="AH67" i="129"/>
  <c r="AG67" i="129"/>
  <c r="AF67" i="129"/>
  <c r="AD67" i="129"/>
  <c r="AC67" i="129"/>
  <c r="AB67" i="129"/>
  <c r="AM67" i="129" s="1"/>
  <c r="AH66" i="129"/>
  <c r="AB66" i="129"/>
  <c r="AQ65" i="129"/>
  <c r="AP65" i="129"/>
  <c r="AN65" i="129"/>
  <c r="AK65" i="129"/>
  <c r="AI65" i="129"/>
  <c r="AH65" i="129"/>
  <c r="AF65" i="129"/>
  <c r="AC65" i="129"/>
  <c r="AB65" i="129"/>
  <c r="AO65" i="129" s="1"/>
  <c r="AB64" i="129"/>
  <c r="AM63" i="129"/>
  <c r="AK63" i="129"/>
  <c r="AE63" i="129"/>
  <c r="AC63" i="129"/>
  <c r="AB63" i="129"/>
  <c r="AR63" i="129" s="1"/>
  <c r="AQ62" i="129"/>
  <c r="AP62" i="129"/>
  <c r="AN62" i="129"/>
  <c r="AM62" i="129"/>
  <c r="AL62" i="129"/>
  <c r="AK62" i="129"/>
  <c r="AI62" i="129"/>
  <c r="AH62" i="129"/>
  <c r="AF62" i="129"/>
  <c r="AE62" i="129"/>
  <c r="AD62" i="129"/>
  <c r="AC62" i="129"/>
  <c r="AB62" i="129"/>
  <c r="AR62" i="129" s="1"/>
  <c r="AO61" i="129"/>
  <c r="AM61" i="129"/>
  <c r="AL61" i="129"/>
  <c r="AG61" i="129"/>
  <c r="AE61" i="129"/>
  <c r="AD61" i="129"/>
  <c r="AB61" i="129"/>
  <c r="AK61" i="129" s="1"/>
  <c r="AP60" i="129"/>
  <c r="AN60" i="129"/>
  <c r="AM60" i="129"/>
  <c r="AK60" i="129"/>
  <c r="AH60" i="129"/>
  <c r="AF60" i="129"/>
  <c r="AE60" i="129"/>
  <c r="AC60" i="129"/>
  <c r="AB60" i="129"/>
  <c r="AL60" i="129" s="1"/>
  <c r="AQ59" i="129"/>
  <c r="AP59" i="129"/>
  <c r="AO59" i="129"/>
  <c r="AN59" i="129"/>
  <c r="AL59" i="129"/>
  <c r="AK59" i="129"/>
  <c r="AI59" i="129"/>
  <c r="AH59" i="129"/>
  <c r="AG59" i="129"/>
  <c r="AF59" i="129"/>
  <c r="AD59" i="129"/>
  <c r="AC59" i="129"/>
  <c r="AB59" i="129"/>
  <c r="AM59" i="129" s="1"/>
  <c r="AR58" i="129"/>
  <c r="AP58" i="129"/>
  <c r="AJ58" i="129"/>
  <c r="AH58" i="129"/>
  <c r="AB58" i="129"/>
  <c r="AQ57" i="129"/>
  <c r="AP57" i="129"/>
  <c r="AN57" i="129"/>
  <c r="AK57" i="129"/>
  <c r="AI57" i="129"/>
  <c r="AH57" i="129"/>
  <c r="AF57" i="129"/>
  <c r="AC57" i="129"/>
  <c r="AB57" i="129"/>
  <c r="AO57" i="129" s="1"/>
  <c r="AB56" i="129"/>
  <c r="AM55" i="129"/>
  <c r="AK55" i="129"/>
  <c r="AE55" i="129"/>
  <c r="AC55" i="129"/>
  <c r="AB55" i="129"/>
  <c r="AR55" i="129" s="1"/>
  <c r="AQ54" i="129"/>
  <c r="AP54" i="129"/>
  <c r="AN54" i="129"/>
  <c r="AM54" i="129"/>
  <c r="AL54" i="129"/>
  <c r="AK54" i="129"/>
  <c r="AI54" i="129"/>
  <c r="AH54" i="129"/>
  <c r="AF54" i="129"/>
  <c r="AE54" i="129"/>
  <c r="AD54" i="129"/>
  <c r="AC54" i="129"/>
  <c r="AB54" i="129"/>
  <c r="AR54" i="129" s="1"/>
  <c r="AO53" i="129"/>
  <c r="AM53" i="129"/>
  <c r="AL53" i="129"/>
  <c r="AG53" i="129"/>
  <c r="AE53" i="129"/>
  <c r="AD53" i="129"/>
  <c r="AB53" i="129"/>
  <c r="AK53" i="129" s="1"/>
  <c r="AP52" i="129"/>
  <c r="AN52" i="129"/>
  <c r="AM52" i="129"/>
  <c r="AK52" i="129"/>
  <c r="AH52" i="129"/>
  <c r="AF52" i="129"/>
  <c r="AE52" i="129"/>
  <c r="AC52" i="129"/>
  <c r="AB52" i="129"/>
  <c r="AL52" i="129" s="1"/>
  <c r="AB51" i="129"/>
  <c r="AR50" i="129"/>
  <c r="AB50" i="129"/>
  <c r="AQ49" i="129"/>
  <c r="AP49" i="129"/>
  <c r="AN49" i="129"/>
  <c r="AK49" i="129"/>
  <c r="AI49" i="129"/>
  <c r="AH49" i="129"/>
  <c r="AF49" i="129"/>
  <c r="AC49" i="129"/>
  <c r="AB49" i="129"/>
  <c r="AO49" i="129" s="1"/>
  <c r="AR48" i="129"/>
  <c r="AL48" i="129"/>
  <c r="AJ48" i="129"/>
  <c r="AD48" i="129"/>
  <c r="AB48" i="129"/>
  <c r="AM47" i="129"/>
  <c r="AK47" i="129"/>
  <c r="AE47" i="129"/>
  <c r="AC47" i="129"/>
  <c r="AB47" i="129"/>
  <c r="AR47" i="129" s="1"/>
  <c r="AQ46" i="129"/>
  <c r="AP46" i="129"/>
  <c r="AN46" i="129"/>
  <c r="AM46" i="129"/>
  <c r="AL46" i="129"/>
  <c r="AK46" i="129"/>
  <c r="AI46" i="129"/>
  <c r="AH46" i="129"/>
  <c r="AF46" i="129"/>
  <c r="AE46" i="129"/>
  <c r="AD46" i="129"/>
  <c r="AC46" i="129"/>
  <c r="AB46" i="129"/>
  <c r="AR46" i="129" s="1"/>
  <c r="AO45" i="129"/>
  <c r="AM45" i="129"/>
  <c r="AL45" i="129"/>
  <c r="AG45" i="129"/>
  <c r="AE45" i="129"/>
  <c r="AD45" i="129"/>
  <c r="AB45" i="129"/>
  <c r="AK45" i="129" s="1"/>
  <c r="AP44" i="129"/>
  <c r="AN44" i="129"/>
  <c r="AM44" i="129"/>
  <c r="AK44" i="129"/>
  <c r="AH44" i="129"/>
  <c r="AF44" i="129"/>
  <c r="AE44" i="129"/>
  <c r="AC44" i="129"/>
  <c r="AB44" i="129"/>
  <c r="AL44" i="129" s="1"/>
  <c r="AQ43" i="129"/>
  <c r="AP43" i="129"/>
  <c r="AO43" i="129"/>
  <c r="AN43" i="129"/>
  <c r="AL43" i="129"/>
  <c r="AK43" i="129"/>
  <c r="AI43" i="129"/>
  <c r="AH43" i="129"/>
  <c r="AG43" i="129"/>
  <c r="AF43" i="129"/>
  <c r="AD43" i="129"/>
  <c r="AC43" i="129"/>
  <c r="AB43" i="129"/>
  <c r="AM43" i="129" s="1"/>
  <c r="AB42" i="129"/>
  <c r="AQ41" i="129"/>
  <c r="AP41" i="129"/>
  <c r="AN41" i="129"/>
  <c r="AK41" i="129"/>
  <c r="AI41" i="129"/>
  <c r="AH41" i="129"/>
  <c r="AF41" i="129"/>
  <c r="AC41" i="129"/>
  <c r="AB41" i="129"/>
  <c r="AO41" i="129" s="1"/>
  <c r="AR40" i="129"/>
  <c r="AB40" i="129"/>
  <c r="AM39" i="129"/>
  <c r="AK39" i="129"/>
  <c r="AE39" i="129"/>
  <c r="AC39" i="129"/>
  <c r="AB39" i="129"/>
  <c r="AR39" i="129" s="1"/>
  <c r="AB38" i="129"/>
  <c r="AO37" i="129"/>
  <c r="AM37" i="129"/>
  <c r="AL37" i="129"/>
  <c r="AG37" i="129"/>
  <c r="AE37" i="129"/>
  <c r="AD37" i="129"/>
  <c r="AB37" i="129"/>
  <c r="AK37" i="129" s="1"/>
  <c r="AP36" i="129"/>
  <c r="AN36" i="129"/>
  <c r="AM36" i="129"/>
  <c r="AK36" i="129"/>
  <c r="AH36" i="129"/>
  <c r="AF36" i="129"/>
  <c r="AE36" i="129"/>
  <c r="AC36" i="129"/>
  <c r="AB36" i="129"/>
  <c r="AL36" i="129" s="1"/>
  <c r="AQ35" i="129"/>
  <c r="AP35" i="129"/>
  <c r="AO35" i="129"/>
  <c r="AN35" i="129"/>
  <c r="AL35" i="129"/>
  <c r="AK35" i="129"/>
  <c r="AI35" i="129"/>
  <c r="AH35" i="129"/>
  <c r="AG35" i="129"/>
  <c r="AF35" i="129"/>
  <c r="AD35" i="129"/>
  <c r="AC35" i="129"/>
  <c r="AB35" i="129"/>
  <c r="AM35" i="129" s="1"/>
  <c r="AB34" i="129"/>
  <c r="AQ33" i="129"/>
  <c r="AP33" i="129"/>
  <c r="AN33" i="129"/>
  <c r="AK33" i="129"/>
  <c r="AI33" i="129"/>
  <c r="AH33" i="129"/>
  <c r="AF33" i="129"/>
  <c r="AC33" i="129"/>
  <c r="AB33" i="129"/>
  <c r="AO33" i="129" s="1"/>
  <c r="AB32" i="129"/>
  <c r="AM31" i="129"/>
  <c r="AK31" i="129"/>
  <c r="AE31" i="129"/>
  <c r="AC31" i="129"/>
  <c r="AB31" i="129"/>
  <c r="AR31" i="129" s="1"/>
  <c r="AQ30" i="129"/>
  <c r="AP30" i="129"/>
  <c r="AN30" i="129"/>
  <c r="AM30" i="129"/>
  <c r="AL30" i="129"/>
  <c r="AK30" i="129"/>
  <c r="AI30" i="129"/>
  <c r="AH30" i="129"/>
  <c r="AF30" i="129"/>
  <c r="AE30" i="129"/>
  <c r="AD30" i="129"/>
  <c r="AC30" i="129"/>
  <c r="AB30" i="129"/>
  <c r="AR30" i="129" s="1"/>
  <c r="AO29" i="129"/>
  <c r="AM29" i="129"/>
  <c r="AL29" i="129"/>
  <c r="AG29" i="129"/>
  <c r="AE29" i="129"/>
  <c r="AD29" i="129"/>
  <c r="AB29" i="129"/>
  <c r="AK29" i="129" s="1"/>
  <c r="AP28" i="129"/>
  <c r="AN28" i="129"/>
  <c r="AM28" i="129"/>
  <c r="AK28" i="129"/>
  <c r="AH28" i="129"/>
  <c r="AF28" i="129"/>
  <c r="AE28" i="129"/>
  <c r="AC28" i="129"/>
  <c r="AB28" i="129"/>
  <c r="AL28" i="129" s="1"/>
  <c r="AQ27" i="129"/>
  <c r="AP27" i="129"/>
  <c r="AO27" i="129"/>
  <c r="AN27" i="129"/>
  <c r="AL27" i="129"/>
  <c r="AK27" i="129"/>
  <c r="AI27" i="129"/>
  <c r="AH27" i="129"/>
  <c r="AG27" i="129"/>
  <c r="AF27" i="129"/>
  <c r="AD27" i="129"/>
  <c r="AC27" i="129"/>
  <c r="AB27" i="129"/>
  <c r="AM27" i="129" s="1"/>
  <c r="AR26" i="129"/>
  <c r="AP26" i="129"/>
  <c r="AJ26" i="129"/>
  <c r="AH26" i="129"/>
  <c r="AB26" i="129"/>
  <c r="AB25" i="129"/>
  <c r="AR24" i="129"/>
  <c r="AB24" i="129"/>
  <c r="AM23" i="129"/>
  <c r="AK23" i="129"/>
  <c r="AE23" i="129"/>
  <c r="AC23" i="129"/>
  <c r="AB23" i="129"/>
  <c r="AR23" i="129" s="1"/>
  <c r="AB22" i="129"/>
  <c r="AB21" i="129"/>
  <c r="AB20" i="129"/>
  <c r="AQ19" i="129"/>
  <c r="AP19" i="129"/>
  <c r="AO19" i="129"/>
  <c r="AN19" i="129"/>
  <c r="AL19" i="129"/>
  <c r="AK19" i="129"/>
  <c r="AI19" i="129"/>
  <c r="AH19" i="129"/>
  <c r="AG19" i="129"/>
  <c r="AF19" i="129"/>
  <c r="AD19" i="129"/>
  <c r="AC19" i="129"/>
  <c r="AB19" i="129"/>
  <c r="AM19" i="129" s="1"/>
  <c r="AR18" i="129"/>
  <c r="AP18" i="129"/>
  <c r="AJ18" i="129"/>
  <c r="AH18" i="129"/>
  <c r="AB18" i="129"/>
  <c r="AB17" i="129"/>
  <c r="AB16" i="129"/>
  <c r="AB15" i="129"/>
  <c r="AB14" i="129"/>
  <c r="AB13" i="129"/>
  <c r="AB12" i="129"/>
  <c r="AB11" i="129"/>
  <c r="AB10" i="129"/>
  <c r="AB9" i="129"/>
  <c r="AB8" i="129"/>
  <c r="AB7" i="129"/>
  <c r="AB6" i="129"/>
  <c r="AB5" i="129"/>
  <c r="AB4" i="129"/>
  <c r="AB3" i="129"/>
  <c r="AB2" i="129"/>
  <c r="AQ112" i="128"/>
  <c r="AP112" i="128"/>
  <c r="AN112" i="128"/>
  <c r="AK112" i="128"/>
  <c r="AI112" i="128"/>
  <c r="AH112" i="128"/>
  <c r="AF112" i="128"/>
  <c r="AC112" i="128"/>
  <c r="AB112" i="128"/>
  <c r="AO112" i="128" s="1"/>
  <c r="AD111" i="128"/>
  <c r="AB111" i="128"/>
  <c r="AM110" i="128"/>
  <c r="AK110" i="128"/>
  <c r="AE110" i="128"/>
  <c r="AC110" i="128"/>
  <c r="AB110" i="128"/>
  <c r="AR110" i="128" s="1"/>
  <c r="AQ109" i="128"/>
  <c r="AN109" i="128"/>
  <c r="AL109" i="128"/>
  <c r="AK109" i="128"/>
  <c r="AI109" i="128"/>
  <c r="AF109" i="128"/>
  <c r="AD109" i="128"/>
  <c r="AC109" i="128"/>
  <c r="AB109" i="128"/>
  <c r="AR109" i="128" s="1"/>
  <c r="AO108" i="128"/>
  <c r="AM108" i="128"/>
  <c r="AL108" i="128"/>
  <c r="AG108" i="128"/>
  <c r="AE108" i="128"/>
  <c r="AD108" i="128"/>
  <c r="AB108" i="128"/>
  <c r="AK108" i="128" s="1"/>
  <c r="AP107" i="128"/>
  <c r="AN107" i="128"/>
  <c r="AM107" i="128"/>
  <c r="AK107" i="128"/>
  <c r="AH107" i="128"/>
  <c r="AF107" i="128"/>
  <c r="AE107" i="128"/>
  <c r="AC107" i="128"/>
  <c r="AB107" i="128"/>
  <c r="AL107" i="128" s="1"/>
  <c r="AQ106" i="128"/>
  <c r="AO106" i="128"/>
  <c r="AN106" i="128"/>
  <c r="AL106" i="128"/>
  <c r="AI106" i="128"/>
  <c r="AG106" i="128"/>
  <c r="AF106" i="128"/>
  <c r="AD106" i="128"/>
  <c r="AB106" i="128"/>
  <c r="AM106" i="128" s="1"/>
  <c r="AR105" i="128"/>
  <c r="AH105" i="128"/>
  <c r="AB105" i="128"/>
  <c r="AQ104" i="128"/>
  <c r="AP104" i="128"/>
  <c r="AN104" i="128"/>
  <c r="AK104" i="128"/>
  <c r="AI104" i="128"/>
  <c r="AH104" i="128"/>
  <c r="AF104" i="128"/>
  <c r="AC104" i="128"/>
  <c r="AB104" i="128"/>
  <c r="AO104" i="128" s="1"/>
  <c r="AR103" i="128"/>
  <c r="AL103" i="128"/>
  <c r="AJ103" i="128"/>
  <c r="AD103" i="128"/>
  <c r="AB103" i="128"/>
  <c r="AM102" i="128"/>
  <c r="AK102" i="128"/>
  <c r="AE102" i="128"/>
  <c r="AC102" i="128"/>
  <c r="AB102" i="128"/>
  <c r="AR102" i="128" s="1"/>
  <c r="AN101" i="128"/>
  <c r="AL101" i="128"/>
  <c r="AK101" i="128"/>
  <c r="AF101" i="128"/>
  <c r="AD101" i="128"/>
  <c r="AC101" i="128"/>
  <c r="AB101" i="128"/>
  <c r="AR101" i="128" s="1"/>
  <c r="AO100" i="128"/>
  <c r="AM100" i="128"/>
  <c r="AL100" i="128"/>
  <c r="AG100" i="128"/>
  <c r="AE100" i="128"/>
  <c r="AD100" i="128"/>
  <c r="AB100" i="128"/>
  <c r="AK100" i="128" s="1"/>
  <c r="AP99" i="128"/>
  <c r="AN99" i="128"/>
  <c r="AM99" i="128"/>
  <c r="AH99" i="128"/>
  <c r="AF99" i="128"/>
  <c r="AE99" i="128"/>
  <c r="AD99" i="128"/>
  <c r="AC99" i="128"/>
  <c r="AB99" i="128"/>
  <c r="AL99" i="128" s="1"/>
  <c r="AQ98" i="128"/>
  <c r="AO98" i="128"/>
  <c r="AN98" i="128"/>
  <c r="AI98" i="128"/>
  <c r="AG98" i="128"/>
  <c r="AF98" i="128"/>
  <c r="AB98" i="128"/>
  <c r="AM98" i="128" s="1"/>
  <c r="AR97" i="128"/>
  <c r="AP97" i="128"/>
  <c r="AJ97" i="128"/>
  <c r="AH97" i="128"/>
  <c r="AB97" i="128"/>
  <c r="AQ96" i="128"/>
  <c r="AP96" i="128"/>
  <c r="AK96" i="128"/>
  <c r="AI96" i="128"/>
  <c r="AH96" i="128"/>
  <c r="AG96" i="128"/>
  <c r="AF96" i="128"/>
  <c r="AD96" i="128"/>
  <c r="AC96" i="128"/>
  <c r="AB96" i="128"/>
  <c r="AO96" i="128" s="1"/>
  <c r="AB95" i="128"/>
  <c r="AM94" i="128"/>
  <c r="AK94" i="128"/>
  <c r="AE94" i="128"/>
  <c r="AC94" i="128"/>
  <c r="AB94" i="128"/>
  <c r="AR94" i="128" s="1"/>
  <c r="AN93" i="128"/>
  <c r="AL93" i="128"/>
  <c r="AK93" i="128"/>
  <c r="AF93" i="128"/>
  <c r="AD93" i="128"/>
  <c r="AC93" i="128"/>
  <c r="AB93" i="128"/>
  <c r="AR93" i="128" s="1"/>
  <c r="AO92" i="128"/>
  <c r="AM92" i="128"/>
  <c r="AL92" i="128"/>
  <c r="AG92" i="128"/>
  <c r="AE92" i="128"/>
  <c r="AD92" i="128"/>
  <c r="AB92" i="128"/>
  <c r="AK92" i="128" s="1"/>
  <c r="AP91" i="128"/>
  <c r="AN91" i="128"/>
  <c r="AM91" i="128"/>
  <c r="AH91" i="128"/>
  <c r="AF91" i="128"/>
  <c r="AE91" i="128"/>
  <c r="AB91" i="128"/>
  <c r="AL91" i="128" s="1"/>
  <c r="AQ90" i="128"/>
  <c r="AO90" i="128"/>
  <c r="AN90" i="128"/>
  <c r="AI90" i="128"/>
  <c r="AG90" i="128"/>
  <c r="AF90" i="128"/>
  <c r="AC90" i="128"/>
  <c r="AB90" i="128"/>
  <c r="AM90" i="128" s="1"/>
  <c r="AH89" i="128"/>
  <c r="AB89" i="128"/>
  <c r="AQ88" i="128"/>
  <c r="AP88" i="128"/>
  <c r="AK88" i="128"/>
  <c r="AI88" i="128"/>
  <c r="AH88" i="128"/>
  <c r="AC88" i="128"/>
  <c r="AB88" i="128"/>
  <c r="AO88" i="128" s="1"/>
  <c r="AR87" i="128"/>
  <c r="AD87" i="128"/>
  <c r="AB87" i="128"/>
  <c r="AM86" i="128"/>
  <c r="AK86" i="128"/>
  <c r="AE86" i="128"/>
  <c r="AC86" i="128"/>
  <c r="AB86" i="128"/>
  <c r="AR86" i="128" s="1"/>
  <c r="AN85" i="128"/>
  <c r="AL85" i="128"/>
  <c r="AK85" i="128"/>
  <c r="AF85" i="128"/>
  <c r="AD85" i="128"/>
  <c r="AC85" i="128"/>
  <c r="AB85" i="128"/>
  <c r="AR85" i="128" s="1"/>
  <c r="AO84" i="128"/>
  <c r="AM84" i="128"/>
  <c r="AL84" i="128"/>
  <c r="AG84" i="128"/>
  <c r="AE84" i="128"/>
  <c r="AD84" i="128"/>
  <c r="AB84" i="128"/>
  <c r="AK84" i="128" s="1"/>
  <c r="AP83" i="128"/>
  <c r="AN83" i="128"/>
  <c r="AM83" i="128"/>
  <c r="AH83" i="128"/>
  <c r="AF83" i="128"/>
  <c r="AE83" i="128"/>
  <c r="AB83" i="128"/>
  <c r="AL83" i="128" s="1"/>
  <c r="AB82" i="128"/>
  <c r="AB81" i="128"/>
  <c r="AQ80" i="128"/>
  <c r="AP80" i="128"/>
  <c r="AK80" i="128"/>
  <c r="AI80" i="128"/>
  <c r="AH80" i="128"/>
  <c r="AC80" i="128"/>
  <c r="AB80" i="128"/>
  <c r="AO80" i="128" s="1"/>
  <c r="AR79" i="128"/>
  <c r="AD79" i="128"/>
  <c r="AB79" i="128"/>
  <c r="AM78" i="128"/>
  <c r="AK78" i="128"/>
  <c r="AE78" i="128"/>
  <c r="AC78" i="128"/>
  <c r="AB78" i="128"/>
  <c r="AR78" i="128" s="1"/>
  <c r="AN77" i="128"/>
  <c r="AL77" i="128"/>
  <c r="AK77" i="128"/>
  <c r="AF77" i="128"/>
  <c r="AD77" i="128"/>
  <c r="AC77" i="128"/>
  <c r="AB77" i="128"/>
  <c r="AR77" i="128" s="1"/>
  <c r="AO76" i="128"/>
  <c r="AM76" i="128"/>
  <c r="AL76" i="128"/>
  <c r="AH76" i="128"/>
  <c r="AG76" i="128"/>
  <c r="AE76" i="128"/>
  <c r="AD76" i="128"/>
  <c r="AB76" i="128"/>
  <c r="AK76" i="128" s="1"/>
  <c r="AP75" i="128"/>
  <c r="AN75" i="128"/>
  <c r="AM75" i="128"/>
  <c r="AI75" i="128"/>
  <c r="AH75" i="128"/>
  <c r="AF75" i="128"/>
  <c r="AE75" i="128"/>
  <c r="AB75" i="128"/>
  <c r="AL75" i="128" s="1"/>
  <c r="AQ74" i="128"/>
  <c r="AO74" i="128"/>
  <c r="AN74" i="128"/>
  <c r="AI74" i="128"/>
  <c r="AG74" i="128"/>
  <c r="AF74" i="128"/>
  <c r="AB74" i="128"/>
  <c r="AM74" i="128" s="1"/>
  <c r="AR73" i="128"/>
  <c r="AB73" i="128"/>
  <c r="AQ72" i="128"/>
  <c r="AP72" i="128"/>
  <c r="AK72" i="128"/>
  <c r="AI72" i="128"/>
  <c r="AH72" i="128"/>
  <c r="AC72" i="128"/>
  <c r="AB72" i="128"/>
  <c r="AO72" i="128" s="1"/>
  <c r="AR71" i="128"/>
  <c r="AQ71" i="128"/>
  <c r="AL71" i="128"/>
  <c r="AD71" i="128"/>
  <c r="AB71" i="128"/>
  <c r="AM70" i="128"/>
  <c r="AK70" i="128"/>
  <c r="AJ70" i="128"/>
  <c r="AB70" i="128"/>
  <c r="AR70" i="128" s="1"/>
  <c r="AB69" i="128"/>
  <c r="AO68" i="128"/>
  <c r="AM68" i="128"/>
  <c r="AI68" i="128"/>
  <c r="AH68" i="128"/>
  <c r="AG68" i="128"/>
  <c r="AF68" i="128"/>
  <c r="AD68" i="128"/>
  <c r="AC68" i="128"/>
  <c r="AB68" i="128"/>
  <c r="AQ67" i="128"/>
  <c r="AP67" i="128"/>
  <c r="AI67" i="128"/>
  <c r="AH67" i="128"/>
  <c r="AB67" i="128"/>
  <c r="AO67" i="128" s="1"/>
  <c r="AB66" i="128"/>
  <c r="AR65" i="128"/>
  <c r="AC65" i="128"/>
  <c r="AB65" i="128"/>
  <c r="AP64" i="128"/>
  <c r="AM64" i="128"/>
  <c r="AL64" i="128"/>
  <c r="AK64" i="128"/>
  <c r="AH64" i="128"/>
  <c r="AE64" i="128"/>
  <c r="AD64" i="128"/>
  <c r="AC64" i="128"/>
  <c r="AB64" i="128"/>
  <c r="AR64" i="128" s="1"/>
  <c r="AQ63" i="128"/>
  <c r="AP63" i="128"/>
  <c r="AN63" i="128"/>
  <c r="AM63" i="128"/>
  <c r="AL63" i="128"/>
  <c r="AK63" i="128"/>
  <c r="AI63" i="128"/>
  <c r="AH63" i="128"/>
  <c r="AF63" i="128"/>
  <c r="AE63" i="128"/>
  <c r="AD63" i="128"/>
  <c r="AC63" i="128"/>
  <c r="AB63" i="128"/>
  <c r="AR63" i="128" s="1"/>
  <c r="AO62" i="128"/>
  <c r="AN62" i="128"/>
  <c r="AM62" i="128"/>
  <c r="AG62" i="128"/>
  <c r="AF62" i="128"/>
  <c r="AE62" i="128"/>
  <c r="AB62" i="128"/>
  <c r="AL62" i="128" s="1"/>
  <c r="AP61" i="128"/>
  <c r="AO61" i="128"/>
  <c r="AN61" i="128"/>
  <c r="AK61" i="128"/>
  <c r="AH61" i="128"/>
  <c r="AG61" i="128"/>
  <c r="AF61" i="128"/>
  <c r="AC61" i="128"/>
  <c r="AB61" i="128"/>
  <c r="AM61" i="128" s="1"/>
  <c r="AQ60" i="128"/>
  <c r="AP60" i="128"/>
  <c r="AO60" i="128"/>
  <c r="AN60" i="128"/>
  <c r="AL60" i="128"/>
  <c r="AK60" i="128"/>
  <c r="AI60" i="128"/>
  <c r="AH60" i="128"/>
  <c r="AG60" i="128"/>
  <c r="AF60" i="128"/>
  <c r="AD60" i="128"/>
  <c r="AC60" i="128"/>
  <c r="AB60" i="128"/>
  <c r="AM60" i="128" s="1"/>
  <c r="AQ59" i="128"/>
  <c r="AP59" i="128"/>
  <c r="AI59" i="128"/>
  <c r="AH59" i="128"/>
  <c r="AB59" i="128"/>
  <c r="AO59" i="128" s="1"/>
  <c r="AR58" i="128"/>
  <c r="AJ58" i="128"/>
  <c r="AI58" i="128"/>
  <c r="AB58" i="128"/>
  <c r="AQ58" i="128" s="1"/>
  <c r="AR57" i="128"/>
  <c r="AK57" i="128"/>
  <c r="AJ57" i="128"/>
  <c r="AC57" i="128"/>
  <c r="AB57" i="128"/>
  <c r="AP56" i="128"/>
  <c r="AM56" i="128"/>
  <c r="AL56" i="128"/>
  <c r="AK56" i="128"/>
  <c r="AH56" i="128"/>
  <c r="AE56" i="128"/>
  <c r="AD56" i="128"/>
  <c r="AC56" i="128"/>
  <c r="AB56" i="128"/>
  <c r="AR56" i="128" s="1"/>
  <c r="AQ55" i="128"/>
  <c r="AP55" i="128"/>
  <c r="AN55" i="128"/>
  <c r="AM55" i="128"/>
  <c r="AL55" i="128"/>
  <c r="AK55" i="128"/>
  <c r="AI55" i="128"/>
  <c r="AH55" i="128"/>
  <c r="AF55" i="128"/>
  <c r="AE55" i="128"/>
  <c r="AD55" i="128"/>
  <c r="AC55" i="128"/>
  <c r="AB55" i="128"/>
  <c r="AR55" i="128" s="1"/>
  <c r="AO54" i="128"/>
  <c r="AN54" i="128"/>
  <c r="AM54" i="128"/>
  <c r="AG54" i="128"/>
  <c r="AF54" i="128"/>
  <c r="AE54" i="128"/>
  <c r="AB54" i="128"/>
  <c r="AL54" i="128" s="1"/>
  <c r="AP53" i="128"/>
  <c r="AO53" i="128"/>
  <c r="AN53" i="128"/>
  <c r="AK53" i="128"/>
  <c r="AH53" i="128"/>
  <c r="AG53" i="128"/>
  <c r="AF53" i="128"/>
  <c r="AC53" i="128"/>
  <c r="AB53" i="128"/>
  <c r="AM53" i="128" s="1"/>
  <c r="AQ52" i="128"/>
  <c r="AP52" i="128"/>
  <c r="AO52" i="128"/>
  <c r="AN52" i="128"/>
  <c r="AL52" i="128"/>
  <c r="AK52" i="128"/>
  <c r="AI52" i="128"/>
  <c r="AH52" i="128"/>
  <c r="AG52" i="128"/>
  <c r="AF52" i="128"/>
  <c r="AD52" i="128"/>
  <c r="AC52" i="128"/>
  <c r="AB52" i="128"/>
  <c r="AM52" i="128" s="1"/>
  <c r="AB51" i="128"/>
  <c r="AR50" i="128"/>
  <c r="AQ50" i="128"/>
  <c r="AB50" i="128"/>
  <c r="AK49" i="128"/>
  <c r="AC49" i="128"/>
  <c r="AB49" i="128"/>
  <c r="AR49" i="128" s="1"/>
  <c r="AP48" i="128"/>
  <c r="AM48" i="128"/>
  <c r="AL48" i="128"/>
  <c r="AK48" i="128"/>
  <c r="AH48" i="128"/>
  <c r="AE48" i="128"/>
  <c r="AD48" i="128"/>
  <c r="AC48" i="128"/>
  <c r="AB48" i="128"/>
  <c r="AR48" i="128" s="1"/>
  <c r="AQ47" i="128"/>
  <c r="AP47" i="128"/>
  <c r="AN47" i="128"/>
  <c r="AM47" i="128"/>
  <c r="AL47" i="128"/>
  <c r="AK47" i="128"/>
  <c r="AI47" i="128"/>
  <c r="AH47" i="128"/>
  <c r="AF47" i="128"/>
  <c r="AE47" i="128"/>
  <c r="AD47" i="128"/>
  <c r="AC47" i="128"/>
  <c r="AB47" i="128"/>
  <c r="AR47" i="128" s="1"/>
  <c r="AO46" i="128"/>
  <c r="AN46" i="128"/>
  <c r="AM46" i="128"/>
  <c r="AG46" i="128"/>
  <c r="AF46" i="128"/>
  <c r="AE46" i="128"/>
  <c r="AB46" i="128"/>
  <c r="AL46" i="128" s="1"/>
  <c r="AP45" i="128"/>
  <c r="AO45" i="128"/>
  <c r="AN45" i="128"/>
  <c r="AK45" i="128"/>
  <c r="AH45" i="128"/>
  <c r="AG45" i="128"/>
  <c r="AF45" i="128"/>
  <c r="AC45" i="128"/>
  <c r="AB45" i="128"/>
  <c r="AM45" i="128" s="1"/>
  <c r="AQ44" i="128"/>
  <c r="AP44" i="128"/>
  <c r="AO44" i="128"/>
  <c r="AN44" i="128"/>
  <c r="AL44" i="128"/>
  <c r="AK44" i="128"/>
  <c r="AI44" i="128"/>
  <c r="AH44" i="128"/>
  <c r="AG44" i="128"/>
  <c r="AF44" i="128"/>
  <c r="AD44" i="128"/>
  <c r="AC44" i="128"/>
  <c r="AB44" i="128"/>
  <c r="AM44" i="128" s="1"/>
  <c r="AQ43" i="128"/>
  <c r="AP43" i="128"/>
  <c r="AI43" i="128"/>
  <c r="AH43" i="128"/>
  <c r="AB43" i="128"/>
  <c r="AO43" i="128" s="1"/>
  <c r="AB42" i="128"/>
  <c r="AK41" i="128"/>
  <c r="AJ41" i="128"/>
  <c r="AB41" i="128"/>
  <c r="AR41" i="128" s="1"/>
  <c r="AP40" i="128"/>
  <c r="AM40" i="128"/>
  <c r="AL40" i="128"/>
  <c r="AK40" i="128"/>
  <c r="AH40" i="128"/>
  <c r="AE40" i="128"/>
  <c r="AD40" i="128"/>
  <c r="AC40" i="128"/>
  <c r="AB40" i="128"/>
  <c r="AR40" i="128" s="1"/>
  <c r="AQ39" i="128"/>
  <c r="AP39" i="128"/>
  <c r="AN39" i="128"/>
  <c r="AM39" i="128"/>
  <c r="AL39" i="128"/>
  <c r="AK39" i="128"/>
  <c r="AI39" i="128"/>
  <c r="AH39" i="128"/>
  <c r="AF39" i="128"/>
  <c r="AE39" i="128"/>
  <c r="AD39" i="128"/>
  <c r="AC39" i="128"/>
  <c r="AB39" i="128"/>
  <c r="AR39" i="128" s="1"/>
  <c r="AB38" i="128"/>
  <c r="AP37" i="128"/>
  <c r="AO37" i="128"/>
  <c r="AN37" i="128"/>
  <c r="AK37" i="128"/>
  <c r="AH37" i="128"/>
  <c r="AG37" i="128"/>
  <c r="AF37" i="128"/>
  <c r="AC37" i="128"/>
  <c r="AB37" i="128"/>
  <c r="AM37" i="128" s="1"/>
  <c r="AQ36" i="128"/>
  <c r="AP36" i="128"/>
  <c r="AO36" i="128"/>
  <c r="AN36" i="128"/>
  <c r="AL36" i="128"/>
  <c r="AK36" i="128"/>
  <c r="AI36" i="128"/>
  <c r="AH36" i="128"/>
  <c r="AG36" i="128"/>
  <c r="AF36" i="128"/>
  <c r="AD36" i="128"/>
  <c r="AC36" i="128"/>
  <c r="AB36" i="128"/>
  <c r="AM36" i="128" s="1"/>
  <c r="AQ35" i="128"/>
  <c r="AP35" i="128"/>
  <c r="AI35" i="128"/>
  <c r="AH35" i="128"/>
  <c r="AB35" i="128"/>
  <c r="AO35" i="128" s="1"/>
  <c r="AB34" i="128"/>
  <c r="AK33" i="128"/>
  <c r="AJ33" i="128"/>
  <c r="AB33" i="128"/>
  <c r="AR33" i="128" s="1"/>
  <c r="AP32" i="128"/>
  <c r="AM32" i="128"/>
  <c r="AL32" i="128"/>
  <c r="AK32" i="128"/>
  <c r="AH32" i="128"/>
  <c r="AE32" i="128"/>
  <c r="AD32" i="128"/>
  <c r="AC32" i="128"/>
  <c r="AB32" i="128"/>
  <c r="AR32" i="128" s="1"/>
  <c r="AQ31" i="128"/>
  <c r="AP31" i="128"/>
  <c r="AN31" i="128"/>
  <c r="AM31" i="128"/>
  <c r="AL31" i="128"/>
  <c r="AK31" i="128"/>
  <c r="AI31" i="128"/>
  <c r="AH31" i="128"/>
  <c r="AF31" i="128"/>
  <c r="AE31" i="128"/>
  <c r="AD31" i="128"/>
  <c r="AC31" i="128"/>
  <c r="AB31" i="128"/>
  <c r="AR31" i="128" s="1"/>
  <c r="AO30" i="128"/>
  <c r="AN30" i="128"/>
  <c r="AM30" i="128"/>
  <c r="AG30" i="128"/>
  <c r="AF30" i="128"/>
  <c r="AE30" i="128"/>
  <c r="AB30" i="128"/>
  <c r="AL30" i="128" s="1"/>
  <c r="AP29" i="128"/>
  <c r="AO29" i="128"/>
  <c r="AN29" i="128"/>
  <c r="AK29" i="128"/>
  <c r="AH29" i="128"/>
  <c r="AG29" i="128"/>
  <c r="AF29" i="128"/>
  <c r="AC29" i="128"/>
  <c r="AB29" i="128"/>
  <c r="AM29" i="128" s="1"/>
  <c r="AQ28" i="128"/>
  <c r="AP28" i="128"/>
  <c r="AO28" i="128"/>
  <c r="AN28" i="128"/>
  <c r="AL28" i="128"/>
  <c r="AK28" i="128"/>
  <c r="AI28" i="128"/>
  <c r="AH28" i="128"/>
  <c r="AG28" i="128"/>
  <c r="AF28" i="128"/>
  <c r="AD28" i="128"/>
  <c r="AC28" i="128"/>
  <c r="AB28" i="128"/>
  <c r="AM28" i="128" s="1"/>
  <c r="AQ27" i="128"/>
  <c r="AP27" i="128"/>
  <c r="AI27" i="128"/>
  <c r="AH27" i="128"/>
  <c r="AB27" i="128"/>
  <c r="AO27" i="128" s="1"/>
  <c r="AJ26" i="128"/>
  <c r="AB26" i="128"/>
  <c r="AB25" i="128"/>
  <c r="AP24" i="128"/>
  <c r="AM24" i="128"/>
  <c r="AL24" i="128"/>
  <c r="AK24" i="128"/>
  <c r="AH24" i="128"/>
  <c r="AE24" i="128"/>
  <c r="AD24" i="128"/>
  <c r="AC24" i="128"/>
  <c r="AB24" i="128"/>
  <c r="AR24" i="128" s="1"/>
  <c r="AQ23" i="128"/>
  <c r="AP23" i="128"/>
  <c r="AN23" i="128"/>
  <c r="AM23" i="128"/>
  <c r="AL23" i="128"/>
  <c r="AK23" i="128"/>
  <c r="AI23" i="128"/>
  <c r="AH23" i="128"/>
  <c r="AF23" i="128"/>
  <c r="AE23" i="128"/>
  <c r="AD23" i="128"/>
  <c r="AC23" i="128"/>
  <c r="AB23" i="128"/>
  <c r="AR23" i="128" s="1"/>
  <c r="AB22" i="128"/>
  <c r="AB21" i="128"/>
  <c r="AB20" i="128"/>
  <c r="AQ19" i="128"/>
  <c r="AP19" i="128"/>
  <c r="AI19" i="128"/>
  <c r="AH19" i="128"/>
  <c r="AB19" i="128"/>
  <c r="AO19" i="128" s="1"/>
  <c r="AR18" i="128"/>
  <c r="AB18" i="128"/>
  <c r="AB17" i="128"/>
  <c r="AB16" i="128"/>
  <c r="AB15" i="128"/>
  <c r="AB14" i="128"/>
  <c r="AB13" i="128"/>
  <c r="AB12" i="128"/>
  <c r="AB11" i="128"/>
  <c r="AB10" i="128"/>
  <c r="AB9" i="128"/>
  <c r="AB8" i="128"/>
  <c r="AB7" i="128"/>
  <c r="AB6" i="128"/>
  <c r="AB5" i="128"/>
  <c r="AB4" i="128"/>
  <c r="AB3" i="128"/>
  <c r="AB2" i="128"/>
  <c r="AR112" i="127"/>
  <c r="AK112" i="127"/>
  <c r="AC112" i="127"/>
  <c r="AB112" i="127"/>
  <c r="AJ112" i="127" s="1"/>
  <c r="AP111" i="127"/>
  <c r="AM111" i="127"/>
  <c r="AL111" i="127"/>
  <c r="AK111" i="127"/>
  <c r="AH111" i="127"/>
  <c r="AE111" i="127"/>
  <c r="AD111" i="127"/>
  <c r="AC111" i="127"/>
  <c r="AB111" i="127"/>
  <c r="AR111" i="127" s="1"/>
  <c r="AQ110" i="127"/>
  <c r="AP110" i="127"/>
  <c r="AN110" i="127"/>
  <c r="AM110" i="127"/>
  <c r="AL110" i="127"/>
  <c r="AK110" i="127"/>
  <c r="AI110" i="127"/>
  <c r="AH110" i="127"/>
  <c r="AF110" i="127"/>
  <c r="AE110" i="127"/>
  <c r="AD110" i="127"/>
  <c r="AC110" i="127"/>
  <c r="AB110" i="127"/>
  <c r="AR110" i="127" s="1"/>
  <c r="AO109" i="127"/>
  <c r="AN109" i="127"/>
  <c r="AM109" i="127"/>
  <c r="AG109" i="127"/>
  <c r="AF109" i="127"/>
  <c r="AE109" i="127"/>
  <c r="AB109" i="127"/>
  <c r="AL109" i="127" s="1"/>
  <c r="AP108" i="127"/>
  <c r="AO108" i="127"/>
  <c r="AN108" i="127"/>
  <c r="AK108" i="127"/>
  <c r="AH108" i="127"/>
  <c r="AG108" i="127"/>
  <c r="AF108" i="127"/>
  <c r="AC108" i="127"/>
  <c r="AB108" i="127"/>
  <c r="AM108" i="127" s="1"/>
  <c r="AQ107" i="127"/>
  <c r="AP107" i="127"/>
  <c r="AO107" i="127"/>
  <c r="AL107" i="127"/>
  <c r="AI107" i="127"/>
  <c r="AH107" i="127"/>
  <c r="AG107" i="127"/>
  <c r="AF107" i="127"/>
  <c r="AD107" i="127"/>
  <c r="AC107" i="127"/>
  <c r="AB107" i="127"/>
  <c r="AN107" i="127" s="1"/>
  <c r="AQ106" i="127"/>
  <c r="AP106" i="127"/>
  <c r="AI106" i="127"/>
  <c r="AH106" i="127"/>
  <c r="AB106" i="127"/>
  <c r="AO106" i="127" s="1"/>
  <c r="AR105" i="127"/>
  <c r="AB105" i="127"/>
  <c r="AR104" i="127"/>
  <c r="AK104" i="127"/>
  <c r="AC104" i="127"/>
  <c r="AB104" i="127"/>
  <c r="AJ104" i="127" s="1"/>
  <c r="AP103" i="127"/>
  <c r="AM103" i="127"/>
  <c r="AL103" i="127"/>
  <c r="AK103" i="127"/>
  <c r="AH103" i="127"/>
  <c r="AE103" i="127"/>
  <c r="AD103" i="127"/>
  <c r="AC103" i="127"/>
  <c r="AB103" i="127"/>
  <c r="AR103" i="127" s="1"/>
  <c r="AQ102" i="127"/>
  <c r="AN102" i="127"/>
  <c r="AM102" i="127"/>
  <c r="AL102" i="127"/>
  <c r="AI102" i="127"/>
  <c r="AF102" i="127"/>
  <c r="AE102" i="127"/>
  <c r="AD102" i="127"/>
  <c r="AB102" i="127"/>
  <c r="AK102" i="127" s="1"/>
  <c r="AO101" i="127"/>
  <c r="AN101" i="127"/>
  <c r="AM101" i="127"/>
  <c r="AG101" i="127"/>
  <c r="AF101" i="127"/>
  <c r="AE101" i="127"/>
  <c r="AB101" i="127"/>
  <c r="AL101" i="127" s="1"/>
  <c r="AP100" i="127"/>
  <c r="AO100" i="127"/>
  <c r="AN100" i="127"/>
  <c r="AK100" i="127"/>
  <c r="AH100" i="127"/>
  <c r="AG100" i="127"/>
  <c r="AF100" i="127"/>
  <c r="AC100" i="127"/>
  <c r="AB100" i="127"/>
  <c r="AM100" i="127" s="1"/>
  <c r="AQ99" i="127"/>
  <c r="AP99" i="127"/>
  <c r="AO99" i="127"/>
  <c r="AL99" i="127"/>
  <c r="AI99" i="127"/>
  <c r="AH99" i="127"/>
  <c r="AG99" i="127"/>
  <c r="AD99" i="127"/>
  <c r="AB99" i="127"/>
  <c r="AN99" i="127" s="1"/>
  <c r="AQ98" i="127"/>
  <c r="AP98" i="127"/>
  <c r="AI98" i="127"/>
  <c r="AH98" i="127"/>
  <c r="AB98" i="127"/>
  <c r="AO98" i="127" s="1"/>
  <c r="AB97" i="127"/>
  <c r="AK96" i="127"/>
  <c r="AJ96" i="127"/>
  <c r="AB96" i="127"/>
  <c r="AR96" i="127" s="1"/>
  <c r="AB95" i="127"/>
  <c r="AQ94" i="127"/>
  <c r="AN94" i="127"/>
  <c r="AM94" i="127"/>
  <c r="AL94" i="127"/>
  <c r="AI94" i="127"/>
  <c r="AF94" i="127"/>
  <c r="AE94" i="127"/>
  <c r="AD94" i="127"/>
  <c r="AB94" i="127"/>
  <c r="AK94" i="127" s="1"/>
  <c r="AO93" i="127"/>
  <c r="AN93" i="127"/>
  <c r="AM93" i="127"/>
  <c r="AG93" i="127"/>
  <c r="AF93" i="127"/>
  <c r="AE93" i="127"/>
  <c r="AB93" i="127"/>
  <c r="AL93" i="127" s="1"/>
  <c r="AP92" i="127"/>
  <c r="AO92" i="127"/>
  <c r="AN92" i="127"/>
  <c r="AK92" i="127"/>
  <c r="AH92" i="127"/>
  <c r="AG92" i="127"/>
  <c r="AF92" i="127"/>
  <c r="AC92" i="127"/>
  <c r="AB92" i="127"/>
  <c r="AM92" i="127" s="1"/>
  <c r="AQ91" i="127"/>
  <c r="AP91" i="127"/>
  <c r="AO91" i="127"/>
  <c r="AL91" i="127"/>
  <c r="AI91" i="127"/>
  <c r="AH91" i="127"/>
  <c r="AG91" i="127"/>
  <c r="AD91" i="127"/>
  <c r="AB91" i="127"/>
  <c r="AN91" i="127" s="1"/>
  <c r="AQ90" i="127"/>
  <c r="AP90" i="127"/>
  <c r="AI90" i="127"/>
  <c r="AH90" i="127"/>
  <c r="AB90" i="127"/>
  <c r="AO90" i="127" s="1"/>
  <c r="AR89" i="127"/>
  <c r="AB89" i="127"/>
  <c r="AR88" i="127"/>
  <c r="AK88" i="127"/>
  <c r="AC88" i="127"/>
  <c r="AB88" i="127"/>
  <c r="AJ88" i="127" s="1"/>
  <c r="AM87" i="127"/>
  <c r="AL87" i="127"/>
  <c r="AK87" i="127"/>
  <c r="AH87" i="127"/>
  <c r="AE87" i="127"/>
  <c r="AD87" i="127"/>
  <c r="AC87" i="127"/>
  <c r="AB87" i="127"/>
  <c r="AR87" i="127" s="1"/>
  <c r="AN86" i="127"/>
  <c r="AM86" i="127"/>
  <c r="AL86" i="127"/>
  <c r="AI86" i="127"/>
  <c r="AF86" i="127"/>
  <c r="AE86" i="127"/>
  <c r="AD86" i="127"/>
  <c r="AB86" i="127"/>
  <c r="AK86" i="127" s="1"/>
  <c r="AO85" i="127"/>
  <c r="AN85" i="127"/>
  <c r="AM85" i="127"/>
  <c r="AG85" i="127"/>
  <c r="AF85" i="127"/>
  <c r="AE85" i="127"/>
  <c r="AB85" i="127"/>
  <c r="AL85" i="127" s="1"/>
  <c r="AP84" i="127"/>
  <c r="AO84" i="127"/>
  <c r="AN84" i="127"/>
  <c r="AH84" i="127"/>
  <c r="AG84" i="127"/>
  <c r="AF84" i="127"/>
  <c r="AC84" i="127"/>
  <c r="AB84" i="127"/>
  <c r="AM84" i="127" s="1"/>
  <c r="AQ83" i="127"/>
  <c r="AP83" i="127"/>
  <c r="AO83" i="127"/>
  <c r="AI83" i="127"/>
  <c r="AH83" i="127"/>
  <c r="AG83" i="127"/>
  <c r="AD83" i="127"/>
  <c r="AB83" i="127"/>
  <c r="AN83" i="127" s="1"/>
  <c r="AB82" i="127"/>
  <c r="AR81" i="127"/>
  <c r="AJ81" i="127"/>
  <c r="AI81" i="127"/>
  <c r="AB81" i="127"/>
  <c r="AQ81" i="127" s="1"/>
  <c r="AR80" i="127"/>
  <c r="AK80" i="127"/>
  <c r="AJ80" i="127"/>
  <c r="AC80" i="127"/>
  <c r="AB80" i="127"/>
  <c r="AM79" i="127"/>
  <c r="AL79" i="127"/>
  <c r="AK79" i="127"/>
  <c r="AE79" i="127"/>
  <c r="AD79" i="127"/>
  <c r="AC79" i="127"/>
  <c r="AB79" i="127"/>
  <c r="AR79" i="127" s="1"/>
  <c r="AN78" i="127"/>
  <c r="AM78" i="127"/>
  <c r="AL78" i="127"/>
  <c r="AF78" i="127"/>
  <c r="AE78" i="127"/>
  <c r="AD78" i="127"/>
  <c r="AB78" i="127"/>
  <c r="AK78" i="127" s="1"/>
  <c r="AO77" i="127"/>
  <c r="AN77" i="127"/>
  <c r="AM77" i="127"/>
  <c r="AG77" i="127"/>
  <c r="AF77" i="127"/>
  <c r="AE77" i="127"/>
  <c r="AB77" i="127"/>
  <c r="AL77" i="127" s="1"/>
  <c r="AP76" i="127"/>
  <c r="AO76" i="127"/>
  <c r="AN76" i="127"/>
  <c r="AH76" i="127"/>
  <c r="AG76" i="127"/>
  <c r="AF76" i="127"/>
  <c r="AB76" i="127"/>
  <c r="AM76" i="127" s="1"/>
  <c r="AQ75" i="127"/>
  <c r="AP75" i="127"/>
  <c r="AO75" i="127"/>
  <c r="AI75" i="127"/>
  <c r="AH75" i="127"/>
  <c r="AG75" i="127"/>
  <c r="AB75" i="127"/>
  <c r="AN75" i="127" s="1"/>
  <c r="AQ74" i="127"/>
  <c r="AP74" i="127"/>
  <c r="AI74" i="127"/>
  <c r="AH74" i="127"/>
  <c r="AB74" i="127"/>
  <c r="AO74" i="127" s="1"/>
  <c r="AR73" i="127"/>
  <c r="AI73" i="127"/>
  <c r="AB73" i="127"/>
  <c r="AR72" i="127"/>
  <c r="AK72" i="127"/>
  <c r="AC72" i="127"/>
  <c r="AB72" i="127"/>
  <c r="AJ72" i="127" s="1"/>
  <c r="AM71" i="127"/>
  <c r="AL71" i="127"/>
  <c r="AK71" i="127"/>
  <c r="AE71" i="127"/>
  <c r="AD71" i="127"/>
  <c r="AC71" i="127"/>
  <c r="AB71" i="127"/>
  <c r="AR71" i="127" s="1"/>
  <c r="AN70" i="127"/>
  <c r="AM70" i="127"/>
  <c r="AL70" i="127"/>
  <c r="AF70" i="127"/>
  <c r="AE70" i="127"/>
  <c r="AD70" i="127"/>
  <c r="AB70" i="127"/>
  <c r="AK70" i="127" s="1"/>
  <c r="AB69" i="127"/>
  <c r="AP68" i="127"/>
  <c r="AO68" i="127"/>
  <c r="AN68" i="127"/>
  <c r="AH68" i="127"/>
  <c r="AG68" i="127"/>
  <c r="AF68" i="127"/>
  <c r="AB68" i="127"/>
  <c r="AM68" i="127" s="1"/>
  <c r="AQ67" i="127"/>
  <c r="AP67" i="127"/>
  <c r="AO67" i="127"/>
  <c r="AI67" i="127"/>
  <c r="AH67" i="127"/>
  <c r="AG67" i="127"/>
  <c r="AB67" i="127"/>
  <c r="AN67" i="127" s="1"/>
  <c r="AQ66" i="127"/>
  <c r="AP66" i="127"/>
  <c r="AI66" i="127"/>
  <c r="AH66" i="127"/>
  <c r="AB66" i="127"/>
  <c r="AO66" i="127" s="1"/>
  <c r="AR65" i="127"/>
  <c r="AI65" i="127"/>
  <c r="AB65" i="127"/>
  <c r="AR64" i="127"/>
  <c r="AK64" i="127"/>
  <c r="AC64" i="127"/>
  <c r="AB64" i="127"/>
  <c r="AJ64" i="127" s="1"/>
  <c r="AM63" i="127"/>
  <c r="AL63" i="127"/>
  <c r="AK63" i="127"/>
  <c r="AE63" i="127"/>
  <c r="AD63" i="127"/>
  <c r="AC63" i="127"/>
  <c r="AB63" i="127"/>
  <c r="AR63" i="127" s="1"/>
  <c r="AN62" i="127"/>
  <c r="AM62" i="127"/>
  <c r="AL62" i="127"/>
  <c r="AF62" i="127"/>
  <c r="AE62" i="127"/>
  <c r="AD62" i="127"/>
  <c r="AB62" i="127"/>
  <c r="AK62" i="127" s="1"/>
  <c r="AO61" i="127"/>
  <c r="AN61" i="127"/>
  <c r="AM61" i="127"/>
  <c r="AG61" i="127"/>
  <c r="AF61" i="127"/>
  <c r="AE61" i="127"/>
  <c r="AB61" i="127"/>
  <c r="AL61" i="127" s="1"/>
  <c r="AP60" i="127"/>
  <c r="AO60" i="127"/>
  <c r="AN60" i="127"/>
  <c r="AH60" i="127"/>
  <c r="AG60" i="127"/>
  <c r="AF60" i="127"/>
  <c r="AB60" i="127"/>
  <c r="AM60" i="127" s="1"/>
  <c r="AQ59" i="127"/>
  <c r="AP59" i="127"/>
  <c r="AO59" i="127"/>
  <c r="AI59" i="127"/>
  <c r="AH59" i="127"/>
  <c r="AG59" i="127"/>
  <c r="AB59" i="127"/>
  <c r="AN59" i="127" s="1"/>
  <c r="AQ58" i="127"/>
  <c r="AP58" i="127"/>
  <c r="AI58" i="127"/>
  <c r="AH58" i="127"/>
  <c r="AB58" i="127"/>
  <c r="AO58" i="127" s="1"/>
  <c r="AQ57" i="127"/>
  <c r="AJ57" i="127"/>
  <c r="AI57" i="127"/>
  <c r="AC57" i="127"/>
  <c r="AB57" i="127"/>
  <c r="AB56" i="127"/>
  <c r="AM55" i="127"/>
  <c r="AL55" i="127"/>
  <c r="AK55" i="127"/>
  <c r="AE55" i="127"/>
  <c r="AD55" i="127"/>
  <c r="AC55" i="127"/>
  <c r="AB55" i="127"/>
  <c r="AR55" i="127" s="1"/>
  <c r="AN54" i="127"/>
  <c r="AM54" i="127"/>
  <c r="AL54" i="127"/>
  <c r="AF54" i="127"/>
  <c r="AE54" i="127"/>
  <c r="AD54" i="127"/>
  <c r="AB54" i="127"/>
  <c r="AK54" i="127" s="1"/>
  <c r="AO53" i="127"/>
  <c r="AN53" i="127"/>
  <c r="AM53" i="127"/>
  <c r="AG53" i="127"/>
  <c r="AF53" i="127"/>
  <c r="AE53" i="127"/>
  <c r="AB53" i="127"/>
  <c r="AL53" i="127" s="1"/>
  <c r="AP52" i="127"/>
  <c r="AO52" i="127"/>
  <c r="AN52" i="127"/>
  <c r="AH52" i="127"/>
  <c r="AG52" i="127"/>
  <c r="AF52" i="127"/>
  <c r="AC52" i="127"/>
  <c r="AB52" i="127"/>
  <c r="AM52" i="127" s="1"/>
  <c r="AB51" i="127"/>
  <c r="AR50" i="127"/>
  <c r="AP50" i="127"/>
  <c r="AJ50" i="127"/>
  <c r="AH50" i="127"/>
  <c r="AB50" i="127"/>
  <c r="AQ50" i="127" s="1"/>
  <c r="AI49" i="127"/>
  <c r="AB49" i="127"/>
  <c r="AR48" i="127"/>
  <c r="AK48" i="127"/>
  <c r="AJ48" i="127"/>
  <c r="AD48" i="127"/>
  <c r="AC48" i="127"/>
  <c r="AB48" i="127"/>
  <c r="AM47" i="127"/>
  <c r="AG47" i="127"/>
  <c r="AE47" i="127"/>
  <c r="AB47" i="127"/>
  <c r="AI47" i="127" s="1"/>
  <c r="AQ46" i="127"/>
  <c r="AP46" i="127"/>
  <c r="AN46" i="127"/>
  <c r="AK46" i="127"/>
  <c r="AI46" i="127"/>
  <c r="AH46" i="127"/>
  <c r="AF46" i="127"/>
  <c r="AE46" i="127"/>
  <c r="AC46" i="127"/>
  <c r="AB46" i="127"/>
  <c r="AM46" i="127" s="1"/>
  <c r="AQ45" i="127"/>
  <c r="AO45" i="127"/>
  <c r="AL45" i="127"/>
  <c r="AI45" i="127"/>
  <c r="AG45" i="127"/>
  <c r="AD45" i="127"/>
  <c r="AB45" i="127"/>
  <c r="AN45" i="127" s="1"/>
  <c r="AP44" i="127"/>
  <c r="AJ44" i="127"/>
  <c r="AH44" i="127"/>
  <c r="AB44" i="127"/>
  <c r="AR44" i="127" s="1"/>
  <c r="AQ43" i="127"/>
  <c r="AP43" i="127"/>
  <c r="AN43" i="127"/>
  <c r="AM43" i="127"/>
  <c r="AL43" i="127"/>
  <c r="AK43" i="127"/>
  <c r="AI43" i="127"/>
  <c r="AH43" i="127"/>
  <c r="AF43" i="127"/>
  <c r="AE43" i="127"/>
  <c r="AD43" i="127"/>
  <c r="AC43" i="127"/>
  <c r="AB43" i="127"/>
  <c r="AO43" i="127" s="1"/>
  <c r="AR42" i="127"/>
  <c r="AL42" i="127"/>
  <c r="AD42" i="127"/>
  <c r="AB42" i="127"/>
  <c r="AP41" i="127"/>
  <c r="AN41" i="127"/>
  <c r="AM41" i="127"/>
  <c r="AK41" i="127"/>
  <c r="AH41" i="127"/>
  <c r="AF41" i="127"/>
  <c r="AE41" i="127"/>
  <c r="AC41" i="127"/>
  <c r="AB41" i="127"/>
  <c r="AR41" i="127" s="1"/>
  <c r="AQ40" i="127"/>
  <c r="AP40" i="127"/>
  <c r="AO40" i="127"/>
  <c r="AN40" i="127"/>
  <c r="AL40" i="127"/>
  <c r="AK40" i="127"/>
  <c r="AI40" i="127"/>
  <c r="AH40" i="127"/>
  <c r="AG40" i="127"/>
  <c r="AF40" i="127"/>
  <c r="AD40" i="127"/>
  <c r="AC40" i="127"/>
  <c r="AB40" i="127"/>
  <c r="AR40" i="127" s="1"/>
  <c r="AO39" i="127"/>
  <c r="AM39" i="127"/>
  <c r="AG39" i="127"/>
  <c r="AE39" i="127"/>
  <c r="AB39" i="127"/>
  <c r="AL39" i="127" s="1"/>
  <c r="AB38" i="127"/>
  <c r="AQ37" i="127"/>
  <c r="AO37" i="127"/>
  <c r="AL37" i="127"/>
  <c r="AI37" i="127"/>
  <c r="AG37" i="127"/>
  <c r="AD37" i="127"/>
  <c r="AB37" i="127"/>
  <c r="AN37" i="127" s="1"/>
  <c r="AP36" i="127"/>
  <c r="AH36" i="127"/>
  <c r="AB36" i="127"/>
  <c r="AR36" i="127" s="1"/>
  <c r="AQ35" i="127"/>
  <c r="AP35" i="127"/>
  <c r="AN35" i="127"/>
  <c r="AM35" i="127"/>
  <c r="AL35" i="127"/>
  <c r="AK35" i="127"/>
  <c r="AI35" i="127"/>
  <c r="AH35" i="127"/>
  <c r="AF35" i="127"/>
  <c r="AE35" i="127"/>
  <c r="AD35" i="127"/>
  <c r="AC35" i="127"/>
  <c r="AB35" i="127"/>
  <c r="AO35" i="127" s="1"/>
  <c r="AR34" i="127"/>
  <c r="AL34" i="127"/>
  <c r="AJ34" i="127"/>
  <c r="AD34" i="127"/>
  <c r="AB34" i="127"/>
  <c r="AP33" i="127"/>
  <c r="AN33" i="127"/>
  <c r="AM33" i="127"/>
  <c r="AK33" i="127"/>
  <c r="AH33" i="127"/>
  <c r="AF33" i="127"/>
  <c r="AE33" i="127"/>
  <c r="AC33" i="127"/>
  <c r="AB33" i="127"/>
  <c r="AR33" i="127" s="1"/>
  <c r="AQ32" i="127"/>
  <c r="AP32" i="127"/>
  <c r="AO32" i="127"/>
  <c r="AN32" i="127"/>
  <c r="AL32" i="127"/>
  <c r="AK32" i="127"/>
  <c r="AI32" i="127"/>
  <c r="AH32" i="127"/>
  <c r="AG32" i="127"/>
  <c r="AF32" i="127"/>
  <c r="AD32" i="127"/>
  <c r="AC32" i="127"/>
  <c r="AB32" i="127"/>
  <c r="AR32" i="127" s="1"/>
  <c r="AO31" i="127"/>
  <c r="AM31" i="127"/>
  <c r="AG31" i="127"/>
  <c r="AE31" i="127"/>
  <c r="AB31" i="127"/>
  <c r="AL31" i="127" s="1"/>
  <c r="AQ30" i="127"/>
  <c r="AP30" i="127"/>
  <c r="AN30" i="127"/>
  <c r="AK30" i="127"/>
  <c r="AI30" i="127"/>
  <c r="AH30" i="127"/>
  <c r="AF30" i="127"/>
  <c r="AC30" i="127"/>
  <c r="AB30" i="127"/>
  <c r="AM30" i="127" s="1"/>
  <c r="AQ29" i="127"/>
  <c r="AO29" i="127"/>
  <c r="AL29" i="127"/>
  <c r="AI29" i="127"/>
  <c r="AG29" i="127"/>
  <c r="AD29" i="127"/>
  <c r="AB29" i="127"/>
  <c r="AN29" i="127" s="1"/>
  <c r="AP28" i="127"/>
  <c r="AJ28" i="127"/>
  <c r="AH28" i="127"/>
  <c r="AB28" i="127"/>
  <c r="AR28" i="127" s="1"/>
  <c r="AQ27" i="127"/>
  <c r="AP27" i="127"/>
  <c r="AN27" i="127"/>
  <c r="AM27" i="127"/>
  <c r="AL27" i="127"/>
  <c r="AK27" i="127"/>
  <c r="AI27" i="127"/>
  <c r="AH27" i="127"/>
  <c r="AF27" i="127"/>
  <c r="AE27" i="127"/>
  <c r="AD27" i="127"/>
  <c r="AC27" i="127"/>
  <c r="AB27" i="127"/>
  <c r="AO27" i="127" s="1"/>
  <c r="AR26" i="127"/>
  <c r="AL26" i="127"/>
  <c r="AD26" i="127"/>
  <c r="AB26" i="127"/>
  <c r="AB25" i="127"/>
  <c r="AQ24" i="127"/>
  <c r="AP24" i="127"/>
  <c r="AO24" i="127"/>
  <c r="AN24" i="127"/>
  <c r="AL24" i="127"/>
  <c r="AK24" i="127"/>
  <c r="AI24" i="127"/>
  <c r="AH24" i="127"/>
  <c r="AG24" i="127"/>
  <c r="AF24" i="127"/>
  <c r="AD24" i="127"/>
  <c r="AC24" i="127"/>
  <c r="AB24" i="127"/>
  <c r="AR24" i="127" s="1"/>
  <c r="AO23" i="127"/>
  <c r="AM23" i="127"/>
  <c r="AG23" i="127"/>
  <c r="AE23" i="127"/>
  <c r="AB23" i="127"/>
  <c r="AL23" i="127" s="1"/>
  <c r="AB22" i="127"/>
  <c r="AB21" i="127"/>
  <c r="AB20" i="127"/>
  <c r="AQ19" i="127"/>
  <c r="AP19" i="127"/>
  <c r="AN19" i="127"/>
  <c r="AM19" i="127"/>
  <c r="AL19" i="127"/>
  <c r="AK19" i="127"/>
  <c r="AI19" i="127"/>
  <c r="AH19" i="127"/>
  <c r="AF19" i="127"/>
  <c r="AE19" i="127"/>
  <c r="AD19" i="127"/>
  <c r="AC19" i="127"/>
  <c r="AB19" i="127"/>
  <c r="AO19" i="127" s="1"/>
  <c r="AR18" i="127"/>
  <c r="AD18" i="127"/>
  <c r="AB18" i="127"/>
  <c r="AB17" i="127"/>
  <c r="AB16" i="127"/>
  <c r="AB15" i="127"/>
  <c r="AB14" i="127"/>
  <c r="AB13" i="127"/>
  <c r="AB12" i="127"/>
  <c r="AB11" i="127"/>
  <c r="AB10" i="127"/>
  <c r="AB9" i="127"/>
  <c r="AB8" i="127"/>
  <c r="AB7" i="127"/>
  <c r="AB6" i="127"/>
  <c r="AB5" i="127"/>
  <c r="AB4" i="127"/>
  <c r="AB3" i="127"/>
  <c r="AB2" i="127"/>
  <c r="AP112" i="126"/>
  <c r="AN112" i="126"/>
  <c r="AM112" i="126"/>
  <c r="AK112" i="126"/>
  <c r="AH112" i="126"/>
  <c r="AF112" i="126"/>
  <c r="AE112" i="126"/>
  <c r="AC112" i="126"/>
  <c r="AB112" i="126"/>
  <c r="AR112" i="126" s="1"/>
  <c r="AQ111" i="126"/>
  <c r="AP111" i="126"/>
  <c r="AO111" i="126"/>
  <c r="AN111" i="126"/>
  <c r="AL111" i="126"/>
  <c r="AK111" i="126"/>
  <c r="AI111" i="126"/>
  <c r="AH111" i="126"/>
  <c r="AG111" i="126"/>
  <c r="AF111" i="126"/>
  <c r="AD111" i="126"/>
  <c r="AC111" i="126"/>
  <c r="AB111" i="126"/>
  <c r="AR111" i="126" s="1"/>
  <c r="AP110" i="126"/>
  <c r="AO110" i="126"/>
  <c r="AM110" i="126"/>
  <c r="AH110" i="126"/>
  <c r="AG110" i="126"/>
  <c r="AE110" i="126"/>
  <c r="AB110" i="126"/>
  <c r="AL110" i="126" s="1"/>
  <c r="AQ109" i="126"/>
  <c r="AP109" i="126"/>
  <c r="AN109" i="126"/>
  <c r="AK109" i="126"/>
  <c r="AI109" i="126"/>
  <c r="AH109" i="126"/>
  <c r="AF109" i="126"/>
  <c r="AC109" i="126"/>
  <c r="AB109" i="126"/>
  <c r="AM109" i="126" s="1"/>
  <c r="AQ108" i="126"/>
  <c r="AO108" i="126"/>
  <c r="AI108" i="126"/>
  <c r="AG108" i="126"/>
  <c r="AB108" i="126"/>
  <c r="AN108" i="126" s="1"/>
  <c r="AR107" i="126"/>
  <c r="AH107" i="126"/>
  <c r="AB107" i="126"/>
  <c r="AQ106" i="126"/>
  <c r="AP106" i="126"/>
  <c r="AN106" i="126"/>
  <c r="AM106" i="126"/>
  <c r="AL106" i="126"/>
  <c r="AK106" i="126"/>
  <c r="AI106" i="126"/>
  <c r="AH106" i="126"/>
  <c r="AF106" i="126"/>
  <c r="AE106" i="126"/>
  <c r="AD106" i="126"/>
  <c r="AC106" i="126"/>
  <c r="AB106" i="126"/>
  <c r="AO106" i="126" s="1"/>
  <c r="AR105" i="126"/>
  <c r="AL105" i="126"/>
  <c r="AJ105" i="126"/>
  <c r="AD105" i="126"/>
  <c r="AB105" i="126"/>
  <c r="AP104" i="126"/>
  <c r="AN104" i="126"/>
  <c r="AM104" i="126"/>
  <c r="AK104" i="126"/>
  <c r="AH104" i="126"/>
  <c r="AF104" i="126"/>
  <c r="AE104" i="126"/>
  <c r="AC104" i="126"/>
  <c r="AB104" i="126"/>
  <c r="AR104" i="126" s="1"/>
  <c r="AQ103" i="126"/>
  <c r="AP103" i="126"/>
  <c r="AO103" i="126"/>
  <c r="AN103" i="126"/>
  <c r="AL103" i="126"/>
  <c r="AK103" i="126"/>
  <c r="AI103" i="126"/>
  <c r="AH103" i="126"/>
  <c r="AG103" i="126"/>
  <c r="AF103" i="126"/>
  <c r="AD103" i="126"/>
  <c r="AC103" i="126"/>
  <c r="AB103" i="126"/>
  <c r="AR103" i="126" s="1"/>
  <c r="AP102" i="126"/>
  <c r="AO102" i="126"/>
  <c r="AM102" i="126"/>
  <c r="AH102" i="126"/>
  <c r="AG102" i="126"/>
  <c r="AE102" i="126"/>
  <c r="AB102" i="126"/>
  <c r="AL102" i="126" s="1"/>
  <c r="AQ101" i="126"/>
  <c r="AP101" i="126"/>
  <c r="AN101" i="126"/>
  <c r="AK101" i="126"/>
  <c r="AI101" i="126"/>
  <c r="AH101" i="126"/>
  <c r="AF101" i="126"/>
  <c r="AC101" i="126"/>
  <c r="AB101" i="126"/>
  <c r="AM101" i="126" s="1"/>
  <c r="AQ100" i="126"/>
  <c r="AO100" i="126"/>
  <c r="AI100" i="126"/>
  <c r="AG100" i="126"/>
  <c r="AB100" i="126"/>
  <c r="AN100" i="126" s="1"/>
  <c r="AR99" i="126"/>
  <c r="AP99" i="126"/>
  <c r="AJ99" i="126"/>
  <c r="AH99" i="126"/>
  <c r="AB99" i="126"/>
  <c r="AQ98" i="126"/>
  <c r="AP98" i="126"/>
  <c r="AN98" i="126"/>
  <c r="AM98" i="126"/>
  <c r="AL98" i="126"/>
  <c r="AK98" i="126"/>
  <c r="AI98" i="126"/>
  <c r="AH98" i="126"/>
  <c r="AF98" i="126"/>
  <c r="AE98" i="126"/>
  <c r="AD98" i="126"/>
  <c r="AC98" i="126"/>
  <c r="AB98" i="126"/>
  <c r="AO98" i="126" s="1"/>
  <c r="AL97" i="126"/>
  <c r="AD97" i="126"/>
  <c r="AB97" i="126"/>
  <c r="AR97" i="126" s="1"/>
  <c r="AP96" i="126"/>
  <c r="AN96" i="126"/>
  <c r="AM96" i="126"/>
  <c r="AK96" i="126"/>
  <c r="AH96" i="126"/>
  <c r="AF96" i="126"/>
  <c r="AE96" i="126"/>
  <c r="AC96" i="126"/>
  <c r="AB96" i="126"/>
  <c r="AR96" i="126" s="1"/>
  <c r="AB95" i="126"/>
  <c r="AP94" i="126"/>
  <c r="AO94" i="126"/>
  <c r="AM94" i="126"/>
  <c r="AH94" i="126"/>
  <c r="AG94" i="126"/>
  <c r="AE94" i="126"/>
  <c r="AB94" i="126"/>
  <c r="AL94" i="126" s="1"/>
  <c r="AQ93" i="126"/>
  <c r="AP93" i="126"/>
  <c r="AN93" i="126"/>
  <c r="AK93" i="126"/>
  <c r="AI93" i="126"/>
  <c r="AH93" i="126"/>
  <c r="AF93" i="126"/>
  <c r="AC93" i="126"/>
  <c r="AB93" i="126"/>
  <c r="AM93" i="126" s="1"/>
  <c r="AQ92" i="126"/>
  <c r="AO92" i="126"/>
  <c r="AI92" i="126"/>
  <c r="AG92" i="126"/>
  <c r="AB92" i="126"/>
  <c r="AN92" i="126" s="1"/>
  <c r="AP91" i="126"/>
  <c r="AH91" i="126"/>
  <c r="AB91" i="126"/>
  <c r="AR91" i="126" s="1"/>
  <c r="AQ90" i="126"/>
  <c r="AP90" i="126"/>
  <c r="AN90" i="126"/>
  <c r="AM90" i="126"/>
  <c r="AL90" i="126"/>
  <c r="AK90" i="126"/>
  <c r="AI90" i="126"/>
  <c r="AH90" i="126"/>
  <c r="AF90" i="126"/>
  <c r="AE90" i="126"/>
  <c r="AD90" i="126"/>
  <c r="AC90" i="126"/>
  <c r="AB90" i="126"/>
  <c r="AO90" i="126" s="1"/>
  <c r="AL89" i="126"/>
  <c r="AJ89" i="126"/>
  <c r="AD89" i="126"/>
  <c r="AB89" i="126"/>
  <c r="AR89" i="126" s="1"/>
  <c r="AP88" i="126"/>
  <c r="AN88" i="126"/>
  <c r="AM88" i="126"/>
  <c r="AK88" i="126"/>
  <c r="AH88" i="126"/>
  <c r="AF88" i="126"/>
  <c r="AE88" i="126"/>
  <c r="AC88" i="126"/>
  <c r="AB88" i="126"/>
  <c r="AR88" i="126" s="1"/>
  <c r="AQ87" i="126"/>
  <c r="AP87" i="126"/>
  <c r="AO87" i="126"/>
  <c r="AN87" i="126"/>
  <c r="AL87" i="126"/>
  <c r="AK87" i="126"/>
  <c r="AI87" i="126"/>
  <c r="AH87" i="126"/>
  <c r="AG87" i="126"/>
  <c r="AF87" i="126"/>
  <c r="AD87" i="126"/>
  <c r="AC87" i="126"/>
  <c r="AB87" i="126"/>
  <c r="AR87" i="126" s="1"/>
  <c r="AP86" i="126"/>
  <c r="AO86" i="126"/>
  <c r="AM86" i="126"/>
  <c r="AH86" i="126"/>
  <c r="AG86" i="126"/>
  <c r="AE86" i="126"/>
  <c r="AB86" i="126"/>
  <c r="AL86" i="126" s="1"/>
  <c r="AQ85" i="126"/>
  <c r="AP85" i="126"/>
  <c r="AN85" i="126"/>
  <c r="AK85" i="126"/>
  <c r="AI85" i="126"/>
  <c r="AH85" i="126"/>
  <c r="AF85" i="126"/>
  <c r="AC85" i="126"/>
  <c r="AB85" i="126"/>
  <c r="AM85" i="126" s="1"/>
  <c r="AQ84" i="126"/>
  <c r="AO84" i="126"/>
  <c r="AI84" i="126"/>
  <c r="AG84" i="126"/>
  <c r="AB84" i="126"/>
  <c r="AN84" i="126" s="1"/>
  <c r="AP83" i="126"/>
  <c r="AJ83" i="126"/>
  <c r="AH83" i="126"/>
  <c r="AB83" i="126"/>
  <c r="AR83" i="126" s="1"/>
  <c r="AB82" i="126"/>
  <c r="AR81" i="126"/>
  <c r="AL81" i="126"/>
  <c r="AD81" i="126"/>
  <c r="AB81" i="126"/>
  <c r="AP80" i="126"/>
  <c r="AN80" i="126"/>
  <c r="AM80" i="126"/>
  <c r="AK80" i="126"/>
  <c r="AH80" i="126"/>
  <c r="AF80" i="126"/>
  <c r="AE80" i="126"/>
  <c r="AC80" i="126"/>
  <c r="AB80" i="126"/>
  <c r="AR80" i="126" s="1"/>
  <c r="AQ79" i="126"/>
  <c r="AP79" i="126"/>
  <c r="AO79" i="126"/>
  <c r="AN79" i="126"/>
  <c r="AL79" i="126"/>
  <c r="AK79" i="126"/>
  <c r="AI79" i="126"/>
  <c r="AH79" i="126"/>
  <c r="AG79" i="126"/>
  <c r="AF79" i="126"/>
  <c r="AD79" i="126"/>
  <c r="AC79" i="126"/>
  <c r="AB79" i="126"/>
  <c r="AR79" i="126" s="1"/>
  <c r="AP78" i="126"/>
  <c r="AO78" i="126"/>
  <c r="AM78" i="126"/>
  <c r="AH78" i="126"/>
  <c r="AG78" i="126"/>
  <c r="AE78" i="126"/>
  <c r="AB78" i="126"/>
  <c r="AL78" i="126" s="1"/>
  <c r="AQ77" i="126"/>
  <c r="AP77" i="126"/>
  <c r="AN77" i="126"/>
  <c r="AK77" i="126"/>
  <c r="AI77" i="126"/>
  <c r="AH77" i="126"/>
  <c r="AF77" i="126"/>
  <c r="AC77" i="126"/>
  <c r="AB77" i="126"/>
  <c r="AM77" i="126" s="1"/>
  <c r="AQ76" i="126"/>
  <c r="AO76" i="126"/>
  <c r="AI76" i="126"/>
  <c r="AG76" i="126"/>
  <c r="AB76" i="126"/>
  <c r="AN76" i="126" s="1"/>
  <c r="AR75" i="126"/>
  <c r="AH75" i="126"/>
  <c r="AB75" i="126"/>
  <c r="AQ74" i="126"/>
  <c r="AP74" i="126"/>
  <c r="AN74" i="126"/>
  <c r="AM74" i="126"/>
  <c r="AL74" i="126"/>
  <c r="AK74" i="126"/>
  <c r="AI74" i="126"/>
  <c r="AH74" i="126"/>
  <c r="AF74" i="126"/>
  <c r="AE74" i="126"/>
  <c r="AD74" i="126"/>
  <c r="AC74" i="126"/>
  <c r="AB74" i="126"/>
  <c r="AO74" i="126" s="1"/>
  <c r="AR73" i="126"/>
  <c r="AL73" i="126"/>
  <c r="AJ73" i="126"/>
  <c r="AD73" i="126"/>
  <c r="AB73" i="126"/>
  <c r="AP72" i="126"/>
  <c r="AN72" i="126"/>
  <c r="AM72" i="126"/>
  <c r="AK72" i="126"/>
  <c r="AH72" i="126"/>
  <c r="AF72" i="126"/>
  <c r="AE72" i="126"/>
  <c r="AC72" i="126"/>
  <c r="AB72" i="126"/>
  <c r="AR72" i="126" s="1"/>
  <c r="AQ71" i="126"/>
  <c r="AP71" i="126"/>
  <c r="AO71" i="126"/>
  <c r="AN71" i="126"/>
  <c r="AL71" i="126"/>
  <c r="AK71" i="126"/>
  <c r="AI71" i="126"/>
  <c r="AH71" i="126"/>
  <c r="AG71" i="126"/>
  <c r="AF71" i="126"/>
  <c r="AD71" i="126"/>
  <c r="AC71" i="126"/>
  <c r="AB71" i="126"/>
  <c r="AR71" i="126" s="1"/>
  <c r="AP70" i="126"/>
  <c r="AO70" i="126"/>
  <c r="AM70" i="126"/>
  <c r="AH70" i="126"/>
  <c r="AG70" i="126"/>
  <c r="AE70" i="126"/>
  <c r="AB70" i="126"/>
  <c r="AL70" i="126" s="1"/>
  <c r="AB69" i="126"/>
  <c r="AR68" i="126"/>
  <c r="AO68" i="126"/>
  <c r="AI68" i="126"/>
  <c r="AG68" i="126"/>
  <c r="AB68" i="126"/>
  <c r="AQ68" i="126" s="1"/>
  <c r="AP67" i="126"/>
  <c r="AJ67" i="126"/>
  <c r="AC67" i="126"/>
  <c r="AB67" i="126"/>
  <c r="AR67" i="126" s="1"/>
  <c r="AQ66" i="126"/>
  <c r="AP66" i="126"/>
  <c r="AN66" i="126"/>
  <c r="AM66" i="126"/>
  <c r="AL66" i="126"/>
  <c r="AK66" i="126"/>
  <c r="AI66" i="126"/>
  <c r="AH66" i="126"/>
  <c r="AF66" i="126"/>
  <c r="AE66" i="126"/>
  <c r="AD66" i="126"/>
  <c r="AC66" i="126"/>
  <c r="AB66" i="126"/>
  <c r="AO66" i="126" s="1"/>
  <c r="AM65" i="126"/>
  <c r="AL65" i="126"/>
  <c r="AD65" i="126"/>
  <c r="AB65" i="126"/>
  <c r="AR65" i="126" s="1"/>
  <c r="AP64" i="126"/>
  <c r="AN64" i="126"/>
  <c r="AM64" i="126"/>
  <c r="AK64" i="126"/>
  <c r="AH64" i="126"/>
  <c r="AF64" i="126"/>
  <c r="AE64" i="126"/>
  <c r="AC64" i="126"/>
  <c r="AB64" i="126"/>
  <c r="AR64" i="126" s="1"/>
  <c r="AQ63" i="126"/>
  <c r="AP63" i="126"/>
  <c r="AO63" i="126"/>
  <c r="AN63" i="126"/>
  <c r="AL63" i="126"/>
  <c r="AK63" i="126"/>
  <c r="AI63" i="126"/>
  <c r="AH63" i="126"/>
  <c r="AG63" i="126"/>
  <c r="AF63" i="126"/>
  <c r="AD63" i="126"/>
  <c r="AC63" i="126"/>
  <c r="AB63" i="126"/>
  <c r="AR63" i="126" s="1"/>
  <c r="AP62" i="126"/>
  <c r="AO62" i="126"/>
  <c r="AM62" i="126"/>
  <c r="AH62" i="126"/>
  <c r="AG62" i="126"/>
  <c r="AE62" i="126"/>
  <c r="AB62" i="126"/>
  <c r="AL62" i="126" s="1"/>
  <c r="AQ61" i="126"/>
  <c r="AP61" i="126"/>
  <c r="AN61" i="126"/>
  <c r="AK61" i="126"/>
  <c r="AI61" i="126"/>
  <c r="AH61" i="126"/>
  <c r="AF61" i="126"/>
  <c r="AC61" i="126"/>
  <c r="AB61" i="126"/>
  <c r="AM61" i="126" s="1"/>
  <c r="AO60" i="126"/>
  <c r="AJ60" i="126"/>
  <c r="AB60" i="126"/>
  <c r="AQ60" i="126" s="1"/>
  <c r="AP59" i="126"/>
  <c r="AK59" i="126"/>
  <c r="AJ59" i="126"/>
  <c r="AC59" i="126"/>
  <c r="AB59" i="126"/>
  <c r="AM59" i="126" s="1"/>
  <c r="AQ58" i="126"/>
  <c r="AP58" i="126"/>
  <c r="AN58" i="126"/>
  <c r="AM58" i="126"/>
  <c r="AL58" i="126"/>
  <c r="AK58" i="126"/>
  <c r="AI58" i="126"/>
  <c r="AH58" i="126"/>
  <c r="AF58" i="126"/>
  <c r="AE58" i="126"/>
  <c r="AD58" i="126"/>
  <c r="AC58" i="126"/>
  <c r="AB58" i="126"/>
  <c r="AO58" i="126" s="1"/>
  <c r="AO57" i="126"/>
  <c r="AM57" i="126"/>
  <c r="AL57" i="126"/>
  <c r="AG57" i="126"/>
  <c r="AE57" i="126"/>
  <c r="AD57" i="126"/>
  <c r="AB57" i="126"/>
  <c r="AJ57" i="126" s="1"/>
  <c r="AP56" i="126"/>
  <c r="AN56" i="126"/>
  <c r="AM56" i="126"/>
  <c r="AK56" i="126"/>
  <c r="AH56" i="126"/>
  <c r="AF56" i="126"/>
  <c r="AE56" i="126"/>
  <c r="AC56" i="126"/>
  <c r="AB56" i="126"/>
  <c r="AR56" i="126" s="1"/>
  <c r="AQ55" i="126"/>
  <c r="AP55" i="126"/>
  <c r="AO55" i="126"/>
  <c r="AN55" i="126"/>
  <c r="AL55" i="126"/>
  <c r="AK55" i="126"/>
  <c r="AI55" i="126"/>
  <c r="AH55" i="126"/>
  <c r="AG55" i="126"/>
  <c r="AF55" i="126"/>
  <c r="AD55" i="126"/>
  <c r="AC55" i="126"/>
  <c r="AB55" i="126"/>
  <c r="AR55" i="126" s="1"/>
  <c r="AO54" i="126"/>
  <c r="AJ54" i="126"/>
  <c r="AG54" i="126"/>
  <c r="AE54" i="126"/>
  <c r="AB54" i="126"/>
  <c r="AP54" i="126" s="1"/>
  <c r="AQ53" i="126"/>
  <c r="AP53" i="126"/>
  <c r="AN53" i="126"/>
  <c r="AK53" i="126"/>
  <c r="AI53" i="126"/>
  <c r="AH53" i="126"/>
  <c r="AF53" i="126"/>
  <c r="AC53" i="126"/>
  <c r="AB53" i="126"/>
  <c r="AM53" i="126" s="1"/>
  <c r="AO52" i="126"/>
  <c r="AJ52" i="126"/>
  <c r="AB52" i="126"/>
  <c r="AQ52" i="126" s="1"/>
  <c r="AB51" i="126"/>
  <c r="AQ50" i="126"/>
  <c r="AP50" i="126"/>
  <c r="AN50" i="126"/>
  <c r="AM50" i="126"/>
  <c r="AL50" i="126"/>
  <c r="AK50" i="126"/>
  <c r="AI50" i="126"/>
  <c r="AH50" i="126"/>
  <c r="AF50" i="126"/>
  <c r="AE50" i="126"/>
  <c r="AD50" i="126"/>
  <c r="AC50" i="126"/>
  <c r="AB50" i="126"/>
  <c r="AO50" i="126" s="1"/>
  <c r="AO49" i="126"/>
  <c r="AM49" i="126"/>
  <c r="AL49" i="126"/>
  <c r="AG49" i="126"/>
  <c r="AE49" i="126"/>
  <c r="AD49" i="126"/>
  <c r="AB49" i="126"/>
  <c r="AJ49" i="126" s="1"/>
  <c r="AP48" i="126"/>
  <c r="AN48" i="126"/>
  <c r="AM48" i="126"/>
  <c r="AK48" i="126"/>
  <c r="AH48" i="126"/>
  <c r="AF48" i="126"/>
  <c r="AE48" i="126"/>
  <c r="AC48" i="126"/>
  <c r="AB48" i="126"/>
  <c r="AR48" i="126" s="1"/>
  <c r="AQ47" i="126"/>
  <c r="AP47" i="126"/>
  <c r="AO47" i="126"/>
  <c r="AN47" i="126"/>
  <c r="AL47" i="126"/>
  <c r="AK47" i="126"/>
  <c r="AI47" i="126"/>
  <c r="AH47" i="126"/>
  <c r="AG47" i="126"/>
  <c r="AF47" i="126"/>
  <c r="AD47" i="126"/>
  <c r="AC47" i="126"/>
  <c r="AB47" i="126"/>
  <c r="AR47" i="126" s="1"/>
  <c r="AO46" i="126"/>
  <c r="AJ46" i="126"/>
  <c r="AG46" i="126"/>
  <c r="AE46" i="126"/>
  <c r="AB46" i="126"/>
  <c r="AP46" i="126" s="1"/>
  <c r="AQ45" i="126"/>
  <c r="AP45" i="126"/>
  <c r="AN45" i="126"/>
  <c r="AK45" i="126"/>
  <c r="AI45" i="126"/>
  <c r="AH45" i="126"/>
  <c r="AF45" i="126"/>
  <c r="AC45" i="126"/>
  <c r="AB45" i="126"/>
  <c r="AM45" i="126" s="1"/>
  <c r="AO44" i="126"/>
  <c r="AJ44" i="126"/>
  <c r="AB44" i="126"/>
  <c r="AQ44" i="126" s="1"/>
  <c r="AP43" i="126"/>
  <c r="AK43" i="126"/>
  <c r="AJ43" i="126"/>
  <c r="AC43" i="126"/>
  <c r="AB43" i="126"/>
  <c r="AM43" i="126" s="1"/>
  <c r="AQ42" i="126"/>
  <c r="AP42" i="126"/>
  <c r="AN42" i="126"/>
  <c r="AM42" i="126"/>
  <c r="AL42" i="126"/>
  <c r="AK42" i="126"/>
  <c r="AI42" i="126"/>
  <c r="AH42" i="126"/>
  <c r="AF42" i="126"/>
  <c r="AE42" i="126"/>
  <c r="AD42" i="126"/>
  <c r="AC42" i="126"/>
  <c r="AB42" i="126"/>
  <c r="AO42" i="126" s="1"/>
  <c r="AO41" i="126"/>
  <c r="AM41" i="126"/>
  <c r="AL41" i="126"/>
  <c r="AG41" i="126"/>
  <c r="AE41" i="126"/>
  <c r="AD41" i="126"/>
  <c r="AB41" i="126"/>
  <c r="AJ41" i="126" s="1"/>
  <c r="AP40" i="126"/>
  <c r="AN40" i="126"/>
  <c r="AM40" i="126"/>
  <c r="AK40" i="126"/>
  <c r="AH40" i="126"/>
  <c r="AF40" i="126"/>
  <c r="AE40" i="126"/>
  <c r="AC40" i="126"/>
  <c r="AB40" i="126"/>
  <c r="AR40" i="126" s="1"/>
  <c r="AQ39" i="126"/>
  <c r="AP39" i="126"/>
  <c r="AO39" i="126"/>
  <c r="AN39" i="126"/>
  <c r="AL39" i="126"/>
  <c r="AK39" i="126"/>
  <c r="AI39" i="126"/>
  <c r="AH39" i="126"/>
  <c r="AG39" i="126"/>
  <c r="AF39" i="126"/>
  <c r="AD39" i="126"/>
  <c r="AC39" i="126"/>
  <c r="AB39" i="126"/>
  <c r="AR39" i="126" s="1"/>
  <c r="AB38" i="126"/>
  <c r="AQ37" i="126"/>
  <c r="AP37" i="126"/>
  <c r="AN37" i="126"/>
  <c r="AK37" i="126"/>
  <c r="AI37" i="126"/>
  <c r="AH37" i="126"/>
  <c r="AF37" i="126"/>
  <c r="AC37" i="126"/>
  <c r="AB37" i="126"/>
  <c r="AM37" i="126" s="1"/>
  <c r="AR36" i="126"/>
  <c r="AO36" i="126"/>
  <c r="AJ36" i="126"/>
  <c r="AI36" i="126"/>
  <c r="AC36" i="126"/>
  <c r="AB36" i="126"/>
  <c r="AL36" i="126" s="1"/>
  <c r="AR35" i="126"/>
  <c r="AO35" i="126"/>
  <c r="AM35" i="126"/>
  <c r="AJ35" i="126"/>
  <c r="AG35" i="126"/>
  <c r="AD35" i="126"/>
  <c r="AC35" i="126"/>
  <c r="AB35" i="126"/>
  <c r="AK35" i="126" s="1"/>
  <c r="AQ34" i="126"/>
  <c r="AP34" i="126"/>
  <c r="AN34" i="126"/>
  <c r="AM34" i="126"/>
  <c r="AL34" i="126"/>
  <c r="AK34" i="126"/>
  <c r="AI34" i="126"/>
  <c r="AH34" i="126"/>
  <c r="AF34" i="126"/>
  <c r="AE34" i="126"/>
  <c r="AD34" i="126"/>
  <c r="AC34" i="126"/>
  <c r="AB34" i="126"/>
  <c r="AO34" i="126" s="1"/>
  <c r="AR33" i="126"/>
  <c r="AJ33" i="126"/>
  <c r="AG33" i="126"/>
  <c r="AB33" i="126"/>
  <c r="AL33" i="126" s="1"/>
  <c r="AP32" i="126"/>
  <c r="AN32" i="126"/>
  <c r="AH32" i="126"/>
  <c r="AF32" i="126"/>
  <c r="AC32" i="126"/>
  <c r="AB32" i="126"/>
  <c r="AK32" i="126" s="1"/>
  <c r="AQ31" i="126"/>
  <c r="AP31" i="126"/>
  <c r="AO31" i="126"/>
  <c r="AN31" i="126"/>
  <c r="AL31" i="126"/>
  <c r="AK31" i="126"/>
  <c r="AI31" i="126"/>
  <c r="AH31" i="126"/>
  <c r="AG31" i="126"/>
  <c r="AF31" i="126"/>
  <c r="AD31" i="126"/>
  <c r="AC31" i="126"/>
  <c r="AB31" i="126"/>
  <c r="AR31" i="126" s="1"/>
  <c r="AQ30" i="126"/>
  <c r="AP30" i="126"/>
  <c r="AO30" i="126"/>
  <c r="AL30" i="126"/>
  <c r="AJ30" i="126"/>
  <c r="AI30" i="126"/>
  <c r="AG30" i="126"/>
  <c r="AE30" i="126"/>
  <c r="AD30" i="126"/>
  <c r="AB30" i="126"/>
  <c r="AR30" i="126" s="1"/>
  <c r="AP29" i="126"/>
  <c r="AM29" i="126"/>
  <c r="AE29" i="126"/>
  <c r="AB29" i="126"/>
  <c r="AR28" i="126"/>
  <c r="AN28" i="126"/>
  <c r="AK28" i="126"/>
  <c r="AI28" i="126"/>
  <c r="AG28" i="126"/>
  <c r="AC28" i="126"/>
  <c r="AB28" i="126"/>
  <c r="AJ28" i="126" s="1"/>
  <c r="AR27" i="126"/>
  <c r="AO27" i="126"/>
  <c r="AM27" i="126"/>
  <c r="AJ27" i="126"/>
  <c r="AG27" i="126"/>
  <c r="AD27" i="126"/>
  <c r="AC27" i="126"/>
  <c r="AB27" i="126"/>
  <c r="AK27" i="126" s="1"/>
  <c r="AP26" i="126"/>
  <c r="AN26" i="126"/>
  <c r="AM26" i="126"/>
  <c r="AK26" i="126"/>
  <c r="AI26" i="126"/>
  <c r="AH26" i="126"/>
  <c r="AE26" i="126"/>
  <c r="AD26" i="126"/>
  <c r="AC26" i="126"/>
  <c r="AB26" i="126"/>
  <c r="AB25" i="126"/>
  <c r="AO24" i="126"/>
  <c r="AM24" i="126"/>
  <c r="AK24" i="126"/>
  <c r="AG24" i="126"/>
  <c r="AE24" i="126"/>
  <c r="AC24" i="126"/>
  <c r="AB24" i="126"/>
  <c r="AR24" i="126" s="1"/>
  <c r="AP23" i="126"/>
  <c r="AN23" i="126"/>
  <c r="AL23" i="126"/>
  <c r="AK23" i="126"/>
  <c r="AH23" i="126"/>
  <c r="AF23" i="126"/>
  <c r="AD23" i="126"/>
  <c r="AC23" i="126"/>
  <c r="AB23" i="126"/>
  <c r="AR23" i="126" s="1"/>
  <c r="AB22" i="126"/>
  <c r="AB21" i="126"/>
  <c r="AB20" i="126"/>
  <c r="AP19" i="126"/>
  <c r="AH19" i="126"/>
  <c r="AB19" i="126"/>
  <c r="AR19" i="126" s="1"/>
  <c r="AQ18" i="126"/>
  <c r="AP18" i="126"/>
  <c r="AO18" i="126"/>
  <c r="AM18" i="126"/>
  <c r="AL18" i="126"/>
  <c r="AK18" i="126"/>
  <c r="AI18" i="126"/>
  <c r="AH18" i="126"/>
  <c r="AG18" i="126"/>
  <c r="AE18" i="126"/>
  <c r="AD18" i="126"/>
  <c r="AC18" i="126"/>
  <c r="AB18" i="126"/>
  <c r="AN18" i="126" s="1"/>
  <c r="AB17" i="126"/>
  <c r="AB16" i="126"/>
  <c r="AB15" i="126"/>
  <c r="AB14" i="126"/>
  <c r="AB13" i="126"/>
  <c r="AB12" i="126"/>
  <c r="AB11" i="126"/>
  <c r="AB10" i="126"/>
  <c r="AB9" i="126"/>
  <c r="AB8" i="126"/>
  <c r="AB7" i="126"/>
  <c r="AB6" i="126"/>
  <c r="AB5" i="126"/>
  <c r="AB4" i="126"/>
  <c r="AB3" i="126"/>
  <c r="AB2" i="126"/>
  <c r="AL112" i="125"/>
  <c r="AJ112" i="125"/>
  <c r="AB112" i="125"/>
  <c r="AR112" i="125" s="1"/>
  <c r="AO111" i="125"/>
  <c r="AM111" i="125"/>
  <c r="AK111" i="125"/>
  <c r="AG111" i="125"/>
  <c r="AE111" i="125"/>
  <c r="AC111" i="125"/>
  <c r="AB111" i="125"/>
  <c r="AR111" i="125" s="1"/>
  <c r="AP110" i="125"/>
  <c r="AN110" i="125"/>
  <c r="AL110" i="125"/>
  <c r="AK110" i="125"/>
  <c r="AH110" i="125"/>
  <c r="AF110" i="125"/>
  <c r="AD110" i="125"/>
  <c r="AC110" i="125"/>
  <c r="AB110" i="125"/>
  <c r="AR110" i="125" s="1"/>
  <c r="AQ109" i="125"/>
  <c r="AP109" i="125"/>
  <c r="AO109" i="125"/>
  <c r="AM109" i="125"/>
  <c r="AL109" i="125"/>
  <c r="AK109" i="125"/>
  <c r="AI109" i="125"/>
  <c r="AH109" i="125"/>
  <c r="AG109" i="125"/>
  <c r="AE109" i="125"/>
  <c r="AD109" i="125"/>
  <c r="AC109" i="125"/>
  <c r="AB109" i="125"/>
  <c r="AR109" i="125" s="1"/>
  <c r="AP108" i="125"/>
  <c r="AN108" i="125"/>
  <c r="AH108" i="125"/>
  <c r="AF108" i="125"/>
  <c r="AB108" i="125"/>
  <c r="AM108" i="125" s="1"/>
  <c r="AQ107" i="125"/>
  <c r="AO107" i="125"/>
  <c r="AN107" i="125"/>
  <c r="AK107" i="125"/>
  <c r="AI107" i="125"/>
  <c r="AG107" i="125"/>
  <c r="AF107" i="125"/>
  <c r="AC107" i="125"/>
  <c r="AB107" i="125"/>
  <c r="AM107" i="125" s="1"/>
  <c r="AP106" i="125"/>
  <c r="AJ106" i="125"/>
  <c r="AB106" i="125"/>
  <c r="AR106" i="125" s="1"/>
  <c r="AQ105" i="125"/>
  <c r="AP105" i="125"/>
  <c r="AO105" i="125"/>
  <c r="AM105" i="125"/>
  <c r="AL105" i="125"/>
  <c r="AK105" i="125"/>
  <c r="AI105" i="125"/>
  <c r="AH105" i="125"/>
  <c r="AG105" i="125"/>
  <c r="AE105" i="125"/>
  <c r="AD105" i="125"/>
  <c r="AC105" i="125"/>
  <c r="AB105" i="125"/>
  <c r="AN105" i="125" s="1"/>
  <c r="AR104" i="125"/>
  <c r="AL104" i="125"/>
  <c r="AJ104" i="125"/>
  <c r="AB104" i="125"/>
  <c r="AO103" i="125"/>
  <c r="AM103" i="125"/>
  <c r="AK103" i="125"/>
  <c r="AG103" i="125"/>
  <c r="AE103" i="125"/>
  <c r="AC103" i="125"/>
  <c r="AB103" i="125"/>
  <c r="AR103" i="125" s="1"/>
  <c r="AP102" i="125"/>
  <c r="AN102" i="125"/>
  <c r="AL102" i="125"/>
  <c r="AK102" i="125"/>
  <c r="AH102" i="125"/>
  <c r="AF102" i="125"/>
  <c r="AD102" i="125"/>
  <c r="AC102" i="125"/>
  <c r="AB102" i="125"/>
  <c r="AR102" i="125" s="1"/>
  <c r="AQ101" i="125"/>
  <c r="AP101" i="125"/>
  <c r="AO101" i="125"/>
  <c r="AM101" i="125"/>
  <c r="AL101" i="125"/>
  <c r="AK101" i="125"/>
  <c r="AI101" i="125"/>
  <c r="AH101" i="125"/>
  <c r="AG101" i="125"/>
  <c r="AE101" i="125"/>
  <c r="AD101" i="125"/>
  <c r="AC101" i="125"/>
  <c r="AB101" i="125"/>
  <c r="AR101" i="125" s="1"/>
  <c r="AP100" i="125"/>
  <c r="AN100" i="125"/>
  <c r="AH100" i="125"/>
  <c r="AF100" i="125"/>
  <c r="AB100" i="125"/>
  <c r="AM100" i="125" s="1"/>
  <c r="AQ99" i="125"/>
  <c r="AO99" i="125"/>
  <c r="AN99" i="125"/>
  <c r="AK99" i="125"/>
  <c r="AI99" i="125"/>
  <c r="AG99" i="125"/>
  <c r="AF99" i="125"/>
  <c r="AC99" i="125"/>
  <c r="AB99" i="125"/>
  <c r="AM99" i="125" s="1"/>
  <c r="AR98" i="125"/>
  <c r="AJ98" i="125"/>
  <c r="AB98" i="125"/>
  <c r="AQ97" i="125"/>
  <c r="AP97" i="125"/>
  <c r="AO97" i="125"/>
  <c r="AM97" i="125"/>
  <c r="AL97" i="125"/>
  <c r="AK97" i="125"/>
  <c r="AI97" i="125"/>
  <c r="AH97" i="125"/>
  <c r="AG97" i="125"/>
  <c r="AE97" i="125"/>
  <c r="AD97" i="125"/>
  <c r="AC97" i="125"/>
  <c r="AB97" i="125"/>
  <c r="AN97" i="125" s="1"/>
  <c r="AR96" i="125"/>
  <c r="AL96" i="125"/>
  <c r="AJ96" i="125"/>
  <c r="AD96" i="125"/>
  <c r="AB96" i="125"/>
  <c r="AB95" i="125"/>
  <c r="AP94" i="125"/>
  <c r="AN94" i="125"/>
  <c r="AL94" i="125"/>
  <c r="AK94" i="125"/>
  <c r="AH94" i="125"/>
  <c r="AF94" i="125"/>
  <c r="AD94" i="125"/>
  <c r="AC94" i="125"/>
  <c r="AB94" i="125"/>
  <c r="AR94" i="125" s="1"/>
  <c r="AQ93" i="125"/>
  <c r="AP93" i="125"/>
  <c r="AO93" i="125"/>
  <c r="AM93" i="125"/>
  <c r="AL93" i="125"/>
  <c r="AK93" i="125"/>
  <c r="AI93" i="125"/>
  <c r="AH93" i="125"/>
  <c r="AG93" i="125"/>
  <c r="AE93" i="125"/>
  <c r="AD93" i="125"/>
  <c r="AC93" i="125"/>
  <c r="AB93" i="125"/>
  <c r="AR93" i="125" s="1"/>
  <c r="AP92" i="125"/>
  <c r="AN92" i="125"/>
  <c r="AH92" i="125"/>
  <c r="AF92" i="125"/>
  <c r="AB92" i="125"/>
  <c r="AM92" i="125" s="1"/>
  <c r="AQ91" i="125"/>
  <c r="AO91" i="125"/>
  <c r="AN91" i="125"/>
  <c r="AK91" i="125"/>
  <c r="AI91" i="125"/>
  <c r="AG91" i="125"/>
  <c r="AF91" i="125"/>
  <c r="AC91" i="125"/>
  <c r="AB91" i="125"/>
  <c r="AM91" i="125" s="1"/>
  <c r="AR90" i="125"/>
  <c r="AJ90" i="125"/>
  <c r="AB90" i="125"/>
  <c r="AQ89" i="125"/>
  <c r="AP89" i="125"/>
  <c r="AO89" i="125"/>
  <c r="AM89" i="125"/>
  <c r="AL89" i="125"/>
  <c r="AK89" i="125"/>
  <c r="AI89" i="125"/>
  <c r="AH89" i="125"/>
  <c r="AG89" i="125"/>
  <c r="AE89" i="125"/>
  <c r="AD89" i="125"/>
  <c r="AC89" i="125"/>
  <c r="AB89" i="125"/>
  <c r="AN89" i="125" s="1"/>
  <c r="AR88" i="125"/>
  <c r="AL88" i="125"/>
  <c r="AJ88" i="125"/>
  <c r="AD88" i="125"/>
  <c r="AB88" i="125"/>
  <c r="AO87" i="125"/>
  <c r="AM87" i="125"/>
  <c r="AK87" i="125"/>
  <c r="AG87" i="125"/>
  <c r="AE87" i="125"/>
  <c r="AC87" i="125"/>
  <c r="AB87" i="125"/>
  <c r="AR87" i="125" s="1"/>
  <c r="AP86" i="125"/>
  <c r="AN86" i="125"/>
  <c r="AL86" i="125"/>
  <c r="AK86" i="125"/>
  <c r="AH86" i="125"/>
  <c r="AF86" i="125"/>
  <c r="AD86" i="125"/>
  <c r="AC86" i="125"/>
  <c r="AB86" i="125"/>
  <c r="AR86" i="125" s="1"/>
  <c r="AQ85" i="125"/>
  <c r="AP85" i="125"/>
  <c r="AO85" i="125"/>
  <c r="AM85" i="125"/>
  <c r="AL85" i="125"/>
  <c r="AK85" i="125"/>
  <c r="AI85" i="125"/>
  <c r="AH85" i="125"/>
  <c r="AG85" i="125"/>
  <c r="AE85" i="125"/>
  <c r="AD85" i="125"/>
  <c r="AC85" i="125"/>
  <c r="AB85" i="125"/>
  <c r="AR85" i="125" s="1"/>
  <c r="AP84" i="125"/>
  <c r="AN84" i="125"/>
  <c r="AH84" i="125"/>
  <c r="AF84" i="125"/>
  <c r="AB84" i="125"/>
  <c r="AM84" i="125" s="1"/>
  <c r="AQ83" i="125"/>
  <c r="AO83" i="125"/>
  <c r="AN83" i="125"/>
  <c r="AK83" i="125"/>
  <c r="AI83" i="125"/>
  <c r="AG83" i="125"/>
  <c r="AF83" i="125"/>
  <c r="AC83" i="125"/>
  <c r="AB83" i="125"/>
  <c r="AM83" i="125" s="1"/>
  <c r="AB82" i="125"/>
  <c r="AQ81" i="125"/>
  <c r="AP81" i="125"/>
  <c r="AO81" i="125"/>
  <c r="AM81" i="125"/>
  <c r="AL81" i="125"/>
  <c r="AK81" i="125"/>
  <c r="AI81" i="125"/>
  <c r="AH81" i="125"/>
  <c r="AG81" i="125"/>
  <c r="AE81" i="125"/>
  <c r="AD81" i="125"/>
  <c r="AC81" i="125"/>
  <c r="AB81" i="125"/>
  <c r="AN81" i="125" s="1"/>
  <c r="AL80" i="125"/>
  <c r="AD80" i="125"/>
  <c r="AB80" i="125"/>
  <c r="AR80" i="125" s="1"/>
  <c r="AO79" i="125"/>
  <c r="AM79" i="125"/>
  <c r="AK79" i="125"/>
  <c r="AG79" i="125"/>
  <c r="AE79" i="125"/>
  <c r="AC79" i="125"/>
  <c r="AB79" i="125"/>
  <c r="AR79" i="125" s="1"/>
  <c r="AP78" i="125"/>
  <c r="AN78" i="125"/>
  <c r="AL78" i="125"/>
  <c r="AK78" i="125"/>
  <c r="AH78" i="125"/>
  <c r="AF78" i="125"/>
  <c r="AD78" i="125"/>
  <c r="AC78" i="125"/>
  <c r="AB78" i="125"/>
  <c r="AR78" i="125" s="1"/>
  <c r="AQ77" i="125"/>
  <c r="AP77" i="125"/>
  <c r="AO77" i="125"/>
  <c r="AM77" i="125"/>
  <c r="AL77" i="125"/>
  <c r="AK77" i="125"/>
  <c r="AI77" i="125"/>
  <c r="AH77" i="125"/>
  <c r="AG77" i="125"/>
  <c r="AE77" i="125"/>
  <c r="AD77" i="125"/>
  <c r="AC77" i="125"/>
  <c r="AB77" i="125"/>
  <c r="AR77" i="125" s="1"/>
  <c r="AP76" i="125"/>
  <c r="AN76" i="125"/>
  <c r="AH76" i="125"/>
  <c r="AF76" i="125"/>
  <c r="AB76" i="125"/>
  <c r="AM76" i="125" s="1"/>
  <c r="AQ75" i="125"/>
  <c r="AO75" i="125"/>
  <c r="AN75" i="125"/>
  <c r="AK75" i="125"/>
  <c r="AI75" i="125"/>
  <c r="AG75" i="125"/>
  <c r="AF75" i="125"/>
  <c r="AC75" i="125"/>
  <c r="AB75" i="125"/>
  <c r="AM75" i="125" s="1"/>
  <c r="AP74" i="125"/>
  <c r="AH74" i="125"/>
  <c r="AB74" i="125"/>
  <c r="AR74" i="125" s="1"/>
  <c r="AQ73" i="125"/>
  <c r="AP73" i="125"/>
  <c r="AO73" i="125"/>
  <c r="AM73" i="125"/>
  <c r="AL73" i="125"/>
  <c r="AK73" i="125"/>
  <c r="AI73" i="125"/>
  <c r="AH73" i="125"/>
  <c r="AG73" i="125"/>
  <c r="AE73" i="125"/>
  <c r="AD73" i="125"/>
  <c r="AC73" i="125"/>
  <c r="AB73" i="125"/>
  <c r="AN73" i="125" s="1"/>
  <c r="AL72" i="125"/>
  <c r="AJ72" i="125"/>
  <c r="AB72" i="125"/>
  <c r="AR72" i="125" s="1"/>
  <c r="AO71" i="125"/>
  <c r="AM71" i="125"/>
  <c r="AK71" i="125"/>
  <c r="AG71" i="125"/>
  <c r="AE71" i="125"/>
  <c r="AC71" i="125"/>
  <c r="AB71" i="125"/>
  <c r="AR71" i="125" s="1"/>
  <c r="AP70" i="125"/>
  <c r="AN70" i="125"/>
  <c r="AL70" i="125"/>
  <c r="AK70" i="125"/>
  <c r="AH70" i="125"/>
  <c r="AF70" i="125"/>
  <c r="AD70" i="125"/>
  <c r="AC70" i="125"/>
  <c r="AB70" i="125"/>
  <c r="AR70" i="125" s="1"/>
  <c r="AB69" i="125"/>
  <c r="AP68" i="125"/>
  <c r="AN68" i="125"/>
  <c r="AH68" i="125"/>
  <c r="AF68" i="125"/>
  <c r="AB68" i="125"/>
  <c r="AM68" i="125" s="1"/>
  <c r="AQ67" i="125"/>
  <c r="AO67" i="125"/>
  <c r="AN67" i="125"/>
  <c r="AK67" i="125"/>
  <c r="AI67" i="125"/>
  <c r="AG67" i="125"/>
  <c r="AF67" i="125"/>
  <c r="AC67" i="125"/>
  <c r="AB67" i="125"/>
  <c r="AM67" i="125" s="1"/>
  <c r="AP66" i="125"/>
  <c r="AJ66" i="125"/>
  <c r="AB66" i="125"/>
  <c r="AR66" i="125" s="1"/>
  <c r="AQ65" i="125"/>
  <c r="AP65" i="125"/>
  <c r="AO65" i="125"/>
  <c r="AM65" i="125"/>
  <c r="AL65" i="125"/>
  <c r="AK65" i="125"/>
  <c r="AI65" i="125"/>
  <c r="AH65" i="125"/>
  <c r="AG65" i="125"/>
  <c r="AE65" i="125"/>
  <c r="AD65" i="125"/>
  <c r="AC65" i="125"/>
  <c r="AB65" i="125"/>
  <c r="AN65" i="125" s="1"/>
  <c r="AR64" i="125"/>
  <c r="AJ64" i="125"/>
  <c r="AB64" i="125"/>
  <c r="AO63" i="125"/>
  <c r="AM63" i="125"/>
  <c r="AK63" i="125"/>
  <c r="AG63" i="125"/>
  <c r="AE63" i="125"/>
  <c r="AC63" i="125"/>
  <c r="AB63" i="125"/>
  <c r="AR63" i="125" s="1"/>
  <c r="AP62" i="125"/>
  <c r="AN62" i="125"/>
  <c r="AL62" i="125"/>
  <c r="AK62" i="125"/>
  <c r="AH62" i="125"/>
  <c r="AF62" i="125"/>
  <c r="AD62" i="125"/>
  <c r="AC62" i="125"/>
  <c r="AB62" i="125"/>
  <c r="AR62" i="125" s="1"/>
  <c r="AQ61" i="125"/>
  <c r="AP61" i="125"/>
  <c r="AO61" i="125"/>
  <c r="AM61" i="125"/>
  <c r="AL61" i="125"/>
  <c r="AK61" i="125"/>
  <c r="AI61" i="125"/>
  <c r="AH61" i="125"/>
  <c r="AG61" i="125"/>
  <c r="AE61" i="125"/>
  <c r="AD61" i="125"/>
  <c r="AC61" i="125"/>
  <c r="AB61" i="125"/>
  <c r="AR61" i="125" s="1"/>
  <c r="AP60" i="125"/>
  <c r="AN60" i="125"/>
  <c r="AH60" i="125"/>
  <c r="AF60" i="125"/>
  <c r="AB60" i="125"/>
  <c r="AM60" i="125" s="1"/>
  <c r="AQ59" i="125"/>
  <c r="AO59" i="125"/>
  <c r="AN59" i="125"/>
  <c r="AK59" i="125"/>
  <c r="AI59" i="125"/>
  <c r="AG59" i="125"/>
  <c r="AF59" i="125"/>
  <c r="AC59" i="125"/>
  <c r="AB59" i="125"/>
  <c r="AM59" i="125" s="1"/>
  <c r="AR58" i="125"/>
  <c r="AJ58" i="125"/>
  <c r="AB58" i="125"/>
  <c r="AQ57" i="125"/>
  <c r="AP57" i="125"/>
  <c r="AO57" i="125"/>
  <c r="AM57" i="125"/>
  <c r="AL57" i="125"/>
  <c r="AK57" i="125"/>
  <c r="AI57" i="125"/>
  <c r="AH57" i="125"/>
  <c r="AG57" i="125"/>
  <c r="AE57" i="125"/>
  <c r="AD57" i="125"/>
  <c r="AC57" i="125"/>
  <c r="AB57" i="125"/>
  <c r="AN57" i="125" s="1"/>
  <c r="AR56" i="125"/>
  <c r="AL56" i="125"/>
  <c r="AJ56" i="125"/>
  <c r="AD56" i="125"/>
  <c r="AB56" i="125"/>
  <c r="AO55" i="125"/>
  <c r="AM55" i="125"/>
  <c r="AK55" i="125"/>
  <c r="AG55" i="125"/>
  <c r="AE55" i="125"/>
  <c r="AC55" i="125"/>
  <c r="AB55" i="125"/>
  <c r="AR55" i="125" s="1"/>
  <c r="AP54" i="125"/>
  <c r="AN54" i="125"/>
  <c r="AL54" i="125"/>
  <c r="AK54" i="125"/>
  <c r="AH54" i="125"/>
  <c r="AF54" i="125"/>
  <c r="AD54" i="125"/>
  <c r="AC54" i="125"/>
  <c r="AB54" i="125"/>
  <c r="AR54" i="125" s="1"/>
  <c r="AQ53" i="125"/>
  <c r="AP53" i="125"/>
  <c r="AO53" i="125"/>
  <c r="AM53" i="125"/>
  <c r="AL53" i="125"/>
  <c r="AK53" i="125"/>
  <c r="AI53" i="125"/>
  <c r="AH53" i="125"/>
  <c r="AG53" i="125"/>
  <c r="AE53" i="125"/>
  <c r="AD53" i="125"/>
  <c r="AC53" i="125"/>
  <c r="AB53" i="125"/>
  <c r="AR53" i="125" s="1"/>
  <c r="AP52" i="125"/>
  <c r="AN52" i="125"/>
  <c r="AH52" i="125"/>
  <c r="AF52" i="125"/>
  <c r="AB52" i="125"/>
  <c r="AM52" i="125" s="1"/>
  <c r="AB51" i="125"/>
  <c r="AP50" i="125"/>
  <c r="AJ50" i="125"/>
  <c r="AB50" i="125"/>
  <c r="AR50" i="125" s="1"/>
  <c r="AQ49" i="125"/>
  <c r="AP49" i="125"/>
  <c r="AO49" i="125"/>
  <c r="AM49" i="125"/>
  <c r="AL49" i="125"/>
  <c r="AK49" i="125"/>
  <c r="AI49" i="125"/>
  <c r="AH49" i="125"/>
  <c r="AG49" i="125"/>
  <c r="AE49" i="125"/>
  <c r="AD49" i="125"/>
  <c r="AC49" i="125"/>
  <c r="AB49" i="125"/>
  <c r="AN49" i="125" s="1"/>
  <c r="AR48" i="125"/>
  <c r="AJ48" i="125"/>
  <c r="AB48" i="125"/>
  <c r="AO47" i="125"/>
  <c r="AM47" i="125"/>
  <c r="AK47" i="125"/>
  <c r="AG47" i="125"/>
  <c r="AE47" i="125"/>
  <c r="AC47" i="125"/>
  <c r="AB47" i="125"/>
  <c r="AR47" i="125" s="1"/>
  <c r="AP46" i="125"/>
  <c r="AN46" i="125"/>
  <c r="AL46" i="125"/>
  <c r="AK46" i="125"/>
  <c r="AH46" i="125"/>
  <c r="AF46" i="125"/>
  <c r="AD46" i="125"/>
  <c r="AC46" i="125"/>
  <c r="AB46" i="125"/>
  <c r="AR46" i="125" s="1"/>
  <c r="AQ45" i="125"/>
  <c r="AP45" i="125"/>
  <c r="AO45" i="125"/>
  <c r="AM45" i="125"/>
  <c r="AL45" i="125"/>
  <c r="AK45" i="125"/>
  <c r="AI45" i="125"/>
  <c r="AH45" i="125"/>
  <c r="AG45" i="125"/>
  <c r="AE45" i="125"/>
  <c r="AD45" i="125"/>
  <c r="AC45" i="125"/>
  <c r="AB45" i="125"/>
  <c r="AR45" i="125" s="1"/>
  <c r="AP44" i="125"/>
  <c r="AN44" i="125"/>
  <c r="AH44" i="125"/>
  <c r="AF44" i="125"/>
  <c r="AB44" i="125"/>
  <c r="AM44" i="125" s="1"/>
  <c r="AQ43" i="125"/>
  <c r="AO43" i="125"/>
  <c r="AN43" i="125"/>
  <c r="AK43" i="125"/>
  <c r="AI43" i="125"/>
  <c r="AG43" i="125"/>
  <c r="AF43" i="125"/>
  <c r="AC43" i="125"/>
  <c r="AB43" i="125"/>
  <c r="AM43" i="125" s="1"/>
  <c r="AR42" i="125"/>
  <c r="AJ42" i="125"/>
  <c r="AB42" i="125"/>
  <c r="AQ41" i="125"/>
  <c r="AP41" i="125"/>
  <c r="AO41" i="125"/>
  <c r="AM41" i="125"/>
  <c r="AL41" i="125"/>
  <c r="AK41" i="125"/>
  <c r="AI41" i="125"/>
  <c r="AH41" i="125"/>
  <c r="AG41" i="125"/>
  <c r="AE41" i="125"/>
  <c r="AD41" i="125"/>
  <c r="AC41" i="125"/>
  <c r="AB41" i="125"/>
  <c r="AN41" i="125" s="1"/>
  <c r="AR40" i="125"/>
  <c r="AL40" i="125"/>
  <c r="AJ40" i="125"/>
  <c r="AD40" i="125"/>
  <c r="AB40" i="125"/>
  <c r="AO39" i="125"/>
  <c r="AM39" i="125"/>
  <c r="AK39" i="125"/>
  <c r="AG39" i="125"/>
  <c r="AE39" i="125"/>
  <c r="AC39" i="125"/>
  <c r="AB39" i="125"/>
  <c r="AR39" i="125" s="1"/>
  <c r="AB38" i="125"/>
  <c r="AQ37" i="125"/>
  <c r="AP37" i="125"/>
  <c r="AO37" i="125"/>
  <c r="AM37" i="125"/>
  <c r="AL37" i="125"/>
  <c r="AK37" i="125"/>
  <c r="AI37" i="125"/>
  <c r="AH37" i="125"/>
  <c r="AG37" i="125"/>
  <c r="AE37" i="125"/>
  <c r="AD37" i="125"/>
  <c r="AC37" i="125"/>
  <c r="AB37" i="125"/>
  <c r="AR37" i="125" s="1"/>
  <c r="AP36" i="125"/>
  <c r="AN36" i="125"/>
  <c r="AH36" i="125"/>
  <c r="AF36" i="125"/>
  <c r="AB36" i="125"/>
  <c r="AM36" i="125" s="1"/>
  <c r="AQ35" i="125"/>
  <c r="AO35" i="125"/>
  <c r="AN35" i="125"/>
  <c r="AK35" i="125"/>
  <c r="AI35" i="125"/>
  <c r="AG35" i="125"/>
  <c r="AF35" i="125"/>
  <c r="AC35" i="125"/>
  <c r="AB35" i="125"/>
  <c r="AM35" i="125" s="1"/>
  <c r="AP34" i="125"/>
  <c r="AJ34" i="125"/>
  <c r="AB34" i="125"/>
  <c r="AR34" i="125" s="1"/>
  <c r="AQ33" i="125"/>
  <c r="AP33" i="125"/>
  <c r="AO33" i="125"/>
  <c r="AM33" i="125"/>
  <c r="AL33" i="125"/>
  <c r="AK33" i="125"/>
  <c r="AI33" i="125"/>
  <c r="AH33" i="125"/>
  <c r="AG33" i="125"/>
  <c r="AE33" i="125"/>
  <c r="AD33" i="125"/>
  <c r="AC33" i="125"/>
  <c r="AB33" i="125"/>
  <c r="AN33" i="125" s="1"/>
  <c r="AR32" i="125"/>
  <c r="AN32" i="125"/>
  <c r="AL32" i="125"/>
  <c r="AF32" i="125"/>
  <c r="AD32" i="125"/>
  <c r="AB32" i="125"/>
  <c r="AO31" i="125"/>
  <c r="AM31" i="125"/>
  <c r="AK31" i="125"/>
  <c r="AG31" i="125"/>
  <c r="AE31" i="125"/>
  <c r="AC31" i="125"/>
  <c r="AB31" i="125"/>
  <c r="AR31" i="125" s="1"/>
  <c r="AP30" i="125"/>
  <c r="AN30" i="125"/>
  <c r="AL30" i="125"/>
  <c r="AK30" i="125"/>
  <c r="AH30" i="125"/>
  <c r="AF30" i="125"/>
  <c r="AD30" i="125"/>
  <c r="AC30" i="125"/>
  <c r="AB30" i="125"/>
  <c r="AR30" i="125" s="1"/>
  <c r="AQ29" i="125"/>
  <c r="AP29" i="125"/>
  <c r="AO29" i="125"/>
  <c r="AM29" i="125"/>
  <c r="AL29" i="125"/>
  <c r="AK29" i="125"/>
  <c r="AI29" i="125"/>
  <c r="AH29" i="125"/>
  <c r="AG29" i="125"/>
  <c r="AE29" i="125"/>
  <c r="AD29" i="125"/>
  <c r="AC29" i="125"/>
  <c r="AB29" i="125"/>
  <c r="AR29" i="125" s="1"/>
  <c r="AP28" i="125"/>
  <c r="AJ28" i="125"/>
  <c r="AH28" i="125"/>
  <c r="AB28" i="125"/>
  <c r="AR28" i="125" s="1"/>
  <c r="AQ27" i="125"/>
  <c r="AO27" i="125"/>
  <c r="AN27" i="125"/>
  <c r="AK27" i="125"/>
  <c r="AI27" i="125"/>
  <c r="AG27" i="125"/>
  <c r="AF27" i="125"/>
  <c r="AC27" i="125"/>
  <c r="AB27" i="125"/>
  <c r="AM27" i="125" s="1"/>
  <c r="AP26" i="125"/>
  <c r="AJ26" i="125"/>
  <c r="AH26" i="125"/>
  <c r="AB26" i="125"/>
  <c r="AR26" i="125" s="1"/>
  <c r="AB25" i="125"/>
  <c r="AJ24" i="125"/>
  <c r="AD24" i="125"/>
  <c r="AB24" i="125"/>
  <c r="AR24" i="125" s="1"/>
  <c r="AO23" i="125"/>
  <c r="AM23" i="125"/>
  <c r="AK23" i="125"/>
  <c r="AG23" i="125"/>
  <c r="AE23" i="125"/>
  <c r="AC23" i="125"/>
  <c r="AB23" i="125"/>
  <c r="AR23" i="125" s="1"/>
  <c r="AB22" i="125"/>
  <c r="AB21" i="125"/>
  <c r="AB20" i="125"/>
  <c r="AQ19" i="125"/>
  <c r="AO19" i="125"/>
  <c r="AK19" i="125"/>
  <c r="AI19" i="125"/>
  <c r="AG19" i="125"/>
  <c r="AC19" i="125"/>
  <c r="AB19" i="125"/>
  <c r="AN19" i="125" s="1"/>
  <c r="AR18" i="125"/>
  <c r="AP18" i="125"/>
  <c r="AL18" i="125"/>
  <c r="AH18" i="125"/>
  <c r="AD18" i="125"/>
  <c r="AB18" i="125"/>
  <c r="AB17" i="125"/>
  <c r="AB16" i="125"/>
  <c r="AB15" i="125"/>
  <c r="AB14" i="125"/>
  <c r="AB13" i="125"/>
  <c r="AB12" i="125"/>
  <c r="AB11" i="125"/>
  <c r="AB10" i="125"/>
  <c r="AB9" i="125"/>
  <c r="AB8" i="125"/>
  <c r="AB7" i="125"/>
  <c r="AB6" i="125"/>
  <c r="AB5" i="125"/>
  <c r="AB4" i="125"/>
  <c r="AB3" i="125"/>
  <c r="AB2" i="125"/>
  <c r="AQ112" i="124"/>
  <c r="AP112" i="124"/>
  <c r="AO112" i="124"/>
  <c r="AN112" i="124"/>
  <c r="AL112" i="124"/>
  <c r="AK112" i="124"/>
  <c r="AI112" i="124"/>
  <c r="AH112" i="124"/>
  <c r="AG112" i="124"/>
  <c r="AF112" i="124"/>
  <c r="AD112" i="124"/>
  <c r="AC112" i="124"/>
  <c r="AB112" i="124"/>
  <c r="AM112" i="124" s="1"/>
  <c r="AB111" i="124"/>
  <c r="AM110" i="124"/>
  <c r="AK110" i="124"/>
  <c r="AE110" i="124"/>
  <c r="AC110" i="124"/>
  <c r="AB110" i="124"/>
  <c r="AR110" i="124" s="1"/>
  <c r="AQ109" i="124"/>
  <c r="AN109" i="124"/>
  <c r="AL109" i="124"/>
  <c r="AK109" i="124"/>
  <c r="AI109" i="124"/>
  <c r="AF109" i="124"/>
  <c r="AD109" i="124"/>
  <c r="AC109" i="124"/>
  <c r="AB109" i="124"/>
  <c r="AR109" i="124" s="1"/>
  <c r="AO108" i="124"/>
  <c r="AM108" i="124"/>
  <c r="AL108" i="124"/>
  <c r="AG108" i="124"/>
  <c r="AE108" i="124"/>
  <c r="AD108" i="124"/>
  <c r="AB108" i="124"/>
  <c r="AK108" i="124" s="1"/>
  <c r="AQ107" i="124"/>
  <c r="AP107" i="124"/>
  <c r="AN107" i="124"/>
  <c r="AM107" i="124"/>
  <c r="AL107" i="124"/>
  <c r="AK107" i="124"/>
  <c r="AI107" i="124"/>
  <c r="AH107" i="124"/>
  <c r="AF107" i="124"/>
  <c r="AE107" i="124"/>
  <c r="AD107" i="124"/>
  <c r="AC107" i="124"/>
  <c r="AB107" i="124"/>
  <c r="AR107" i="124" s="1"/>
  <c r="AQ106" i="124"/>
  <c r="AO106" i="124"/>
  <c r="AN106" i="124"/>
  <c r="AL106" i="124"/>
  <c r="AI106" i="124"/>
  <c r="AG106" i="124"/>
  <c r="AF106" i="124"/>
  <c r="AD106" i="124"/>
  <c r="AB106" i="124"/>
  <c r="AM106" i="124" s="1"/>
  <c r="AB105" i="124"/>
  <c r="AQ104" i="124"/>
  <c r="AP104" i="124"/>
  <c r="AO104" i="124"/>
  <c r="AN104" i="124"/>
  <c r="AL104" i="124"/>
  <c r="AK104" i="124"/>
  <c r="AI104" i="124"/>
  <c r="AH104" i="124"/>
  <c r="AG104" i="124"/>
  <c r="AF104" i="124"/>
  <c r="AD104" i="124"/>
  <c r="AC104" i="124"/>
  <c r="AB104" i="124"/>
  <c r="AM104" i="124" s="1"/>
  <c r="AR103" i="124"/>
  <c r="AJ103" i="124"/>
  <c r="AD103" i="124"/>
  <c r="AB103" i="124"/>
  <c r="AL103" i="124" s="1"/>
  <c r="AM102" i="124"/>
  <c r="AK102" i="124"/>
  <c r="AE102" i="124"/>
  <c r="AC102" i="124"/>
  <c r="AB102" i="124"/>
  <c r="AR102" i="124" s="1"/>
  <c r="AQ101" i="124"/>
  <c r="AN101" i="124"/>
  <c r="AL101" i="124"/>
  <c r="AK101" i="124"/>
  <c r="AI101" i="124"/>
  <c r="AF101" i="124"/>
  <c r="AD101" i="124"/>
  <c r="AC101" i="124"/>
  <c r="AB101" i="124"/>
  <c r="AR101" i="124" s="1"/>
  <c r="AO100" i="124"/>
  <c r="AM100" i="124"/>
  <c r="AL100" i="124"/>
  <c r="AG100" i="124"/>
  <c r="AE100" i="124"/>
  <c r="AD100" i="124"/>
  <c r="AB100" i="124"/>
  <c r="AK100" i="124" s="1"/>
  <c r="AQ99" i="124"/>
  <c r="AP99" i="124"/>
  <c r="AN99" i="124"/>
  <c r="AM99" i="124"/>
  <c r="AL99" i="124"/>
  <c r="AK99" i="124"/>
  <c r="AI99" i="124"/>
  <c r="AH99" i="124"/>
  <c r="AF99" i="124"/>
  <c r="AE99" i="124"/>
  <c r="AD99" i="124"/>
  <c r="AC99" i="124"/>
  <c r="AB99" i="124"/>
  <c r="AR99" i="124" s="1"/>
  <c r="AQ98" i="124"/>
  <c r="AO98" i="124"/>
  <c r="AN98" i="124"/>
  <c r="AL98" i="124"/>
  <c r="AI98" i="124"/>
  <c r="AG98" i="124"/>
  <c r="AF98" i="124"/>
  <c r="AD98" i="124"/>
  <c r="AB98" i="124"/>
  <c r="AM98" i="124" s="1"/>
  <c r="AR97" i="124"/>
  <c r="AJ97" i="124"/>
  <c r="AH97" i="124"/>
  <c r="AB97" i="124"/>
  <c r="AP97" i="124" s="1"/>
  <c r="AQ96" i="124"/>
  <c r="AP96" i="124"/>
  <c r="AO96" i="124"/>
  <c r="AN96" i="124"/>
  <c r="AL96" i="124"/>
  <c r="AK96" i="124"/>
  <c r="AI96" i="124"/>
  <c r="AH96" i="124"/>
  <c r="AG96" i="124"/>
  <c r="AF96" i="124"/>
  <c r="AD96" i="124"/>
  <c r="AC96" i="124"/>
  <c r="AB96" i="124"/>
  <c r="AM96" i="124" s="1"/>
  <c r="AB95" i="124"/>
  <c r="AM94" i="124"/>
  <c r="AK94" i="124"/>
  <c r="AE94" i="124"/>
  <c r="AC94" i="124"/>
  <c r="AB94" i="124"/>
  <c r="AR94" i="124" s="1"/>
  <c r="AQ93" i="124"/>
  <c r="AN93" i="124"/>
  <c r="AL93" i="124"/>
  <c r="AK93" i="124"/>
  <c r="AI93" i="124"/>
  <c r="AF93" i="124"/>
  <c r="AD93" i="124"/>
  <c r="AC93" i="124"/>
  <c r="AB93" i="124"/>
  <c r="AR93" i="124" s="1"/>
  <c r="AO92" i="124"/>
  <c r="AM92" i="124"/>
  <c r="AL92" i="124"/>
  <c r="AG92" i="124"/>
  <c r="AE92" i="124"/>
  <c r="AD92" i="124"/>
  <c r="AB92" i="124"/>
  <c r="AK92" i="124" s="1"/>
  <c r="AQ91" i="124"/>
  <c r="AP91" i="124"/>
  <c r="AN91" i="124"/>
  <c r="AM91" i="124"/>
  <c r="AL91" i="124"/>
  <c r="AK91" i="124"/>
  <c r="AI91" i="124"/>
  <c r="AH91" i="124"/>
  <c r="AF91" i="124"/>
  <c r="AE91" i="124"/>
  <c r="AD91" i="124"/>
  <c r="AC91" i="124"/>
  <c r="AB91" i="124"/>
  <c r="AR91" i="124" s="1"/>
  <c r="AQ90" i="124"/>
  <c r="AO90" i="124"/>
  <c r="AN90" i="124"/>
  <c r="AL90" i="124"/>
  <c r="AI90" i="124"/>
  <c r="AG90" i="124"/>
  <c r="AF90" i="124"/>
  <c r="AD90" i="124"/>
  <c r="AB90" i="124"/>
  <c r="AM90" i="124" s="1"/>
  <c r="AR89" i="124"/>
  <c r="AP89" i="124"/>
  <c r="AB89" i="124"/>
  <c r="AQ88" i="124"/>
  <c r="AP88" i="124"/>
  <c r="AO88" i="124"/>
  <c r="AN88" i="124"/>
  <c r="AL88" i="124"/>
  <c r="AK88" i="124"/>
  <c r="AI88" i="124"/>
  <c r="AH88" i="124"/>
  <c r="AG88" i="124"/>
  <c r="AF88" i="124"/>
  <c r="AD88" i="124"/>
  <c r="AC88" i="124"/>
  <c r="AB88" i="124"/>
  <c r="AM88" i="124" s="1"/>
  <c r="AB87" i="124"/>
  <c r="AM86" i="124"/>
  <c r="AK86" i="124"/>
  <c r="AE86" i="124"/>
  <c r="AC86" i="124"/>
  <c r="AB86" i="124"/>
  <c r="AR86" i="124" s="1"/>
  <c r="AQ85" i="124"/>
  <c r="AN85" i="124"/>
  <c r="AL85" i="124"/>
  <c r="AK85" i="124"/>
  <c r="AI85" i="124"/>
  <c r="AF85" i="124"/>
  <c r="AD85" i="124"/>
  <c r="AC85" i="124"/>
  <c r="AB85" i="124"/>
  <c r="AR85" i="124" s="1"/>
  <c r="AO84" i="124"/>
  <c r="AM84" i="124"/>
  <c r="AL84" i="124"/>
  <c r="AG84" i="124"/>
  <c r="AE84" i="124"/>
  <c r="AD84" i="124"/>
  <c r="AB84" i="124"/>
  <c r="AK84" i="124" s="1"/>
  <c r="AQ83" i="124"/>
  <c r="AP83" i="124"/>
  <c r="AN83" i="124"/>
  <c r="AM83" i="124"/>
  <c r="AL83" i="124"/>
  <c r="AK83" i="124"/>
  <c r="AI83" i="124"/>
  <c r="AH83" i="124"/>
  <c r="AF83" i="124"/>
  <c r="AE83" i="124"/>
  <c r="AD83" i="124"/>
  <c r="AC83" i="124"/>
  <c r="AB83" i="124"/>
  <c r="AR83" i="124" s="1"/>
  <c r="AB82" i="124"/>
  <c r="AR81" i="124"/>
  <c r="AJ81" i="124"/>
  <c r="AH81" i="124"/>
  <c r="AB81" i="124"/>
  <c r="AP81" i="124" s="1"/>
  <c r="AQ80" i="124"/>
  <c r="AP80" i="124"/>
  <c r="AO80" i="124"/>
  <c r="AN80" i="124"/>
  <c r="AL80" i="124"/>
  <c r="AK80" i="124"/>
  <c r="AI80" i="124"/>
  <c r="AH80" i="124"/>
  <c r="AG80" i="124"/>
  <c r="AF80" i="124"/>
  <c r="AD80" i="124"/>
  <c r="AC80" i="124"/>
  <c r="AB80" i="124"/>
  <c r="AM80" i="124" s="1"/>
  <c r="AR79" i="124"/>
  <c r="AL79" i="124"/>
  <c r="AB79" i="124"/>
  <c r="AM78" i="124"/>
  <c r="AK78" i="124"/>
  <c r="AE78" i="124"/>
  <c r="AC78" i="124"/>
  <c r="AB78" i="124"/>
  <c r="AR78" i="124" s="1"/>
  <c r="AQ77" i="124"/>
  <c r="AN77" i="124"/>
  <c r="AL77" i="124"/>
  <c r="AK77" i="124"/>
  <c r="AI77" i="124"/>
  <c r="AF77" i="124"/>
  <c r="AD77" i="124"/>
  <c r="AC77" i="124"/>
  <c r="AB77" i="124"/>
  <c r="AR77" i="124" s="1"/>
  <c r="AO76" i="124"/>
  <c r="AM76" i="124"/>
  <c r="AL76" i="124"/>
  <c r="AG76" i="124"/>
  <c r="AE76" i="124"/>
  <c r="AD76" i="124"/>
  <c r="AB76" i="124"/>
  <c r="AK76" i="124" s="1"/>
  <c r="AQ75" i="124"/>
  <c r="AP75" i="124"/>
  <c r="AN75" i="124"/>
  <c r="AM75" i="124"/>
  <c r="AL75" i="124"/>
  <c r="AK75" i="124"/>
  <c r="AI75" i="124"/>
  <c r="AH75" i="124"/>
  <c r="AF75" i="124"/>
  <c r="AE75" i="124"/>
  <c r="AD75" i="124"/>
  <c r="AC75" i="124"/>
  <c r="AB75" i="124"/>
  <c r="AR75" i="124" s="1"/>
  <c r="AQ74" i="124"/>
  <c r="AO74" i="124"/>
  <c r="AN74" i="124"/>
  <c r="AL74" i="124"/>
  <c r="AI74" i="124"/>
  <c r="AG74" i="124"/>
  <c r="AF74" i="124"/>
  <c r="AD74" i="124"/>
  <c r="AB74" i="124"/>
  <c r="AM74" i="124" s="1"/>
  <c r="AR73" i="124"/>
  <c r="AP73" i="124"/>
  <c r="AB73" i="124"/>
  <c r="AQ72" i="124"/>
  <c r="AP72" i="124"/>
  <c r="AO72" i="124"/>
  <c r="AN72" i="124"/>
  <c r="AL72" i="124"/>
  <c r="AK72" i="124"/>
  <c r="AI72" i="124"/>
  <c r="AH72" i="124"/>
  <c r="AG72" i="124"/>
  <c r="AF72" i="124"/>
  <c r="AD72" i="124"/>
  <c r="AC72" i="124"/>
  <c r="AB72" i="124"/>
  <c r="AM72" i="124" s="1"/>
  <c r="AB71" i="124"/>
  <c r="AM70" i="124"/>
  <c r="AK70" i="124"/>
  <c r="AE70" i="124"/>
  <c r="AC70" i="124"/>
  <c r="AB70" i="124"/>
  <c r="AR70" i="124" s="1"/>
  <c r="AB69" i="124"/>
  <c r="AO68" i="124"/>
  <c r="AM68" i="124"/>
  <c r="AL68" i="124"/>
  <c r="AG68" i="124"/>
  <c r="AE68" i="124"/>
  <c r="AD68" i="124"/>
  <c r="AB68" i="124"/>
  <c r="AK68" i="124" s="1"/>
  <c r="AQ67" i="124"/>
  <c r="AP67" i="124"/>
  <c r="AN67" i="124"/>
  <c r="AM67" i="124"/>
  <c r="AL67" i="124"/>
  <c r="AK67" i="124"/>
  <c r="AI67" i="124"/>
  <c r="AH67" i="124"/>
  <c r="AF67" i="124"/>
  <c r="AE67" i="124"/>
  <c r="AD67" i="124"/>
  <c r="AC67" i="124"/>
  <c r="AB67" i="124"/>
  <c r="AR67" i="124" s="1"/>
  <c r="AQ66" i="124"/>
  <c r="AO66" i="124"/>
  <c r="AN66" i="124"/>
  <c r="AL66" i="124"/>
  <c r="AI66" i="124"/>
  <c r="AG66" i="124"/>
  <c r="AF66" i="124"/>
  <c r="AD66" i="124"/>
  <c r="AB66" i="124"/>
  <c r="AM66" i="124" s="1"/>
  <c r="AR65" i="124"/>
  <c r="AJ65" i="124"/>
  <c r="AH65" i="124"/>
  <c r="AB65" i="124"/>
  <c r="AP65" i="124" s="1"/>
  <c r="AQ64" i="124"/>
  <c r="AP64" i="124"/>
  <c r="AO64" i="124"/>
  <c r="AN64" i="124"/>
  <c r="AL64" i="124"/>
  <c r="AK64" i="124"/>
  <c r="AI64" i="124"/>
  <c r="AH64" i="124"/>
  <c r="AG64" i="124"/>
  <c r="AF64" i="124"/>
  <c r="AD64" i="124"/>
  <c r="AC64" i="124"/>
  <c r="AB64" i="124"/>
  <c r="AM64" i="124" s="1"/>
  <c r="AR63" i="124"/>
  <c r="AL63" i="124"/>
  <c r="AB63" i="124"/>
  <c r="AM62" i="124"/>
  <c r="AK62" i="124"/>
  <c r="AE62" i="124"/>
  <c r="AC62" i="124"/>
  <c r="AB62" i="124"/>
  <c r="AR62" i="124" s="1"/>
  <c r="AQ61" i="124"/>
  <c r="AN61" i="124"/>
  <c r="AL61" i="124"/>
  <c r="AK61" i="124"/>
  <c r="AI61" i="124"/>
  <c r="AF61" i="124"/>
  <c r="AD61" i="124"/>
  <c r="AC61" i="124"/>
  <c r="AB61" i="124"/>
  <c r="AR61" i="124" s="1"/>
  <c r="AO60" i="124"/>
  <c r="AM60" i="124"/>
  <c r="AL60" i="124"/>
  <c r="AG60" i="124"/>
  <c r="AE60" i="124"/>
  <c r="AD60" i="124"/>
  <c r="AB60" i="124"/>
  <c r="AK60" i="124" s="1"/>
  <c r="AQ59" i="124"/>
  <c r="AP59" i="124"/>
  <c r="AN59" i="124"/>
  <c r="AM59" i="124"/>
  <c r="AL59" i="124"/>
  <c r="AK59" i="124"/>
  <c r="AI59" i="124"/>
  <c r="AH59" i="124"/>
  <c r="AF59" i="124"/>
  <c r="AE59" i="124"/>
  <c r="AD59" i="124"/>
  <c r="AC59" i="124"/>
  <c r="AB59" i="124"/>
  <c r="AR59" i="124" s="1"/>
  <c r="AQ58" i="124"/>
  <c r="AO58" i="124"/>
  <c r="AN58" i="124"/>
  <c r="AL58" i="124"/>
  <c r="AI58" i="124"/>
  <c r="AG58" i="124"/>
  <c r="AF58" i="124"/>
  <c r="AD58" i="124"/>
  <c r="AB58" i="124"/>
  <c r="AM58" i="124" s="1"/>
  <c r="AR57" i="124"/>
  <c r="AP57" i="124"/>
  <c r="AB57" i="124"/>
  <c r="AQ56" i="124"/>
  <c r="AP56" i="124"/>
  <c r="AO56" i="124"/>
  <c r="AN56" i="124"/>
  <c r="AL56" i="124"/>
  <c r="AK56" i="124"/>
  <c r="AI56" i="124"/>
  <c r="AH56" i="124"/>
  <c r="AG56" i="124"/>
  <c r="AF56" i="124"/>
  <c r="AD56" i="124"/>
  <c r="AC56" i="124"/>
  <c r="AB56" i="124"/>
  <c r="AM56" i="124" s="1"/>
  <c r="AB55" i="124"/>
  <c r="AM54" i="124"/>
  <c r="AK54" i="124"/>
  <c r="AE54" i="124"/>
  <c r="AC54" i="124"/>
  <c r="AB54" i="124"/>
  <c r="AR54" i="124" s="1"/>
  <c r="AQ53" i="124"/>
  <c r="AN53" i="124"/>
  <c r="AL53" i="124"/>
  <c r="AK53" i="124"/>
  <c r="AI53" i="124"/>
  <c r="AF53" i="124"/>
  <c r="AD53" i="124"/>
  <c r="AC53" i="124"/>
  <c r="AB53" i="124"/>
  <c r="AR53" i="124" s="1"/>
  <c r="AO52" i="124"/>
  <c r="AM52" i="124"/>
  <c r="AL52" i="124"/>
  <c r="AG52" i="124"/>
  <c r="AE52" i="124"/>
  <c r="AD52" i="124"/>
  <c r="AB52" i="124"/>
  <c r="AK52" i="124" s="1"/>
  <c r="AB51" i="124"/>
  <c r="AQ50" i="124"/>
  <c r="AO50" i="124"/>
  <c r="AN50" i="124"/>
  <c r="AL50" i="124"/>
  <c r="AI50" i="124"/>
  <c r="AG50" i="124"/>
  <c r="AF50" i="124"/>
  <c r="AD50" i="124"/>
  <c r="AB50" i="124"/>
  <c r="AM50" i="124" s="1"/>
  <c r="AB49" i="124"/>
  <c r="AQ48" i="124"/>
  <c r="AP48" i="124"/>
  <c r="AO48" i="124"/>
  <c r="AN48" i="124"/>
  <c r="AL48" i="124"/>
  <c r="AK48" i="124"/>
  <c r="AI48" i="124"/>
  <c r="AH48" i="124"/>
  <c r="AG48" i="124"/>
  <c r="AF48" i="124"/>
  <c r="AD48" i="124"/>
  <c r="AC48" i="124"/>
  <c r="AB48" i="124"/>
  <c r="AM48" i="124" s="1"/>
  <c r="AB47" i="124"/>
  <c r="AM46" i="124"/>
  <c r="AK46" i="124"/>
  <c r="AE46" i="124"/>
  <c r="AC46" i="124"/>
  <c r="AB46" i="124"/>
  <c r="AR46" i="124" s="1"/>
  <c r="AQ45" i="124"/>
  <c r="AN45" i="124"/>
  <c r="AL45" i="124"/>
  <c r="AK45" i="124"/>
  <c r="AI45" i="124"/>
  <c r="AF45" i="124"/>
  <c r="AD45" i="124"/>
  <c r="AC45" i="124"/>
  <c r="AB45" i="124"/>
  <c r="AR45" i="124" s="1"/>
  <c r="AO44" i="124"/>
  <c r="AM44" i="124"/>
  <c r="AL44" i="124"/>
  <c r="AG44" i="124"/>
  <c r="AE44" i="124"/>
  <c r="AD44" i="124"/>
  <c r="AB44" i="124"/>
  <c r="AK44" i="124" s="1"/>
  <c r="AQ43" i="124"/>
  <c r="AP43" i="124"/>
  <c r="AN43" i="124"/>
  <c r="AM43" i="124"/>
  <c r="AL43" i="124"/>
  <c r="AK43" i="124"/>
  <c r="AI43" i="124"/>
  <c r="AH43" i="124"/>
  <c r="AF43" i="124"/>
  <c r="AE43" i="124"/>
  <c r="AD43" i="124"/>
  <c r="AC43" i="124"/>
  <c r="AB43" i="124"/>
  <c r="AR43" i="124" s="1"/>
  <c r="AQ42" i="124"/>
  <c r="AO42" i="124"/>
  <c r="AN42" i="124"/>
  <c r="AL42" i="124"/>
  <c r="AI42" i="124"/>
  <c r="AG42" i="124"/>
  <c r="AF42" i="124"/>
  <c r="AD42" i="124"/>
  <c r="AB42" i="124"/>
  <c r="AM42" i="124" s="1"/>
  <c r="AB41" i="124"/>
  <c r="AQ40" i="124"/>
  <c r="AP40" i="124"/>
  <c r="AO40" i="124"/>
  <c r="AN40" i="124"/>
  <c r="AL40" i="124"/>
  <c r="AK40" i="124"/>
  <c r="AI40" i="124"/>
  <c r="AH40" i="124"/>
  <c r="AG40" i="124"/>
  <c r="AF40" i="124"/>
  <c r="AD40" i="124"/>
  <c r="AC40" i="124"/>
  <c r="AB40" i="124"/>
  <c r="AM40" i="124" s="1"/>
  <c r="AR39" i="124"/>
  <c r="AJ39" i="124"/>
  <c r="AD39" i="124"/>
  <c r="AB39" i="124"/>
  <c r="AL39" i="124" s="1"/>
  <c r="AB38" i="124"/>
  <c r="AQ37" i="124"/>
  <c r="AN37" i="124"/>
  <c r="AL37" i="124"/>
  <c r="AK37" i="124"/>
  <c r="AI37" i="124"/>
  <c r="AF37" i="124"/>
  <c r="AD37" i="124"/>
  <c r="AC37" i="124"/>
  <c r="AB37" i="124"/>
  <c r="AR37" i="124" s="1"/>
  <c r="AO36" i="124"/>
  <c r="AM36" i="124"/>
  <c r="AL36" i="124"/>
  <c r="AG36" i="124"/>
  <c r="AE36" i="124"/>
  <c r="AD36" i="124"/>
  <c r="AB36" i="124"/>
  <c r="AK36" i="124" s="1"/>
  <c r="AQ35" i="124"/>
  <c r="AP35" i="124"/>
  <c r="AN35" i="124"/>
  <c r="AM35" i="124"/>
  <c r="AL35" i="124"/>
  <c r="AK35" i="124"/>
  <c r="AI35" i="124"/>
  <c r="AH35" i="124"/>
  <c r="AF35" i="124"/>
  <c r="AE35" i="124"/>
  <c r="AD35" i="124"/>
  <c r="AC35" i="124"/>
  <c r="AB35" i="124"/>
  <c r="AR35" i="124" s="1"/>
  <c r="AQ34" i="124"/>
  <c r="AO34" i="124"/>
  <c r="AN34" i="124"/>
  <c r="AL34" i="124"/>
  <c r="AI34" i="124"/>
  <c r="AG34" i="124"/>
  <c r="AF34" i="124"/>
  <c r="AD34" i="124"/>
  <c r="AB34" i="124"/>
  <c r="AM34" i="124" s="1"/>
  <c r="AR33" i="124"/>
  <c r="AJ33" i="124"/>
  <c r="AH33" i="124"/>
  <c r="AB33" i="124"/>
  <c r="AP33" i="124" s="1"/>
  <c r="AQ32" i="124"/>
  <c r="AP32" i="124"/>
  <c r="AO32" i="124"/>
  <c r="AN32" i="124"/>
  <c r="AL32" i="124"/>
  <c r="AK32" i="124"/>
  <c r="AI32" i="124"/>
  <c r="AH32" i="124"/>
  <c r="AG32" i="124"/>
  <c r="AF32" i="124"/>
  <c r="AD32" i="124"/>
  <c r="AC32" i="124"/>
  <c r="AB32" i="124"/>
  <c r="AM32" i="124" s="1"/>
  <c r="AR31" i="124"/>
  <c r="AL31" i="124"/>
  <c r="AB31" i="124"/>
  <c r="AM30" i="124"/>
  <c r="AK30" i="124"/>
  <c r="AE30" i="124"/>
  <c r="AC30" i="124"/>
  <c r="AB30" i="124"/>
  <c r="AR30" i="124" s="1"/>
  <c r="AQ29" i="124"/>
  <c r="AN29" i="124"/>
  <c r="AL29" i="124"/>
  <c r="AK29" i="124"/>
  <c r="AI29" i="124"/>
  <c r="AF29" i="124"/>
  <c r="AD29" i="124"/>
  <c r="AC29" i="124"/>
  <c r="AB29" i="124"/>
  <c r="AR29" i="124" s="1"/>
  <c r="AO28" i="124"/>
  <c r="AM28" i="124"/>
  <c r="AL28" i="124"/>
  <c r="AG28" i="124"/>
  <c r="AE28" i="124"/>
  <c r="AD28" i="124"/>
  <c r="AB28" i="124"/>
  <c r="AK28" i="124" s="1"/>
  <c r="AQ27" i="124"/>
  <c r="AP27" i="124"/>
  <c r="AN27" i="124"/>
  <c r="AM27" i="124"/>
  <c r="AL27" i="124"/>
  <c r="AK27" i="124"/>
  <c r="AI27" i="124"/>
  <c r="AH27" i="124"/>
  <c r="AF27" i="124"/>
  <c r="AE27" i="124"/>
  <c r="AD27" i="124"/>
  <c r="AC27" i="124"/>
  <c r="AB27" i="124"/>
  <c r="AR27" i="124" s="1"/>
  <c r="AQ26" i="124"/>
  <c r="AO26" i="124"/>
  <c r="AN26" i="124"/>
  <c r="AL26" i="124"/>
  <c r="AI26" i="124"/>
  <c r="AG26" i="124"/>
  <c r="AF26" i="124"/>
  <c r="AD26" i="124"/>
  <c r="AB26" i="124"/>
  <c r="AM26" i="124" s="1"/>
  <c r="AB25" i="124"/>
  <c r="AQ24" i="124"/>
  <c r="AP24" i="124"/>
  <c r="AO24" i="124"/>
  <c r="AN24" i="124"/>
  <c r="AL24" i="124"/>
  <c r="AK24" i="124"/>
  <c r="AI24" i="124"/>
  <c r="AH24" i="124"/>
  <c r="AG24" i="124"/>
  <c r="AF24" i="124"/>
  <c r="AD24" i="124"/>
  <c r="AC24" i="124"/>
  <c r="AB24" i="124"/>
  <c r="AM24" i="124" s="1"/>
  <c r="AB23" i="124"/>
  <c r="AB22" i="124"/>
  <c r="AB21" i="124"/>
  <c r="AB20" i="124"/>
  <c r="AQ19" i="124"/>
  <c r="AP19" i="124"/>
  <c r="AN19" i="124"/>
  <c r="AM19" i="124"/>
  <c r="AL19" i="124"/>
  <c r="AK19" i="124"/>
  <c r="AI19" i="124"/>
  <c r="AH19" i="124"/>
  <c r="AF19" i="124"/>
  <c r="AE19" i="124"/>
  <c r="AD19" i="124"/>
  <c r="AC19" i="124"/>
  <c r="AB19" i="124"/>
  <c r="AR19" i="124" s="1"/>
  <c r="AQ18" i="124"/>
  <c r="AO18" i="124"/>
  <c r="AN18" i="124"/>
  <c r="AM18" i="124"/>
  <c r="AL18" i="124"/>
  <c r="AI18" i="124"/>
  <c r="AG18" i="124"/>
  <c r="AF18" i="124"/>
  <c r="AE18" i="124"/>
  <c r="AD18" i="124"/>
  <c r="AB18" i="124"/>
  <c r="AK18" i="124" s="1"/>
  <c r="AB17" i="124"/>
  <c r="AB16" i="124"/>
  <c r="AB15" i="124"/>
  <c r="AB14" i="124"/>
  <c r="AB13" i="124"/>
  <c r="AB12" i="124"/>
  <c r="AB11" i="124"/>
  <c r="AB10" i="124"/>
  <c r="AB9" i="124"/>
  <c r="AB8" i="124"/>
  <c r="AB7" i="124"/>
  <c r="AB6" i="124"/>
  <c r="AB5" i="124"/>
  <c r="AB4" i="124"/>
  <c r="AB3" i="124"/>
  <c r="AB2" i="124"/>
  <c r="AR112" i="123"/>
  <c r="AJ112" i="123"/>
  <c r="AH112" i="123"/>
  <c r="AB112" i="123"/>
  <c r="AP112" i="123" s="1"/>
  <c r="AQ111" i="123"/>
  <c r="AP111" i="123"/>
  <c r="AK111" i="123"/>
  <c r="AI111" i="123"/>
  <c r="AH111" i="123"/>
  <c r="AC111" i="123"/>
  <c r="AB111" i="123"/>
  <c r="AO111" i="123" s="1"/>
  <c r="AB110" i="123"/>
  <c r="AM109" i="123"/>
  <c r="AK109" i="123"/>
  <c r="AE109" i="123"/>
  <c r="AC109" i="123"/>
  <c r="AB109" i="123"/>
  <c r="AR109" i="123" s="1"/>
  <c r="AN108" i="123"/>
  <c r="AL108" i="123"/>
  <c r="AK108" i="123"/>
  <c r="AF108" i="123"/>
  <c r="AD108" i="123"/>
  <c r="AC108" i="123"/>
  <c r="AB108" i="123"/>
  <c r="AR108" i="123" s="1"/>
  <c r="AO107" i="123"/>
  <c r="AM107" i="123"/>
  <c r="AL107" i="123"/>
  <c r="AG107" i="123"/>
  <c r="AE107" i="123"/>
  <c r="AD107" i="123"/>
  <c r="AB107" i="123"/>
  <c r="AK107" i="123" s="1"/>
  <c r="AP106" i="123"/>
  <c r="AN106" i="123"/>
  <c r="AM106" i="123"/>
  <c r="AH106" i="123"/>
  <c r="AF106" i="123"/>
  <c r="AE106" i="123"/>
  <c r="AC106" i="123"/>
  <c r="AB106" i="123"/>
  <c r="AL106" i="123" s="1"/>
  <c r="AQ105" i="123"/>
  <c r="AO105" i="123"/>
  <c r="AN105" i="123"/>
  <c r="AI105" i="123"/>
  <c r="AG105" i="123"/>
  <c r="AF105" i="123"/>
  <c r="AD105" i="123"/>
  <c r="AB105" i="123"/>
  <c r="AM105" i="123" s="1"/>
  <c r="AB104" i="123"/>
  <c r="AQ103" i="123"/>
  <c r="AP103" i="123"/>
  <c r="AK103" i="123"/>
  <c r="AI103" i="123"/>
  <c r="AH103" i="123"/>
  <c r="AC103" i="123"/>
  <c r="AB103" i="123"/>
  <c r="AO103" i="123" s="1"/>
  <c r="AR102" i="123"/>
  <c r="AJ102" i="123"/>
  <c r="AD102" i="123"/>
  <c r="AB102" i="123"/>
  <c r="AL102" i="123" s="1"/>
  <c r="AM101" i="123"/>
  <c r="AK101" i="123"/>
  <c r="AE101" i="123"/>
  <c r="AC101" i="123"/>
  <c r="AB101" i="123"/>
  <c r="AR101" i="123" s="1"/>
  <c r="AN100" i="123"/>
  <c r="AL100" i="123"/>
  <c r="AK100" i="123"/>
  <c r="AF100" i="123"/>
  <c r="AD100" i="123"/>
  <c r="AC100" i="123"/>
  <c r="AB100" i="123"/>
  <c r="AR100" i="123" s="1"/>
  <c r="AO99" i="123"/>
  <c r="AM99" i="123"/>
  <c r="AL99" i="123"/>
  <c r="AG99" i="123"/>
  <c r="AE99" i="123"/>
  <c r="AD99" i="123"/>
  <c r="AB99" i="123"/>
  <c r="AK99" i="123" s="1"/>
  <c r="AP98" i="123"/>
  <c r="AN98" i="123"/>
  <c r="AM98" i="123"/>
  <c r="AH98" i="123"/>
  <c r="AF98" i="123"/>
  <c r="AE98" i="123"/>
  <c r="AB98" i="123"/>
  <c r="AL98" i="123" s="1"/>
  <c r="AQ97" i="123"/>
  <c r="AO97" i="123"/>
  <c r="AN97" i="123"/>
  <c r="AI97" i="123"/>
  <c r="AG97" i="123"/>
  <c r="AF97" i="123"/>
  <c r="AB97" i="123"/>
  <c r="AM97" i="123" s="1"/>
  <c r="AB96" i="123"/>
  <c r="AB95" i="123"/>
  <c r="AR94" i="123"/>
  <c r="AJ94" i="123"/>
  <c r="AD94" i="123"/>
  <c r="AB94" i="123"/>
  <c r="AL94" i="123" s="1"/>
  <c r="AM93" i="123"/>
  <c r="AK93" i="123"/>
  <c r="AE93" i="123"/>
  <c r="AC93" i="123"/>
  <c r="AB93" i="123"/>
  <c r="AR93" i="123" s="1"/>
  <c r="AN92" i="123"/>
  <c r="AL92" i="123"/>
  <c r="AK92" i="123"/>
  <c r="AF92" i="123"/>
  <c r="AD92" i="123"/>
  <c r="AC92" i="123"/>
  <c r="AB92" i="123"/>
  <c r="AR92" i="123" s="1"/>
  <c r="AO91" i="123"/>
  <c r="AM91" i="123"/>
  <c r="AL91" i="123"/>
  <c r="AG91" i="123"/>
  <c r="AE91" i="123"/>
  <c r="AD91" i="123"/>
  <c r="AB91" i="123"/>
  <c r="AK91" i="123" s="1"/>
  <c r="AP90" i="123"/>
  <c r="AN90" i="123"/>
  <c r="AM90" i="123"/>
  <c r="AH90" i="123"/>
  <c r="AF90" i="123"/>
  <c r="AE90" i="123"/>
  <c r="AD90" i="123"/>
  <c r="AC90" i="123"/>
  <c r="AB90" i="123"/>
  <c r="AL90" i="123" s="1"/>
  <c r="AQ89" i="123"/>
  <c r="AO89" i="123"/>
  <c r="AN89" i="123"/>
  <c r="AI89" i="123"/>
  <c r="AG89" i="123"/>
  <c r="AF89" i="123"/>
  <c r="AB89" i="123"/>
  <c r="AM89" i="123" s="1"/>
  <c r="AR88" i="123"/>
  <c r="AJ88" i="123"/>
  <c r="AH88" i="123"/>
  <c r="AB88" i="123"/>
  <c r="AP88" i="123" s="1"/>
  <c r="AQ87" i="123"/>
  <c r="AP87" i="123"/>
  <c r="AK87" i="123"/>
  <c r="AI87" i="123"/>
  <c r="AH87" i="123"/>
  <c r="AC87" i="123"/>
  <c r="AB87" i="123"/>
  <c r="AO87" i="123" s="1"/>
  <c r="AB86" i="123"/>
  <c r="AM85" i="123"/>
  <c r="AK85" i="123"/>
  <c r="AE85" i="123"/>
  <c r="AC85" i="123"/>
  <c r="AB85" i="123"/>
  <c r="AR85" i="123" s="1"/>
  <c r="AN84" i="123"/>
  <c r="AL84" i="123"/>
  <c r="AK84" i="123"/>
  <c r="AF84" i="123"/>
  <c r="AD84" i="123"/>
  <c r="AC84" i="123"/>
  <c r="AB84" i="123"/>
  <c r="AR84" i="123" s="1"/>
  <c r="AO83" i="123"/>
  <c r="AM83" i="123"/>
  <c r="AL83" i="123"/>
  <c r="AG83" i="123"/>
  <c r="AE83" i="123"/>
  <c r="AD83" i="123"/>
  <c r="AB83" i="123"/>
  <c r="AK83" i="123" s="1"/>
  <c r="AB82" i="123"/>
  <c r="AQ81" i="123"/>
  <c r="AO81" i="123"/>
  <c r="AN81" i="123"/>
  <c r="AI81" i="123"/>
  <c r="AG81" i="123"/>
  <c r="AF81" i="123"/>
  <c r="AB81" i="123"/>
  <c r="AM81" i="123" s="1"/>
  <c r="AR80" i="123"/>
  <c r="AJ80" i="123"/>
  <c r="AH80" i="123"/>
  <c r="AB80" i="123"/>
  <c r="AP80" i="123" s="1"/>
  <c r="AQ79" i="123"/>
  <c r="AP79" i="123"/>
  <c r="AK79" i="123"/>
  <c r="AI79" i="123"/>
  <c r="AH79" i="123"/>
  <c r="AC79" i="123"/>
  <c r="AB79" i="123"/>
  <c r="AO79" i="123" s="1"/>
  <c r="AB78" i="123"/>
  <c r="AM77" i="123"/>
  <c r="AK77" i="123"/>
  <c r="AE77" i="123"/>
  <c r="AC77" i="123"/>
  <c r="AB77" i="123"/>
  <c r="AR77" i="123" s="1"/>
  <c r="AN76" i="123"/>
  <c r="AL76" i="123"/>
  <c r="AK76" i="123"/>
  <c r="AF76" i="123"/>
  <c r="AD76" i="123"/>
  <c r="AC76" i="123"/>
  <c r="AB76" i="123"/>
  <c r="AR76" i="123" s="1"/>
  <c r="AO75" i="123"/>
  <c r="AM75" i="123"/>
  <c r="AL75" i="123"/>
  <c r="AG75" i="123"/>
  <c r="AE75" i="123"/>
  <c r="AD75" i="123"/>
  <c r="AC75" i="123"/>
  <c r="AB75" i="123"/>
  <c r="AK75" i="123" s="1"/>
  <c r="AP74" i="123"/>
  <c r="AN74" i="123"/>
  <c r="AM74" i="123"/>
  <c r="AL74" i="123"/>
  <c r="AI74" i="123"/>
  <c r="AH74" i="123"/>
  <c r="AF74" i="123"/>
  <c r="AE74" i="123"/>
  <c r="AD74" i="123"/>
  <c r="AC74" i="123"/>
  <c r="AB74" i="123"/>
  <c r="AK74" i="123" s="1"/>
  <c r="AQ73" i="123"/>
  <c r="AO73" i="123"/>
  <c r="AN73" i="123"/>
  <c r="AI73" i="123"/>
  <c r="AG73" i="123"/>
  <c r="AF73" i="123"/>
  <c r="AB73" i="123"/>
  <c r="AM73" i="123" s="1"/>
  <c r="AB72" i="123"/>
  <c r="AQ71" i="123"/>
  <c r="AP71" i="123"/>
  <c r="AK71" i="123"/>
  <c r="AI71" i="123"/>
  <c r="AH71" i="123"/>
  <c r="AG71" i="123"/>
  <c r="AF71" i="123"/>
  <c r="AD71" i="123"/>
  <c r="AC71" i="123"/>
  <c r="AB71" i="123"/>
  <c r="AO71" i="123" s="1"/>
  <c r="AB70" i="123"/>
  <c r="AB69" i="123"/>
  <c r="AN68" i="123"/>
  <c r="AL68" i="123"/>
  <c r="AK68" i="123"/>
  <c r="AF68" i="123"/>
  <c r="AD68" i="123"/>
  <c r="AC68" i="123"/>
  <c r="AB68" i="123"/>
  <c r="AR68" i="123" s="1"/>
  <c r="AO67" i="123"/>
  <c r="AM67" i="123"/>
  <c r="AL67" i="123"/>
  <c r="AG67" i="123"/>
  <c r="AE67" i="123"/>
  <c r="AD67" i="123"/>
  <c r="AB67" i="123"/>
  <c r="AK67" i="123" s="1"/>
  <c r="AP66" i="123"/>
  <c r="AN66" i="123"/>
  <c r="AM66" i="123"/>
  <c r="AH66" i="123"/>
  <c r="AF66" i="123"/>
  <c r="AE66" i="123"/>
  <c r="AD66" i="123"/>
  <c r="AC66" i="123"/>
  <c r="AB66" i="123"/>
  <c r="AL66" i="123" s="1"/>
  <c r="AQ65" i="123"/>
  <c r="AO65" i="123"/>
  <c r="AN65" i="123"/>
  <c r="AI65" i="123"/>
  <c r="AG65" i="123"/>
  <c r="AF65" i="123"/>
  <c r="AD65" i="123"/>
  <c r="AB65" i="123"/>
  <c r="AM65" i="123" s="1"/>
  <c r="AH64" i="123"/>
  <c r="AB64" i="123"/>
  <c r="AQ63" i="123"/>
  <c r="AP63" i="123"/>
  <c r="AK63" i="123"/>
  <c r="AI63" i="123"/>
  <c r="AH63" i="123"/>
  <c r="AF63" i="123"/>
  <c r="AC63" i="123"/>
  <c r="AB63" i="123"/>
  <c r="AO63" i="123" s="1"/>
  <c r="AB62" i="123"/>
  <c r="AM61" i="123"/>
  <c r="AK61" i="123"/>
  <c r="AE61" i="123"/>
  <c r="AC61" i="123"/>
  <c r="AB61" i="123"/>
  <c r="AR61" i="123" s="1"/>
  <c r="AN60" i="123"/>
  <c r="AL60" i="123"/>
  <c r="AK60" i="123"/>
  <c r="AI60" i="123"/>
  <c r="AF60" i="123"/>
  <c r="AD60" i="123"/>
  <c r="AC60" i="123"/>
  <c r="AB60" i="123"/>
  <c r="AR60" i="123" s="1"/>
  <c r="AO59" i="123"/>
  <c r="AM59" i="123"/>
  <c r="AL59" i="123"/>
  <c r="AG59" i="123"/>
  <c r="AE59" i="123"/>
  <c r="AD59" i="123"/>
  <c r="AB59" i="123"/>
  <c r="AK59" i="123" s="1"/>
  <c r="AP58" i="123"/>
  <c r="AN58" i="123"/>
  <c r="AM58" i="123"/>
  <c r="AK58" i="123"/>
  <c r="AH58" i="123"/>
  <c r="AF58" i="123"/>
  <c r="AE58" i="123"/>
  <c r="AC58" i="123"/>
  <c r="AB58" i="123"/>
  <c r="AL58" i="123" s="1"/>
  <c r="AQ57" i="123"/>
  <c r="AO57" i="123"/>
  <c r="AN57" i="123"/>
  <c r="AL57" i="123"/>
  <c r="AI57" i="123"/>
  <c r="AG57" i="123"/>
  <c r="AF57" i="123"/>
  <c r="AD57" i="123"/>
  <c r="AB57" i="123"/>
  <c r="AM57" i="123" s="1"/>
  <c r="AB56" i="123"/>
  <c r="AQ55" i="123"/>
  <c r="AP55" i="123"/>
  <c r="AN55" i="123"/>
  <c r="AK55" i="123"/>
  <c r="AI55" i="123"/>
  <c r="AH55" i="123"/>
  <c r="AF55" i="123"/>
  <c r="AC55" i="123"/>
  <c r="AB55" i="123"/>
  <c r="AO55" i="123" s="1"/>
  <c r="AR54" i="123"/>
  <c r="AL54" i="123"/>
  <c r="AJ54" i="123"/>
  <c r="AD54" i="123"/>
  <c r="AB54" i="123"/>
  <c r="AM53" i="123"/>
  <c r="AK53" i="123"/>
  <c r="AE53" i="123"/>
  <c r="AC53" i="123"/>
  <c r="AB53" i="123"/>
  <c r="AR53" i="123" s="1"/>
  <c r="AN52" i="123"/>
  <c r="AL52" i="123"/>
  <c r="AK52" i="123"/>
  <c r="AF52" i="123"/>
  <c r="AD52" i="123"/>
  <c r="AC52" i="123"/>
  <c r="AB52" i="123"/>
  <c r="AR52" i="123" s="1"/>
  <c r="AB51" i="123"/>
  <c r="AP50" i="123"/>
  <c r="AN50" i="123"/>
  <c r="AM50" i="123"/>
  <c r="AH50" i="123"/>
  <c r="AF50" i="123"/>
  <c r="AE50" i="123"/>
  <c r="AB50" i="123"/>
  <c r="AL50" i="123" s="1"/>
  <c r="AQ49" i="123"/>
  <c r="AO49" i="123"/>
  <c r="AN49" i="123"/>
  <c r="AI49" i="123"/>
  <c r="AG49" i="123"/>
  <c r="AF49" i="123"/>
  <c r="AB49" i="123"/>
  <c r="AM49" i="123" s="1"/>
  <c r="AP48" i="123"/>
  <c r="AJ48" i="123"/>
  <c r="AH48" i="123"/>
  <c r="AB48" i="123"/>
  <c r="AR48" i="123" s="1"/>
  <c r="AQ47" i="123"/>
  <c r="AP47" i="123"/>
  <c r="AK47" i="123"/>
  <c r="AI47" i="123"/>
  <c r="AH47" i="123"/>
  <c r="AC47" i="123"/>
  <c r="AB47" i="123"/>
  <c r="AO47" i="123" s="1"/>
  <c r="AL46" i="123"/>
  <c r="AJ46" i="123"/>
  <c r="AD46" i="123"/>
  <c r="AB46" i="123"/>
  <c r="AM45" i="123"/>
  <c r="AK45" i="123"/>
  <c r="AE45" i="123"/>
  <c r="AC45" i="123"/>
  <c r="AB45" i="123"/>
  <c r="AR45" i="123" s="1"/>
  <c r="AN44" i="123"/>
  <c r="AL44" i="123"/>
  <c r="AK44" i="123"/>
  <c r="AF44" i="123"/>
  <c r="AD44" i="123"/>
  <c r="AC44" i="123"/>
  <c r="AB44" i="123"/>
  <c r="AR44" i="123" s="1"/>
  <c r="AO43" i="123"/>
  <c r="AM43" i="123"/>
  <c r="AL43" i="123"/>
  <c r="AG43" i="123"/>
  <c r="AE43" i="123"/>
  <c r="AD43" i="123"/>
  <c r="AB43" i="123"/>
  <c r="AK43" i="123" s="1"/>
  <c r="AP42" i="123"/>
  <c r="AN42" i="123"/>
  <c r="AM42" i="123"/>
  <c r="AH42" i="123"/>
  <c r="AF42" i="123"/>
  <c r="AE42" i="123"/>
  <c r="AC42" i="123"/>
  <c r="AB42" i="123"/>
  <c r="AL42" i="123" s="1"/>
  <c r="AQ41" i="123"/>
  <c r="AO41" i="123"/>
  <c r="AN41" i="123"/>
  <c r="AL41" i="123"/>
  <c r="AI41" i="123"/>
  <c r="AG41" i="123"/>
  <c r="AF41" i="123"/>
  <c r="AD41" i="123"/>
  <c r="AC41" i="123"/>
  <c r="AB41" i="123"/>
  <c r="AM41" i="123" s="1"/>
  <c r="AH40" i="123"/>
  <c r="AB40" i="123"/>
  <c r="AQ39" i="123"/>
  <c r="AP39" i="123"/>
  <c r="AK39" i="123"/>
  <c r="AI39" i="123"/>
  <c r="AH39" i="123"/>
  <c r="AF39" i="123"/>
  <c r="AC39" i="123"/>
  <c r="AB39" i="123"/>
  <c r="AO39" i="123" s="1"/>
  <c r="AB38" i="123"/>
  <c r="AM37" i="123"/>
  <c r="AK37" i="123"/>
  <c r="AE37" i="123"/>
  <c r="AC37" i="123"/>
  <c r="AB37" i="123"/>
  <c r="AR37" i="123" s="1"/>
  <c r="AN36" i="123"/>
  <c r="AL36" i="123"/>
  <c r="AK36" i="123"/>
  <c r="AF36" i="123"/>
  <c r="AD36" i="123"/>
  <c r="AC36" i="123"/>
  <c r="AB36" i="123"/>
  <c r="AR36" i="123" s="1"/>
  <c r="AO35" i="123"/>
  <c r="AM35" i="123"/>
  <c r="AL35" i="123"/>
  <c r="AG35" i="123"/>
  <c r="AE35" i="123"/>
  <c r="AD35" i="123"/>
  <c r="AB35" i="123"/>
  <c r="AK35" i="123" s="1"/>
  <c r="AP34" i="123"/>
  <c r="AN34" i="123"/>
  <c r="AM34" i="123"/>
  <c r="AH34" i="123"/>
  <c r="AF34" i="123"/>
  <c r="AE34" i="123"/>
  <c r="AB34" i="123"/>
  <c r="AL34" i="123" s="1"/>
  <c r="AQ33" i="123"/>
  <c r="AO33" i="123"/>
  <c r="AN33" i="123"/>
  <c r="AI33" i="123"/>
  <c r="AG33" i="123"/>
  <c r="AF33" i="123"/>
  <c r="AB33" i="123"/>
  <c r="AM33" i="123" s="1"/>
  <c r="AR32" i="123"/>
  <c r="AP32" i="123"/>
  <c r="AB32" i="123"/>
  <c r="AQ31" i="123"/>
  <c r="AP31" i="123"/>
  <c r="AK31" i="123"/>
  <c r="AI31" i="123"/>
  <c r="AH31" i="123"/>
  <c r="AC31" i="123"/>
  <c r="AB31" i="123"/>
  <c r="AO31" i="123" s="1"/>
  <c r="AB30" i="123"/>
  <c r="AM29" i="123"/>
  <c r="AK29" i="123"/>
  <c r="AE29" i="123"/>
  <c r="AC29" i="123"/>
  <c r="AB29" i="123"/>
  <c r="AR29" i="123" s="1"/>
  <c r="AN28" i="123"/>
  <c r="AL28" i="123"/>
  <c r="AK28" i="123"/>
  <c r="AF28" i="123"/>
  <c r="AD28" i="123"/>
  <c r="AC28" i="123"/>
  <c r="AB28" i="123"/>
  <c r="AR28" i="123" s="1"/>
  <c r="AO27" i="123"/>
  <c r="AM27" i="123"/>
  <c r="AL27" i="123"/>
  <c r="AG27" i="123"/>
  <c r="AE27" i="123"/>
  <c r="AD27" i="123"/>
  <c r="AB27" i="123"/>
  <c r="AK27" i="123" s="1"/>
  <c r="AP26" i="123"/>
  <c r="AN26" i="123"/>
  <c r="AM26" i="123"/>
  <c r="AH26" i="123"/>
  <c r="AF26" i="123"/>
  <c r="AE26" i="123"/>
  <c r="AB26" i="123"/>
  <c r="AL26" i="123" s="1"/>
  <c r="AB25" i="123"/>
  <c r="AR24" i="123"/>
  <c r="AP24" i="123"/>
  <c r="AB24" i="123"/>
  <c r="AQ23" i="123"/>
  <c r="AP23" i="123"/>
  <c r="AK23" i="123"/>
  <c r="AI23" i="123"/>
  <c r="AH23" i="123"/>
  <c r="AC23" i="123"/>
  <c r="AB23" i="123"/>
  <c r="AO23" i="123" s="1"/>
  <c r="AB22" i="123"/>
  <c r="AB21" i="123"/>
  <c r="AB20" i="123"/>
  <c r="AO19" i="123"/>
  <c r="AM19" i="123"/>
  <c r="AG19" i="123"/>
  <c r="AE19" i="123"/>
  <c r="AB19" i="123"/>
  <c r="AL19" i="123" s="1"/>
  <c r="AP18" i="123"/>
  <c r="AN18" i="123"/>
  <c r="AH18" i="123"/>
  <c r="AF18" i="123"/>
  <c r="AD18" i="123"/>
  <c r="AC18" i="123"/>
  <c r="AB18" i="123"/>
  <c r="AM18" i="123" s="1"/>
  <c r="AB17" i="123"/>
  <c r="AB16" i="123"/>
  <c r="AB15" i="123"/>
  <c r="AB14" i="123"/>
  <c r="AB13" i="123"/>
  <c r="AB12" i="123"/>
  <c r="AB11" i="123"/>
  <c r="AB10" i="123"/>
  <c r="AB9" i="123"/>
  <c r="AB8" i="123"/>
  <c r="AB7" i="123"/>
  <c r="AB6" i="123"/>
  <c r="AB5" i="123"/>
  <c r="AB4" i="123"/>
  <c r="AB3" i="123"/>
  <c r="AB2" i="123"/>
  <c r="AP112" i="122"/>
  <c r="AO112" i="122"/>
  <c r="AH112" i="122"/>
  <c r="AG112" i="122"/>
  <c r="AB112" i="122"/>
  <c r="AN112" i="122" s="1"/>
  <c r="AQ111" i="122"/>
  <c r="AP111" i="122"/>
  <c r="AO111" i="122"/>
  <c r="AM111" i="122"/>
  <c r="AL111" i="122"/>
  <c r="AK111" i="122"/>
  <c r="AI111" i="122"/>
  <c r="AH111" i="122"/>
  <c r="AG111" i="122"/>
  <c r="AE111" i="122"/>
  <c r="AD111" i="122"/>
  <c r="AC111" i="122"/>
  <c r="AB111" i="122"/>
  <c r="AN111" i="122" s="1"/>
  <c r="AB110" i="122"/>
  <c r="AK109" i="122"/>
  <c r="AJ109" i="122"/>
  <c r="AB109" i="122"/>
  <c r="AR109" i="122" s="1"/>
  <c r="AP108" i="122"/>
  <c r="AN108" i="122"/>
  <c r="AL108" i="122"/>
  <c r="AK108" i="122"/>
  <c r="AH108" i="122"/>
  <c r="AF108" i="122"/>
  <c r="AD108" i="122"/>
  <c r="AC108" i="122"/>
  <c r="AB108" i="122"/>
  <c r="AR108" i="122" s="1"/>
  <c r="AQ107" i="122"/>
  <c r="AP107" i="122"/>
  <c r="AO107" i="122"/>
  <c r="AM107" i="122"/>
  <c r="AL107" i="122"/>
  <c r="AK107" i="122"/>
  <c r="AI107" i="122"/>
  <c r="AH107" i="122"/>
  <c r="AG107" i="122"/>
  <c r="AE107" i="122"/>
  <c r="AD107" i="122"/>
  <c r="AC107" i="122"/>
  <c r="AB107" i="122"/>
  <c r="AR107" i="122" s="1"/>
  <c r="AP106" i="122"/>
  <c r="AN106" i="122"/>
  <c r="AM106" i="122"/>
  <c r="AH106" i="122"/>
  <c r="AF106" i="122"/>
  <c r="AE106" i="122"/>
  <c r="AB106" i="122"/>
  <c r="AL106" i="122" s="1"/>
  <c r="AQ105" i="122"/>
  <c r="AO105" i="122"/>
  <c r="AN105" i="122"/>
  <c r="AK105" i="122"/>
  <c r="AI105" i="122"/>
  <c r="AG105" i="122"/>
  <c r="AF105" i="122"/>
  <c r="AC105" i="122"/>
  <c r="AB105" i="122"/>
  <c r="AM105" i="122" s="1"/>
  <c r="AP104" i="122"/>
  <c r="AO104" i="122"/>
  <c r="AH104" i="122"/>
  <c r="AG104" i="122"/>
  <c r="AB104" i="122"/>
  <c r="AN104" i="122" s="1"/>
  <c r="AQ103" i="122"/>
  <c r="AP103" i="122"/>
  <c r="AO103" i="122"/>
  <c r="AM103" i="122"/>
  <c r="AL103" i="122"/>
  <c r="AK103" i="122"/>
  <c r="AI103" i="122"/>
  <c r="AH103" i="122"/>
  <c r="AG103" i="122"/>
  <c r="AE103" i="122"/>
  <c r="AD103" i="122"/>
  <c r="AC103" i="122"/>
  <c r="AB103" i="122"/>
  <c r="AN103" i="122" s="1"/>
  <c r="AB102" i="122"/>
  <c r="AR101" i="122"/>
  <c r="AK101" i="122"/>
  <c r="AJ101" i="122"/>
  <c r="AB101" i="122"/>
  <c r="AP100" i="122"/>
  <c r="AN100" i="122"/>
  <c r="AL100" i="122"/>
  <c r="AK100" i="122"/>
  <c r="AH100" i="122"/>
  <c r="AF100" i="122"/>
  <c r="AD100" i="122"/>
  <c r="AC100" i="122"/>
  <c r="AB100" i="122"/>
  <c r="AR100" i="122" s="1"/>
  <c r="AQ99" i="122"/>
  <c r="AP99" i="122"/>
  <c r="AO99" i="122"/>
  <c r="AM99" i="122"/>
  <c r="AL99" i="122"/>
  <c r="AK99" i="122"/>
  <c r="AI99" i="122"/>
  <c r="AH99" i="122"/>
  <c r="AG99" i="122"/>
  <c r="AE99" i="122"/>
  <c r="AD99" i="122"/>
  <c r="AC99" i="122"/>
  <c r="AB99" i="122"/>
  <c r="AR99" i="122" s="1"/>
  <c r="AP98" i="122"/>
  <c r="AN98" i="122"/>
  <c r="AM98" i="122"/>
  <c r="AH98" i="122"/>
  <c r="AF98" i="122"/>
  <c r="AE98" i="122"/>
  <c r="AB98" i="122"/>
  <c r="AL98" i="122" s="1"/>
  <c r="AQ97" i="122"/>
  <c r="AO97" i="122"/>
  <c r="AN97" i="122"/>
  <c r="AK97" i="122"/>
  <c r="AI97" i="122"/>
  <c r="AG97" i="122"/>
  <c r="AF97" i="122"/>
  <c r="AC97" i="122"/>
  <c r="AB97" i="122"/>
  <c r="AM97" i="122" s="1"/>
  <c r="AP96" i="122"/>
  <c r="AO96" i="122"/>
  <c r="AH96" i="122"/>
  <c r="AG96" i="122"/>
  <c r="AB96" i="122"/>
  <c r="AN96" i="122" s="1"/>
  <c r="AB95" i="122"/>
  <c r="AR94" i="122"/>
  <c r="AJ94" i="122"/>
  <c r="AI94" i="122"/>
  <c r="AB94" i="122"/>
  <c r="AQ94" i="122" s="1"/>
  <c r="AR93" i="122"/>
  <c r="AC93" i="122"/>
  <c r="AB93" i="122"/>
  <c r="AP92" i="122"/>
  <c r="AN92" i="122"/>
  <c r="AL92" i="122"/>
  <c r="AK92" i="122"/>
  <c r="AH92" i="122"/>
  <c r="AF92" i="122"/>
  <c r="AD92" i="122"/>
  <c r="AC92" i="122"/>
  <c r="AB92" i="122"/>
  <c r="AR92" i="122" s="1"/>
  <c r="AQ91" i="122"/>
  <c r="AP91" i="122"/>
  <c r="AO91" i="122"/>
  <c r="AM91" i="122"/>
  <c r="AL91" i="122"/>
  <c r="AK91" i="122"/>
  <c r="AI91" i="122"/>
  <c r="AH91" i="122"/>
  <c r="AG91" i="122"/>
  <c r="AE91" i="122"/>
  <c r="AD91" i="122"/>
  <c r="AC91" i="122"/>
  <c r="AB91" i="122"/>
  <c r="AR91" i="122" s="1"/>
  <c r="AP90" i="122"/>
  <c r="AN90" i="122"/>
  <c r="AM90" i="122"/>
  <c r="AH90" i="122"/>
  <c r="AF90" i="122"/>
  <c r="AE90" i="122"/>
  <c r="AB90" i="122"/>
  <c r="AL90" i="122" s="1"/>
  <c r="AQ89" i="122"/>
  <c r="AO89" i="122"/>
  <c r="AN89" i="122"/>
  <c r="AK89" i="122"/>
  <c r="AI89" i="122"/>
  <c r="AG89" i="122"/>
  <c r="AF89" i="122"/>
  <c r="AC89" i="122"/>
  <c r="AB89" i="122"/>
  <c r="AM89" i="122" s="1"/>
  <c r="AP88" i="122"/>
  <c r="AO88" i="122"/>
  <c r="AH88" i="122"/>
  <c r="AG88" i="122"/>
  <c r="AB88" i="122"/>
  <c r="AN88" i="122" s="1"/>
  <c r="AQ87" i="122"/>
  <c r="AP87" i="122"/>
  <c r="AO87" i="122"/>
  <c r="AM87" i="122"/>
  <c r="AL87" i="122"/>
  <c r="AK87" i="122"/>
  <c r="AI87" i="122"/>
  <c r="AH87" i="122"/>
  <c r="AG87" i="122"/>
  <c r="AE87" i="122"/>
  <c r="AD87" i="122"/>
  <c r="AC87" i="122"/>
  <c r="AB87" i="122"/>
  <c r="AN87" i="122" s="1"/>
  <c r="AR86" i="122"/>
  <c r="AQ86" i="122"/>
  <c r="AJ86" i="122"/>
  <c r="AI86" i="122"/>
  <c r="AB86" i="122"/>
  <c r="AC85" i="122"/>
  <c r="AB85" i="122"/>
  <c r="AP84" i="122"/>
  <c r="AN84" i="122"/>
  <c r="AL84" i="122"/>
  <c r="AK84" i="122"/>
  <c r="AH84" i="122"/>
  <c r="AF84" i="122"/>
  <c r="AD84" i="122"/>
  <c r="AC84" i="122"/>
  <c r="AB84" i="122"/>
  <c r="AR84" i="122" s="1"/>
  <c r="AQ83" i="122"/>
  <c r="AP83" i="122"/>
  <c r="AO83" i="122"/>
  <c r="AM83" i="122"/>
  <c r="AL83" i="122"/>
  <c r="AK83" i="122"/>
  <c r="AI83" i="122"/>
  <c r="AH83" i="122"/>
  <c r="AG83" i="122"/>
  <c r="AE83" i="122"/>
  <c r="AD83" i="122"/>
  <c r="AC83" i="122"/>
  <c r="AB83" i="122"/>
  <c r="AR83" i="122" s="1"/>
  <c r="AB82" i="122"/>
  <c r="AQ81" i="122"/>
  <c r="AO81" i="122"/>
  <c r="AN81" i="122"/>
  <c r="AK81" i="122"/>
  <c r="AI81" i="122"/>
  <c r="AG81" i="122"/>
  <c r="AF81" i="122"/>
  <c r="AC81" i="122"/>
  <c r="AB81" i="122"/>
  <c r="AM81" i="122" s="1"/>
  <c r="AP80" i="122"/>
  <c r="AO80" i="122"/>
  <c r="AH80" i="122"/>
  <c r="AG80" i="122"/>
  <c r="AB80" i="122"/>
  <c r="AN80" i="122" s="1"/>
  <c r="AQ79" i="122"/>
  <c r="AP79" i="122"/>
  <c r="AO79" i="122"/>
  <c r="AM79" i="122"/>
  <c r="AL79" i="122"/>
  <c r="AK79" i="122"/>
  <c r="AI79" i="122"/>
  <c r="AH79" i="122"/>
  <c r="AG79" i="122"/>
  <c r="AE79" i="122"/>
  <c r="AD79" i="122"/>
  <c r="AC79" i="122"/>
  <c r="AB79" i="122"/>
  <c r="AN79" i="122" s="1"/>
  <c r="AR78" i="122"/>
  <c r="AQ78" i="122"/>
  <c r="AJ78" i="122"/>
  <c r="AI78" i="122"/>
  <c r="AB78" i="122"/>
  <c r="AC77" i="122"/>
  <c r="AB77" i="122"/>
  <c r="AP76" i="122"/>
  <c r="AN76" i="122"/>
  <c r="AL76" i="122"/>
  <c r="AK76" i="122"/>
  <c r="AH76" i="122"/>
  <c r="AF76" i="122"/>
  <c r="AD76" i="122"/>
  <c r="AC76" i="122"/>
  <c r="AB76" i="122"/>
  <c r="AR76" i="122" s="1"/>
  <c r="AQ75" i="122"/>
  <c r="AP75" i="122"/>
  <c r="AO75" i="122"/>
  <c r="AM75" i="122"/>
  <c r="AL75" i="122"/>
  <c r="AK75" i="122"/>
  <c r="AI75" i="122"/>
  <c r="AH75" i="122"/>
  <c r="AG75" i="122"/>
  <c r="AE75" i="122"/>
  <c r="AD75" i="122"/>
  <c r="AC75" i="122"/>
  <c r="AB75" i="122"/>
  <c r="AR75" i="122" s="1"/>
  <c r="AP74" i="122"/>
  <c r="AN74" i="122"/>
  <c r="AM74" i="122"/>
  <c r="AH74" i="122"/>
  <c r="AF74" i="122"/>
  <c r="AE74" i="122"/>
  <c r="AB74" i="122"/>
  <c r="AL74" i="122" s="1"/>
  <c r="AQ73" i="122"/>
  <c r="AO73" i="122"/>
  <c r="AN73" i="122"/>
  <c r="AK73" i="122"/>
  <c r="AI73" i="122"/>
  <c r="AG73" i="122"/>
  <c r="AF73" i="122"/>
  <c r="AC73" i="122"/>
  <c r="AB73" i="122"/>
  <c r="AM73" i="122" s="1"/>
  <c r="AP72" i="122"/>
  <c r="AO72" i="122"/>
  <c r="AH72" i="122"/>
  <c r="AG72" i="122"/>
  <c r="AB72" i="122"/>
  <c r="AN72" i="122" s="1"/>
  <c r="AQ71" i="122"/>
  <c r="AP71" i="122"/>
  <c r="AO71" i="122"/>
  <c r="AM71" i="122"/>
  <c r="AL71" i="122"/>
  <c r="AK71" i="122"/>
  <c r="AI71" i="122"/>
  <c r="AH71" i="122"/>
  <c r="AG71" i="122"/>
  <c r="AE71" i="122"/>
  <c r="AD71" i="122"/>
  <c r="AC71" i="122"/>
  <c r="AB71" i="122"/>
  <c r="AN71" i="122" s="1"/>
  <c r="AB70" i="122"/>
  <c r="AB69" i="122"/>
  <c r="AP68" i="122"/>
  <c r="AN68" i="122"/>
  <c r="AL68" i="122"/>
  <c r="AK68" i="122"/>
  <c r="AH68" i="122"/>
  <c r="AF68" i="122"/>
  <c r="AD68" i="122"/>
  <c r="AC68" i="122"/>
  <c r="AB68" i="122"/>
  <c r="AR68" i="122" s="1"/>
  <c r="AQ67" i="122"/>
  <c r="AP67" i="122"/>
  <c r="AO67" i="122"/>
  <c r="AM67" i="122"/>
  <c r="AL67" i="122"/>
  <c r="AK67" i="122"/>
  <c r="AI67" i="122"/>
  <c r="AH67" i="122"/>
  <c r="AG67" i="122"/>
  <c r="AE67" i="122"/>
  <c r="AD67" i="122"/>
  <c r="AC67" i="122"/>
  <c r="AB67" i="122"/>
  <c r="AR67" i="122" s="1"/>
  <c r="AP66" i="122"/>
  <c r="AN66" i="122"/>
  <c r="AM66" i="122"/>
  <c r="AH66" i="122"/>
  <c r="AF66" i="122"/>
  <c r="AE66" i="122"/>
  <c r="AB66" i="122"/>
  <c r="AL66" i="122" s="1"/>
  <c r="AQ65" i="122"/>
  <c r="AO65" i="122"/>
  <c r="AN65" i="122"/>
  <c r="AK65" i="122"/>
  <c r="AI65" i="122"/>
  <c r="AG65" i="122"/>
  <c r="AF65" i="122"/>
  <c r="AC65" i="122"/>
  <c r="AB65" i="122"/>
  <c r="AM65" i="122" s="1"/>
  <c r="AP64" i="122"/>
  <c r="AO64" i="122"/>
  <c r="AH64" i="122"/>
  <c r="AG64" i="122"/>
  <c r="AB64" i="122"/>
  <c r="AN64" i="122" s="1"/>
  <c r="AQ63" i="122"/>
  <c r="AP63" i="122"/>
  <c r="AO63" i="122"/>
  <c r="AM63" i="122"/>
  <c r="AL63" i="122"/>
  <c r="AK63" i="122"/>
  <c r="AI63" i="122"/>
  <c r="AH63" i="122"/>
  <c r="AG63" i="122"/>
  <c r="AE63" i="122"/>
  <c r="AD63" i="122"/>
  <c r="AC63" i="122"/>
  <c r="AB63" i="122"/>
  <c r="AN63" i="122" s="1"/>
  <c r="AB62" i="122"/>
  <c r="AR61" i="122"/>
  <c r="AK61" i="122"/>
  <c r="AJ61" i="122"/>
  <c r="AB61" i="122"/>
  <c r="AP60" i="122"/>
  <c r="AN60" i="122"/>
  <c r="AL60" i="122"/>
  <c r="AK60" i="122"/>
  <c r="AH60" i="122"/>
  <c r="AF60" i="122"/>
  <c r="AD60" i="122"/>
  <c r="AC60" i="122"/>
  <c r="AB60" i="122"/>
  <c r="AR60" i="122" s="1"/>
  <c r="AQ59" i="122"/>
  <c r="AP59" i="122"/>
  <c r="AO59" i="122"/>
  <c r="AM59" i="122"/>
  <c r="AL59" i="122"/>
  <c r="AK59" i="122"/>
  <c r="AI59" i="122"/>
  <c r="AH59" i="122"/>
  <c r="AG59" i="122"/>
  <c r="AE59" i="122"/>
  <c r="AD59" i="122"/>
  <c r="AC59" i="122"/>
  <c r="AB59" i="122"/>
  <c r="AR59" i="122" s="1"/>
  <c r="AP58" i="122"/>
  <c r="AN58" i="122"/>
  <c r="AM58" i="122"/>
  <c r="AH58" i="122"/>
  <c r="AF58" i="122"/>
  <c r="AE58" i="122"/>
  <c r="AB58" i="122"/>
  <c r="AL58" i="122" s="1"/>
  <c r="AQ57" i="122"/>
  <c r="AO57" i="122"/>
  <c r="AN57" i="122"/>
  <c r="AK57" i="122"/>
  <c r="AI57" i="122"/>
  <c r="AG57" i="122"/>
  <c r="AF57" i="122"/>
  <c r="AC57" i="122"/>
  <c r="AB57" i="122"/>
  <c r="AM57" i="122" s="1"/>
  <c r="AP56" i="122"/>
  <c r="AO56" i="122"/>
  <c r="AH56" i="122"/>
  <c r="AG56" i="122"/>
  <c r="AB56" i="122"/>
  <c r="AN56" i="122" s="1"/>
  <c r="AQ55" i="122"/>
  <c r="AP55" i="122"/>
  <c r="AO55" i="122"/>
  <c r="AM55" i="122"/>
  <c r="AL55" i="122"/>
  <c r="AK55" i="122"/>
  <c r="AI55" i="122"/>
  <c r="AH55" i="122"/>
  <c r="AG55" i="122"/>
  <c r="AE55" i="122"/>
  <c r="AD55" i="122"/>
  <c r="AC55" i="122"/>
  <c r="AB55" i="122"/>
  <c r="AN55" i="122" s="1"/>
  <c r="AR54" i="122"/>
  <c r="AJ54" i="122"/>
  <c r="AI54" i="122"/>
  <c r="AB54" i="122"/>
  <c r="AQ54" i="122" s="1"/>
  <c r="AR53" i="122"/>
  <c r="AC53" i="122"/>
  <c r="AB53" i="122"/>
  <c r="AP52" i="122"/>
  <c r="AN52" i="122"/>
  <c r="AL52" i="122"/>
  <c r="AK52" i="122"/>
  <c r="AH52" i="122"/>
  <c r="AF52" i="122"/>
  <c r="AD52" i="122"/>
  <c r="AC52" i="122"/>
  <c r="AB52" i="122"/>
  <c r="AR52" i="122" s="1"/>
  <c r="AB51" i="122"/>
  <c r="AP50" i="122"/>
  <c r="AN50" i="122"/>
  <c r="AM50" i="122"/>
  <c r="AH50" i="122"/>
  <c r="AF50" i="122"/>
  <c r="AE50" i="122"/>
  <c r="AB50" i="122"/>
  <c r="AL50" i="122" s="1"/>
  <c r="AQ49" i="122"/>
  <c r="AO49" i="122"/>
  <c r="AN49" i="122"/>
  <c r="AK49" i="122"/>
  <c r="AI49" i="122"/>
  <c r="AG49" i="122"/>
  <c r="AF49" i="122"/>
  <c r="AC49" i="122"/>
  <c r="AB49" i="122"/>
  <c r="AM49" i="122" s="1"/>
  <c r="AP48" i="122"/>
  <c r="AO48" i="122"/>
  <c r="AH48" i="122"/>
  <c r="AG48" i="122"/>
  <c r="AB48" i="122"/>
  <c r="AN48" i="122" s="1"/>
  <c r="AQ47" i="122"/>
  <c r="AP47" i="122"/>
  <c r="AO47" i="122"/>
  <c r="AM47" i="122"/>
  <c r="AL47" i="122"/>
  <c r="AK47" i="122"/>
  <c r="AI47" i="122"/>
  <c r="AH47" i="122"/>
  <c r="AG47" i="122"/>
  <c r="AE47" i="122"/>
  <c r="AD47" i="122"/>
  <c r="AC47" i="122"/>
  <c r="AB47" i="122"/>
  <c r="AN47" i="122" s="1"/>
  <c r="AR46" i="122"/>
  <c r="AQ46" i="122"/>
  <c r="AJ46" i="122"/>
  <c r="AI46" i="122"/>
  <c r="AB46" i="122"/>
  <c r="AB45" i="122"/>
  <c r="AP44" i="122"/>
  <c r="AN44" i="122"/>
  <c r="AL44" i="122"/>
  <c r="AK44" i="122"/>
  <c r="AH44" i="122"/>
  <c r="AF44" i="122"/>
  <c r="AD44" i="122"/>
  <c r="AC44" i="122"/>
  <c r="AB44" i="122"/>
  <c r="AR44" i="122" s="1"/>
  <c r="AQ43" i="122"/>
  <c r="AP43" i="122"/>
  <c r="AO43" i="122"/>
  <c r="AM43" i="122"/>
  <c r="AL43" i="122"/>
  <c r="AK43" i="122"/>
  <c r="AI43" i="122"/>
  <c r="AH43" i="122"/>
  <c r="AG43" i="122"/>
  <c r="AE43" i="122"/>
  <c r="AD43" i="122"/>
  <c r="AC43" i="122"/>
  <c r="AB43" i="122"/>
  <c r="AR43" i="122" s="1"/>
  <c r="AP42" i="122"/>
  <c r="AN42" i="122"/>
  <c r="AM42" i="122"/>
  <c r="AH42" i="122"/>
  <c r="AF42" i="122"/>
  <c r="AE42" i="122"/>
  <c r="AB42" i="122"/>
  <c r="AL42" i="122" s="1"/>
  <c r="AQ41" i="122"/>
  <c r="AO41" i="122"/>
  <c r="AN41" i="122"/>
  <c r="AK41" i="122"/>
  <c r="AI41" i="122"/>
  <c r="AG41" i="122"/>
  <c r="AF41" i="122"/>
  <c r="AC41" i="122"/>
  <c r="AB41" i="122"/>
  <c r="AM41" i="122" s="1"/>
  <c r="AP40" i="122"/>
  <c r="AO40" i="122"/>
  <c r="AH40" i="122"/>
  <c r="AG40" i="122"/>
  <c r="AB40" i="122"/>
  <c r="AN40" i="122" s="1"/>
  <c r="AQ39" i="122"/>
  <c r="AP39" i="122"/>
  <c r="AO39" i="122"/>
  <c r="AM39" i="122"/>
  <c r="AL39" i="122"/>
  <c r="AK39" i="122"/>
  <c r="AI39" i="122"/>
  <c r="AH39" i="122"/>
  <c r="AG39" i="122"/>
  <c r="AE39" i="122"/>
  <c r="AD39" i="122"/>
  <c r="AC39" i="122"/>
  <c r="AB39" i="122"/>
  <c r="AN39" i="122" s="1"/>
  <c r="AB38" i="122"/>
  <c r="AK37" i="122"/>
  <c r="AJ37" i="122"/>
  <c r="AB37" i="122"/>
  <c r="AR37" i="122" s="1"/>
  <c r="AP36" i="122"/>
  <c r="AN36" i="122"/>
  <c r="AL36" i="122"/>
  <c r="AK36" i="122"/>
  <c r="AH36" i="122"/>
  <c r="AF36" i="122"/>
  <c r="AD36" i="122"/>
  <c r="AC36" i="122"/>
  <c r="AB36" i="122"/>
  <c r="AR36" i="122" s="1"/>
  <c r="AQ35" i="122"/>
  <c r="AP35" i="122"/>
  <c r="AO35" i="122"/>
  <c r="AM35" i="122"/>
  <c r="AL35" i="122"/>
  <c r="AK35" i="122"/>
  <c r="AI35" i="122"/>
  <c r="AH35" i="122"/>
  <c r="AG35" i="122"/>
  <c r="AE35" i="122"/>
  <c r="AD35" i="122"/>
  <c r="AC35" i="122"/>
  <c r="AB35" i="122"/>
  <c r="AR35" i="122" s="1"/>
  <c r="AP34" i="122"/>
  <c r="AN34" i="122"/>
  <c r="AM34" i="122"/>
  <c r="AH34" i="122"/>
  <c r="AF34" i="122"/>
  <c r="AE34" i="122"/>
  <c r="AB34" i="122"/>
  <c r="AL34" i="122" s="1"/>
  <c r="AQ33" i="122"/>
  <c r="AO33" i="122"/>
  <c r="AN33" i="122"/>
  <c r="AK33" i="122"/>
  <c r="AI33" i="122"/>
  <c r="AG33" i="122"/>
  <c r="AF33" i="122"/>
  <c r="AC33" i="122"/>
  <c r="AB33" i="122"/>
  <c r="AM33" i="122" s="1"/>
  <c r="AP32" i="122"/>
  <c r="AO32" i="122"/>
  <c r="AH32" i="122"/>
  <c r="AG32" i="122"/>
  <c r="AB32" i="122"/>
  <c r="AN32" i="122" s="1"/>
  <c r="AQ31" i="122"/>
  <c r="AP31" i="122"/>
  <c r="AO31" i="122"/>
  <c r="AM31" i="122"/>
  <c r="AL31" i="122"/>
  <c r="AK31" i="122"/>
  <c r="AI31" i="122"/>
  <c r="AH31" i="122"/>
  <c r="AG31" i="122"/>
  <c r="AE31" i="122"/>
  <c r="AD31" i="122"/>
  <c r="AC31" i="122"/>
  <c r="AB31" i="122"/>
  <c r="AN31" i="122" s="1"/>
  <c r="AL30" i="122"/>
  <c r="AI30" i="122"/>
  <c r="AD30" i="122"/>
  <c r="AB30" i="122"/>
  <c r="AR30" i="122" s="1"/>
  <c r="AB29" i="122"/>
  <c r="AP28" i="122"/>
  <c r="AN28" i="122"/>
  <c r="AL28" i="122"/>
  <c r="AK28" i="122"/>
  <c r="AH28" i="122"/>
  <c r="AF28" i="122"/>
  <c r="AD28" i="122"/>
  <c r="AC28" i="122"/>
  <c r="AB28" i="122"/>
  <c r="AR28" i="122" s="1"/>
  <c r="AQ27" i="122"/>
  <c r="AP27" i="122"/>
  <c r="AO27" i="122"/>
  <c r="AM27" i="122"/>
  <c r="AL27" i="122"/>
  <c r="AK27" i="122"/>
  <c r="AI27" i="122"/>
  <c r="AH27" i="122"/>
  <c r="AG27" i="122"/>
  <c r="AE27" i="122"/>
  <c r="AD27" i="122"/>
  <c r="AC27" i="122"/>
  <c r="AB27" i="122"/>
  <c r="AR27" i="122" s="1"/>
  <c r="AP26" i="122"/>
  <c r="AN26" i="122"/>
  <c r="AM26" i="122"/>
  <c r="AH26" i="122"/>
  <c r="AF26" i="122"/>
  <c r="AE26" i="122"/>
  <c r="AB26" i="122"/>
  <c r="AL26" i="122" s="1"/>
  <c r="AB25" i="122"/>
  <c r="AR24" i="122"/>
  <c r="AP24" i="122"/>
  <c r="AO24" i="122"/>
  <c r="AJ24" i="122"/>
  <c r="AH24" i="122"/>
  <c r="AG24" i="122"/>
  <c r="AB24" i="122"/>
  <c r="AQ23" i="122"/>
  <c r="AP23" i="122"/>
  <c r="AO23" i="122"/>
  <c r="AM23" i="122"/>
  <c r="AL23" i="122"/>
  <c r="AK23" i="122"/>
  <c r="AI23" i="122"/>
  <c r="AH23" i="122"/>
  <c r="AG23" i="122"/>
  <c r="AE23" i="122"/>
  <c r="AD23" i="122"/>
  <c r="AC23" i="122"/>
  <c r="AB23" i="122"/>
  <c r="AN23" i="122" s="1"/>
  <c r="AB22" i="122"/>
  <c r="AB21" i="122"/>
  <c r="AB20" i="122"/>
  <c r="AQ19" i="122"/>
  <c r="AP19" i="122"/>
  <c r="AO19" i="122"/>
  <c r="AM19" i="122"/>
  <c r="AL19" i="122"/>
  <c r="AK19" i="122"/>
  <c r="AI19" i="122"/>
  <c r="AH19" i="122"/>
  <c r="AG19" i="122"/>
  <c r="AE19" i="122"/>
  <c r="AD19" i="122"/>
  <c r="AC19" i="122"/>
  <c r="AB19" i="122"/>
  <c r="AR19" i="122" s="1"/>
  <c r="AP18" i="122"/>
  <c r="AN18" i="122"/>
  <c r="AM18" i="122"/>
  <c r="AH18" i="122"/>
  <c r="AF18" i="122"/>
  <c r="AE18" i="122"/>
  <c r="AB18" i="122"/>
  <c r="AL18" i="122" s="1"/>
  <c r="AB17" i="122"/>
  <c r="AB16" i="122"/>
  <c r="AB15" i="122"/>
  <c r="AB14" i="122"/>
  <c r="AB13" i="122"/>
  <c r="AB12" i="122"/>
  <c r="AB11" i="122"/>
  <c r="AB10" i="122"/>
  <c r="AB9" i="122"/>
  <c r="AB8" i="122"/>
  <c r="AB7" i="122"/>
  <c r="AB6" i="122"/>
  <c r="AB5" i="122"/>
  <c r="AB4" i="122"/>
  <c r="AB3" i="122"/>
  <c r="AB2" i="122"/>
  <c r="AQ112" i="121"/>
  <c r="AN112" i="121"/>
  <c r="AL112" i="121"/>
  <c r="AK112" i="121"/>
  <c r="AI112" i="121"/>
  <c r="AF112" i="121"/>
  <c r="AD112" i="121"/>
  <c r="AC112" i="121"/>
  <c r="AB112" i="121"/>
  <c r="AR112" i="121" s="1"/>
  <c r="AO111" i="121"/>
  <c r="AM111" i="121"/>
  <c r="AL111" i="121"/>
  <c r="AG111" i="121"/>
  <c r="AE111" i="121"/>
  <c r="AD111" i="121"/>
  <c r="AB111" i="121"/>
  <c r="AK111" i="121" s="1"/>
  <c r="AP110" i="121"/>
  <c r="AO110" i="121"/>
  <c r="AN110" i="121"/>
  <c r="AM110" i="121"/>
  <c r="AL110" i="121"/>
  <c r="AK110" i="121"/>
  <c r="AH110" i="121"/>
  <c r="AG110" i="121"/>
  <c r="AF110" i="121"/>
  <c r="AE110" i="121"/>
  <c r="AD110" i="121"/>
  <c r="AC110" i="121"/>
  <c r="AB110" i="121"/>
  <c r="AR110" i="121" s="1"/>
  <c r="AQ109" i="121"/>
  <c r="AP109" i="121"/>
  <c r="AO109" i="121"/>
  <c r="AN109" i="121"/>
  <c r="AM109" i="121"/>
  <c r="AL109" i="121"/>
  <c r="AI109" i="121"/>
  <c r="AH109" i="121"/>
  <c r="AG109" i="121"/>
  <c r="AF109" i="121"/>
  <c r="AE109" i="121"/>
  <c r="AD109" i="121"/>
  <c r="AB109" i="121"/>
  <c r="AK109" i="121" s="1"/>
  <c r="AP108" i="121"/>
  <c r="AO108" i="121"/>
  <c r="AH108" i="121"/>
  <c r="AG108" i="121"/>
  <c r="AB108" i="121"/>
  <c r="AN108" i="121" s="1"/>
  <c r="AQ107" i="121"/>
  <c r="AP107" i="121"/>
  <c r="AN107" i="121"/>
  <c r="AK107" i="121"/>
  <c r="AI107" i="121"/>
  <c r="AH107" i="121"/>
  <c r="AF107" i="121"/>
  <c r="AC107" i="121"/>
  <c r="AB107" i="121"/>
  <c r="AO107" i="121" s="1"/>
  <c r="AI106" i="121"/>
  <c r="AB106" i="121"/>
  <c r="AB105" i="121"/>
  <c r="AQ104" i="121"/>
  <c r="AN104" i="121"/>
  <c r="AL104" i="121"/>
  <c r="AK104" i="121"/>
  <c r="AI104" i="121"/>
  <c r="AF104" i="121"/>
  <c r="AD104" i="121"/>
  <c r="AC104" i="121"/>
  <c r="AB104" i="121"/>
  <c r="AR104" i="121" s="1"/>
  <c r="AO103" i="121"/>
  <c r="AM103" i="121"/>
  <c r="AL103" i="121"/>
  <c r="AG103" i="121"/>
  <c r="AE103" i="121"/>
  <c r="AD103" i="121"/>
  <c r="AB103" i="121"/>
  <c r="AK103" i="121" s="1"/>
  <c r="AP102" i="121"/>
  <c r="AO102" i="121"/>
  <c r="AN102" i="121"/>
  <c r="AM102" i="121"/>
  <c r="AL102" i="121"/>
  <c r="AK102" i="121"/>
  <c r="AH102" i="121"/>
  <c r="AG102" i="121"/>
  <c r="AF102" i="121"/>
  <c r="AE102" i="121"/>
  <c r="AD102" i="121"/>
  <c r="AC102" i="121"/>
  <c r="AB102" i="121"/>
  <c r="AR102" i="121" s="1"/>
  <c r="AQ101" i="121"/>
  <c r="AP101" i="121"/>
  <c r="AO101" i="121"/>
  <c r="AN101" i="121"/>
  <c r="AM101" i="121"/>
  <c r="AL101" i="121"/>
  <c r="AI101" i="121"/>
  <c r="AH101" i="121"/>
  <c r="AG101" i="121"/>
  <c r="AF101" i="121"/>
  <c r="AE101" i="121"/>
  <c r="AD101" i="121"/>
  <c r="AB101" i="121"/>
  <c r="AK101" i="121" s="1"/>
  <c r="AP100" i="121"/>
  <c r="AO100" i="121"/>
  <c r="AH100" i="121"/>
  <c r="AG100" i="121"/>
  <c r="AB100" i="121"/>
  <c r="AN100" i="121" s="1"/>
  <c r="AQ99" i="121"/>
  <c r="AP99" i="121"/>
  <c r="AN99" i="121"/>
  <c r="AK99" i="121"/>
  <c r="AI99" i="121"/>
  <c r="AH99" i="121"/>
  <c r="AF99" i="121"/>
  <c r="AC99" i="121"/>
  <c r="AB99" i="121"/>
  <c r="AO99" i="121" s="1"/>
  <c r="AQ98" i="121"/>
  <c r="AJ98" i="121"/>
  <c r="AB98" i="121"/>
  <c r="AR98" i="121" s="1"/>
  <c r="AB97" i="121"/>
  <c r="AQ96" i="121"/>
  <c r="AN96" i="121"/>
  <c r="AL96" i="121"/>
  <c r="AK96" i="121"/>
  <c r="AI96" i="121"/>
  <c r="AF96" i="121"/>
  <c r="AD96" i="121"/>
  <c r="AC96" i="121"/>
  <c r="AB96" i="121"/>
  <c r="AR96" i="121" s="1"/>
  <c r="AB95" i="121"/>
  <c r="AP94" i="121"/>
  <c r="AO94" i="121"/>
  <c r="AN94" i="121"/>
  <c r="AM94" i="121"/>
  <c r="AL94" i="121"/>
  <c r="AK94" i="121"/>
  <c r="AH94" i="121"/>
  <c r="AG94" i="121"/>
  <c r="AF94" i="121"/>
  <c r="AE94" i="121"/>
  <c r="AD94" i="121"/>
  <c r="AC94" i="121"/>
  <c r="AB94" i="121"/>
  <c r="AR94" i="121" s="1"/>
  <c r="AQ93" i="121"/>
  <c r="AP93" i="121"/>
  <c r="AO93" i="121"/>
  <c r="AN93" i="121"/>
  <c r="AM93" i="121"/>
  <c r="AL93" i="121"/>
  <c r="AI93" i="121"/>
  <c r="AH93" i="121"/>
  <c r="AG93" i="121"/>
  <c r="AF93" i="121"/>
  <c r="AE93" i="121"/>
  <c r="AD93" i="121"/>
  <c r="AB93" i="121"/>
  <c r="AK93" i="121" s="1"/>
  <c r="AP92" i="121"/>
  <c r="AO92" i="121"/>
  <c r="AH92" i="121"/>
  <c r="AG92" i="121"/>
  <c r="AB92" i="121"/>
  <c r="AN92" i="121" s="1"/>
  <c r="AQ91" i="121"/>
  <c r="AP91" i="121"/>
  <c r="AN91" i="121"/>
  <c r="AK91" i="121"/>
  <c r="AI91" i="121"/>
  <c r="AH91" i="121"/>
  <c r="AF91" i="121"/>
  <c r="AC91" i="121"/>
  <c r="AB91" i="121"/>
  <c r="AO91" i="121" s="1"/>
  <c r="AQ90" i="121"/>
  <c r="AJ90" i="121"/>
  <c r="AB90" i="121"/>
  <c r="AR90" i="121" s="1"/>
  <c r="AB89" i="121"/>
  <c r="AQ88" i="121"/>
  <c r="AN88" i="121"/>
  <c r="AL88" i="121"/>
  <c r="AK88" i="121"/>
  <c r="AI88" i="121"/>
  <c r="AF88" i="121"/>
  <c r="AD88" i="121"/>
  <c r="AC88" i="121"/>
  <c r="AB88" i="121"/>
  <c r="AR88" i="121" s="1"/>
  <c r="AO87" i="121"/>
  <c r="AM87" i="121"/>
  <c r="AL87" i="121"/>
  <c r="AG87" i="121"/>
  <c r="AE87" i="121"/>
  <c r="AD87" i="121"/>
  <c r="AB87" i="121"/>
  <c r="AK87" i="121" s="1"/>
  <c r="AP86" i="121"/>
  <c r="AO86" i="121"/>
  <c r="AN86" i="121"/>
  <c r="AM86" i="121"/>
  <c r="AL86" i="121"/>
  <c r="AK86" i="121"/>
  <c r="AH86" i="121"/>
  <c r="AG86" i="121"/>
  <c r="AF86" i="121"/>
  <c r="AE86" i="121"/>
  <c r="AD86" i="121"/>
  <c r="AC86" i="121"/>
  <c r="AB86" i="121"/>
  <c r="AR86" i="121" s="1"/>
  <c r="AQ85" i="121"/>
  <c r="AP85" i="121"/>
  <c r="AO85" i="121"/>
  <c r="AN85" i="121"/>
  <c r="AM85" i="121"/>
  <c r="AL85" i="121"/>
  <c r="AI85" i="121"/>
  <c r="AH85" i="121"/>
  <c r="AG85" i="121"/>
  <c r="AF85" i="121"/>
  <c r="AE85" i="121"/>
  <c r="AD85" i="121"/>
  <c r="AB85" i="121"/>
  <c r="AK85" i="121" s="1"/>
  <c r="AP84" i="121"/>
  <c r="AO84" i="121"/>
  <c r="AH84" i="121"/>
  <c r="AG84" i="121"/>
  <c r="AB84" i="121"/>
  <c r="AN84" i="121" s="1"/>
  <c r="AQ83" i="121"/>
  <c r="AP83" i="121"/>
  <c r="AN83" i="121"/>
  <c r="AK83" i="121"/>
  <c r="AI83" i="121"/>
  <c r="AH83" i="121"/>
  <c r="AF83" i="121"/>
  <c r="AC83" i="121"/>
  <c r="AB83" i="121"/>
  <c r="AO83" i="121" s="1"/>
  <c r="AB82" i="121"/>
  <c r="AR81" i="121"/>
  <c r="AJ81" i="121"/>
  <c r="AC81" i="121"/>
  <c r="AB81" i="121"/>
  <c r="AK81" i="121" s="1"/>
  <c r="AQ80" i="121"/>
  <c r="AN80" i="121"/>
  <c r="AL80" i="121"/>
  <c r="AK80" i="121"/>
  <c r="AI80" i="121"/>
  <c r="AF80" i="121"/>
  <c r="AD80" i="121"/>
  <c r="AC80" i="121"/>
  <c r="AB80" i="121"/>
  <c r="AR80" i="121" s="1"/>
  <c r="AO79" i="121"/>
  <c r="AM79" i="121"/>
  <c r="AL79" i="121"/>
  <c r="AG79" i="121"/>
  <c r="AE79" i="121"/>
  <c r="AD79" i="121"/>
  <c r="AB79" i="121"/>
  <c r="AK79" i="121" s="1"/>
  <c r="AP78" i="121"/>
  <c r="AO78" i="121"/>
  <c r="AN78" i="121"/>
  <c r="AM78" i="121"/>
  <c r="AL78" i="121"/>
  <c r="AK78" i="121"/>
  <c r="AH78" i="121"/>
  <c r="AG78" i="121"/>
  <c r="AF78" i="121"/>
  <c r="AE78" i="121"/>
  <c r="AD78" i="121"/>
  <c r="AC78" i="121"/>
  <c r="AB78" i="121"/>
  <c r="AR78" i="121" s="1"/>
  <c r="AQ77" i="121"/>
  <c r="AP77" i="121"/>
  <c r="AO77" i="121"/>
  <c r="AN77" i="121"/>
  <c r="AM77" i="121"/>
  <c r="AL77" i="121"/>
  <c r="AI77" i="121"/>
  <c r="AH77" i="121"/>
  <c r="AG77" i="121"/>
  <c r="AF77" i="121"/>
  <c r="AE77" i="121"/>
  <c r="AD77" i="121"/>
  <c r="AB77" i="121"/>
  <c r="AK77" i="121" s="1"/>
  <c r="AP76" i="121"/>
  <c r="AO76" i="121"/>
  <c r="AH76" i="121"/>
  <c r="AG76" i="121"/>
  <c r="AB76" i="121"/>
  <c r="AN76" i="121" s="1"/>
  <c r="AQ75" i="121"/>
  <c r="AP75" i="121"/>
  <c r="AN75" i="121"/>
  <c r="AK75" i="121"/>
  <c r="AI75" i="121"/>
  <c r="AH75" i="121"/>
  <c r="AF75" i="121"/>
  <c r="AC75" i="121"/>
  <c r="AB75" i="121"/>
  <c r="AO75" i="121" s="1"/>
  <c r="AR74" i="121"/>
  <c r="AQ74" i="121"/>
  <c r="AI74" i="121"/>
  <c r="AB74" i="121"/>
  <c r="AR73" i="121"/>
  <c r="AK73" i="121"/>
  <c r="AJ73" i="121"/>
  <c r="AC73" i="121"/>
  <c r="AB73" i="121"/>
  <c r="AQ72" i="121"/>
  <c r="AN72" i="121"/>
  <c r="AL72" i="121"/>
  <c r="AK72" i="121"/>
  <c r="AI72" i="121"/>
  <c r="AF72" i="121"/>
  <c r="AD72" i="121"/>
  <c r="AC72" i="121"/>
  <c r="AB72" i="121"/>
  <c r="AR72" i="121" s="1"/>
  <c r="AO71" i="121"/>
  <c r="AM71" i="121"/>
  <c r="AL71" i="121"/>
  <c r="AG71" i="121"/>
  <c r="AE71" i="121"/>
  <c r="AD71" i="121"/>
  <c r="AB71" i="121"/>
  <c r="AK71" i="121" s="1"/>
  <c r="AP70" i="121"/>
  <c r="AO70" i="121"/>
  <c r="AN70" i="121"/>
  <c r="AM70" i="121"/>
  <c r="AL70" i="121"/>
  <c r="AK70" i="121"/>
  <c r="AH70" i="121"/>
  <c r="AG70" i="121"/>
  <c r="AF70" i="121"/>
  <c r="AE70" i="121"/>
  <c r="AD70" i="121"/>
  <c r="AC70" i="121"/>
  <c r="AB70" i="121"/>
  <c r="AR70" i="121" s="1"/>
  <c r="AB69" i="121"/>
  <c r="AP68" i="121"/>
  <c r="AO68" i="121"/>
  <c r="AH68" i="121"/>
  <c r="AG68" i="121"/>
  <c r="AB68" i="121"/>
  <c r="AN68" i="121" s="1"/>
  <c r="AQ67" i="121"/>
  <c r="AP67" i="121"/>
  <c r="AN67" i="121"/>
  <c r="AK67" i="121"/>
  <c r="AI67" i="121"/>
  <c r="AH67" i="121"/>
  <c r="AF67" i="121"/>
  <c r="AC67" i="121"/>
  <c r="AB67" i="121"/>
  <c r="AO67" i="121" s="1"/>
  <c r="AI66" i="121"/>
  <c r="AB66" i="121"/>
  <c r="AB65" i="121"/>
  <c r="AQ64" i="121"/>
  <c r="AN64" i="121"/>
  <c r="AL64" i="121"/>
  <c r="AK64" i="121"/>
  <c r="AI64" i="121"/>
  <c r="AF64" i="121"/>
  <c r="AD64" i="121"/>
  <c r="AC64" i="121"/>
  <c r="AB64" i="121"/>
  <c r="AR64" i="121" s="1"/>
  <c r="AO63" i="121"/>
  <c r="AM63" i="121"/>
  <c r="AL63" i="121"/>
  <c r="AG63" i="121"/>
  <c r="AE63" i="121"/>
  <c r="AD63" i="121"/>
  <c r="AB63" i="121"/>
  <c r="AK63" i="121" s="1"/>
  <c r="AP62" i="121"/>
  <c r="AO62" i="121"/>
  <c r="AN62" i="121"/>
  <c r="AM62" i="121"/>
  <c r="AL62" i="121"/>
  <c r="AK62" i="121"/>
  <c r="AH62" i="121"/>
  <c r="AG62" i="121"/>
  <c r="AF62" i="121"/>
  <c r="AE62" i="121"/>
  <c r="AD62" i="121"/>
  <c r="AC62" i="121"/>
  <c r="AB62" i="121"/>
  <c r="AR62" i="121" s="1"/>
  <c r="AQ61" i="121"/>
  <c r="AP61" i="121"/>
  <c r="AO61" i="121"/>
  <c r="AN61" i="121"/>
  <c r="AM61" i="121"/>
  <c r="AL61" i="121"/>
  <c r="AI61" i="121"/>
  <c r="AH61" i="121"/>
  <c r="AG61" i="121"/>
  <c r="AF61" i="121"/>
  <c r="AE61" i="121"/>
  <c r="AD61" i="121"/>
  <c r="AB61" i="121"/>
  <c r="AK61" i="121" s="1"/>
  <c r="AP60" i="121"/>
  <c r="AO60" i="121"/>
  <c r="AH60" i="121"/>
  <c r="AG60" i="121"/>
  <c r="AB60" i="121"/>
  <c r="AN60" i="121" s="1"/>
  <c r="AQ59" i="121"/>
  <c r="AP59" i="121"/>
  <c r="AN59" i="121"/>
  <c r="AK59" i="121"/>
  <c r="AI59" i="121"/>
  <c r="AH59" i="121"/>
  <c r="AF59" i="121"/>
  <c r="AC59" i="121"/>
  <c r="AB59" i="121"/>
  <c r="AO59" i="121" s="1"/>
  <c r="AQ58" i="121"/>
  <c r="AJ58" i="121"/>
  <c r="AB58" i="121"/>
  <c r="AR58" i="121" s="1"/>
  <c r="AB57" i="121"/>
  <c r="AQ56" i="121"/>
  <c r="AN56" i="121"/>
  <c r="AL56" i="121"/>
  <c r="AK56" i="121"/>
  <c r="AI56" i="121"/>
  <c r="AF56" i="121"/>
  <c r="AD56" i="121"/>
  <c r="AC56" i="121"/>
  <c r="AB56" i="121"/>
  <c r="AR56" i="121" s="1"/>
  <c r="AO55" i="121"/>
  <c r="AM55" i="121"/>
  <c r="AL55" i="121"/>
  <c r="AG55" i="121"/>
  <c r="AE55" i="121"/>
  <c r="AD55" i="121"/>
  <c r="AB55" i="121"/>
  <c r="AK55" i="121" s="1"/>
  <c r="AP54" i="121"/>
  <c r="AO54" i="121"/>
  <c r="AN54" i="121"/>
  <c r="AM54" i="121"/>
  <c r="AL54" i="121"/>
  <c r="AK54" i="121"/>
  <c r="AH54" i="121"/>
  <c r="AG54" i="121"/>
  <c r="AF54" i="121"/>
  <c r="AE54" i="121"/>
  <c r="AD54" i="121"/>
  <c r="AC54" i="121"/>
  <c r="AB54" i="121"/>
  <c r="AR54" i="121" s="1"/>
  <c r="AQ53" i="121"/>
  <c r="AP53" i="121"/>
  <c r="AO53" i="121"/>
  <c r="AN53" i="121"/>
  <c r="AM53" i="121"/>
  <c r="AL53" i="121"/>
  <c r="AI53" i="121"/>
  <c r="AH53" i="121"/>
  <c r="AG53" i="121"/>
  <c r="AF53" i="121"/>
  <c r="AE53" i="121"/>
  <c r="AD53" i="121"/>
  <c r="AB53" i="121"/>
  <c r="AK53" i="121" s="1"/>
  <c r="AP52" i="121"/>
  <c r="AO52" i="121"/>
  <c r="AH52" i="121"/>
  <c r="AG52" i="121"/>
  <c r="AB52" i="121"/>
  <c r="AN52" i="121" s="1"/>
  <c r="AB51" i="121"/>
  <c r="AB50" i="121"/>
  <c r="AB49" i="121"/>
  <c r="AQ48" i="121"/>
  <c r="AN48" i="121"/>
  <c r="AL48" i="121"/>
  <c r="AK48" i="121"/>
  <c r="AI48" i="121"/>
  <c r="AF48" i="121"/>
  <c r="AD48" i="121"/>
  <c r="AC48" i="121"/>
  <c r="AB48" i="121"/>
  <c r="AR48" i="121" s="1"/>
  <c r="AO47" i="121"/>
  <c r="AM47" i="121"/>
  <c r="AL47" i="121"/>
  <c r="AG47" i="121"/>
  <c r="AE47" i="121"/>
  <c r="AD47" i="121"/>
  <c r="AB47" i="121"/>
  <c r="AK47" i="121" s="1"/>
  <c r="AP46" i="121"/>
  <c r="AO46" i="121"/>
  <c r="AN46" i="121"/>
  <c r="AM46" i="121"/>
  <c r="AL46" i="121"/>
  <c r="AK46" i="121"/>
  <c r="AH46" i="121"/>
  <c r="AG46" i="121"/>
  <c r="AF46" i="121"/>
  <c r="AE46" i="121"/>
  <c r="AD46" i="121"/>
  <c r="AC46" i="121"/>
  <c r="AB46" i="121"/>
  <c r="AR46" i="121" s="1"/>
  <c r="AQ45" i="121"/>
  <c r="AP45" i="121"/>
  <c r="AO45" i="121"/>
  <c r="AN45" i="121"/>
  <c r="AM45" i="121"/>
  <c r="AL45" i="121"/>
  <c r="AI45" i="121"/>
  <c r="AH45" i="121"/>
  <c r="AG45" i="121"/>
  <c r="AF45" i="121"/>
  <c r="AE45" i="121"/>
  <c r="AD45" i="121"/>
  <c r="AB45" i="121"/>
  <c r="AK45" i="121" s="1"/>
  <c r="AP44" i="121"/>
  <c r="AO44" i="121"/>
  <c r="AH44" i="121"/>
  <c r="AG44" i="121"/>
  <c r="AB44" i="121"/>
  <c r="AN44" i="121" s="1"/>
  <c r="AQ43" i="121"/>
  <c r="AP43" i="121"/>
  <c r="AN43" i="121"/>
  <c r="AK43" i="121"/>
  <c r="AI43" i="121"/>
  <c r="AH43" i="121"/>
  <c r="AF43" i="121"/>
  <c r="AC43" i="121"/>
  <c r="AB43" i="121"/>
  <c r="AO43" i="121" s="1"/>
  <c r="AQ42" i="121"/>
  <c r="AJ42" i="121"/>
  <c r="AB42" i="121"/>
  <c r="AR42" i="121" s="1"/>
  <c r="AB41" i="121"/>
  <c r="AQ40" i="121"/>
  <c r="AN40" i="121"/>
  <c r="AL40" i="121"/>
  <c r="AK40" i="121"/>
  <c r="AI40" i="121"/>
  <c r="AF40" i="121"/>
  <c r="AD40" i="121"/>
  <c r="AC40" i="121"/>
  <c r="AB40" i="121"/>
  <c r="AR40" i="121" s="1"/>
  <c r="AO39" i="121"/>
  <c r="AM39" i="121"/>
  <c r="AL39" i="121"/>
  <c r="AG39" i="121"/>
  <c r="AE39" i="121"/>
  <c r="AD39" i="121"/>
  <c r="AB39" i="121"/>
  <c r="AK39" i="121" s="1"/>
  <c r="AB38" i="121"/>
  <c r="AQ37" i="121"/>
  <c r="AP37" i="121"/>
  <c r="AO37" i="121"/>
  <c r="AN37" i="121"/>
  <c r="AM37" i="121"/>
  <c r="AL37" i="121"/>
  <c r="AI37" i="121"/>
  <c r="AH37" i="121"/>
  <c r="AG37" i="121"/>
  <c r="AF37" i="121"/>
  <c r="AE37" i="121"/>
  <c r="AD37" i="121"/>
  <c r="AB37" i="121"/>
  <c r="AK37" i="121" s="1"/>
  <c r="AP36" i="121"/>
  <c r="AO36" i="121"/>
  <c r="AH36" i="121"/>
  <c r="AG36" i="121"/>
  <c r="AB36" i="121"/>
  <c r="AN36" i="121" s="1"/>
  <c r="AQ35" i="121"/>
  <c r="AP35" i="121"/>
  <c r="AN35" i="121"/>
  <c r="AK35" i="121"/>
  <c r="AI35" i="121"/>
  <c r="AH35" i="121"/>
  <c r="AF35" i="121"/>
  <c r="AC35" i="121"/>
  <c r="AB35" i="121"/>
  <c r="AO35" i="121" s="1"/>
  <c r="AR34" i="121"/>
  <c r="AQ34" i="121"/>
  <c r="AJ34" i="121"/>
  <c r="AI34" i="121"/>
  <c r="AB34" i="121"/>
  <c r="AR33" i="121"/>
  <c r="AJ33" i="121"/>
  <c r="AC33" i="121"/>
  <c r="AB33" i="121"/>
  <c r="AK33" i="121" s="1"/>
  <c r="AQ32" i="121"/>
  <c r="AN32" i="121"/>
  <c r="AL32" i="121"/>
  <c r="AK32" i="121"/>
  <c r="AI32" i="121"/>
  <c r="AF32" i="121"/>
  <c r="AD32" i="121"/>
  <c r="AC32" i="121"/>
  <c r="AB32" i="121"/>
  <c r="AR32" i="121" s="1"/>
  <c r="AO31" i="121"/>
  <c r="AM31" i="121"/>
  <c r="AL31" i="121"/>
  <c r="AG31" i="121"/>
  <c r="AE31" i="121"/>
  <c r="AD31" i="121"/>
  <c r="AB31" i="121"/>
  <c r="AK31" i="121" s="1"/>
  <c r="AP30" i="121"/>
  <c r="AN30" i="121"/>
  <c r="AM30" i="121"/>
  <c r="AK30" i="121"/>
  <c r="AH30" i="121"/>
  <c r="AG30" i="121"/>
  <c r="AF30" i="121"/>
  <c r="AE30" i="121"/>
  <c r="AD30" i="121"/>
  <c r="AC30" i="121"/>
  <c r="AB30" i="121"/>
  <c r="AL30" i="121" s="1"/>
  <c r="AQ29" i="121"/>
  <c r="AO29" i="121"/>
  <c r="AN29" i="121"/>
  <c r="AL29" i="121"/>
  <c r="AI29" i="121"/>
  <c r="AH29" i="121"/>
  <c r="AG29" i="121"/>
  <c r="AF29" i="121"/>
  <c r="AE29" i="121"/>
  <c r="AD29" i="121"/>
  <c r="AB29" i="121"/>
  <c r="AM29" i="121" s="1"/>
  <c r="AP28" i="121"/>
  <c r="AO28" i="121"/>
  <c r="AH28" i="121"/>
  <c r="AG28" i="121"/>
  <c r="AB28" i="121"/>
  <c r="AN28" i="121" s="1"/>
  <c r="AQ27" i="121"/>
  <c r="AP27" i="121"/>
  <c r="AN27" i="121"/>
  <c r="AK27" i="121"/>
  <c r="AI27" i="121"/>
  <c r="AH27" i="121"/>
  <c r="AF27" i="121"/>
  <c r="AC27" i="121"/>
  <c r="AB27" i="121"/>
  <c r="AO27" i="121" s="1"/>
  <c r="AQ26" i="121"/>
  <c r="AJ26" i="121"/>
  <c r="AB26" i="121"/>
  <c r="AR26" i="121" s="1"/>
  <c r="AB25" i="121"/>
  <c r="AQ24" i="121"/>
  <c r="AN24" i="121"/>
  <c r="AL24" i="121"/>
  <c r="AK24" i="121"/>
  <c r="AI24" i="121"/>
  <c r="AF24" i="121"/>
  <c r="AD24" i="121"/>
  <c r="AC24" i="121"/>
  <c r="AB24" i="121"/>
  <c r="AR24" i="121" s="1"/>
  <c r="AO23" i="121"/>
  <c r="AM23" i="121"/>
  <c r="AL23" i="121"/>
  <c r="AG23" i="121"/>
  <c r="AE23" i="121"/>
  <c r="AD23" i="121"/>
  <c r="AB23" i="121"/>
  <c r="AK23" i="121" s="1"/>
  <c r="AB22" i="121"/>
  <c r="AB21" i="121"/>
  <c r="AB20" i="121"/>
  <c r="AQ19" i="121"/>
  <c r="AP19" i="121"/>
  <c r="AN19" i="121"/>
  <c r="AK19" i="121"/>
  <c r="AI19" i="121"/>
  <c r="AH19" i="121"/>
  <c r="AF19" i="121"/>
  <c r="AC19" i="121"/>
  <c r="AB19" i="121"/>
  <c r="AO19" i="121" s="1"/>
  <c r="AR18" i="121"/>
  <c r="AQ18" i="121"/>
  <c r="AJ18" i="121"/>
  <c r="AI18" i="121"/>
  <c r="AB18" i="121"/>
  <c r="AB17" i="121"/>
  <c r="AB16" i="121"/>
  <c r="AB15" i="121"/>
  <c r="AB14" i="121"/>
  <c r="AB13" i="121"/>
  <c r="AB12" i="121"/>
  <c r="AB11" i="121"/>
  <c r="AB10" i="121"/>
  <c r="AB9" i="121"/>
  <c r="AB8" i="121"/>
  <c r="AB7" i="121"/>
  <c r="AB6" i="121"/>
  <c r="AB5" i="121"/>
  <c r="AB4" i="121"/>
  <c r="AB3" i="121"/>
  <c r="AB2" i="121"/>
  <c r="AR112" i="120"/>
  <c r="AJ112" i="120"/>
  <c r="AC112" i="120"/>
  <c r="AB112" i="120"/>
  <c r="AK112" i="120" s="1"/>
  <c r="AO111" i="120"/>
  <c r="AN111" i="120"/>
  <c r="AL111" i="120"/>
  <c r="AK111" i="120"/>
  <c r="AG111" i="120"/>
  <c r="AF111" i="120"/>
  <c r="AD111" i="120"/>
  <c r="AC111" i="120"/>
  <c r="AB111" i="120"/>
  <c r="AR111" i="120" s="1"/>
  <c r="AP110" i="120"/>
  <c r="AO110" i="120"/>
  <c r="AM110" i="120"/>
  <c r="AL110" i="120"/>
  <c r="AH110" i="120"/>
  <c r="AG110" i="120"/>
  <c r="AE110" i="120"/>
  <c r="AD110" i="120"/>
  <c r="AB110" i="120"/>
  <c r="AK110" i="120" s="1"/>
  <c r="AQ109" i="120"/>
  <c r="AP109" i="120"/>
  <c r="AN109" i="120"/>
  <c r="AM109" i="120"/>
  <c r="AI109" i="120"/>
  <c r="AH109" i="120"/>
  <c r="AF109" i="120"/>
  <c r="AE109" i="120"/>
  <c r="AB109" i="120"/>
  <c r="AL109" i="120" s="1"/>
  <c r="AQ108" i="120"/>
  <c r="AO108" i="120"/>
  <c r="AN108" i="120"/>
  <c r="AI108" i="120"/>
  <c r="AG108" i="120"/>
  <c r="AF108" i="120"/>
  <c r="AB108" i="120"/>
  <c r="AM108" i="120" s="1"/>
  <c r="AP107" i="120"/>
  <c r="AO107" i="120"/>
  <c r="AH107" i="120"/>
  <c r="AG107" i="120"/>
  <c r="AB107" i="120"/>
  <c r="AN107" i="120" s="1"/>
  <c r="AQ106" i="120"/>
  <c r="AP106" i="120"/>
  <c r="AL106" i="120"/>
  <c r="AK106" i="120"/>
  <c r="AI106" i="120"/>
  <c r="AH106" i="120"/>
  <c r="AD106" i="120"/>
  <c r="AC106" i="120"/>
  <c r="AB106" i="120"/>
  <c r="AO106" i="120" s="1"/>
  <c r="AR105" i="120"/>
  <c r="AQ105" i="120"/>
  <c r="AI105" i="120"/>
  <c r="AB105" i="120"/>
  <c r="AR104" i="120"/>
  <c r="AK104" i="120"/>
  <c r="AC104" i="120"/>
  <c r="AB104" i="120"/>
  <c r="AO103" i="120"/>
  <c r="AN103" i="120"/>
  <c r="AL103" i="120"/>
  <c r="AK103" i="120"/>
  <c r="AG103" i="120"/>
  <c r="AF103" i="120"/>
  <c r="AD103" i="120"/>
  <c r="AC103" i="120"/>
  <c r="AB103" i="120"/>
  <c r="AR103" i="120" s="1"/>
  <c r="AP102" i="120"/>
  <c r="AO102" i="120"/>
  <c r="AM102" i="120"/>
  <c r="AL102" i="120"/>
  <c r="AH102" i="120"/>
  <c r="AG102" i="120"/>
  <c r="AE102" i="120"/>
  <c r="AD102" i="120"/>
  <c r="AB102" i="120"/>
  <c r="AK102" i="120" s="1"/>
  <c r="AQ101" i="120"/>
  <c r="AP101" i="120"/>
  <c r="AN101" i="120"/>
  <c r="AM101" i="120"/>
  <c r="AI101" i="120"/>
  <c r="AH101" i="120"/>
  <c r="AF101" i="120"/>
  <c r="AE101" i="120"/>
  <c r="AB101" i="120"/>
  <c r="AL101" i="120" s="1"/>
  <c r="AQ100" i="120"/>
  <c r="AO100" i="120"/>
  <c r="AN100" i="120"/>
  <c r="AI100" i="120"/>
  <c r="AG100" i="120"/>
  <c r="AF100" i="120"/>
  <c r="AB100" i="120"/>
  <c r="AM100" i="120" s="1"/>
  <c r="AP99" i="120"/>
  <c r="AO99" i="120"/>
  <c r="AH99" i="120"/>
  <c r="AG99" i="120"/>
  <c r="AB99" i="120"/>
  <c r="AN99" i="120" s="1"/>
  <c r="AQ98" i="120"/>
  <c r="AP98" i="120"/>
  <c r="AL98" i="120"/>
  <c r="AK98" i="120"/>
  <c r="AI98" i="120"/>
  <c r="AH98" i="120"/>
  <c r="AD98" i="120"/>
  <c r="AC98" i="120"/>
  <c r="AB98" i="120"/>
  <c r="AO98" i="120" s="1"/>
  <c r="AB97" i="120"/>
  <c r="AB96" i="120"/>
  <c r="AB95" i="120"/>
  <c r="AP94" i="120"/>
  <c r="AO94" i="120"/>
  <c r="AM94" i="120"/>
  <c r="AL94" i="120"/>
  <c r="AH94" i="120"/>
  <c r="AG94" i="120"/>
  <c r="AE94" i="120"/>
  <c r="AD94" i="120"/>
  <c r="AB94" i="120"/>
  <c r="AK94" i="120" s="1"/>
  <c r="AQ93" i="120"/>
  <c r="AP93" i="120"/>
  <c r="AN93" i="120"/>
  <c r="AM93" i="120"/>
  <c r="AI93" i="120"/>
  <c r="AH93" i="120"/>
  <c r="AF93" i="120"/>
  <c r="AE93" i="120"/>
  <c r="AB93" i="120"/>
  <c r="AL93" i="120" s="1"/>
  <c r="AQ92" i="120"/>
  <c r="AO92" i="120"/>
  <c r="AN92" i="120"/>
  <c r="AI92" i="120"/>
  <c r="AG92" i="120"/>
  <c r="AF92" i="120"/>
  <c r="AB92" i="120"/>
  <c r="AM92" i="120" s="1"/>
  <c r="AP91" i="120"/>
  <c r="AO91" i="120"/>
  <c r="AH91" i="120"/>
  <c r="AG91" i="120"/>
  <c r="AB91" i="120"/>
  <c r="AN91" i="120" s="1"/>
  <c r="AQ90" i="120"/>
  <c r="AP90" i="120"/>
  <c r="AL90" i="120"/>
  <c r="AK90" i="120"/>
  <c r="AI90" i="120"/>
  <c r="AH90" i="120"/>
  <c r="AD90" i="120"/>
  <c r="AC90" i="120"/>
  <c r="AB90" i="120"/>
  <c r="AO90" i="120" s="1"/>
  <c r="AR89" i="120"/>
  <c r="AQ89" i="120"/>
  <c r="AI89" i="120"/>
  <c r="AB89" i="120"/>
  <c r="AR88" i="120"/>
  <c r="AK88" i="120"/>
  <c r="AJ88" i="120"/>
  <c r="AC88" i="120"/>
  <c r="AB88" i="120"/>
  <c r="AO87" i="120"/>
  <c r="AN87" i="120"/>
  <c r="AL87" i="120"/>
  <c r="AK87" i="120"/>
  <c r="AG87" i="120"/>
  <c r="AF87" i="120"/>
  <c r="AD87" i="120"/>
  <c r="AC87" i="120"/>
  <c r="AB87" i="120"/>
  <c r="AR87" i="120" s="1"/>
  <c r="AP86" i="120"/>
  <c r="AO86" i="120"/>
  <c r="AM86" i="120"/>
  <c r="AL86" i="120"/>
  <c r="AH86" i="120"/>
  <c r="AG86" i="120"/>
  <c r="AE86" i="120"/>
  <c r="AD86" i="120"/>
  <c r="AB86" i="120"/>
  <c r="AK86" i="120" s="1"/>
  <c r="AQ85" i="120"/>
  <c r="AP85" i="120"/>
  <c r="AN85" i="120"/>
  <c r="AM85" i="120"/>
  <c r="AI85" i="120"/>
  <c r="AH85" i="120"/>
  <c r="AF85" i="120"/>
  <c r="AE85" i="120"/>
  <c r="AB85" i="120"/>
  <c r="AL85" i="120" s="1"/>
  <c r="AQ84" i="120"/>
  <c r="AO84" i="120"/>
  <c r="AN84" i="120"/>
  <c r="AI84" i="120"/>
  <c r="AG84" i="120"/>
  <c r="AF84" i="120"/>
  <c r="AB84" i="120"/>
  <c r="AM84" i="120" s="1"/>
  <c r="AP83" i="120"/>
  <c r="AO83" i="120"/>
  <c r="AH83" i="120"/>
  <c r="AG83" i="120"/>
  <c r="AB83" i="120"/>
  <c r="AN83" i="120" s="1"/>
  <c r="AB82" i="120"/>
  <c r="AR81" i="120"/>
  <c r="AQ81" i="120"/>
  <c r="AJ81" i="120"/>
  <c r="AI81" i="120"/>
  <c r="AB81" i="120"/>
  <c r="AR80" i="120"/>
  <c r="AJ80" i="120"/>
  <c r="AC80" i="120"/>
  <c r="AB80" i="120"/>
  <c r="AK80" i="120" s="1"/>
  <c r="AO79" i="120"/>
  <c r="AN79" i="120"/>
  <c r="AL79" i="120"/>
  <c r="AK79" i="120"/>
  <c r="AG79" i="120"/>
  <c r="AF79" i="120"/>
  <c r="AD79" i="120"/>
  <c r="AC79" i="120"/>
  <c r="AB79" i="120"/>
  <c r="AR79" i="120" s="1"/>
  <c r="AP78" i="120"/>
  <c r="AO78" i="120"/>
  <c r="AM78" i="120"/>
  <c r="AL78" i="120"/>
  <c r="AH78" i="120"/>
  <c r="AG78" i="120"/>
  <c r="AE78" i="120"/>
  <c r="AD78" i="120"/>
  <c r="AB78" i="120"/>
  <c r="AK78" i="120" s="1"/>
  <c r="AQ77" i="120"/>
  <c r="AP77" i="120"/>
  <c r="AN77" i="120"/>
  <c r="AM77" i="120"/>
  <c r="AI77" i="120"/>
  <c r="AH77" i="120"/>
  <c r="AF77" i="120"/>
  <c r="AE77" i="120"/>
  <c r="AB77" i="120"/>
  <c r="AL77" i="120" s="1"/>
  <c r="AQ76" i="120"/>
  <c r="AO76" i="120"/>
  <c r="AN76" i="120"/>
  <c r="AI76" i="120"/>
  <c r="AG76" i="120"/>
  <c r="AF76" i="120"/>
  <c r="AB76" i="120"/>
  <c r="AM76" i="120" s="1"/>
  <c r="AP75" i="120"/>
  <c r="AO75" i="120"/>
  <c r="AH75" i="120"/>
  <c r="AG75" i="120"/>
  <c r="AB75" i="120"/>
  <c r="AN75" i="120" s="1"/>
  <c r="AQ74" i="120"/>
  <c r="AP74" i="120"/>
  <c r="AL74" i="120"/>
  <c r="AK74" i="120"/>
  <c r="AI74" i="120"/>
  <c r="AH74" i="120"/>
  <c r="AD74" i="120"/>
  <c r="AC74" i="120"/>
  <c r="AB74" i="120"/>
  <c r="AO74" i="120" s="1"/>
  <c r="AR73" i="120"/>
  <c r="AQ73" i="120"/>
  <c r="AI73" i="120"/>
  <c r="AB73" i="120"/>
  <c r="AR72" i="120"/>
  <c r="AK72" i="120"/>
  <c r="AJ72" i="120"/>
  <c r="AC72" i="120"/>
  <c r="AB72" i="120"/>
  <c r="AO71" i="120"/>
  <c r="AN71" i="120"/>
  <c r="AL71" i="120"/>
  <c r="AK71" i="120"/>
  <c r="AG71" i="120"/>
  <c r="AF71" i="120"/>
  <c r="AD71" i="120"/>
  <c r="AC71" i="120"/>
  <c r="AB71" i="120"/>
  <c r="AR71" i="120" s="1"/>
  <c r="AP70" i="120"/>
  <c r="AO70" i="120"/>
  <c r="AM70" i="120"/>
  <c r="AL70" i="120"/>
  <c r="AH70" i="120"/>
  <c r="AG70" i="120"/>
  <c r="AE70" i="120"/>
  <c r="AD70" i="120"/>
  <c r="AB70" i="120"/>
  <c r="AK70" i="120" s="1"/>
  <c r="AB69" i="120"/>
  <c r="AQ68" i="120"/>
  <c r="AO68" i="120"/>
  <c r="AN68" i="120"/>
  <c r="AI68" i="120"/>
  <c r="AG68" i="120"/>
  <c r="AF68" i="120"/>
  <c r="AB68" i="120"/>
  <c r="AM68" i="120" s="1"/>
  <c r="AP67" i="120"/>
  <c r="AO67" i="120"/>
  <c r="AH67" i="120"/>
  <c r="AG67" i="120"/>
  <c r="AB67" i="120"/>
  <c r="AN67" i="120" s="1"/>
  <c r="AQ66" i="120"/>
  <c r="AP66" i="120"/>
  <c r="AL66" i="120"/>
  <c r="AK66" i="120"/>
  <c r="AI66" i="120"/>
  <c r="AH66" i="120"/>
  <c r="AD66" i="120"/>
  <c r="AC66" i="120"/>
  <c r="AB66" i="120"/>
  <c r="AO66" i="120" s="1"/>
  <c r="AR65" i="120"/>
  <c r="AQ65" i="120"/>
  <c r="AJ65" i="120"/>
  <c r="AI65" i="120"/>
  <c r="AB65" i="120"/>
  <c r="AR64" i="120"/>
  <c r="AJ64" i="120"/>
  <c r="AC64" i="120"/>
  <c r="AB64" i="120"/>
  <c r="AK64" i="120" s="1"/>
  <c r="AN63" i="120"/>
  <c r="AL63" i="120"/>
  <c r="AK63" i="120"/>
  <c r="AF63" i="120"/>
  <c r="AD63" i="120"/>
  <c r="AC63" i="120"/>
  <c r="AB63" i="120"/>
  <c r="AR63" i="120" s="1"/>
  <c r="AO62" i="120"/>
  <c r="AM62" i="120"/>
  <c r="AL62" i="120"/>
  <c r="AG62" i="120"/>
  <c r="AE62" i="120"/>
  <c r="AD62" i="120"/>
  <c r="AB62" i="120"/>
  <c r="AK62" i="120" s="1"/>
  <c r="AP61" i="120"/>
  <c r="AN61" i="120"/>
  <c r="AM61" i="120"/>
  <c r="AH61" i="120"/>
  <c r="AF61" i="120"/>
  <c r="AE61" i="120"/>
  <c r="AB61" i="120"/>
  <c r="AL61" i="120" s="1"/>
  <c r="AQ60" i="120"/>
  <c r="AO60" i="120"/>
  <c r="AN60" i="120"/>
  <c r="AI60" i="120"/>
  <c r="AG60" i="120"/>
  <c r="AF60" i="120"/>
  <c r="AB60" i="120"/>
  <c r="AM60" i="120" s="1"/>
  <c r="AP59" i="120"/>
  <c r="AO59" i="120"/>
  <c r="AH59" i="120"/>
  <c r="AG59" i="120"/>
  <c r="AB59" i="120"/>
  <c r="AN59" i="120" s="1"/>
  <c r="AQ58" i="120"/>
  <c r="AP58" i="120"/>
  <c r="AK58" i="120"/>
  <c r="AI58" i="120"/>
  <c r="AH58" i="120"/>
  <c r="AF58" i="120"/>
  <c r="AE58" i="120"/>
  <c r="AD58" i="120"/>
  <c r="AC58" i="120"/>
  <c r="AB58" i="120"/>
  <c r="AO58" i="120" s="1"/>
  <c r="AR57" i="120"/>
  <c r="AJ57" i="120"/>
  <c r="AI57" i="120"/>
  <c r="AB57" i="120"/>
  <c r="AQ57" i="120" s="1"/>
  <c r="AR56" i="120"/>
  <c r="AK56" i="120"/>
  <c r="AC56" i="120"/>
  <c r="AB56" i="120"/>
  <c r="AN55" i="120"/>
  <c r="AL55" i="120"/>
  <c r="AK55" i="120"/>
  <c r="AF55" i="120"/>
  <c r="AD55" i="120"/>
  <c r="AC55" i="120"/>
  <c r="AB55" i="120"/>
  <c r="AR55" i="120" s="1"/>
  <c r="AO54" i="120"/>
  <c r="AM54" i="120"/>
  <c r="AL54" i="120"/>
  <c r="AG54" i="120"/>
  <c r="AE54" i="120"/>
  <c r="AD54" i="120"/>
  <c r="AB54" i="120"/>
  <c r="AK54" i="120" s="1"/>
  <c r="AP53" i="120"/>
  <c r="AN53" i="120"/>
  <c r="AM53" i="120"/>
  <c r="AH53" i="120"/>
  <c r="AF53" i="120"/>
  <c r="AE53" i="120"/>
  <c r="AB53" i="120"/>
  <c r="AL53" i="120" s="1"/>
  <c r="AQ52" i="120"/>
  <c r="AO52" i="120"/>
  <c r="AN52" i="120"/>
  <c r="AI52" i="120"/>
  <c r="AG52" i="120"/>
  <c r="AF52" i="120"/>
  <c r="AB52" i="120"/>
  <c r="AM52" i="120" s="1"/>
  <c r="AB51" i="120"/>
  <c r="AQ50" i="120"/>
  <c r="AP50" i="120"/>
  <c r="AK50" i="120"/>
  <c r="AI50" i="120"/>
  <c r="AH50" i="120"/>
  <c r="AC50" i="120"/>
  <c r="AB50" i="120"/>
  <c r="AO50" i="120" s="1"/>
  <c r="AR49" i="120"/>
  <c r="AQ49" i="120"/>
  <c r="AI49" i="120"/>
  <c r="AB49" i="120"/>
  <c r="AB48" i="120"/>
  <c r="AN47" i="120"/>
  <c r="AL47" i="120"/>
  <c r="AK47" i="120"/>
  <c r="AF47" i="120"/>
  <c r="AD47" i="120"/>
  <c r="AC47" i="120"/>
  <c r="AB47" i="120"/>
  <c r="AR47" i="120" s="1"/>
  <c r="AO46" i="120"/>
  <c r="AM46" i="120"/>
  <c r="AL46" i="120"/>
  <c r="AG46" i="120"/>
  <c r="AE46" i="120"/>
  <c r="AD46" i="120"/>
  <c r="AB46" i="120"/>
  <c r="AK46" i="120" s="1"/>
  <c r="AP45" i="120"/>
  <c r="AN45" i="120"/>
  <c r="AM45" i="120"/>
  <c r="AH45" i="120"/>
  <c r="AF45" i="120"/>
  <c r="AE45" i="120"/>
  <c r="AB45" i="120"/>
  <c r="AL45" i="120" s="1"/>
  <c r="AQ44" i="120"/>
  <c r="AO44" i="120"/>
  <c r="AN44" i="120"/>
  <c r="AI44" i="120"/>
  <c r="AG44" i="120"/>
  <c r="AF44" i="120"/>
  <c r="AB44" i="120"/>
  <c r="AM44" i="120" s="1"/>
  <c r="AP43" i="120"/>
  <c r="AO43" i="120"/>
  <c r="AH43" i="120"/>
  <c r="AG43" i="120"/>
  <c r="AB43" i="120"/>
  <c r="AN43" i="120" s="1"/>
  <c r="AQ42" i="120"/>
  <c r="AP42" i="120"/>
  <c r="AK42" i="120"/>
  <c r="AI42" i="120"/>
  <c r="AH42" i="120"/>
  <c r="AC42" i="120"/>
  <c r="AB42" i="120"/>
  <c r="AO42" i="120" s="1"/>
  <c r="AB41" i="120"/>
  <c r="AK40" i="120"/>
  <c r="AJ40" i="120"/>
  <c r="AB40" i="120"/>
  <c r="AR40" i="120" s="1"/>
  <c r="AN39" i="120"/>
  <c r="AL39" i="120"/>
  <c r="AK39" i="120"/>
  <c r="AF39" i="120"/>
  <c r="AD39" i="120"/>
  <c r="AC39" i="120"/>
  <c r="AB39" i="120"/>
  <c r="AR39" i="120" s="1"/>
  <c r="AB38" i="120"/>
  <c r="AP37" i="120"/>
  <c r="AN37" i="120"/>
  <c r="AM37" i="120"/>
  <c r="AH37" i="120"/>
  <c r="AF37" i="120"/>
  <c r="AE37" i="120"/>
  <c r="AB37" i="120"/>
  <c r="AL37" i="120" s="1"/>
  <c r="AQ36" i="120"/>
  <c r="AO36" i="120"/>
  <c r="AN36" i="120"/>
  <c r="AI36" i="120"/>
  <c r="AG36" i="120"/>
  <c r="AF36" i="120"/>
  <c r="AD36" i="120"/>
  <c r="AB36" i="120"/>
  <c r="AM36" i="120" s="1"/>
  <c r="AP35" i="120"/>
  <c r="AO35" i="120"/>
  <c r="AH35" i="120"/>
  <c r="AG35" i="120"/>
  <c r="AB35" i="120"/>
  <c r="AN35" i="120" s="1"/>
  <c r="AQ34" i="120"/>
  <c r="AP34" i="120"/>
  <c r="AK34" i="120"/>
  <c r="AI34" i="120"/>
  <c r="AH34" i="120"/>
  <c r="AC34" i="120"/>
  <c r="AB34" i="120"/>
  <c r="AO34" i="120" s="1"/>
  <c r="AR33" i="120"/>
  <c r="AQ33" i="120"/>
  <c r="AI33" i="120"/>
  <c r="AB33" i="120"/>
  <c r="AR32" i="120"/>
  <c r="AK32" i="120"/>
  <c r="AC32" i="120"/>
  <c r="AB32" i="120"/>
  <c r="AN31" i="120"/>
  <c r="AL31" i="120"/>
  <c r="AK31" i="120"/>
  <c r="AF31" i="120"/>
  <c r="AD31" i="120"/>
  <c r="AC31" i="120"/>
  <c r="AB31" i="120"/>
  <c r="AR31" i="120" s="1"/>
  <c r="AO30" i="120"/>
  <c r="AM30" i="120"/>
  <c r="AL30" i="120"/>
  <c r="AG30" i="120"/>
  <c r="AE30" i="120"/>
  <c r="AD30" i="120"/>
  <c r="AB30" i="120"/>
  <c r="AK30" i="120" s="1"/>
  <c r="AP29" i="120"/>
  <c r="AN29" i="120"/>
  <c r="AM29" i="120"/>
  <c r="AH29" i="120"/>
  <c r="AF29" i="120"/>
  <c r="AE29" i="120"/>
  <c r="AB29" i="120"/>
  <c r="AL29" i="120" s="1"/>
  <c r="AQ28" i="120"/>
  <c r="AO28" i="120"/>
  <c r="AN28" i="120"/>
  <c r="AI28" i="120"/>
  <c r="AG28" i="120"/>
  <c r="AF28" i="120"/>
  <c r="AD28" i="120"/>
  <c r="AB28" i="120"/>
  <c r="AM28" i="120" s="1"/>
  <c r="AP27" i="120"/>
  <c r="AO27" i="120"/>
  <c r="AH27" i="120"/>
  <c r="AG27" i="120"/>
  <c r="AB27" i="120"/>
  <c r="AN27" i="120" s="1"/>
  <c r="AQ26" i="120"/>
  <c r="AP26" i="120"/>
  <c r="AK26" i="120"/>
  <c r="AI26" i="120"/>
  <c r="AH26" i="120"/>
  <c r="AC26" i="120"/>
  <c r="AB26" i="120"/>
  <c r="AO26" i="120" s="1"/>
  <c r="AB25" i="120"/>
  <c r="AR24" i="120"/>
  <c r="AK24" i="120"/>
  <c r="AC24" i="120"/>
  <c r="AB24" i="120"/>
  <c r="AN23" i="120"/>
  <c r="AL23" i="120"/>
  <c r="AK23" i="120"/>
  <c r="AF23" i="120"/>
  <c r="AD23" i="120"/>
  <c r="AC23" i="120"/>
  <c r="AB23" i="120"/>
  <c r="AR23" i="120" s="1"/>
  <c r="AB22" i="120"/>
  <c r="AB21" i="120"/>
  <c r="AB20" i="120"/>
  <c r="AP19" i="120"/>
  <c r="AO19" i="120"/>
  <c r="AH19" i="120"/>
  <c r="AG19" i="120"/>
  <c r="AB19" i="120"/>
  <c r="AN19" i="120" s="1"/>
  <c r="AQ18" i="120"/>
  <c r="AP18" i="120"/>
  <c r="AK18" i="120"/>
  <c r="AI18" i="120"/>
  <c r="AH18" i="120"/>
  <c r="AC18" i="120"/>
  <c r="AB18" i="120"/>
  <c r="AO18" i="120" s="1"/>
  <c r="AB17" i="120"/>
  <c r="AB16" i="120"/>
  <c r="AB15" i="120"/>
  <c r="AB14" i="120"/>
  <c r="AB13" i="120"/>
  <c r="AB12" i="120"/>
  <c r="AB11" i="120"/>
  <c r="AB10" i="120"/>
  <c r="AB9" i="120"/>
  <c r="AB8" i="120"/>
  <c r="AB7" i="120"/>
  <c r="AB6" i="120"/>
  <c r="AB5" i="120"/>
  <c r="AB4" i="120"/>
  <c r="AB3" i="120"/>
  <c r="AB2" i="120"/>
  <c r="AB112" i="119"/>
  <c r="AK111" i="119"/>
  <c r="AJ111" i="119"/>
  <c r="AB111" i="119"/>
  <c r="AR111" i="119" s="1"/>
  <c r="AN110" i="119"/>
  <c r="AL110" i="119"/>
  <c r="AK110" i="119"/>
  <c r="AF110" i="119"/>
  <c r="AD110" i="119"/>
  <c r="AC110" i="119"/>
  <c r="AB110" i="119"/>
  <c r="AR110" i="119" s="1"/>
  <c r="AO109" i="119"/>
  <c r="AM109" i="119"/>
  <c r="AL109" i="119"/>
  <c r="AG109" i="119"/>
  <c r="AE109" i="119"/>
  <c r="AD109" i="119"/>
  <c r="AB109" i="119"/>
  <c r="AK109" i="119" s="1"/>
  <c r="AP108" i="119"/>
  <c r="AN108" i="119"/>
  <c r="AM108" i="119"/>
  <c r="AH108" i="119"/>
  <c r="AF108" i="119"/>
  <c r="AE108" i="119"/>
  <c r="AB108" i="119"/>
  <c r="AL108" i="119" s="1"/>
  <c r="AQ107" i="119"/>
  <c r="AO107" i="119"/>
  <c r="AN107" i="119"/>
  <c r="AI107" i="119"/>
  <c r="AG107" i="119"/>
  <c r="AF107" i="119"/>
  <c r="AB107" i="119"/>
  <c r="AM107" i="119" s="1"/>
  <c r="AP106" i="119"/>
  <c r="AO106" i="119"/>
  <c r="AH106" i="119"/>
  <c r="AG106" i="119"/>
  <c r="AB106" i="119"/>
  <c r="AN106" i="119" s="1"/>
  <c r="AQ105" i="119"/>
  <c r="AP105" i="119"/>
  <c r="AK105" i="119"/>
  <c r="AI105" i="119"/>
  <c r="AH105" i="119"/>
  <c r="AC105" i="119"/>
  <c r="AB105" i="119"/>
  <c r="AO105" i="119" s="1"/>
  <c r="AB104" i="119"/>
  <c r="AR103" i="119"/>
  <c r="AK103" i="119"/>
  <c r="AJ103" i="119"/>
  <c r="AC103" i="119"/>
  <c r="AB103" i="119"/>
  <c r="AN102" i="119"/>
  <c r="AL102" i="119"/>
  <c r="AK102" i="119"/>
  <c r="AF102" i="119"/>
  <c r="AD102" i="119"/>
  <c r="AC102" i="119"/>
  <c r="AB102" i="119"/>
  <c r="AR102" i="119" s="1"/>
  <c r="AO101" i="119"/>
  <c r="AM101" i="119"/>
  <c r="AL101" i="119"/>
  <c r="AG101" i="119"/>
  <c r="AE101" i="119"/>
  <c r="AD101" i="119"/>
  <c r="AB101" i="119"/>
  <c r="AK101" i="119" s="1"/>
  <c r="AP100" i="119"/>
  <c r="AN100" i="119"/>
  <c r="AM100" i="119"/>
  <c r="AH100" i="119"/>
  <c r="AF100" i="119"/>
  <c r="AE100" i="119"/>
  <c r="AB100" i="119"/>
  <c r="AL100" i="119" s="1"/>
  <c r="AQ99" i="119"/>
  <c r="AO99" i="119"/>
  <c r="AN99" i="119"/>
  <c r="AI99" i="119"/>
  <c r="AG99" i="119"/>
  <c r="AF99" i="119"/>
  <c r="AB99" i="119"/>
  <c r="AM99" i="119" s="1"/>
  <c r="AP98" i="119"/>
  <c r="AO98" i="119"/>
  <c r="AH98" i="119"/>
  <c r="AG98" i="119"/>
  <c r="AB98" i="119"/>
  <c r="AN98" i="119" s="1"/>
  <c r="AQ97" i="119"/>
  <c r="AP97" i="119"/>
  <c r="AK97" i="119"/>
  <c r="AI97" i="119"/>
  <c r="AH97" i="119"/>
  <c r="AC97" i="119"/>
  <c r="AB97" i="119"/>
  <c r="AO97" i="119" s="1"/>
  <c r="AR96" i="119"/>
  <c r="AJ96" i="119"/>
  <c r="AI96" i="119"/>
  <c r="AB96" i="119"/>
  <c r="AQ96" i="119" s="1"/>
  <c r="AB95" i="119"/>
  <c r="AN94" i="119"/>
  <c r="AL94" i="119"/>
  <c r="AK94" i="119"/>
  <c r="AF94" i="119"/>
  <c r="AD94" i="119"/>
  <c r="AC94" i="119"/>
  <c r="AB94" i="119"/>
  <c r="AR94" i="119" s="1"/>
  <c r="AO93" i="119"/>
  <c r="AM93" i="119"/>
  <c r="AL93" i="119"/>
  <c r="AG93" i="119"/>
  <c r="AE93" i="119"/>
  <c r="AD93" i="119"/>
  <c r="AB93" i="119"/>
  <c r="AK93" i="119" s="1"/>
  <c r="AP92" i="119"/>
  <c r="AN92" i="119"/>
  <c r="AM92" i="119"/>
  <c r="AH92" i="119"/>
  <c r="AF92" i="119"/>
  <c r="AE92" i="119"/>
  <c r="AB92" i="119"/>
  <c r="AL92" i="119" s="1"/>
  <c r="AQ91" i="119"/>
  <c r="AO91" i="119"/>
  <c r="AN91" i="119"/>
  <c r="AI91" i="119"/>
  <c r="AG91" i="119"/>
  <c r="AF91" i="119"/>
  <c r="AB91" i="119"/>
  <c r="AM91" i="119" s="1"/>
  <c r="AP90" i="119"/>
  <c r="AO90" i="119"/>
  <c r="AH90" i="119"/>
  <c r="AG90" i="119"/>
  <c r="AB90" i="119"/>
  <c r="AN90" i="119" s="1"/>
  <c r="AQ89" i="119"/>
  <c r="AP89" i="119"/>
  <c r="AK89" i="119"/>
  <c r="AI89" i="119"/>
  <c r="AH89" i="119"/>
  <c r="AC89" i="119"/>
  <c r="AB89" i="119"/>
  <c r="AO89" i="119" s="1"/>
  <c r="AR88" i="119"/>
  <c r="AQ88" i="119"/>
  <c r="AI88" i="119"/>
  <c r="AB88" i="119"/>
  <c r="AC87" i="119"/>
  <c r="AB87" i="119"/>
  <c r="AN86" i="119"/>
  <c r="AL86" i="119"/>
  <c r="AK86" i="119"/>
  <c r="AF86" i="119"/>
  <c r="AD86" i="119"/>
  <c r="AC86" i="119"/>
  <c r="AB86" i="119"/>
  <c r="AR86" i="119" s="1"/>
  <c r="AO85" i="119"/>
  <c r="AM85" i="119"/>
  <c r="AL85" i="119"/>
  <c r="AG85" i="119"/>
  <c r="AE85" i="119"/>
  <c r="AD85" i="119"/>
  <c r="AB85" i="119"/>
  <c r="AK85" i="119" s="1"/>
  <c r="AP84" i="119"/>
  <c r="AN84" i="119"/>
  <c r="AM84" i="119"/>
  <c r="AH84" i="119"/>
  <c r="AF84" i="119"/>
  <c r="AE84" i="119"/>
  <c r="AB84" i="119"/>
  <c r="AL84" i="119" s="1"/>
  <c r="AQ83" i="119"/>
  <c r="AO83" i="119"/>
  <c r="AN83" i="119"/>
  <c r="AI83" i="119"/>
  <c r="AG83" i="119"/>
  <c r="AF83" i="119"/>
  <c r="AD83" i="119"/>
  <c r="AB83" i="119"/>
  <c r="AM83" i="119" s="1"/>
  <c r="AB82" i="119"/>
  <c r="AQ81" i="119"/>
  <c r="AP81" i="119"/>
  <c r="AK81" i="119"/>
  <c r="AI81" i="119"/>
  <c r="AH81" i="119"/>
  <c r="AC81" i="119"/>
  <c r="AB81" i="119"/>
  <c r="AO81" i="119" s="1"/>
  <c r="AR80" i="119"/>
  <c r="AQ80" i="119"/>
  <c r="AI80" i="119"/>
  <c r="AB80" i="119"/>
  <c r="AR79" i="119"/>
  <c r="AK79" i="119"/>
  <c r="AC79" i="119"/>
  <c r="AB79" i="119"/>
  <c r="AN78" i="119"/>
  <c r="AL78" i="119"/>
  <c r="AK78" i="119"/>
  <c r="AF78" i="119"/>
  <c r="AD78" i="119"/>
  <c r="AC78" i="119"/>
  <c r="AB78" i="119"/>
  <c r="AR78" i="119" s="1"/>
  <c r="AO77" i="119"/>
  <c r="AM77" i="119"/>
  <c r="AL77" i="119"/>
  <c r="AG77" i="119"/>
  <c r="AE77" i="119"/>
  <c r="AD77" i="119"/>
  <c r="AB77" i="119"/>
  <c r="AK77" i="119" s="1"/>
  <c r="AP76" i="119"/>
  <c r="AN76" i="119"/>
  <c r="AM76" i="119"/>
  <c r="AH76" i="119"/>
  <c r="AF76" i="119"/>
  <c r="AE76" i="119"/>
  <c r="AB76" i="119"/>
  <c r="AL76" i="119" s="1"/>
  <c r="AQ75" i="119"/>
  <c r="AO75" i="119"/>
  <c r="AN75" i="119"/>
  <c r="AI75" i="119"/>
  <c r="AG75" i="119"/>
  <c r="AF75" i="119"/>
  <c r="AB75" i="119"/>
  <c r="AM75" i="119" s="1"/>
  <c r="AP74" i="119"/>
  <c r="AO74" i="119"/>
  <c r="AH74" i="119"/>
  <c r="AG74" i="119"/>
  <c r="AB74" i="119"/>
  <c r="AN74" i="119" s="1"/>
  <c r="AQ73" i="119"/>
  <c r="AP73" i="119"/>
  <c r="AK73" i="119"/>
  <c r="AI73" i="119"/>
  <c r="AH73" i="119"/>
  <c r="AC73" i="119"/>
  <c r="AB73" i="119"/>
  <c r="AO73" i="119" s="1"/>
  <c r="AB72" i="119"/>
  <c r="AB71" i="119"/>
  <c r="AN70" i="119"/>
  <c r="AL70" i="119"/>
  <c r="AK70" i="119"/>
  <c r="AF70" i="119"/>
  <c r="AD70" i="119"/>
  <c r="AC70" i="119"/>
  <c r="AB70" i="119"/>
  <c r="AR70" i="119" s="1"/>
  <c r="AB69" i="119"/>
  <c r="AP68" i="119"/>
  <c r="AN68" i="119"/>
  <c r="AM68" i="119"/>
  <c r="AH68" i="119"/>
  <c r="AF68" i="119"/>
  <c r="AE68" i="119"/>
  <c r="AB68" i="119"/>
  <c r="AL68" i="119" s="1"/>
  <c r="AQ67" i="119"/>
  <c r="AO67" i="119"/>
  <c r="AN67" i="119"/>
  <c r="AI67" i="119"/>
  <c r="AG67" i="119"/>
  <c r="AF67" i="119"/>
  <c r="AB67" i="119"/>
  <c r="AM67" i="119" s="1"/>
  <c r="AP66" i="119"/>
  <c r="AO66" i="119"/>
  <c r="AH66" i="119"/>
  <c r="AG66" i="119"/>
  <c r="AB66" i="119"/>
  <c r="AN66" i="119" s="1"/>
  <c r="AQ65" i="119"/>
  <c r="AP65" i="119"/>
  <c r="AK65" i="119"/>
  <c r="AI65" i="119"/>
  <c r="AH65" i="119"/>
  <c r="AF65" i="119"/>
  <c r="AE65" i="119"/>
  <c r="AD65" i="119"/>
  <c r="AC65" i="119"/>
  <c r="AB65" i="119"/>
  <c r="AO65" i="119" s="1"/>
  <c r="AR64" i="119"/>
  <c r="AQ64" i="119"/>
  <c r="AI64" i="119"/>
  <c r="AB64" i="119"/>
  <c r="AB63" i="119"/>
  <c r="AN62" i="119"/>
  <c r="AL62" i="119"/>
  <c r="AK62" i="119"/>
  <c r="AF62" i="119"/>
  <c r="AD62" i="119"/>
  <c r="AC62" i="119"/>
  <c r="AB62" i="119"/>
  <c r="AR62" i="119" s="1"/>
  <c r="AO61" i="119"/>
  <c r="AM61" i="119"/>
  <c r="AL61" i="119"/>
  <c r="AG61" i="119"/>
  <c r="AE61" i="119"/>
  <c r="AD61" i="119"/>
  <c r="AB61" i="119"/>
  <c r="AK61" i="119" s="1"/>
  <c r="AP60" i="119"/>
  <c r="AN60" i="119"/>
  <c r="AM60" i="119"/>
  <c r="AH60" i="119"/>
  <c r="AF60" i="119"/>
  <c r="AE60" i="119"/>
  <c r="AB60" i="119"/>
  <c r="AL60" i="119" s="1"/>
  <c r="AQ59" i="119"/>
  <c r="AO59" i="119"/>
  <c r="AN59" i="119"/>
  <c r="AI59" i="119"/>
  <c r="AG59" i="119"/>
  <c r="AF59" i="119"/>
  <c r="AB59" i="119"/>
  <c r="AM59" i="119" s="1"/>
  <c r="AR58" i="119"/>
  <c r="AO58" i="119"/>
  <c r="AJ58" i="119"/>
  <c r="AG58" i="119"/>
  <c r="AB58" i="119"/>
  <c r="AP58" i="119" s="1"/>
  <c r="AQ57" i="119"/>
  <c r="AP57" i="119"/>
  <c r="AK57" i="119"/>
  <c r="AI57" i="119"/>
  <c r="AH57" i="119"/>
  <c r="AC57" i="119"/>
  <c r="AB57" i="119"/>
  <c r="AO57" i="119" s="1"/>
  <c r="AL56" i="119"/>
  <c r="AI56" i="119"/>
  <c r="AD56" i="119"/>
  <c r="AB56" i="119"/>
  <c r="AR56" i="119" s="1"/>
  <c r="AR55" i="119"/>
  <c r="AM55" i="119"/>
  <c r="AJ55" i="119"/>
  <c r="AG55" i="119"/>
  <c r="AF55" i="119"/>
  <c r="AE55" i="119"/>
  <c r="AD55" i="119"/>
  <c r="AC55" i="119"/>
  <c r="AB55" i="119"/>
  <c r="AH55" i="119" s="1"/>
  <c r="AP54" i="119"/>
  <c r="AO54" i="119"/>
  <c r="AH54" i="119"/>
  <c r="AG54" i="119"/>
  <c r="AB54" i="119"/>
  <c r="AN54" i="119" s="1"/>
  <c r="AQ53" i="119"/>
  <c r="AP53" i="119"/>
  <c r="AO53" i="119"/>
  <c r="AN53" i="119"/>
  <c r="AM53" i="119"/>
  <c r="AK53" i="119"/>
  <c r="AI53" i="119"/>
  <c r="AH53" i="119"/>
  <c r="AG53" i="119"/>
  <c r="AF53" i="119"/>
  <c r="AE53" i="119"/>
  <c r="AC53" i="119"/>
  <c r="AB53" i="119"/>
  <c r="AL53" i="119" s="1"/>
  <c r="AR52" i="119"/>
  <c r="AJ52" i="119"/>
  <c r="AI52" i="119"/>
  <c r="AB52" i="119"/>
  <c r="AB51" i="119"/>
  <c r="AQ50" i="119"/>
  <c r="AN50" i="119"/>
  <c r="AL50" i="119"/>
  <c r="AK50" i="119"/>
  <c r="AI50" i="119"/>
  <c r="AF50" i="119"/>
  <c r="AD50" i="119"/>
  <c r="AC50" i="119"/>
  <c r="AB50" i="119"/>
  <c r="AR50" i="119" s="1"/>
  <c r="AO49" i="119"/>
  <c r="AM49" i="119"/>
  <c r="AL49" i="119"/>
  <c r="AG49" i="119"/>
  <c r="AE49" i="119"/>
  <c r="AD49" i="119"/>
  <c r="AB49" i="119"/>
  <c r="AK49" i="119" s="1"/>
  <c r="AP48" i="119"/>
  <c r="AN48" i="119"/>
  <c r="AM48" i="119"/>
  <c r="AK48" i="119"/>
  <c r="AH48" i="119"/>
  <c r="AF48" i="119"/>
  <c r="AE48" i="119"/>
  <c r="AC48" i="119"/>
  <c r="AB48" i="119"/>
  <c r="AL48" i="119" s="1"/>
  <c r="AQ47" i="119"/>
  <c r="AO47" i="119"/>
  <c r="AN47" i="119"/>
  <c r="AM47" i="119"/>
  <c r="AL47" i="119"/>
  <c r="AK47" i="119"/>
  <c r="AI47" i="119"/>
  <c r="AG47" i="119"/>
  <c r="AF47" i="119"/>
  <c r="AE47" i="119"/>
  <c r="AD47" i="119"/>
  <c r="AC47" i="119"/>
  <c r="AB47" i="119"/>
  <c r="AR47" i="119" s="1"/>
  <c r="AP46" i="119"/>
  <c r="AO46" i="119"/>
  <c r="AH46" i="119"/>
  <c r="AG46" i="119"/>
  <c r="AB46" i="119"/>
  <c r="AN46" i="119" s="1"/>
  <c r="AQ45" i="119"/>
  <c r="AP45" i="119"/>
  <c r="AO45" i="119"/>
  <c r="AN45" i="119"/>
  <c r="AM45" i="119"/>
  <c r="AK45" i="119"/>
  <c r="AI45" i="119"/>
  <c r="AH45" i="119"/>
  <c r="AG45" i="119"/>
  <c r="AF45" i="119"/>
  <c r="AE45" i="119"/>
  <c r="AC45" i="119"/>
  <c r="AB45" i="119"/>
  <c r="AL45" i="119" s="1"/>
  <c r="AQ44" i="119"/>
  <c r="AI44" i="119"/>
  <c r="AB44" i="119"/>
  <c r="AR44" i="119" s="1"/>
  <c r="AB43" i="119"/>
  <c r="AQ42" i="119"/>
  <c r="AN42" i="119"/>
  <c r="AL42" i="119"/>
  <c r="AK42" i="119"/>
  <c r="AI42" i="119"/>
  <c r="AF42" i="119"/>
  <c r="AD42" i="119"/>
  <c r="AC42" i="119"/>
  <c r="AB42" i="119"/>
  <c r="AR42" i="119" s="1"/>
  <c r="AO41" i="119"/>
  <c r="AM41" i="119"/>
  <c r="AL41" i="119"/>
  <c r="AG41" i="119"/>
  <c r="AE41" i="119"/>
  <c r="AD41" i="119"/>
  <c r="AB41" i="119"/>
  <c r="AK41" i="119" s="1"/>
  <c r="AP40" i="119"/>
  <c r="AN40" i="119"/>
  <c r="AM40" i="119"/>
  <c r="AK40" i="119"/>
  <c r="AH40" i="119"/>
  <c r="AF40" i="119"/>
  <c r="AE40" i="119"/>
  <c r="AC40" i="119"/>
  <c r="AB40" i="119"/>
  <c r="AL40" i="119" s="1"/>
  <c r="AQ39" i="119"/>
  <c r="AO39" i="119"/>
  <c r="AN39" i="119"/>
  <c r="AM39" i="119"/>
  <c r="AL39" i="119"/>
  <c r="AK39" i="119"/>
  <c r="AI39" i="119"/>
  <c r="AG39" i="119"/>
  <c r="AF39" i="119"/>
  <c r="AE39" i="119"/>
  <c r="AD39" i="119"/>
  <c r="AC39" i="119"/>
  <c r="AB39" i="119"/>
  <c r="AR39" i="119" s="1"/>
  <c r="AB38" i="119"/>
  <c r="AQ37" i="119"/>
  <c r="AP37" i="119"/>
  <c r="AO37" i="119"/>
  <c r="AN37" i="119"/>
  <c r="AM37" i="119"/>
  <c r="AK37" i="119"/>
  <c r="AI37" i="119"/>
  <c r="AH37" i="119"/>
  <c r="AG37" i="119"/>
  <c r="AF37" i="119"/>
  <c r="AE37" i="119"/>
  <c r="AC37" i="119"/>
  <c r="AB37" i="119"/>
  <c r="AL37" i="119" s="1"/>
  <c r="AQ36" i="119"/>
  <c r="AJ36" i="119"/>
  <c r="AB36" i="119"/>
  <c r="AR36" i="119" s="1"/>
  <c r="AJ35" i="119"/>
  <c r="AB35" i="119"/>
  <c r="AQ34" i="119"/>
  <c r="AN34" i="119"/>
  <c r="AL34" i="119"/>
  <c r="AK34" i="119"/>
  <c r="AI34" i="119"/>
  <c r="AF34" i="119"/>
  <c r="AD34" i="119"/>
  <c r="AC34" i="119"/>
  <c r="AB34" i="119"/>
  <c r="AR34" i="119" s="1"/>
  <c r="AO33" i="119"/>
  <c r="AM33" i="119"/>
  <c r="AL33" i="119"/>
  <c r="AG33" i="119"/>
  <c r="AE33" i="119"/>
  <c r="AD33" i="119"/>
  <c r="AB33" i="119"/>
  <c r="AK33" i="119" s="1"/>
  <c r="AP32" i="119"/>
  <c r="AN32" i="119"/>
  <c r="AM32" i="119"/>
  <c r="AK32" i="119"/>
  <c r="AH32" i="119"/>
  <c r="AF32" i="119"/>
  <c r="AE32" i="119"/>
  <c r="AC32" i="119"/>
  <c r="AB32" i="119"/>
  <c r="AL32" i="119" s="1"/>
  <c r="AQ31" i="119"/>
  <c r="AO31" i="119"/>
  <c r="AN31" i="119"/>
  <c r="AM31" i="119"/>
  <c r="AL31" i="119"/>
  <c r="AK31" i="119"/>
  <c r="AI31" i="119"/>
  <c r="AG31" i="119"/>
  <c r="AF31" i="119"/>
  <c r="AE31" i="119"/>
  <c r="AD31" i="119"/>
  <c r="AC31" i="119"/>
  <c r="AB31" i="119"/>
  <c r="AR31" i="119" s="1"/>
  <c r="AP30" i="119"/>
  <c r="AO30" i="119"/>
  <c r="AH30" i="119"/>
  <c r="AG30" i="119"/>
  <c r="AB30" i="119"/>
  <c r="AN30" i="119" s="1"/>
  <c r="AQ29" i="119"/>
  <c r="AP29" i="119"/>
  <c r="AO29" i="119"/>
  <c r="AN29" i="119"/>
  <c r="AM29" i="119"/>
  <c r="AK29" i="119"/>
  <c r="AI29" i="119"/>
  <c r="AH29" i="119"/>
  <c r="AG29" i="119"/>
  <c r="AF29" i="119"/>
  <c r="AE29" i="119"/>
  <c r="AC29" i="119"/>
  <c r="AB29" i="119"/>
  <c r="AL29" i="119" s="1"/>
  <c r="AR28" i="119"/>
  <c r="AQ28" i="119"/>
  <c r="AJ28" i="119"/>
  <c r="AB28" i="119"/>
  <c r="AR27" i="119"/>
  <c r="AJ27" i="119"/>
  <c r="AC27" i="119"/>
  <c r="AB27" i="119"/>
  <c r="AK27" i="119" s="1"/>
  <c r="AQ26" i="119"/>
  <c r="AN26" i="119"/>
  <c r="AL26" i="119"/>
  <c r="AK26" i="119"/>
  <c r="AI26" i="119"/>
  <c r="AF26" i="119"/>
  <c r="AD26" i="119"/>
  <c r="AC26" i="119"/>
  <c r="AB26" i="119"/>
  <c r="AR26" i="119" s="1"/>
  <c r="AB25" i="119"/>
  <c r="AP24" i="119"/>
  <c r="AN24" i="119"/>
  <c r="AM24" i="119"/>
  <c r="AK24" i="119"/>
  <c r="AH24" i="119"/>
  <c r="AF24" i="119"/>
  <c r="AE24" i="119"/>
  <c r="AC24" i="119"/>
  <c r="AB24" i="119"/>
  <c r="AL24" i="119" s="1"/>
  <c r="AQ23" i="119"/>
  <c r="AO23" i="119"/>
  <c r="AN23" i="119"/>
  <c r="AM23" i="119"/>
  <c r="AL23" i="119"/>
  <c r="AK23" i="119"/>
  <c r="AI23" i="119"/>
  <c r="AG23" i="119"/>
  <c r="AF23" i="119"/>
  <c r="AE23" i="119"/>
  <c r="AD23" i="119"/>
  <c r="AC23" i="119"/>
  <c r="AB23" i="119"/>
  <c r="AR23" i="119" s="1"/>
  <c r="AB22" i="119"/>
  <c r="AB21" i="119"/>
  <c r="AB20" i="119"/>
  <c r="AR19" i="119"/>
  <c r="AJ19" i="119"/>
  <c r="AC19" i="119"/>
  <c r="AB19" i="119"/>
  <c r="AK19" i="119" s="1"/>
  <c r="AQ18" i="119"/>
  <c r="AN18" i="119"/>
  <c r="AL18" i="119"/>
  <c r="AK18" i="119"/>
  <c r="AI18" i="119"/>
  <c r="AF18" i="119"/>
  <c r="AD18" i="119"/>
  <c r="AC18" i="119"/>
  <c r="AB18" i="119"/>
  <c r="AR18" i="119" s="1"/>
  <c r="AB17" i="119"/>
  <c r="AB16" i="119"/>
  <c r="AB15" i="119"/>
  <c r="AB14" i="119"/>
  <c r="AB13" i="119"/>
  <c r="AB12" i="119"/>
  <c r="AB11" i="119"/>
  <c r="AB10" i="119"/>
  <c r="AB9" i="119"/>
  <c r="AB8" i="119"/>
  <c r="AB7" i="119"/>
  <c r="AB6" i="119"/>
  <c r="AB5" i="119"/>
  <c r="AB4" i="119"/>
  <c r="AB3" i="119"/>
  <c r="AB2" i="119"/>
  <c r="AO112" i="118"/>
  <c r="AM112" i="118"/>
  <c r="AL112" i="118"/>
  <c r="AG112" i="118"/>
  <c r="AE112" i="118"/>
  <c r="AD112" i="118"/>
  <c r="AB112" i="118"/>
  <c r="AK112" i="118" s="1"/>
  <c r="AP111" i="118"/>
  <c r="AN111" i="118"/>
  <c r="AM111" i="118"/>
  <c r="AK111" i="118"/>
  <c r="AH111" i="118"/>
  <c r="AF111" i="118"/>
  <c r="AE111" i="118"/>
  <c r="AC111" i="118"/>
  <c r="AB111" i="118"/>
  <c r="AL111" i="118" s="1"/>
  <c r="AQ110" i="118"/>
  <c r="AO110" i="118"/>
  <c r="AN110" i="118"/>
  <c r="AM110" i="118"/>
  <c r="AL110" i="118"/>
  <c r="AK110" i="118"/>
  <c r="AI110" i="118"/>
  <c r="AG110" i="118"/>
  <c r="AF110" i="118"/>
  <c r="AE110" i="118"/>
  <c r="AD110" i="118"/>
  <c r="AC110" i="118"/>
  <c r="AB110" i="118"/>
  <c r="AR110" i="118" s="1"/>
  <c r="AP109" i="118"/>
  <c r="AO109" i="118"/>
  <c r="AH109" i="118"/>
  <c r="AG109" i="118"/>
  <c r="AB109" i="118"/>
  <c r="AN109" i="118" s="1"/>
  <c r="AQ108" i="118"/>
  <c r="AP108" i="118"/>
  <c r="AO108" i="118"/>
  <c r="AN108" i="118"/>
  <c r="AM108" i="118"/>
  <c r="AK108" i="118"/>
  <c r="AI108" i="118"/>
  <c r="AH108" i="118"/>
  <c r="AG108" i="118"/>
  <c r="AF108" i="118"/>
  <c r="AE108" i="118"/>
  <c r="AC108" i="118"/>
  <c r="AB108" i="118"/>
  <c r="AL108" i="118" s="1"/>
  <c r="AR107" i="118"/>
  <c r="AQ107" i="118"/>
  <c r="AJ107" i="118"/>
  <c r="AI107" i="118"/>
  <c r="AB107" i="118"/>
  <c r="AR106" i="118"/>
  <c r="AK106" i="118"/>
  <c r="AJ106" i="118"/>
  <c r="AC106" i="118"/>
  <c r="AB106" i="118"/>
  <c r="AQ105" i="118"/>
  <c r="AN105" i="118"/>
  <c r="AL105" i="118"/>
  <c r="AK105" i="118"/>
  <c r="AI105" i="118"/>
  <c r="AF105" i="118"/>
  <c r="AD105" i="118"/>
  <c r="AC105" i="118"/>
  <c r="AB105" i="118"/>
  <c r="AR105" i="118" s="1"/>
  <c r="AO104" i="118"/>
  <c r="AM104" i="118"/>
  <c r="AL104" i="118"/>
  <c r="AG104" i="118"/>
  <c r="AE104" i="118"/>
  <c r="AD104" i="118"/>
  <c r="AB104" i="118"/>
  <c r="AK104" i="118" s="1"/>
  <c r="AP103" i="118"/>
  <c r="AN103" i="118"/>
  <c r="AM103" i="118"/>
  <c r="AK103" i="118"/>
  <c r="AH103" i="118"/>
  <c r="AF103" i="118"/>
  <c r="AE103" i="118"/>
  <c r="AC103" i="118"/>
  <c r="AB103" i="118"/>
  <c r="AL103" i="118" s="1"/>
  <c r="AQ102" i="118"/>
  <c r="AO102" i="118"/>
  <c r="AN102" i="118"/>
  <c r="AM102" i="118"/>
  <c r="AL102" i="118"/>
  <c r="AK102" i="118"/>
  <c r="AI102" i="118"/>
  <c r="AG102" i="118"/>
  <c r="AF102" i="118"/>
  <c r="AE102" i="118"/>
  <c r="AD102" i="118"/>
  <c r="AC102" i="118"/>
  <c r="AB102" i="118"/>
  <c r="AR102" i="118" s="1"/>
  <c r="AP101" i="118"/>
  <c r="AO101" i="118"/>
  <c r="AH101" i="118"/>
  <c r="AG101" i="118"/>
  <c r="AB101" i="118"/>
  <c r="AN101" i="118" s="1"/>
  <c r="AQ100" i="118"/>
  <c r="AP100" i="118"/>
  <c r="AO100" i="118"/>
  <c r="AN100" i="118"/>
  <c r="AM100" i="118"/>
  <c r="AK100" i="118"/>
  <c r="AI100" i="118"/>
  <c r="AH100" i="118"/>
  <c r="AG100" i="118"/>
  <c r="AF100" i="118"/>
  <c r="AE100" i="118"/>
  <c r="AC100" i="118"/>
  <c r="AB100" i="118"/>
  <c r="AL100" i="118" s="1"/>
  <c r="AQ99" i="118"/>
  <c r="AI99" i="118"/>
  <c r="AB99" i="118"/>
  <c r="AR99" i="118" s="1"/>
  <c r="AB98" i="118"/>
  <c r="AQ97" i="118"/>
  <c r="AN97" i="118"/>
  <c r="AL97" i="118"/>
  <c r="AK97" i="118"/>
  <c r="AI97" i="118"/>
  <c r="AF97" i="118"/>
  <c r="AD97" i="118"/>
  <c r="AC97" i="118"/>
  <c r="AB97" i="118"/>
  <c r="AR97" i="118" s="1"/>
  <c r="AO96" i="118"/>
  <c r="AM96" i="118"/>
  <c r="AL96" i="118"/>
  <c r="AG96" i="118"/>
  <c r="AE96" i="118"/>
  <c r="AD96" i="118"/>
  <c r="AB96" i="118"/>
  <c r="AK96" i="118" s="1"/>
  <c r="AB95" i="118"/>
  <c r="AQ94" i="118"/>
  <c r="AO94" i="118"/>
  <c r="AN94" i="118"/>
  <c r="AM94" i="118"/>
  <c r="AL94" i="118"/>
  <c r="AK94" i="118"/>
  <c r="AI94" i="118"/>
  <c r="AG94" i="118"/>
  <c r="AF94" i="118"/>
  <c r="AE94" i="118"/>
  <c r="AD94" i="118"/>
  <c r="AC94" i="118"/>
  <c r="AB94" i="118"/>
  <c r="AR94" i="118" s="1"/>
  <c r="AP93" i="118"/>
  <c r="AO93" i="118"/>
  <c r="AH93" i="118"/>
  <c r="AG93" i="118"/>
  <c r="AB93" i="118"/>
  <c r="AN93" i="118" s="1"/>
  <c r="AQ92" i="118"/>
  <c r="AP92" i="118"/>
  <c r="AO92" i="118"/>
  <c r="AN92" i="118"/>
  <c r="AM92" i="118"/>
  <c r="AK92" i="118"/>
  <c r="AI92" i="118"/>
  <c r="AH92" i="118"/>
  <c r="AG92" i="118"/>
  <c r="AF92" i="118"/>
  <c r="AE92" i="118"/>
  <c r="AC92" i="118"/>
  <c r="AB92" i="118"/>
  <c r="AL92" i="118" s="1"/>
  <c r="AR91" i="118"/>
  <c r="AQ91" i="118"/>
  <c r="AJ91" i="118"/>
  <c r="AI91" i="118"/>
  <c r="AB91" i="118"/>
  <c r="AR90" i="118"/>
  <c r="AK90" i="118"/>
  <c r="AJ90" i="118"/>
  <c r="AC90" i="118"/>
  <c r="AB90" i="118"/>
  <c r="AQ89" i="118"/>
  <c r="AN89" i="118"/>
  <c r="AL89" i="118"/>
  <c r="AK89" i="118"/>
  <c r="AI89" i="118"/>
  <c r="AF89" i="118"/>
  <c r="AD89" i="118"/>
  <c r="AC89" i="118"/>
  <c r="AB89" i="118"/>
  <c r="AR89" i="118" s="1"/>
  <c r="AO88" i="118"/>
  <c r="AM88" i="118"/>
  <c r="AL88" i="118"/>
  <c r="AG88" i="118"/>
  <c r="AE88" i="118"/>
  <c r="AD88" i="118"/>
  <c r="AB88" i="118"/>
  <c r="AK88" i="118" s="1"/>
  <c r="AP87" i="118"/>
  <c r="AN87" i="118"/>
  <c r="AM87" i="118"/>
  <c r="AK87" i="118"/>
  <c r="AH87" i="118"/>
  <c r="AF87" i="118"/>
  <c r="AE87" i="118"/>
  <c r="AC87" i="118"/>
  <c r="AB87" i="118"/>
  <c r="AL87" i="118" s="1"/>
  <c r="AQ86" i="118"/>
  <c r="AO86" i="118"/>
  <c r="AN86" i="118"/>
  <c r="AM86" i="118"/>
  <c r="AL86" i="118"/>
  <c r="AK86" i="118"/>
  <c r="AI86" i="118"/>
  <c r="AG86" i="118"/>
  <c r="AF86" i="118"/>
  <c r="AE86" i="118"/>
  <c r="AD86" i="118"/>
  <c r="AC86" i="118"/>
  <c r="AB86" i="118"/>
  <c r="AR86" i="118" s="1"/>
  <c r="AP85" i="118"/>
  <c r="AO85" i="118"/>
  <c r="AH85" i="118"/>
  <c r="AG85" i="118"/>
  <c r="AB85" i="118"/>
  <c r="AN85" i="118" s="1"/>
  <c r="AQ84" i="118"/>
  <c r="AP84" i="118"/>
  <c r="AO84" i="118"/>
  <c r="AN84" i="118"/>
  <c r="AM84" i="118"/>
  <c r="AK84" i="118"/>
  <c r="AI84" i="118"/>
  <c r="AH84" i="118"/>
  <c r="AG84" i="118"/>
  <c r="AF84" i="118"/>
  <c r="AE84" i="118"/>
  <c r="AC84" i="118"/>
  <c r="AB84" i="118"/>
  <c r="AL84" i="118" s="1"/>
  <c r="AQ83" i="118"/>
  <c r="AI83" i="118"/>
  <c r="AB83" i="118"/>
  <c r="AR83" i="118" s="1"/>
  <c r="AB82" i="118"/>
  <c r="AQ81" i="118"/>
  <c r="AN81" i="118"/>
  <c r="AL81" i="118"/>
  <c r="AK81" i="118"/>
  <c r="AI81" i="118"/>
  <c r="AF81" i="118"/>
  <c r="AD81" i="118"/>
  <c r="AC81" i="118"/>
  <c r="AB81" i="118"/>
  <c r="AR81" i="118" s="1"/>
  <c r="AO80" i="118"/>
  <c r="AM80" i="118"/>
  <c r="AL80" i="118"/>
  <c r="AG80" i="118"/>
  <c r="AE80" i="118"/>
  <c r="AD80" i="118"/>
  <c r="AB80" i="118"/>
  <c r="AK80" i="118" s="1"/>
  <c r="AP79" i="118"/>
  <c r="AN79" i="118"/>
  <c r="AM79" i="118"/>
  <c r="AK79" i="118"/>
  <c r="AH79" i="118"/>
  <c r="AF79" i="118"/>
  <c r="AE79" i="118"/>
  <c r="AC79" i="118"/>
  <c r="AB79" i="118"/>
  <c r="AL79" i="118" s="1"/>
  <c r="AQ78" i="118"/>
  <c r="AO78" i="118"/>
  <c r="AN78" i="118"/>
  <c r="AM78" i="118"/>
  <c r="AL78" i="118"/>
  <c r="AK78" i="118"/>
  <c r="AI78" i="118"/>
  <c r="AG78" i="118"/>
  <c r="AF78" i="118"/>
  <c r="AE78" i="118"/>
  <c r="AD78" i="118"/>
  <c r="AC78" i="118"/>
  <c r="AB78" i="118"/>
  <c r="AR78" i="118" s="1"/>
  <c r="AP77" i="118"/>
  <c r="AO77" i="118"/>
  <c r="AH77" i="118"/>
  <c r="AG77" i="118"/>
  <c r="AB77" i="118"/>
  <c r="AN77" i="118" s="1"/>
  <c r="AQ76" i="118"/>
  <c r="AP76" i="118"/>
  <c r="AO76" i="118"/>
  <c r="AN76" i="118"/>
  <c r="AM76" i="118"/>
  <c r="AK76" i="118"/>
  <c r="AI76" i="118"/>
  <c r="AH76" i="118"/>
  <c r="AG76" i="118"/>
  <c r="AF76" i="118"/>
  <c r="AE76" i="118"/>
  <c r="AC76" i="118"/>
  <c r="AB76" i="118"/>
  <c r="AL76" i="118" s="1"/>
  <c r="AQ75" i="118"/>
  <c r="AJ75" i="118"/>
  <c r="AB75" i="118"/>
  <c r="AR75" i="118" s="1"/>
  <c r="AJ74" i="118"/>
  <c r="AB74" i="118"/>
  <c r="AQ73" i="118"/>
  <c r="AN73" i="118"/>
  <c r="AL73" i="118"/>
  <c r="AK73" i="118"/>
  <c r="AI73" i="118"/>
  <c r="AF73" i="118"/>
  <c r="AD73" i="118"/>
  <c r="AC73" i="118"/>
  <c r="AB73" i="118"/>
  <c r="AR73" i="118" s="1"/>
  <c r="AO72" i="118"/>
  <c r="AM72" i="118"/>
  <c r="AL72" i="118"/>
  <c r="AG72" i="118"/>
  <c r="AE72" i="118"/>
  <c r="AD72" i="118"/>
  <c r="AB72" i="118"/>
  <c r="AK72" i="118" s="1"/>
  <c r="AP71" i="118"/>
  <c r="AN71" i="118"/>
  <c r="AM71" i="118"/>
  <c r="AK71" i="118"/>
  <c r="AH71" i="118"/>
  <c r="AF71" i="118"/>
  <c r="AE71" i="118"/>
  <c r="AC71" i="118"/>
  <c r="AB71" i="118"/>
  <c r="AL71" i="118" s="1"/>
  <c r="AQ70" i="118"/>
  <c r="AO70" i="118"/>
  <c r="AN70" i="118"/>
  <c r="AM70" i="118"/>
  <c r="AL70" i="118"/>
  <c r="AK70" i="118"/>
  <c r="AI70" i="118"/>
  <c r="AG70" i="118"/>
  <c r="AF70" i="118"/>
  <c r="AE70" i="118"/>
  <c r="AD70" i="118"/>
  <c r="AC70" i="118"/>
  <c r="AB70" i="118"/>
  <c r="AR70" i="118" s="1"/>
  <c r="AB69" i="118"/>
  <c r="AQ68" i="118"/>
  <c r="AP68" i="118"/>
  <c r="AO68" i="118"/>
  <c r="AN68" i="118"/>
  <c r="AM68" i="118"/>
  <c r="AK68" i="118"/>
  <c r="AI68" i="118"/>
  <c r="AH68" i="118"/>
  <c r="AG68" i="118"/>
  <c r="AF68" i="118"/>
  <c r="AE68" i="118"/>
  <c r="AC68" i="118"/>
  <c r="AB68" i="118"/>
  <c r="AL68" i="118" s="1"/>
  <c r="AR67" i="118"/>
  <c r="AQ67" i="118"/>
  <c r="AJ67" i="118"/>
  <c r="AB67" i="118"/>
  <c r="AR66" i="118"/>
  <c r="AJ66" i="118"/>
  <c r="AC66" i="118"/>
  <c r="AB66" i="118"/>
  <c r="AK66" i="118" s="1"/>
  <c r="AQ65" i="118"/>
  <c r="AN65" i="118"/>
  <c r="AL65" i="118"/>
  <c r="AK65" i="118"/>
  <c r="AI65" i="118"/>
  <c r="AF65" i="118"/>
  <c r="AD65" i="118"/>
  <c r="AC65" i="118"/>
  <c r="AB65" i="118"/>
  <c r="AR65" i="118" s="1"/>
  <c r="AO64" i="118"/>
  <c r="AM64" i="118"/>
  <c r="AL64" i="118"/>
  <c r="AG64" i="118"/>
  <c r="AE64" i="118"/>
  <c r="AD64" i="118"/>
  <c r="AB64" i="118"/>
  <c r="AK64" i="118" s="1"/>
  <c r="AP63" i="118"/>
  <c r="AN63" i="118"/>
  <c r="AM63" i="118"/>
  <c r="AK63" i="118"/>
  <c r="AH63" i="118"/>
  <c r="AF63" i="118"/>
  <c r="AE63" i="118"/>
  <c r="AC63" i="118"/>
  <c r="AB63" i="118"/>
  <c r="AL63" i="118" s="1"/>
  <c r="AQ62" i="118"/>
  <c r="AO62" i="118"/>
  <c r="AN62" i="118"/>
  <c r="AM62" i="118"/>
  <c r="AL62" i="118"/>
  <c r="AK62" i="118"/>
  <c r="AI62" i="118"/>
  <c r="AG62" i="118"/>
  <c r="AF62" i="118"/>
  <c r="AE62" i="118"/>
  <c r="AD62" i="118"/>
  <c r="AC62" i="118"/>
  <c r="AB62" i="118"/>
  <c r="AR62" i="118" s="1"/>
  <c r="AP61" i="118"/>
  <c r="AO61" i="118"/>
  <c r="AH61" i="118"/>
  <c r="AG61" i="118"/>
  <c r="AB61" i="118"/>
  <c r="AN61" i="118" s="1"/>
  <c r="AQ60" i="118"/>
  <c r="AP60" i="118"/>
  <c r="AO60" i="118"/>
  <c r="AN60" i="118"/>
  <c r="AM60" i="118"/>
  <c r="AK60" i="118"/>
  <c r="AI60" i="118"/>
  <c r="AH60" i="118"/>
  <c r="AG60" i="118"/>
  <c r="AF60" i="118"/>
  <c r="AE60" i="118"/>
  <c r="AC60" i="118"/>
  <c r="AB60" i="118"/>
  <c r="AL60" i="118" s="1"/>
  <c r="AR59" i="118"/>
  <c r="AQ59" i="118"/>
  <c r="AJ59" i="118"/>
  <c r="AI59" i="118"/>
  <c r="AB59" i="118"/>
  <c r="AR58" i="118"/>
  <c r="AK58" i="118"/>
  <c r="AJ58" i="118"/>
  <c r="AC58" i="118"/>
  <c r="AB58" i="118"/>
  <c r="AQ57" i="118"/>
  <c r="AN57" i="118"/>
  <c r="AL57" i="118"/>
  <c r="AK57" i="118"/>
  <c r="AI57" i="118"/>
  <c r="AF57" i="118"/>
  <c r="AD57" i="118"/>
  <c r="AC57" i="118"/>
  <c r="AB57" i="118"/>
  <c r="AR57" i="118" s="1"/>
  <c r="AO56" i="118"/>
  <c r="AM56" i="118"/>
  <c r="AL56" i="118"/>
  <c r="AG56" i="118"/>
  <c r="AE56" i="118"/>
  <c r="AD56" i="118"/>
  <c r="AB56" i="118"/>
  <c r="AK56" i="118" s="1"/>
  <c r="AP55" i="118"/>
  <c r="AN55" i="118"/>
  <c r="AM55" i="118"/>
  <c r="AK55" i="118"/>
  <c r="AH55" i="118"/>
  <c r="AF55" i="118"/>
  <c r="AE55" i="118"/>
  <c r="AC55" i="118"/>
  <c r="AB55" i="118"/>
  <c r="AL55" i="118" s="1"/>
  <c r="AQ54" i="118"/>
  <c r="AO54" i="118"/>
  <c r="AN54" i="118"/>
  <c r="AM54" i="118"/>
  <c r="AL54" i="118"/>
  <c r="AK54" i="118"/>
  <c r="AI54" i="118"/>
  <c r="AG54" i="118"/>
  <c r="AF54" i="118"/>
  <c r="AE54" i="118"/>
  <c r="AD54" i="118"/>
  <c r="AC54" i="118"/>
  <c r="AB54" i="118"/>
  <c r="AR54" i="118" s="1"/>
  <c r="AP53" i="118"/>
  <c r="AO53" i="118"/>
  <c r="AH53" i="118"/>
  <c r="AG53" i="118"/>
  <c r="AB53" i="118"/>
  <c r="AN53" i="118" s="1"/>
  <c r="AQ52" i="118"/>
  <c r="AP52" i="118"/>
  <c r="AO52" i="118"/>
  <c r="AN52" i="118"/>
  <c r="AM52" i="118"/>
  <c r="AK52" i="118"/>
  <c r="AI52" i="118"/>
  <c r="AH52" i="118"/>
  <c r="AG52" i="118"/>
  <c r="AF52" i="118"/>
  <c r="AE52" i="118"/>
  <c r="AC52" i="118"/>
  <c r="AB52" i="118"/>
  <c r="AL52" i="118" s="1"/>
  <c r="AB51" i="118"/>
  <c r="AB50" i="118"/>
  <c r="AQ49" i="118"/>
  <c r="AN49" i="118"/>
  <c r="AL49" i="118"/>
  <c r="AK49" i="118"/>
  <c r="AI49" i="118"/>
  <c r="AF49" i="118"/>
  <c r="AD49" i="118"/>
  <c r="AC49" i="118"/>
  <c r="AB49" i="118"/>
  <c r="AR49" i="118" s="1"/>
  <c r="AO48" i="118"/>
  <c r="AM48" i="118"/>
  <c r="AL48" i="118"/>
  <c r="AG48" i="118"/>
  <c r="AE48" i="118"/>
  <c r="AD48" i="118"/>
  <c r="AB48" i="118"/>
  <c r="AK48" i="118" s="1"/>
  <c r="AP47" i="118"/>
  <c r="AN47" i="118"/>
  <c r="AM47" i="118"/>
  <c r="AK47" i="118"/>
  <c r="AH47" i="118"/>
  <c r="AF47" i="118"/>
  <c r="AE47" i="118"/>
  <c r="AC47" i="118"/>
  <c r="AB47" i="118"/>
  <c r="AL47" i="118" s="1"/>
  <c r="AQ46" i="118"/>
  <c r="AO46" i="118"/>
  <c r="AN46" i="118"/>
  <c r="AM46" i="118"/>
  <c r="AL46" i="118"/>
  <c r="AK46" i="118"/>
  <c r="AI46" i="118"/>
  <c r="AG46" i="118"/>
  <c r="AF46" i="118"/>
  <c r="AE46" i="118"/>
  <c r="AD46" i="118"/>
  <c r="AC46" i="118"/>
  <c r="AB46" i="118"/>
  <c r="AR46" i="118" s="1"/>
  <c r="AP45" i="118"/>
  <c r="AO45" i="118"/>
  <c r="AH45" i="118"/>
  <c r="AG45" i="118"/>
  <c r="AB45" i="118"/>
  <c r="AN45" i="118" s="1"/>
  <c r="AQ44" i="118"/>
  <c r="AP44" i="118"/>
  <c r="AO44" i="118"/>
  <c r="AN44" i="118"/>
  <c r="AM44" i="118"/>
  <c r="AK44" i="118"/>
  <c r="AI44" i="118"/>
  <c r="AH44" i="118"/>
  <c r="AG44" i="118"/>
  <c r="AF44" i="118"/>
  <c r="AE44" i="118"/>
  <c r="AC44" i="118"/>
  <c r="AB44" i="118"/>
  <c r="AL44" i="118" s="1"/>
  <c r="AQ43" i="118"/>
  <c r="AJ43" i="118"/>
  <c r="AB43" i="118"/>
  <c r="AR43" i="118" s="1"/>
  <c r="AJ42" i="118"/>
  <c r="AB42" i="118"/>
  <c r="AQ41" i="118"/>
  <c r="AN41" i="118"/>
  <c r="AL41" i="118"/>
  <c r="AK41" i="118"/>
  <c r="AI41" i="118"/>
  <c r="AF41" i="118"/>
  <c r="AD41" i="118"/>
  <c r="AC41" i="118"/>
  <c r="AB41" i="118"/>
  <c r="AR41" i="118" s="1"/>
  <c r="AO40" i="118"/>
  <c r="AM40" i="118"/>
  <c r="AL40" i="118"/>
  <c r="AG40" i="118"/>
  <c r="AE40" i="118"/>
  <c r="AD40" i="118"/>
  <c r="AB40" i="118"/>
  <c r="AK40" i="118" s="1"/>
  <c r="AP39" i="118"/>
  <c r="AN39" i="118"/>
  <c r="AM39" i="118"/>
  <c r="AK39" i="118"/>
  <c r="AH39" i="118"/>
  <c r="AF39" i="118"/>
  <c r="AE39" i="118"/>
  <c r="AC39" i="118"/>
  <c r="AB39" i="118"/>
  <c r="AL39" i="118" s="1"/>
  <c r="AB38" i="118"/>
  <c r="AP37" i="118"/>
  <c r="AO37" i="118"/>
  <c r="AH37" i="118"/>
  <c r="AG37" i="118"/>
  <c r="AB37" i="118"/>
  <c r="AN37" i="118" s="1"/>
  <c r="AQ36" i="118"/>
  <c r="AP36" i="118"/>
  <c r="AO36" i="118"/>
  <c r="AN36" i="118"/>
  <c r="AM36" i="118"/>
  <c r="AK36" i="118"/>
  <c r="AI36" i="118"/>
  <c r="AH36" i="118"/>
  <c r="AG36" i="118"/>
  <c r="AF36" i="118"/>
  <c r="AE36" i="118"/>
  <c r="AC36" i="118"/>
  <c r="AB36" i="118"/>
  <c r="AL36" i="118" s="1"/>
  <c r="AR35" i="118"/>
  <c r="AQ35" i="118"/>
  <c r="AJ35" i="118"/>
  <c r="AB35" i="118"/>
  <c r="AR34" i="118"/>
  <c r="AJ34" i="118"/>
  <c r="AC34" i="118"/>
  <c r="AB34" i="118"/>
  <c r="AK34" i="118" s="1"/>
  <c r="AQ33" i="118"/>
  <c r="AN33" i="118"/>
  <c r="AL33" i="118"/>
  <c r="AK33" i="118"/>
  <c r="AI33" i="118"/>
  <c r="AF33" i="118"/>
  <c r="AD33" i="118"/>
  <c r="AC33" i="118"/>
  <c r="AB33" i="118"/>
  <c r="AR33" i="118" s="1"/>
  <c r="AO32" i="118"/>
  <c r="AM32" i="118"/>
  <c r="AL32" i="118"/>
  <c r="AG32" i="118"/>
  <c r="AE32" i="118"/>
  <c r="AD32" i="118"/>
  <c r="AB32" i="118"/>
  <c r="AK32" i="118" s="1"/>
  <c r="AP31" i="118"/>
  <c r="AN31" i="118"/>
  <c r="AM31" i="118"/>
  <c r="AK31" i="118"/>
  <c r="AH31" i="118"/>
  <c r="AF31" i="118"/>
  <c r="AE31" i="118"/>
  <c r="AC31" i="118"/>
  <c r="AB31" i="118"/>
  <c r="AL31" i="118" s="1"/>
  <c r="AQ30" i="118"/>
  <c r="AO30" i="118"/>
  <c r="AN30" i="118"/>
  <c r="AM30" i="118"/>
  <c r="AL30" i="118"/>
  <c r="AK30" i="118"/>
  <c r="AI30" i="118"/>
  <c r="AG30" i="118"/>
  <c r="AF30" i="118"/>
  <c r="AE30" i="118"/>
  <c r="AD30" i="118"/>
  <c r="AC30" i="118"/>
  <c r="AB30" i="118"/>
  <c r="AR30" i="118" s="1"/>
  <c r="AP29" i="118"/>
  <c r="AO29" i="118"/>
  <c r="AH29" i="118"/>
  <c r="AG29" i="118"/>
  <c r="AB29" i="118"/>
  <c r="AN29" i="118" s="1"/>
  <c r="AQ28" i="118"/>
  <c r="AP28" i="118"/>
  <c r="AO28" i="118"/>
  <c r="AN28" i="118"/>
  <c r="AM28" i="118"/>
  <c r="AK28" i="118"/>
  <c r="AI28" i="118"/>
  <c r="AH28" i="118"/>
  <c r="AG28" i="118"/>
  <c r="AF28" i="118"/>
  <c r="AE28" i="118"/>
  <c r="AC28" i="118"/>
  <c r="AB28" i="118"/>
  <c r="AL28" i="118" s="1"/>
  <c r="AR27" i="118"/>
  <c r="AQ27" i="118"/>
  <c r="AJ27" i="118"/>
  <c r="AI27" i="118"/>
  <c r="AB27" i="118"/>
  <c r="AR26" i="118"/>
  <c r="AK26" i="118"/>
  <c r="AJ26" i="118"/>
  <c r="AC26" i="118"/>
  <c r="AB26" i="118"/>
  <c r="AB25" i="118"/>
  <c r="AO24" i="118"/>
  <c r="AM24" i="118"/>
  <c r="AL24" i="118"/>
  <c r="AG24" i="118"/>
  <c r="AE24" i="118"/>
  <c r="AD24" i="118"/>
  <c r="AB24" i="118"/>
  <c r="AK24" i="118" s="1"/>
  <c r="AP23" i="118"/>
  <c r="AN23" i="118"/>
  <c r="AM23" i="118"/>
  <c r="AK23" i="118"/>
  <c r="AH23" i="118"/>
  <c r="AF23" i="118"/>
  <c r="AE23" i="118"/>
  <c r="AC23" i="118"/>
  <c r="AB23" i="118"/>
  <c r="AL23" i="118" s="1"/>
  <c r="AB22" i="118"/>
  <c r="AB21" i="118"/>
  <c r="AB20" i="118"/>
  <c r="AR19" i="118"/>
  <c r="AJ19" i="118"/>
  <c r="AB19" i="118"/>
  <c r="AR18" i="118"/>
  <c r="AJ18" i="118"/>
  <c r="AC18" i="118"/>
  <c r="AB18" i="118"/>
  <c r="AK18" i="118" s="1"/>
  <c r="AB17" i="118"/>
  <c r="AB16" i="118"/>
  <c r="AB15" i="118"/>
  <c r="AB14" i="118"/>
  <c r="AB13" i="118"/>
  <c r="AB12" i="118"/>
  <c r="AB11" i="118"/>
  <c r="AB10" i="118"/>
  <c r="AB9" i="118"/>
  <c r="AB8" i="118"/>
  <c r="AB7" i="118"/>
  <c r="AB6" i="118"/>
  <c r="AB5" i="118"/>
  <c r="AB4" i="118"/>
  <c r="AB3" i="118"/>
  <c r="AB2" i="118"/>
  <c r="AN112" i="117"/>
  <c r="AL112" i="117"/>
  <c r="AK112" i="117"/>
  <c r="AI112" i="117"/>
  <c r="AF112" i="117"/>
  <c r="AD112" i="117"/>
  <c r="AC112" i="117"/>
  <c r="AB112" i="117"/>
  <c r="AR112" i="117" s="1"/>
  <c r="AO111" i="117"/>
  <c r="AM111" i="117"/>
  <c r="AL111" i="117"/>
  <c r="AG111" i="117"/>
  <c r="AE111" i="117"/>
  <c r="AD111" i="117"/>
  <c r="AB111" i="117"/>
  <c r="AK111" i="117" s="1"/>
  <c r="AP110" i="117"/>
  <c r="AN110" i="117"/>
  <c r="AM110" i="117"/>
  <c r="AL110" i="117"/>
  <c r="AK110" i="117"/>
  <c r="AH110" i="117"/>
  <c r="AF110" i="117"/>
  <c r="AE110" i="117"/>
  <c r="AD110" i="117"/>
  <c r="AC110" i="117"/>
  <c r="AB110" i="117"/>
  <c r="AR110" i="117" s="1"/>
  <c r="AQ109" i="117"/>
  <c r="AO109" i="117"/>
  <c r="AN109" i="117"/>
  <c r="AM109" i="117"/>
  <c r="AL109" i="117"/>
  <c r="AI109" i="117"/>
  <c r="AG109" i="117"/>
  <c r="AF109" i="117"/>
  <c r="AE109" i="117"/>
  <c r="AD109" i="117"/>
  <c r="AB109" i="117"/>
  <c r="AK109" i="117" s="1"/>
  <c r="AP108" i="117"/>
  <c r="AO108" i="117"/>
  <c r="AH108" i="117"/>
  <c r="AG108" i="117"/>
  <c r="AB108" i="117"/>
  <c r="AN108" i="117" s="1"/>
  <c r="AQ107" i="117"/>
  <c r="AP107" i="117"/>
  <c r="AO107" i="117"/>
  <c r="AN107" i="117"/>
  <c r="AK107" i="117"/>
  <c r="AI107" i="117"/>
  <c r="AH107" i="117"/>
  <c r="AG107" i="117"/>
  <c r="AF107" i="117"/>
  <c r="AC107" i="117"/>
  <c r="AB107" i="117"/>
  <c r="AM107" i="117" s="1"/>
  <c r="AR106" i="117"/>
  <c r="AQ106" i="117"/>
  <c r="AJ106" i="117"/>
  <c r="AI106" i="117"/>
  <c r="AB106" i="117"/>
  <c r="AK105" i="117"/>
  <c r="AC105" i="117"/>
  <c r="AB105" i="117"/>
  <c r="AR105" i="117" s="1"/>
  <c r="AN104" i="117"/>
  <c r="AL104" i="117"/>
  <c r="AK104" i="117"/>
  <c r="AI104" i="117"/>
  <c r="AF104" i="117"/>
  <c r="AD104" i="117"/>
  <c r="AC104" i="117"/>
  <c r="AB104" i="117"/>
  <c r="AR104" i="117" s="1"/>
  <c r="AO103" i="117"/>
  <c r="AM103" i="117"/>
  <c r="AL103" i="117"/>
  <c r="AG103" i="117"/>
  <c r="AE103" i="117"/>
  <c r="AD103" i="117"/>
  <c r="AB103" i="117"/>
  <c r="AK103" i="117" s="1"/>
  <c r="AP102" i="117"/>
  <c r="AN102" i="117"/>
  <c r="AM102" i="117"/>
  <c r="AK102" i="117"/>
  <c r="AH102" i="117"/>
  <c r="AF102" i="117"/>
  <c r="AE102" i="117"/>
  <c r="AC102" i="117"/>
  <c r="AB102" i="117"/>
  <c r="AL102" i="117" s="1"/>
  <c r="AQ101" i="117"/>
  <c r="AO101" i="117"/>
  <c r="AN101" i="117"/>
  <c r="AL101" i="117"/>
  <c r="AI101" i="117"/>
  <c r="AG101" i="117"/>
  <c r="AF101" i="117"/>
  <c r="AD101" i="117"/>
  <c r="AB101" i="117"/>
  <c r="AM101" i="117" s="1"/>
  <c r="AP100" i="117"/>
  <c r="AO100" i="117"/>
  <c r="AH100" i="117"/>
  <c r="AG100" i="117"/>
  <c r="AB100" i="117"/>
  <c r="AN100" i="117" s="1"/>
  <c r="AQ99" i="117"/>
  <c r="AP99" i="117"/>
  <c r="AK99" i="117"/>
  <c r="AI99" i="117"/>
  <c r="AH99" i="117"/>
  <c r="AF99" i="117"/>
  <c r="AC99" i="117"/>
  <c r="AB99" i="117"/>
  <c r="AO99" i="117" s="1"/>
  <c r="AR98" i="117"/>
  <c r="AQ98" i="117"/>
  <c r="AJ98" i="117"/>
  <c r="AI98" i="117"/>
  <c r="AB98" i="117"/>
  <c r="AK97" i="117"/>
  <c r="AC97" i="117"/>
  <c r="AB97" i="117"/>
  <c r="AR97" i="117" s="1"/>
  <c r="AN96" i="117"/>
  <c r="AL96" i="117"/>
  <c r="AK96" i="117"/>
  <c r="AF96" i="117"/>
  <c r="AD96" i="117"/>
  <c r="AC96" i="117"/>
  <c r="AB96" i="117"/>
  <c r="AR96" i="117" s="1"/>
  <c r="AB95" i="117"/>
  <c r="AP94" i="117"/>
  <c r="AN94" i="117"/>
  <c r="AM94" i="117"/>
  <c r="AH94" i="117"/>
  <c r="AF94" i="117"/>
  <c r="AE94" i="117"/>
  <c r="AB94" i="117"/>
  <c r="AL94" i="117" s="1"/>
  <c r="AQ93" i="117"/>
  <c r="AO93" i="117"/>
  <c r="AN93" i="117"/>
  <c r="AI93" i="117"/>
  <c r="AG93" i="117"/>
  <c r="AF93" i="117"/>
  <c r="AB93" i="117"/>
  <c r="AM93" i="117" s="1"/>
  <c r="AP92" i="117"/>
  <c r="AO92" i="117"/>
  <c r="AH92" i="117"/>
  <c r="AG92" i="117"/>
  <c r="AB92" i="117"/>
  <c r="AN92" i="117" s="1"/>
  <c r="AQ91" i="117"/>
  <c r="AP91" i="117"/>
  <c r="AK91" i="117"/>
  <c r="AI91" i="117"/>
  <c r="AH91" i="117"/>
  <c r="AC91" i="117"/>
  <c r="AB91" i="117"/>
  <c r="AO91" i="117" s="1"/>
  <c r="AR90" i="117"/>
  <c r="AQ90" i="117"/>
  <c r="AJ90" i="117"/>
  <c r="AI90" i="117"/>
  <c r="AB90" i="117"/>
  <c r="AK89" i="117"/>
  <c r="AC89" i="117"/>
  <c r="AB89" i="117"/>
  <c r="AR89" i="117" s="1"/>
  <c r="AN88" i="117"/>
  <c r="AL88" i="117"/>
  <c r="AK88" i="117"/>
  <c r="AF88" i="117"/>
  <c r="AD88" i="117"/>
  <c r="AC88" i="117"/>
  <c r="AB88" i="117"/>
  <c r="AR88" i="117" s="1"/>
  <c r="AO87" i="117"/>
  <c r="AM87" i="117"/>
  <c r="AL87" i="117"/>
  <c r="AG87" i="117"/>
  <c r="AE87" i="117"/>
  <c r="AD87" i="117"/>
  <c r="AB87" i="117"/>
  <c r="AK87" i="117" s="1"/>
  <c r="AP86" i="117"/>
  <c r="AN86" i="117"/>
  <c r="AM86" i="117"/>
  <c r="AH86" i="117"/>
  <c r="AF86" i="117"/>
  <c r="AE86" i="117"/>
  <c r="AC86" i="117"/>
  <c r="AB86" i="117"/>
  <c r="AL86" i="117" s="1"/>
  <c r="AQ85" i="117"/>
  <c r="AO85" i="117"/>
  <c r="AN85" i="117"/>
  <c r="AI85" i="117"/>
  <c r="AG85" i="117"/>
  <c r="AF85" i="117"/>
  <c r="AB85" i="117"/>
  <c r="AM85" i="117" s="1"/>
  <c r="AP84" i="117"/>
  <c r="AO84" i="117"/>
  <c r="AH84" i="117"/>
  <c r="AG84" i="117"/>
  <c r="AB84" i="117"/>
  <c r="AN84" i="117" s="1"/>
  <c r="AQ83" i="117"/>
  <c r="AP83" i="117"/>
  <c r="AK83" i="117"/>
  <c r="AI83" i="117"/>
  <c r="AH83" i="117"/>
  <c r="AC83" i="117"/>
  <c r="AB83" i="117"/>
  <c r="AO83" i="117" s="1"/>
  <c r="AB82" i="117"/>
  <c r="AR81" i="117"/>
  <c r="AK81" i="117"/>
  <c r="AJ81" i="117"/>
  <c r="AC81" i="117"/>
  <c r="AB81" i="117"/>
  <c r="AN80" i="117"/>
  <c r="AL80" i="117"/>
  <c r="AK80" i="117"/>
  <c r="AF80" i="117"/>
  <c r="AD80" i="117"/>
  <c r="AC80" i="117"/>
  <c r="AB80" i="117"/>
  <c r="AR80" i="117" s="1"/>
  <c r="AO79" i="117"/>
  <c r="AM79" i="117"/>
  <c r="AL79" i="117"/>
  <c r="AG79" i="117"/>
  <c r="AE79" i="117"/>
  <c r="AD79" i="117"/>
  <c r="AB79" i="117"/>
  <c r="AK79" i="117" s="1"/>
  <c r="AP78" i="117"/>
  <c r="AN78" i="117"/>
  <c r="AM78" i="117"/>
  <c r="AH78" i="117"/>
  <c r="AF78" i="117"/>
  <c r="AE78" i="117"/>
  <c r="AB78" i="117"/>
  <c r="AL78" i="117" s="1"/>
  <c r="AQ77" i="117"/>
  <c r="AO77" i="117"/>
  <c r="AN77" i="117"/>
  <c r="AI77" i="117"/>
  <c r="AG77" i="117"/>
  <c r="AF77" i="117"/>
  <c r="AB77" i="117"/>
  <c r="AM77" i="117" s="1"/>
  <c r="AP76" i="117"/>
  <c r="AO76" i="117"/>
  <c r="AH76" i="117"/>
  <c r="AG76" i="117"/>
  <c r="AB76" i="117"/>
  <c r="AN76" i="117" s="1"/>
  <c r="AQ75" i="117"/>
  <c r="AP75" i="117"/>
  <c r="AK75" i="117"/>
  <c r="AI75" i="117"/>
  <c r="AH75" i="117"/>
  <c r="AC75" i="117"/>
  <c r="AB75" i="117"/>
  <c r="AO75" i="117" s="1"/>
  <c r="AQ74" i="117"/>
  <c r="AI74" i="117"/>
  <c r="AB74" i="117"/>
  <c r="AR74" i="117" s="1"/>
  <c r="AB73" i="117"/>
  <c r="AN72" i="117"/>
  <c r="AL72" i="117"/>
  <c r="AK72" i="117"/>
  <c r="AF72" i="117"/>
  <c r="AD72" i="117"/>
  <c r="AC72" i="117"/>
  <c r="AB72" i="117"/>
  <c r="AR72" i="117" s="1"/>
  <c r="AO71" i="117"/>
  <c r="AM71" i="117"/>
  <c r="AL71" i="117"/>
  <c r="AG71" i="117"/>
  <c r="AE71" i="117"/>
  <c r="AD71" i="117"/>
  <c r="AB71" i="117"/>
  <c r="AK71" i="117" s="1"/>
  <c r="AP70" i="117"/>
  <c r="AN70" i="117"/>
  <c r="AM70" i="117"/>
  <c r="AH70" i="117"/>
  <c r="AF70" i="117"/>
  <c r="AE70" i="117"/>
  <c r="AB70" i="117"/>
  <c r="AL70" i="117" s="1"/>
  <c r="AB69" i="117"/>
  <c r="AP68" i="117"/>
  <c r="AO68" i="117"/>
  <c r="AH68" i="117"/>
  <c r="AG68" i="117"/>
  <c r="AB68" i="117"/>
  <c r="AN68" i="117" s="1"/>
  <c r="AQ67" i="117"/>
  <c r="AP67" i="117"/>
  <c r="AK67" i="117"/>
  <c r="AI67" i="117"/>
  <c r="AH67" i="117"/>
  <c r="AC67" i="117"/>
  <c r="AB67" i="117"/>
  <c r="AO67" i="117" s="1"/>
  <c r="AQ66" i="117"/>
  <c r="AI66" i="117"/>
  <c r="AB66" i="117"/>
  <c r="AR66" i="117" s="1"/>
  <c r="AB65" i="117"/>
  <c r="AN64" i="117"/>
  <c r="AL64" i="117"/>
  <c r="AK64" i="117"/>
  <c r="AF64" i="117"/>
  <c r="AD64" i="117"/>
  <c r="AC64" i="117"/>
  <c r="AB64" i="117"/>
  <c r="AR64" i="117" s="1"/>
  <c r="AO63" i="117"/>
  <c r="AM63" i="117"/>
  <c r="AL63" i="117"/>
  <c r="AG63" i="117"/>
  <c r="AE63" i="117"/>
  <c r="AD63" i="117"/>
  <c r="AB63" i="117"/>
  <c r="AK63" i="117" s="1"/>
  <c r="AP62" i="117"/>
  <c r="AN62" i="117"/>
  <c r="AM62" i="117"/>
  <c r="AH62" i="117"/>
  <c r="AF62" i="117"/>
  <c r="AE62" i="117"/>
  <c r="AB62" i="117"/>
  <c r="AL62" i="117" s="1"/>
  <c r="AQ61" i="117"/>
  <c r="AO61" i="117"/>
  <c r="AN61" i="117"/>
  <c r="AI61" i="117"/>
  <c r="AG61" i="117"/>
  <c r="AF61" i="117"/>
  <c r="AB61" i="117"/>
  <c r="AM61" i="117" s="1"/>
  <c r="AP60" i="117"/>
  <c r="AO60" i="117"/>
  <c r="AH60" i="117"/>
  <c r="AG60" i="117"/>
  <c r="AB60" i="117"/>
  <c r="AN60" i="117" s="1"/>
  <c r="AQ59" i="117"/>
  <c r="AP59" i="117"/>
  <c r="AK59" i="117"/>
  <c r="AI59" i="117"/>
  <c r="AH59" i="117"/>
  <c r="AC59" i="117"/>
  <c r="AB59" i="117"/>
  <c r="AO59" i="117" s="1"/>
  <c r="AQ58" i="117"/>
  <c r="AJ58" i="117"/>
  <c r="AB58" i="117"/>
  <c r="AR58" i="117" s="1"/>
  <c r="AB57" i="117"/>
  <c r="AN56" i="117"/>
  <c r="AL56" i="117"/>
  <c r="AK56" i="117"/>
  <c r="AF56" i="117"/>
  <c r="AD56" i="117"/>
  <c r="AC56" i="117"/>
  <c r="AB56" i="117"/>
  <c r="AR56" i="117" s="1"/>
  <c r="AO55" i="117"/>
  <c r="AM55" i="117"/>
  <c r="AL55" i="117"/>
  <c r="AG55" i="117"/>
  <c r="AE55" i="117"/>
  <c r="AD55" i="117"/>
  <c r="AB55" i="117"/>
  <c r="AK55" i="117" s="1"/>
  <c r="AP54" i="117"/>
  <c r="AN54" i="117"/>
  <c r="AM54" i="117"/>
  <c r="AH54" i="117"/>
  <c r="AF54" i="117"/>
  <c r="AE54" i="117"/>
  <c r="AB54" i="117"/>
  <c r="AL54" i="117" s="1"/>
  <c r="AQ53" i="117"/>
  <c r="AO53" i="117"/>
  <c r="AN53" i="117"/>
  <c r="AI53" i="117"/>
  <c r="AG53" i="117"/>
  <c r="AF53" i="117"/>
  <c r="AB53" i="117"/>
  <c r="AM53" i="117" s="1"/>
  <c r="AP52" i="117"/>
  <c r="AO52" i="117"/>
  <c r="AH52" i="117"/>
  <c r="AG52" i="117"/>
  <c r="AB52" i="117"/>
  <c r="AN52" i="117" s="1"/>
  <c r="AB51" i="117"/>
  <c r="AQ50" i="117"/>
  <c r="AJ50" i="117"/>
  <c r="AB50" i="117"/>
  <c r="AR50" i="117" s="1"/>
  <c r="AJ49" i="117"/>
  <c r="AB49" i="117"/>
  <c r="AN48" i="117"/>
  <c r="AL48" i="117"/>
  <c r="AK48" i="117"/>
  <c r="AF48" i="117"/>
  <c r="AD48" i="117"/>
  <c r="AC48" i="117"/>
  <c r="AB48" i="117"/>
  <c r="AR48" i="117" s="1"/>
  <c r="AO47" i="117"/>
  <c r="AM47" i="117"/>
  <c r="AL47" i="117"/>
  <c r="AG47" i="117"/>
  <c r="AE47" i="117"/>
  <c r="AD47" i="117"/>
  <c r="AB47" i="117"/>
  <c r="AK47" i="117" s="1"/>
  <c r="AP46" i="117"/>
  <c r="AN46" i="117"/>
  <c r="AM46" i="117"/>
  <c r="AH46" i="117"/>
  <c r="AF46" i="117"/>
  <c r="AE46" i="117"/>
  <c r="AB46" i="117"/>
  <c r="AL46" i="117" s="1"/>
  <c r="AQ45" i="117"/>
  <c r="AO45" i="117"/>
  <c r="AN45" i="117"/>
  <c r="AI45" i="117"/>
  <c r="AG45" i="117"/>
  <c r="AF45" i="117"/>
  <c r="AB45" i="117"/>
  <c r="AM45" i="117" s="1"/>
  <c r="AP44" i="117"/>
  <c r="AJ44" i="117"/>
  <c r="AH44" i="117"/>
  <c r="AB44" i="117"/>
  <c r="AR44" i="117" s="1"/>
  <c r="AQ43" i="117"/>
  <c r="AP43" i="117"/>
  <c r="AK43" i="117"/>
  <c r="AI43" i="117"/>
  <c r="AH43" i="117"/>
  <c r="AC43" i="117"/>
  <c r="AB43" i="117"/>
  <c r="AO43" i="117" s="1"/>
  <c r="AJ42" i="117"/>
  <c r="AD42" i="117"/>
  <c r="AB42" i="117"/>
  <c r="AR42" i="117" s="1"/>
  <c r="AE41" i="117"/>
  <c r="AB41" i="117"/>
  <c r="AN40" i="117"/>
  <c r="AL40" i="117"/>
  <c r="AK40" i="117"/>
  <c r="AF40" i="117"/>
  <c r="AD40" i="117"/>
  <c r="AC40" i="117"/>
  <c r="AB40" i="117"/>
  <c r="AR40" i="117" s="1"/>
  <c r="AO39" i="117"/>
  <c r="AM39" i="117"/>
  <c r="AL39" i="117"/>
  <c r="AG39" i="117"/>
  <c r="AE39" i="117"/>
  <c r="AD39" i="117"/>
  <c r="AB39" i="117"/>
  <c r="AK39" i="117" s="1"/>
  <c r="AB38" i="117"/>
  <c r="AQ37" i="117"/>
  <c r="AO37" i="117"/>
  <c r="AN37" i="117"/>
  <c r="AI37" i="117"/>
  <c r="AG37" i="117"/>
  <c r="AF37" i="117"/>
  <c r="AB37" i="117"/>
  <c r="AM37" i="117" s="1"/>
  <c r="AP36" i="117"/>
  <c r="AJ36" i="117"/>
  <c r="AH36" i="117"/>
  <c r="AB36" i="117"/>
  <c r="AR36" i="117" s="1"/>
  <c r="AQ35" i="117"/>
  <c r="AP35" i="117"/>
  <c r="AK35" i="117"/>
  <c r="AI35" i="117"/>
  <c r="AH35" i="117"/>
  <c r="AC35" i="117"/>
  <c r="AB35" i="117"/>
  <c r="AO35" i="117" s="1"/>
  <c r="AJ34" i="117"/>
  <c r="AD34" i="117"/>
  <c r="AB34" i="117"/>
  <c r="AR34" i="117" s="1"/>
  <c r="AB33" i="117"/>
  <c r="AN32" i="117"/>
  <c r="AL32" i="117"/>
  <c r="AK32" i="117"/>
  <c r="AF32" i="117"/>
  <c r="AD32" i="117"/>
  <c r="AC32" i="117"/>
  <c r="AB32" i="117"/>
  <c r="AR32" i="117" s="1"/>
  <c r="AO31" i="117"/>
  <c r="AM31" i="117"/>
  <c r="AL31" i="117"/>
  <c r="AG31" i="117"/>
  <c r="AE31" i="117"/>
  <c r="AD31" i="117"/>
  <c r="AB31" i="117"/>
  <c r="AK31" i="117" s="1"/>
  <c r="AP30" i="117"/>
  <c r="AN30" i="117"/>
  <c r="AM30" i="117"/>
  <c r="AH30" i="117"/>
  <c r="AF30" i="117"/>
  <c r="AE30" i="117"/>
  <c r="AB30" i="117"/>
  <c r="AL30" i="117" s="1"/>
  <c r="AQ29" i="117"/>
  <c r="AO29" i="117"/>
  <c r="AN29" i="117"/>
  <c r="AI29" i="117"/>
  <c r="AG29" i="117"/>
  <c r="AF29" i="117"/>
  <c r="AD29" i="117"/>
  <c r="AB29" i="117"/>
  <c r="AM29" i="117" s="1"/>
  <c r="AR28" i="117"/>
  <c r="AO28" i="117"/>
  <c r="AJ28" i="117"/>
  <c r="AH28" i="117"/>
  <c r="AG28" i="117"/>
  <c r="AB28" i="117"/>
  <c r="AP28" i="117" s="1"/>
  <c r="AQ27" i="117"/>
  <c r="AP27" i="117"/>
  <c r="AK27" i="117"/>
  <c r="AI27" i="117"/>
  <c r="AH27" i="117"/>
  <c r="AC27" i="117"/>
  <c r="AB27" i="117"/>
  <c r="AO27" i="117" s="1"/>
  <c r="AL26" i="117"/>
  <c r="AI26" i="117"/>
  <c r="AD26" i="117"/>
  <c r="AB26" i="117"/>
  <c r="AR26" i="117" s="1"/>
  <c r="AB25" i="117"/>
  <c r="AN24" i="117"/>
  <c r="AL24" i="117"/>
  <c r="AK24" i="117"/>
  <c r="AF24" i="117"/>
  <c r="AD24" i="117"/>
  <c r="AC24" i="117"/>
  <c r="AB24" i="117"/>
  <c r="AR24" i="117" s="1"/>
  <c r="AO23" i="117"/>
  <c r="AM23" i="117"/>
  <c r="AL23" i="117"/>
  <c r="AG23" i="117"/>
  <c r="AE23" i="117"/>
  <c r="AD23" i="117"/>
  <c r="AB23" i="117"/>
  <c r="AK23" i="117" s="1"/>
  <c r="AB22" i="117"/>
  <c r="AB21" i="117"/>
  <c r="AB20" i="117"/>
  <c r="AQ19" i="117"/>
  <c r="AP19" i="117"/>
  <c r="AK19" i="117"/>
  <c r="AI19" i="117"/>
  <c r="AH19" i="117"/>
  <c r="AC19" i="117"/>
  <c r="AB19" i="117"/>
  <c r="AO19" i="117" s="1"/>
  <c r="AR18" i="117"/>
  <c r="AB18" i="117"/>
  <c r="AB17" i="117"/>
  <c r="AB16" i="117"/>
  <c r="AB15" i="117"/>
  <c r="AB14" i="117"/>
  <c r="AB13" i="117"/>
  <c r="AB12" i="117"/>
  <c r="AB11" i="117"/>
  <c r="AB10" i="117"/>
  <c r="AB9" i="117"/>
  <c r="AB8" i="117"/>
  <c r="AB7" i="117"/>
  <c r="AB6" i="117"/>
  <c r="AB5" i="117"/>
  <c r="AB4" i="117"/>
  <c r="AB3" i="117"/>
  <c r="AB2" i="117"/>
  <c r="AR112" i="116"/>
  <c r="AJ112" i="116"/>
  <c r="AD112" i="116"/>
  <c r="AB112" i="116"/>
  <c r="AL112" i="116" s="1"/>
  <c r="AM111" i="116"/>
  <c r="AK111" i="116"/>
  <c r="AE111" i="116"/>
  <c r="AC111" i="116"/>
  <c r="AB111" i="116"/>
  <c r="AR111" i="116" s="1"/>
  <c r="AQ110" i="116"/>
  <c r="AN110" i="116"/>
  <c r="AL110" i="116"/>
  <c r="AK110" i="116"/>
  <c r="AI110" i="116"/>
  <c r="AF110" i="116"/>
  <c r="AD110" i="116"/>
  <c r="AC110" i="116"/>
  <c r="AB110" i="116"/>
  <c r="AR110" i="116" s="1"/>
  <c r="AO109" i="116"/>
  <c r="AM109" i="116"/>
  <c r="AL109" i="116"/>
  <c r="AG109" i="116"/>
  <c r="AE109" i="116"/>
  <c r="AD109" i="116"/>
  <c r="AB109" i="116"/>
  <c r="AK109" i="116" s="1"/>
  <c r="AQ108" i="116"/>
  <c r="AP108" i="116"/>
  <c r="AN108" i="116"/>
  <c r="AM108" i="116"/>
  <c r="AL108" i="116"/>
  <c r="AK108" i="116"/>
  <c r="AI108" i="116"/>
  <c r="AH108" i="116"/>
  <c r="AF108" i="116"/>
  <c r="AE108" i="116"/>
  <c r="AD108" i="116"/>
  <c r="AC108" i="116"/>
  <c r="AB108" i="116"/>
  <c r="AR108" i="116" s="1"/>
  <c r="AQ107" i="116"/>
  <c r="AO107" i="116"/>
  <c r="AN107" i="116"/>
  <c r="AL107" i="116"/>
  <c r="AI107" i="116"/>
  <c r="AG107" i="116"/>
  <c r="AF107" i="116"/>
  <c r="AD107" i="116"/>
  <c r="AB107" i="116"/>
  <c r="AM107" i="116" s="1"/>
  <c r="AR106" i="116"/>
  <c r="AJ106" i="116"/>
  <c r="AH106" i="116"/>
  <c r="AB106" i="116"/>
  <c r="AP106" i="116" s="1"/>
  <c r="AQ105" i="116"/>
  <c r="AP105" i="116"/>
  <c r="AO105" i="116"/>
  <c r="AN105" i="116"/>
  <c r="AL105" i="116"/>
  <c r="AK105" i="116"/>
  <c r="AI105" i="116"/>
  <c r="AH105" i="116"/>
  <c r="AG105" i="116"/>
  <c r="AF105" i="116"/>
  <c r="AD105" i="116"/>
  <c r="AC105" i="116"/>
  <c r="AB105" i="116"/>
  <c r="AM105" i="116" s="1"/>
  <c r="AR104" i="116"/>
  <c r="AB104" i="116"/>
  <c r="AM103" i="116"/>
  <c r="AK103" i="116"/>
  <c r="AE103" i="116"/>
  <c r="AC103" i="116"/>
  <c r="AB103" i="116"/>
  <c r="AR103" i="116" s="1"/>
  <c r="AQ102" i="116"/>
  <c r="AN102" i="116"/>
  <c r="AL102" i="116"/>
  <c r="AK102" i="116"/>
  <c r="AI102" i="116"/>
  <c r="AF102" i="116"/>
  <c r="AD102" i="116"/>
  <c r="AC102" i="116"/>
  <c r="AB102" i="116"/>
  <c r="AR102" i="116" s="1"/>
  <c r="AO101" i="116"/>
  <c r="AM101" i="116"/>
  <c r="AL101" i="116"/>
  <c r="AG101" i="116"/>
  <c r="AE101" i="116"/>
  <c r="AD101" i="116"/>
  <c r="AB101" i="116"/>
  <c r="AK101" i="116" s="1"/>
  <c r="AQ100" i="116"/>
  <c r="AP100" i="116"/>
  <c r="AN100" i="116"/>
  <c r="AM100" i="116"/>
  <c r="AL100" i="116"/>
  <c r="AK100" i="116"/>
  <c r="AI100" i="116"/>
  <c r="AH100" i="116"/>
  <c r="AF100" i="116"/>
  <c r="AE100" i="116"/>
  <c r="AD100" i="116"/>
  <c r="AC100" i="116"/>
  <c r="AB100" i="116"/>
  <c r="AR100" i="116" s="1"/>
  <c r="AQ99" i="116"/>
  <c r="AO99" i="116"/>
  <c r="AN99" i="116"/>
  <c r="AL99" i="116"/>
  <c r="AI99" i="116"/>
  <c r="AG99" i="116"/>
  <c r="AF99" i="116"/>
  <c r="AD99" i="116"/>
  <c r="AB99" i="116"/>
  <c r="AM99" i="116" s="1"/>
  <c r="AR98" i="116"/>
  <c r="AB98" i="116"/>
  <c r="AQ97" i="116"/>
  <c r="AP97" i="116"/>
  <c r="AO97" i="116"/>
  <c r="AN97" i="116"/>
  <c r="AL97" i="116"/>
  <c r="AK97" i="116"/>
  <c r="AI97" i="116"/>
  <c r="AH97" i="116"/>
  <c r="AG97" i="116"/>
  <c r="AF97" i="116"/>
  <c r="AD97" i="116"/>
  <c r="AC97" i="116"/>
  <c r="AB97" i="116"/>
  <c r="AM97" i="116" s="1"/>
  <c r="AB96" i="116"/>
  <c r="AB95" i="116"/>
  <c r="AQ94" i="116"/>
  <c r="AN94" i="116"/>
  <c r="AL94" i="116"/>
  <c r="AK94" i="116"/>
  <c r="AI94" i="116"/>
  <c r="AF94" i="116"/>
  <c r="AD94" i="116"/>
  <c r="AC94" i="116"/>
  <c r="AB94" i="116"/>
  <c r="AR94" i="116" s="1"/>
  <c r="AO93" i="116"/>
  <c r="AM93" i="116"/>
  <c r="AL93" i="116"/>
  <c r="AG93" i="116"/>
  <c r="AE93" i="116"/>
  <c r="AD93" i="116"/>
  <c r="AB93" i="116"/>
  <c r="AK93" i="116" s="1"/>
  <c r="AQ92" i="116"/>
  <c r="AP92" i="116"/>
  <c r="AN92" i="116"/>
  <c r="AM92" i="116"/>
  <c r="AL92" i="116"/>
  <c r="AK92" i="116"/>
  <c r="AI92" i="116"/>
  <c r="AH92" i="116"/>
  <c r="AF92" i="116"/>
  <c r="AE92" i="116"/>
  <c r="AD92" i="116"/>
  <c r="AC92" i="116"/>
  <c r="AB92" i="116"/>
  <c r="AR92" i="116" s="1"/>
  <c r="AQ91" i="116"/>
  <c r="AO91" i="116"/>
  <c r="AN91" i="116"/>
  <c r="AL91" i="116"/>
  <c r="AI91" i="116"/>
  <c r="AG91" i="116"/>
  <c r="AF91" i="116"/>
  <c r="AD91" i="116"/>
  <c r="AB91" i="116"/>
  <c r="AM91" i="116" s="1"/>
  <c r="AB90" i="116"/>
  <c r="AQ89" i="116"/>
  <c r="AP89" i="116"/>
  <c r="AO89" i="116"/>
  <c r="AN89" i="116"/>
  <c r="AL89" i="116"/>
  <c r="AK89" i="116"/>
  <c r="AI89" i="116"/>
  <c r="AH89" i="116"/>
  <c r="AG89" i="116"/>
  <c r="AF89" i="116"/>
  <c r="AD89" i="116"/>
  <c r="AC89" i="116"/>
  <c r="AB89" i="116"/>
  <c r="AM89" i="116" s="1"/>
  <c r="AB88" i="116"/>
  <c r="AM87" i="116"/>
  <c r="AK87" i="116"/>
  <c r="AE87" i="116"/>
  <c r="AC87" i="116"/>
  <c r="AB87" i="116"/>
  <c r="AR87" i="116" s="1"/>
  <c r="AQ86" i="116"/>
  <c r="AN86" i="116"/>
  <c r="AL86" i="116"/>
  <c r="AK86" i="116"/>
  <c r="AI86" i="116"/>
  <c r="AF86" i="116"/>
  <c r="AD86" i="116"/>
  <c r="AC86" i="116"/>
  <c r="AB86" i="116"/>
  <c r="AR86" i="116" s="1"/>
  <c r="AO85" i="116"/>
  <c r="AM85" i="116"/>
  <c r="AL85" i="116"/>
  <c r="AG85" i="116"/>
  <c r="AE85" i="116"/>
  <c r="AD85" i="116"/>
  <c r="AB85" i="116"/>
  <c r="AK85" i="116" s="1"/>
  <c r="AQ84" i="116"/>
  <c r="AP84" i="116"/>
  <c r="AN84" i="116"/>
  <c r="AM84" i="116"/>
  <c r="AL84" i="116"/>
  <c r="AK84" i="116"/>
  <c r="AI84" i="116"/>
  <c r="AH84" i="116"/>
  <c r="AF84" i="116"/>
  <c r="AE84" i="116"/>
  <c r="AD84" i="116"/>
  <c r="AC84" i="116"/>
  <c r="AB84" i="116"/>
  <c r="AR84" i="116" s="1"/>
  <c r="AQ83" i="116"/>
  <c r="AO83" i="116"/>
  <c r="AN83" i="116"/>
  <c r="AL83" i="116"/>
  <c r="AI83" i="116"/>
  <c r="AG83" i="116"/>
  <c r="AF83" i="116"/>
  <c r="AD83" i="116"/>
  <c r="AB83" i="116"/>
  <c r="AM83" i="116" s="1"/>
  <c r="AB82" i="116"/>
  <c r="AQ81" i="116"/>
  <c r="AP81" i="116"/>
  <c r="AO81" i="116"/>
  <c r="AN81" i="116"/>
  <c r="AL81" i="116"/>
  <c r="AK81" i="116"/>
  <c r="AI81" i="116"/>
  <c r="AH81" i="116"/>
  <c r="AG81" i="116"/>
  <c r="AF81" i="116"/>
  <c r="AD81" i="116"/>
  <c r="AC81" i="116"/>
  <c r="AB81" i="116"/>
  <c r="AM81" i="116" s="1"/>
  <c r="AR80" i="116"/>
  <c r="AJ80" i="116"/>
  <c r="AD80" i="116"/>
  <c r="AB80" i="116"/>
  <c r="AL80" i="116" s="1"/>
  <c r="AM79" i="116"/>
  <c r="AK79" i="116"/>
  <c r="AE79" i="116"/>
  <c r="AC79" i="116"/>
  <c r="AB79" i="116"/>
  <c r="AR79" i="116" s="1"/>
  <c r="AQ78" i="116"/>
  <c r="AN78" i="116"/>
  <c r="AL78" i="116"/>
  <c r="AK78" i="116"/>
  <c r="AI78" i="116"/>
  <c r="AF78" i="116"/>
  <c r="AD78" i="116"/>
  <c r="AC78" i="116"/>
  <c r="AB78" i="116"/>
  <c r="AR78" i="116" s="1"/>
  <c r="AO77" i="116"/>
  <c r="AM77" i="116"/>
  <c r="AL77" i="116"/>
  <c r="AG77" i="116"/>
  <c r="AE77" i="116"/>
  <c r="AD77" i="116"/>
  <c r="AB77" i="116"/>
  <c r="AK77" i="116" s="1"/>
  <c r="AQ76" i="116"/>
  <c r="AP76" i="116"/>
  <c r="AN76" i="116"/>
  <c r="AM76" i="116"/>
  <c r="AL76" i="116"/>
  <c r="AK76" i="116"/>
  <c r="AI76" i="116"/>
  <c r="AH76" i="116"/>
  <c r="AF76" i="116"/>
  <c r="AE76" i="116"/>
  <c r="AD76" i="116"/>
  <c r="AC76" i="116"/>
  <c r="AB76" i="116"/>
  <c r="AR76" i="116" s="1"/>
  <c r="AQ75" i="116"/>
  <c r="AO75" i="116"/>
  <c r="AN75" i="116"/>
  <c r="AL75" i="116"/>
  <c r="AI75" i="116"/>
  <c r="AG75" i="116"/>
  <c r="AF75" i="116"/>
  <c r="AD75" i="116"/>
  <c r="AB75" i="116"/>
  <c r="AM75" i="116" s="1"/>
  <c r="AR74" i="116"/>
  <c r="AJ74" i="116"/>
  <c r="AH74" i="116"/>
  <c r="AB74" i="116"/>
  <c r="AP74" i="116" s="1"/>
  <c r="AQ73" i="116"/>
  <c r="AP73" i="116"/>
  <c r="AO73" i="116"/>
  <c r="AN73" i="116"/>
  <c r="AL73" i="116"/>
  <c r="AK73" i="116"/>
  <c r="AI73" i="116"/>
  <c r="AH73" i="116"/>
  <c r="AG73" i="116"/>
  <c r="AF73" i="116"/>
  <c r="AD73" i="116"/>
  <c r="AC73" i="116"/>
  <c r="AB73" i="116"/>
  <c r="AM73" i="116" s="1"/>
  <c r="AR72" i="116"/>
  <c r="AB72" i="116"/>
  <c r="AM71" i="116"/>
  <c r="AK71" i="116"/>
  <c r="AE71" i="116"/>
  <c r="AC71" i="116"/>
  <c r="AB71" i="116"/>
  <c r="AR71" i="116" s="1"/>
  <c r="AQ70" i="116"/>
  <c r="AN70" i="116"/>
  <c r="AL70" i="116"/>
  <c r="AK70" i="116"/>
  <c r="AI70" i="116"/>
  <c r="AF70" i="116"/>
  <c r="AD70" i="116"/>
  <c r="AC70" i="116"/>
  <c r="AB70" i="116"/>
  <c r="AR70" i="116" s="1"/>
  <c r="AB69" i="116"/>
  <c r="AQ68" i="116"/>
  <c r="AP68" i="116"/>
  <c r="AN68" i="116"/>
  <c r="AM68" i="116"/>
  <c r="AL68" i="116"/>
  <c r="AK68" i="116"/>
  <c r="AI68" i="116"/>
  <c r="AH68" i="116"/>
  <c r="AF68" i="116"/>
  <c r="AE68" i="116"/>
  <c r="AD68" i="116"/>
  <c r="AC68" i="116"/>
  <c r="AB68" i="116"/>
  <c r="AR68" i="116" s="1"/>
  <c r="AQ67" i="116"/>
  <c r="AO67" i="116"/>
  <c r="AN67" i="116"/>
  <c r="AL67" i="116"/>
  <c r="AI67" i="116"/>
  <c r="AG67" i="116"/>
  <c r="AF67" i="116"/>
  <c r="AD67" i="116"/>
  <c r="AB67" i="116"/>
  <c r="AM67" i="116" s="1"/>
  <c r="AR66" i="116"/>
  <c r="AJ66" i="116"/>
  <c r="AH66" i="116"/>
  <c r="AB66" i="116"/>
  <c r="AP66" i="116" s="1"/>
  <c r="AQ65" i="116"/>
  <c r="AP65" i="116"/>
  <c r="AO65" i="116"/>
  <c r="AN65" i="116"/>
  <c r="AL65" i="116"/>
  <c r="AK65" i="116"/>
  <c r="AI65" i="116"/>
  <c r="AH65" i="116"/>
  <c r="AG65" i="116"/>
  <c r="AF65" i="116"/>
  <c r="AD65" i="116"/>
  <c r="AC65" i="116"/>
  <c r="AB65" i="116"/>
  <c r="AM65" i="116" s="1"/>
  <c r="AR64" i="116"/>
  <c r="AB64" i="116"/>
  <c r="AM63" i="116"/>
  <c r="AK63" i="116"/>
  <c r="AE63" i="116"/>
  <c r="AC63" i="116"/>
  <c r="AB63" i="116"/>
  <c r="AR63" i="116" s="1"/>
  <c r="AQ62" i="116"/>
  <c r="AN62" i="116"/>
  <c r="AL62" i="116"/>
  <c r="AK62" i="116"/>
  <c r="AI62" i="116"/>
  <c r="AF62" i="116"/>
  <c r="AD62" i="116"/>
  <c r="AC62" i="116"/>
  <c r="AB62" i="116"/>
  <c r="AR62" i="116" s="1"/>
  <c r="AO61" i="116"/>
  <c r="AM61" i="116"/>
  <c r="AL61" i="116"/>
  <c r="AG61" i="116"/>
  <c r="AE61" i="116"/>
  <c r="AD61" i="116"/>
  <c r="AB61" i="116"/>
  <c r="AK61" i="116" s="1"/>
  <c r="AQ60" i="116"/>
  <c r="AP60" i="116"/>
  <c r="AN60" i="116"/>
  <c r="AM60" i="116"/>
  <c r="AL60" i="116"/>
  <c r="AK60" i="116"/>
  <c r="AI60" i="116"/>
  <c r="AH60" i="116"/>
  <c r="AF60" i="116"/>
  <c r="AE60" i="116"/>
  <c r="AD60" i="116"/>
  <c r="AC60" i="116"/>
  <c r="AB60" i="116"/>
  <c r="AR60" i="116" s="1"/>
  <c r="AQ59" i="116"/>
  <c r="AO59" i="116"/>
  <c r="AN59" i="116"/>
  <c r="AL59" i="116"/>
  <c r="AI59" i="116"/>
  <c r="AG59" i="116"/>
  <c r="AF59" i="116"/>
  <c r="AD59" i="116"/>
  <c r="AB59" i="116"/>
  <c r="AM59" i="116" s="1"/>
  <c r="AR58" i="116"/>
  <c r="AB58" i="116"/>
  <c r="AQ57" i="116"/>
  <c r="AP57" i="116"/>
  <c r="AO57" i="116"/>
  <c r="AN57" i="116"/>
  <c r="AL57" i="116"/>
  <c r="AK57" i="116"/>
  <c r="AI57" i="116"/>
  <c r="AH57" i="116"/>
  <c r="AG57" i="116"/>
  <c r="AF57" i="116"/>
  <c r="AD57" i="116"/>
  <c r="AC57" i="116"/>
  <c r="AB57" i="116"/>
  <c r="AM57" i="116" s="1"/>
  <c r="AB56" i="116"/>
  <c r="AM55" i="116"/>
  <c r="AK55" i="116"/>
  <c r="AE55" i="116"/>
  <c r="AC55" i="116"/>
  <c r="AB55" i="116"/>
  <c r="AR55" i="116" s="1"/>
  <c r="AQ54" i="116"/>
  <c r="AN54" i="116"/>
  <c r="AL54" i="116"/>
  <c r="AK54" i="116"/>
  <c r="AI54" i="116"/>
  <c r="AF54" i="116"/>
  <c r="AD54" i="116"/>
  <c r="AC54" i="116"/>
  <c r="AB54" i="116"/>
  <c r="AR54" i="116" s="1"/>
  <c r="AO53" i="116"/>
  <c r="AM53" i="116"/>
  <c r="AL53" i="116"/>
  <c r="AG53" i="116"/>
  <c r="AE53" i="116"/>
  <c r="AD53" i="116"/>
  <c r="AB53" i="116"/>
  <c r="AK53" i="116" s="1"/>
  <c r="AQ52" i="116"/>
  <c r="AP52" i="116"/>
  <c r="AN52" i="116"/>
  <c r="AM52" i="116"/>
  <c r="AL52" i="116"/>
  <c r="AK52" i="116"/>
  <c r="AI52" i="116"/>
  <c r="AH52" i="116"/>
  <c r="AF52" i="116"/>
  <c r="AE52" i="116"/>
  <c r="AD52" i="116"/>
  <c r="AC52" i="116"/>
  <c r="AB52" i="116"/>
  <c r="AR52" i="116" s="1"/>
  <c r="AB51" i="116"/>
  <c r="AR50" i="116"/>
  <c r="AJ50" i="116"/>
  <c r="AH50" i="116"/>
  <c r="AB50" i="116"/>
  <c r="AP50" i="116" s="1"/>
  <c r="AQ49" i="116"/>
  <c r="AP49" i="116"/>
  <c r="AO49" i="116"/>
  <c r="AN49" i="116"/>
  <c r="AL49" i="116"/>
  <c r="AK49" i="116"/>
  <c r="AI49" i="116"/>
  <c r="AH49" i="116"/>
  <c r="AG49" i="116"/>
  <c r="AF49" i="116"/>
  <c r="AD49" i="116"/>
  <c r="AC49" i="116"/>
  <c r="AB49" i="116"/>
  <c r="AM49" i="116" s="1"/>
  <c r="AR48" i="116"/>
  <c r="AB48" i="116"/>
  <c r="AM47" i="116"/>
  <c r="AK47" i="116"/>
  <c r="AE47" i="116"/>
  <c r="AC47" i="116"/>
  <c r="AB47" i="116"/>
  <c r="AR47" i="116" s="1"/>
  <c r="AQ46" i="116"/>
  <c r="AN46" i="116"/>
  <c r="AL46" i="116"/>
  <c r="AK46" i="116"/>
  <c r="AI46" i="116"/>
  <c r="AF46" i="116"/>
  <c r="AD46" i="116"/>
  <c r="AC46" i="116"/>
  <c r="AB46" i="116"/>
  <c r="AR46" i="116" s="1"/>
  <c r="AO45" i="116"/>
  <c r="AM45" i="116"/>
  <c r="AL45" i="116"/>
  <c r="AG45" i="116"/>
  <c r="AE45" i="116"/>
  <c r="AD45" i="116"/>
  <c r="AB45" i="116"/>
  <c r="AK45" i="116" s="1"/>
  <c r="AQ44" i="116"/>
  <c r="AP44" i="116"/>
  <c r="AN44" i="116"/>
  <c r="AM44" i="116"/>
  <c r="AL44" i="116"/>
  <c r="AK44" i="116"/>
  <c r="AI44" i="116"/>
  <c r="AH44" i="116"/>
  <c r="AF44" i="116"/>
  <c r="AE44" i="116"/>
  <c r="AD44" i="116"/>
  <c r="AC44" i="116"/>
  <c r="AB44" i="116"/>
  <c r="AR44" i="116" s="1"/>
  <c r="AQ43" i="116"/>
  <c r="AO43" i="116"/>
  <c r="AN43" i="116"/>
  <c r="AL43" i="116"/>
  <c r="AI43" i="116"/>
  <c r="AG43" i="116"/>
  <c r="AF43" i="116"/>
  <c r="AD43" i="116"/>
  <c r="AB43" i="116"/>
  <c r="AM43" i="116" s="1"/>
  <c r="AR42" i="116"/>
  <c r="AB42" i="116"/>
  <c r="AQ41" i="116"/>
  <c r="AP41" i="116"/>
  <c r="AO41" i="116"/>
  <c r="AN41" i="116"/>
  <c r="AL41" i="116"/>
  <c r="AK41" i="116"/>
  <c r="AI41" i="116"/>
  <c r="AH41" i="116"/>
  <c r="AG41" i="116"/>
  <c r="AF41" i="116"/>
  <c r="AD41" i="116"/>
  <c r="AC41" i="116"/>
  <c r="AB41" i="116"/>
  <c r="AM41" i="116" s="1"/>
  <c r="AB40" i="116"/>
  <c r="AM39" i="116"/>
  <c r="AK39" i="116"/>
  <c r="AE39" i="116"/>
  <c r="AC39" i="116"/>
  <c r="AB39" i="116"/>
  <c r="AR39" i="116" s="1"/>
  <c r="AB38" i="116"/>
  <c r="AO37" i="116"/>
  <c r="AM37" i="116"/>
  <c r="AL37" i="116"/>
  <c r="AG37" i="116"/>
  <c r="AE37" i="116"/>
  <c r="AD37" i="116"/>
  <c r="AB37" i="116"/>
  <c r="AK37" i="116" s="1"/>
  <c r="AQ36" i="116"/>
  <c r="AP36" i="116"/>
  <c r="AN36" i="116"/>
  <c r="AM36" i="116"/>
  <c r="AL36" i="116"/>
  <c r="AK36" i="116"/>
  <c r="AI36" i="116"/>
  <c r="AH36" i="116"/>
  <c r="AF36" i="116"/>
  <c r="AE36" i="116"/>
  <c r="AD36" i="116"/>
  <c r="AC36" i="116"/>
  <c r="AB36" i="116"/>
  <c r="AR36" i="116" s="1"/>
  <c r="AQ35" i="116"/>
  <c r="AO35" i="116"/>
  <c r="AN35" i="116"/>
  <c r="AL35" i="116"/>
  <c r="AI35" i="116"/>
  <c r="AG35" i="116"/>
  <c r="AF35" i="116"/>
  <c r="AD35" i="116"/>
  <c r="AB35" i="116"/>
  <c r="AM35" i="116" s="1"/>
  <c r="AR34" i="116"/>
  <c r="AJ34" i="116"/>
  <c r="AH34" i="116"/>
  <c r="AB34" i="116"/>
  <c r="AP34" i="116" s="1"/>
  <c r="AQ33" i="116"/>
  <c r="AP33" i="116"/>
  <c r="AO33" i="116"/>
  <c r="AN33" i="116"/>
  <c r="AL33" i="116"/>
  <c r="AK33" i="116"/>
  <c r="AI33" i="116"/>
  <c r="AH33" i="116"/>
  <c r="AG33" i="116"/>
  <c r="AF33" i="116"/>
  <c r="AD33" i="116"/>
  <c r="AC33" i="116"/>
  <c r="AB33" i="116"/>
  <c r="AM33" i="116" s="1"/>
  <c r="AR32" i="116"/>
  <c r="AB32" i="116"/>
  <c r="AM31" i="116"/>
  <c r="AK31" i="116"/>
  <c r="AE31" i="116"/>
  <c r="AC31" i="116"/>
  <c r="AB31" i="116"/>
  <c r="AR31" i="116" s="1"/>
  <c r="AQ30" i="116"/>
  <c r="AN30" i="116"/>
  <c r="AL30" i="116"/>
  <c r="AK30" i="116"/>
  <c r="AI30" i="116"/>
  <c r="AF30" i="116"/>
  <c r="AD30" i="116"/>
  <c r="AC30" i="116"/>
  <c r="AB30" i="116"/>
  <c r="AR30" i="116" s="1"/>
  <c r="AO29" i="116"/>
  <c r="AM29" i="116"/>
  <c r="AL29" i="116"/>
  <c r="AG29" i="116"/>
  <c r="AE29" i="116"/>
  <c r="AD29" i="116"/>
  <c r="AB29" i="116"/>
  <c r="AK29" i="116" s="1"/>
  <c r="AQ28" i="116"/>
  <c r="AP28" i="116"/>
  <c r="AN28" i="116"/>
  <c r="AM28" i="116"/>
  <c r="AL28" i="116"/>
  <c r="AK28" i="116"/>
  <c r="AI28" i="116"/>
  <c r="AH28" i="116"/>
  <c r="AF28" i="116"/>
  <c r="AE28" i="116"/>
  <c r="AD28" i="116"/>
  <c r="AC28" i="116"/>
  <c r="AB28" i="116"/>
  <c r="AR28" i="116" s="1"/>
  <c r="AQ27" i="116"/>
  <c r="AO27" i="116"/>
  <c r="AN27" i="116"/>
  <c r="AL27" i="116"/>
  <c r="AI27" i="116"/>
  <c r="AG27" i="116"/>
  <c r="AF27" i="116"/>
  <c r="AD27" i="116"/>
  <c r="AB27" i="116"/>
  <c r="AM27" i="116" s="1"/>
  <c r="AR26" i="116"/>
  <c r="AB26" i="116"/>
  <c r="AB25" i="116"/>
  <c r="AB24" i="116"/>
  <c r="AM23" i="116"/>
  <c r="AK23" i="116"/>
  <c r="AE23" i="116"/>
  <c r="AC23" i="116"/>
  <c r="AB23" i="116"/>
  <c r="AR23" i="116" s="1"/>
  <c r="AB22" i="116"/>
  <c r="AB21" i="116"/>
  <c r="AB20" i="116"/>
  <c r="AQ19" i="116"/>
  <c r="AO19" i="116"/>
  <c r="AN19" i="116"/>
  <c r="AL19" i="116"/>
  <c r="AI19" i="116"/>
  <c r="AG19" i="116"/>
  <c r="AF19" i="116"/>
  <c r="AD19" i="116"/>
  <c r="AB19" i="116"/>
  <c r="AM19" i="116" s="1"/>
  <c r="AJ18" i="116"/>
  <c r="AB18" i="116"/>
  <c r="AB17" i="116"/>
  <c r="AB16" i="116"/>
  <c r="AB15" i="116"/>
  <c r="AB14" i="116"/>
  <c r="AB13" i="116"/>
  <c r="AB12" i="116"/>
  <c r="AB11" i="116"/>
  <c r="AB10" i="116"/>
  <c r="AB9" i="116"/>
  <c r="AB8" i="116"/>
  <c r="AB7" i="116"/>
  <c r="AB6" i="116"/>
  <c r="AB5" i="116"/>
  <c r="AB4" i="116"/>
  <c r="AB3" i="116"/>
  <c r="AB2" i="116"/>
  <c r="AQ112" i="115"/>
  <c r="AP112" i="115"/>
  <c r="AK112" i="115"/>
  <c r="AI112" i="115"/>
  <c r="AH112" i="115"/>
  <c r="AC112" i="115"/>
  <c r="AB112" i="115"/>
  <c r="AO112" i="115" s="1"/>
  <c r="AR111" i="115"/>
  <c r="AB111" i="115"/>
  <c r="AM110" i="115"/>
  <c r="AK110" i="115"/>
  <c r="AE110" i="115"/>
  <c r="AC110" i="115"/>
  <c r="AB110" i="115"/>
  <c r="AR110" i="115" s="1"/>
  <c r="AN109" i="115"/>
  <c r="AL109" i="115"/>
  <c r="AK109" i="115"/>
  <c r="AF109" i="115"/>
  <c r="AD109" i="115"/>
  <c r="AC109" i="115"/>
  <c r="AB109" i="115"/>
  <c r="AR109" i="115" s="1"/>
  <c r="AO108" i="115"/>
  <c r="AM108" i="115"/>
  <c r="AL108" i="115"/>
  <c r="AG108" i="115"/>
  <c r="AE108" i="115"/>
  <c r="AD108" i="115"/>
  <c r="AB108" i="115"/>
  <c r="AK108" i="115" s="1"/>
  <c r="AP107" i="115"/>
  <c r="AN107" i="115"/>
  <c r="AM107" i="115"/>
  <c r="AH107" i="115"/>
  <c r="AF107" i="115"/>
  <c r="AE107" i="115"/>
  <c r="AD107" i="115"/>
  <c r="AC107" i="115"/>
  <c r="AB107" i="115"/>
  <c r="AL107" i="115" s="1"/>
  <c r="AQ106" i="115"/>
  <c r="AO106" i="115"/>
  <c r="AN106" i="115"/>
  <c r="AI106" i="115"/>
  <c r="AG106" i="115"/>
  <c r="AF106" i="115"/>
  <c r="AD106" i="115"/>
  <c r="AB106" i="115"/>
  <c r="AM106" i="115" s="1"/>
  <c r="AR105" i="115"/>
  <c r="AH105" i="115"/>
  <c r="AB105" i="115"/>
  <c r="AQ104" i="115"/>
  <c r="AP104" i="115"/>
  <c r="AO104" i="115"/>
  <c r="AN104" i="115"/>
  <c r="AL104" i="115"/>
  <c r="AK104" i="115"/>
  <c r="AI104" i="115"/>
  <c r="AH104" i="115"/>
  <c r="AG104" i="115"/>
  <c r="AF104" i="115"/>
  <c r="AD104" i="115"/>
  <c r="AC104" i="115"/>
  <c r="AB104" i="115"/>
  <c r="AM104" i="115" s="1"/>
  <c r="AR103" i="115"/>
  <c r="AL103" i="115"/>
  <c r="AJ103" i="115"/>
  <c r="AD103" i="115"/>
  <c r="AB103" i="115"/>
  <c r="AM102" i="115"/>
  <c r="AK102" i="115"/>
  <c r="AE102" i="115"/>
  <c r="AC102" i="115"/>
  <c r="AB102" i="115"/>
  <c r="AR102" i="115" s="1"/>
  <c r="AN101" i="115"/>
  <c r="AL101" i="115"/>
  <c r="AK101" i="115"/>
  <c r="AF101" i="115"/>
  <c r="AD101" i="115"/>
  <c r="AC101" i="115"/>
  <c r="AB101" i="115"/>
  <c r="AR101" i="115" s="1"/>
  <c r="AO100" i="115"/>
  <c r="AM100" i="115"/>
  <c r="AL100" i="115"/>
  <c r="AG100" i="115"/>
  <c r="AE100" i="115"/>
  <c r="AD100" i="115"/>
  <c r="AC100" i="115"/>
  <c r="AB100" i="115"/>
  <c r="AK100" i="115" s="1"/>
  <c r="AQ99" i="115"/>
  <c r="AP99" i="115"/>
  <c r="AN99" i="115"/>
  <c r="AM99" i="115"/>
  <c r="AL99" i="115"/>
  <c r="AK99" i="115"/>
  <c r="AI99" i="115"/>
  <c r="AH99" i="115"/>
  <c r="AF99" i="115"/>
  <c r="AE99" i="115"/>
  <c r="AD99" i="115"/>
  <c r="AC99" i="115"/>
  <c r="AB99" i="115"/>
  <c r="AR99" i="115" s="1"/>
  <c r="AQ98" i="115"/>
  <c r="AO98" i="115"/>
  <c r="AN98" i="115"/>
  <c r="AI98" i="115"/>
  <c r="AG98" i="115"/>
  <c r="AF98" i="115"/>
  <c r="AB98" i="115"/>
  <c r="AM98" i="115" s="1"/>
  <c r="AR97" i="115"/>
  <c r="AB97" i="115"/>
  <c r="AQ96" i="115"/>
  <c r="AP96" i="115"/>
  <c r="AO96" i="115"/>
  <c r="AL96" i="115"/>
  <c r="AK96" i="115"/>
  <c r="AI96" i="115"/>
  <c r="AH96" i="115"/>
  <c r="AG96" i="115"/>
  <c r="AF96" i="115"/>
  <c r="AD96" i="115"/>
  <c r="AC96" i="115"/>
  <c r="AB96" i="115"/>
  <c r="AN96" i="115" s="1"/>
  <c r="AB95" i="115"/>
  <c r="AM94" i="115"/>
  <c r="AK94" i="115"/>
  <c r="AE94" i="115"/>
  <c r="AC94" i="115"/>
  <c r="AB94" i="115"/>
  <c r="AR94" i="115" s="1"/>
  <c r="AN93" i="115"/>
  <c r="AL93" i="115"/>
  <c r="AK93" i="115"/>
  <c r="AF93" i="115"/>
  <c r="AD93" i="115"/>
  <c r="AC93" i="115"/>
  <c r="AB93" i="115"/>
  <c r="AR93" i="115" s="1"/>
  <c r="AO92" i="115"/>
  <c r="AM92" i="115"/>
  <c r="AL92" i="115"/>
  <c r="AG92" i="115"/>
  <c r="AE92" i="115"/>
  <c r="AD92" i="115"/>
  <c r="AB92" i="115"/>
  <c r="AK92" i="115" s="1"/>
  <c r="AP91" i="115"/>
  <c r="AN91" i="115"/>
  <c r="AM91" i="115"/>
  <c r="AH91" i="115"/>
  <c r="AF91" i="115"/>
  <c r="AE91" i="115"/>
  <c r="AD91" i="115"/>
  <c r="AC91" i="115"/>
  <c r="AB91" i="115"/>
  <c r="AL91" i="115" s="1"/>
  <c r="AQ90" i="115"/>
  <c r="AO90" i="115"/>
  <c r="AN90" i="115"/>
  <c r="AI90" i="115"/>
  <c r="AG90" i="115"/>
  <c r="AF90" i="115"/>
  <c r="AD90" i="115"/>
  <c r="AB90" i="115"/>
  <c r="AM90" i="115" s="1"/>
  <c r="AB89" i="115"/>
  <c r="AQ88" i="115"/>
  <c r="AP88" i="115"/>
  <c r="AK88" i="115"/>
  <c r="AI88" i="115"/>
  <c r="AH88" i="115"/>
  <c r="AF88" i="115"/>
  <c r="AC88" i="115"/>
  <c r="AB88" i="115"/>
  <c r="AO88" i="115" s="1"/>
  <c r="AL87" i="115"/>
  <c r="AJ87" i="115"/>
  <c r="AD87" i="115"/>
  <c r="AB87" i="115"/>
  <c r="AR87" i="115" s="1"/>
  <c r="AM86" i="115"/>
  <c r="AK86" i="115"/>
  <c r="AE86" i="115"/>
  <c r="AC86" i="115"/>
  <c r="AB86" i="115"/>
  <c r="AR86" i="115" s="1"/>
  <c r="AN85" i="115"/>
  <c r="AL85" i="115"/>
  <c r="AK85" i="115"/>
  <c r="AF85" i="115"/>
  <c r="AD85" i="115"/>
  <c r="AC85" i="115"/>
  <c r="AB85" i="115"/>
  <c r="AR85" i="115" s="1"/>
  <c r="AO84" i="115"/>
  <c r="AM84" i="115"/>
  <c r="AL84" i="115"/>
  <c r="AG84" i="115"/>
  <c r="AE84" i="115"/>
  <c r="AD84" i="115"/>
  <c r="AB84" i="115"/>
  <c r="AK84" i="115" s="1"/>
  <c r="AP83" i="115"/>
  <c r="AN83" i="115"/>
  <c r="AM83" i="115"/>
  <c r="AH83" i="115"/>
  <c r="AF83" i="115"/>
  <c r="AE83" i="115"/>
  <c r="AB83" i="115"/>
  <c r="AL83" i="115" s="1"/>
  <c r="AB82" i="115"/>
  <c r="AP81" i="115"/>
  <c r="AJ81" i="115"/>
  <c r="AH81" i="115"/>
  <c r="AB81" i="115"/>
  <c r="AQ80" i="115"/>
  <c r="AP80" i="115"/>
  <c r="AK80" i="115"/>
  <c r="AI80" i="115"/>
  <c r="AH80" i="115"/>
  <c r="AC80" i="115"/>
  <c r="AB80" i="115"/>
  <c r="AO80" i="115" s="1"/>
  <c r="AL79" i="115"/>
  <c r="AJ79" i="115"/>
  <c r="AD79" i="115"/>
  <c r="AB79" i="115"/>
  <c r="AR79" i="115" s="1"/>
  <c r="AM78" i="115"/>
  <c r="AK78" i="115"/>
  <c r="AE78" i="115"/>
  <c r="AC78" i="115"/>
  <c r="AB78" i="115"/>
  <c r="AR78" i="115" s="1"/>
  <c r="AN77" i="115"/>
  <c r="AL77" i="115"/>
  <c r="AK77" i="115"/>
  <c r="AF77" i="115"/>
  <c r="AD77" i="115"/>
  <c r="AC77" i="115"/>
  <c r="AB77" i="115"/>
  <c r="AR77" i="115" s="1"/>
  <c r="AO76" i="115"/>
  <c r="AM76" i="115"/>
  <c r="AL76" i="115"/>
  <c r="AG76" i="115"/>
  <c r="AE76" i="115"/>
  <c r="AD76" i="115"/>
  <c r="AC76" i="115"/>
  <c r="AB76" i="115"/>
  <c r="AK76" i="115" s="1"/>
  <c r="AP75" i="115"/>
  <c r="AN75" i="115"/>
  <c r="AM75" i="115"/>
  <c r="AH75" i="115"/>
  <c r="AF75" i="115"/>
  <c r="AE75" i="115"/>
  <c r="AD75" i="115"/>
  <c r="AB75" i="115"/>
  <c r="AL75" i="115" s="1"/>
  <c r="AQ74" i="115"/>
  <c r="AO74" i="115"/>
  <c r="AN74" i="115"/>
  <c r="AI74" i="115"/>
  <c r="AG74" i="115"/>
  <c r="AF74" i="115"/>
  <c r="AE74" i="115"/>
  <c r="AB74" i="115"/>
  <c r="AM74" i="115" s="1"/>
  <c r="AR73" i="115"/>
  <c r="AP73" i="115"/>
  <c r="AB73" i="115"/>
  <c r="AQ72" i="115"/>
  <c r="AP72" i="115"/>
  <c r="AO72" i="115"/>
  <c r="AK72" i="115"/>
  <c r="AI72" i="115"/>
  <c r="AH72" i="115"/>
  <c r="AG72" i="115"/>
  <c r="AC72" i="115"/>
  <c r="AB72" i="115"/>
  <c r="AN72" i="115" s="1"/>
  <c r="AR71" i="115"/>
  <c r="AJ71" i="115"/>
  <c r="AD71" i="115"/>
  <c r="AB71" i="115"/>
  <c r="AL71" i="115" s="1"/>
  <c r="AM70" i="115"/>
  <c r="AK70" i="115"/>
  <c r="AE70" i="115"/>
  <c r="AC70" i="115"/>
  <c r="AB70" i="115"/>
  <c r="AR70" i="115" s="1"/>
  <c r="AB69" i="115"/>
  <c r="AO68" i="115"/>
  <c r="AM68" i="115"/>
  <c r="AL68" i="115"/>
  <c r="AG68" i="115"/>
  <c r="AE68" i="115"/>
  <c r="AD68" i="115"/>
  <c r="AB68" i="115"/>
  <c r="AK68" i="115" s="1"/>
  <c r="AP67" i="115"/>
  <c r="AN67" i="115"/>
  <c r="AM67" i="115"/>
  <c r="AH67" i="115"/>
  <c r="AF67" i="115"/>
  <c r="AE67" i="115"/>
  <c r="AB67" i="115"/>
  <c r="AL67" i="115" s="1"/>
  <c r="AQ66" i="115"/>
  <c r="AO66" i="115"/>
  <c r="AN66" i="115"/>
  <c r="AI66" i="115"/>
  <c r="AG66" i="115"/>
  <c r="AF66" i="115"/>
  <c r="AB66" i="115"/>
  <c r="AM66" i="115" s="1"/>
  <c r="AB65" i="115"/>
  <c r="AQ64" i="115"/>
  <c r="AP64" i="115"/>
  <c r="AK64" i="115"/>
  <c r="AI64" i="115"/>
  <c r="AH64" i="115"/>
  <c r="AC64" i="115"/>
  <c r="AB64" i="115"/>
  <c r="AO64" i="115" s="1"/>
  <c r="AR63" i="115"/>
  <c r="AJ63" i="115"/>
  <c r="AD63" i="115"/>
  <c r="AB63" i="115"/>
  <c r="AL63" i="115" s="1"/>
  <c r="AM62" i="115"/>
  <c r="AK62" i="115"/>
  <c r="AE62" i="115"/>
  <c r="AC62" i="115"/>
  <c r="AB62" i="115"/>
  <c r="AR62" i="115" s="1"/>
  <c r="AN61" i="115"/>
  <c r="AL61" i="115"/>
  <c r="AK61" i="115"/>
  <c r="AF61" i="115"/>
  <c r="AD61" i="115"/>
  <c r="AC61" i="115"/>
  <c r="AB61" i="115"/>
  <c r="AR61" i="115" s="1"/>
  <c r="AO60" i="115"/>
  <c r="AM60" i="115"/>
  <c r="AL60" i="115"/>
  <c r="AG60" i="115"/>
  <c r="AE60" i="115"/>
  <c r="AD60" i="115"/>
  <c r="AB60" i="115"/>
  <c r="AK60" i="115" s="1"/>
  <c r="AP59" i="115"/>
  <c r="AN59" i="115"/>
  <c r="AM59" i="115"/>
  <c r="AH59" i="115"/>
  <c r="AF59" i="115"/>
  <c r="AE59" i="115"/>
  <c r="AB59" i="115"/>
  <c r="AL59" i="115" s="1"/>
  <c r="AQ58" i="115"/>
  <c r="AO58" i="115"/>
  <c r="AN58" i="115"/>
  <c r="AI58" i="115"/>
  <c r="AG58" i="115"/>
  <c r="AF58" i="115"/>
  <c r="AB58" i="115"/>
  <c r="AM58" i="115" s="1"/>
  <c r="AJ57" i="115"/>
  <c r="AB57" i="115"/>
  <c r="AQ56" i="115"/>
  <c r="AP56" i="115"/>
  <c r="AK56" i="115"/>
  <c r="AI56" i="115"/>
  <c r="AH56" i="115"/>
  <c r="AC56" i="115"/>
  <c r="AB56" i="115"/>
  <c r="AO56" i="115" s="1"/>
  <c r="AR55" i="115"/>
  <c r="AL55" i="115"/>
  <c r="AB55" i="115"/>
  <c r="AM54" i="115"/>
  <c r="AK54" i="115"/>
  <c r="AE54" i="115"/>
  <c r="AC54" i="115"/>
  <c r="AB54" i="115"/>
  <c r="AR54" i="115" s="1"/>
  <c r="AN53" i="115"/>
  <c r="AL53" i="115"/>
  <c r="AK53" i="115"/>
  <c r="AF53" i="115"/>
  <c r="AD53" i="115"/>
  <c r="AC53" i="115"/>
  <c r="AB53" i="115"/>
  <c r="AR53" i="115" s="1"/>
  <c r="AO52" i="115"/>
  <c r="AM52" i="115"/>
  <c r="AL52" i="115"/>
  <c r="AG52" i="115"/>
  <c r="AE52" i="115"/>
  <c r="AD52" i="115"/>
  <c r="AB52" i="115"/>
  <c r="AK52" i="115" s="1"/>
  <c r="AB51" i="115"/>
  <c r="AQ50" i="115"/>
  <c r="AO50" i="115"/>
  <c r="AN50" i="115"/>
  <c r="AI50" i="115"/>
  <c r="AG50" i="115"/>
  <c r="AF50" i="115"/>
  <c r="AB50" i="115"/>
  <c r="AM50" i="115" s="1"/>
  <c r="AJ49" i="115"/>
  <c r="AB49" i="115"/>
  <c r="AQ48" i="115"/>
  <c r="AP48" i="115"/>
  <c r="AK48" i="115"/>
  <c r="AI48" i="115"/>
  <c r="AH48" i="115"/>
  <c r="AC48" i="115"/>
  <c r="AB48" i="115"/>
  <c r="AO48" i="115" s="1"/>
  <c r="AR47" i="115"/>
  <c r="AL47" i="115"/>
  <c r="AB47" i="115"/>
  <c r="AM46" i="115"/>
  <c r="AK46" i="115"/>
  <c r="AE46" i="115"/>
  <c r="AC46" i="115"/>
  <c r="AB46" i="115"/>
  <c r="AR46" i="115" s="1"/>
  <c r="AN45" i="115"/>
  <c r="AL45" i="115"/>
  <c r="AK45" i="115"/>
  <c r="AF45" i="115"/>
  <c r="AD45" i="115"/>
  <c r="AC45" i="115"/>
  <c r="AB45" i="115"/>
  <c r="AR45" i="115" s="1"/>
  <c r="AO44" i="115"/>
  <c r="AM44" i="115"/>
  <c r="AL44" i="115"/>
  <c r="AG44" i="115"/>
  <c r="AE44" i="115"/>
  <c r="AD44" i="115"/>
  <c r="AB44" i="115"/>
  <c r="AK44" i="115" s="1"/>
  <c r="AP43" i="115"/>
  <c r="AN43" i="115"/>
  <c r="AM43" i="115"/>
  <c r="AH43" i="115"/>
  <c r="AF43" i="115"/>
  <c r="AE43" i="115"/>
  <c r="AB43" i="115"/>
  <c r="AL43" i="115" s="1"/>
  <c r="AQ42" i="115"/>
  <c r="AO42" i="115"/>
  <c r="AN42" i="115"/>
  <c r="AI42" i="115"/>
  <c r="AG42" i="115"/>
  <c r="AF42" i="115"/>
  <c r="AB42" i="115"/>
  <c r="AM42" i="115" s="1"/>
  <c r="AR41" i="115"/>
  <c r="AJ41" i="115"/>
  <c r="AH41" i="115"/>
  <c r="AB41" i="115"/>
  <c r="AP41" i="115" s="1"/>
  <c r="AQ40" i="115"/>
  <c r="AP40" i="115"/>
  <c r="AK40" i="115"/>
  <c r="AI40" i="115"/>
  <c r="AH40" i="115"/>
  <c r="AE40" i="115"/>
  <c r="AD40" i="115"/>
  <c r="AC40" i="115"/>
  <c r="AB40" i="115"/>
  <c r="AO40" i="115" s="1"/>
  <c r="AJ39" i="115"/>
  <c r="AB39" i="115"/>
  <c r="AB38" i="115"/>
  <c r="AN37" i="115"/>
  <c r="AL37" i="115"/>
  <c r="AK37" i="115"/>
  <c r="AF37" i="115"/>
  <c r="AD37" i="115"/>
  <c r="AC37" i="115"/>
  <c r="AB37" i="115"/>
  <c r="AR37" i="115" s="1"/>
  <c r="AO36" i="115"/>
  <c r="AM36" i="115"/>
  <c r="AL36" i="115"/>
  <c r="AG36" i="115"/>
  <c r="AE36" i="115"/>
  <c r="AD36" i="115"/>
  <c r="AC36" i="115"/>
  <c r="AB36" i="115"/>
  <c r="AK36" i="115" s="1"/>
  <c r="AP35" i="115"/>
  <c r="AN35" i="115"/>
  <c r="AM35" i="115"/>
  <c r="AH35" i="115"/>
  <c r="AF35" i="115"/>
  <c r="AE35" i="115"/>
  <c r="AB35" i="115"/>
  <c r="AL35" i="115" s="1"/>
  <c r="AQ34" i="115"/>
  <c r="AO34" i="115"/>
  <c r="AN34" i="115"/>
  <c r="AI34" i="115"/>
  <c r="AG34" i="115"/>
  <c r="AF34" i="115"/>
  <c r="AB34" i="115"/>
  <c r="AM34" i="115" s="1"/>
  <c r="AP33" i="115"/>
  <c r="AJ33" i="115"/>
  <c r="AH33" i="115"/>
  <c r="AB33" i="115"/>
  <c r="AQ32" i="115"/>
  <c r="AP32" i="115"/>
  <c r="AK32" i="115"/>
  <c r="AI32" i="115"/>
  <c r="AH32" i="115"/>
  <c r="AC32" i="115"/>
  <c r="AB32" i="115"/>
  <c r="AO32" i="115" s="1"/>
  <c r="AL31" i="115"/>
  <c r="AJ31" i="115"/>
  <c r="AD31" i="115"/>
  <c r="AB31" i="115"/>
  <c r="AR31" i="115" s="1"/>
  <c r="AM30" i="115"/>
  <c r="AK30" i="115"/>
  <c r="AE30" i="115"/>
  <c r="AC30" i="115"/>
  <c r="AB30" i="115"/>
  <c r="AR30" i="115" s="1"/>
  <c r="AN29" i="115"/>
  <c r="AL29" i="115"/>
  <c r="AK29" i="115"/>
  <c r="AF29" i="115"/>
  <c r="AD29" i="115"/>
  <c r="AC29" i="115"/>
  <c r="AB29" i="115"/>
  <c r="AR29" i="115" s="1"/>
  <c r="AO28" i="115"/>
  <c r="AM28" i="115"/>
  <c r="AL28" i="115"/>
  <c r="AG28" i="115"/>
  <c r="AE28" i="115"/>
  <c r="AD28" i="115"/>
  <c r="AB28" i="115"/>
  <c r="AK28" i="115" s="1"/>
  <c r="AP27" i="115"/>
  <c r="AN27" i="115"/>
  <c r="AM27" i="115"/>
  <c r="AH27" i="115"/>
  <c r="AF27" i="115"/>
  <c r="AE27" i="115"/>
  <c r="AB27" i="115"/>
  <c r="AL27" i="115" s="1"/>
  <c r="AQ26" i="115"/>
  <c r="AO26" i="115"/>
  <c r="AN26" i="115"/>
  <c r="AI26" i="115"/>
  <c r="AG26" i="115"/>
  <c r="AF26" i="115"/>
  <c r="AB26" i="115"/>
  <c r="AM26" i="115" s="1"/>
  <c r="AB25" i="115"/>
  <c r="AQ24" i="115"/>
  <c r="AP24" i="115"/>
  <c r="AK24" i="115"/>
  <c r="AI24" i="115"/>
  <c r="AH24" i="115"/>
  <c r="AF24" i="115"/>
  <c r="AC24" i="115"/>
  <c r="AB24" i="115"/>
  <c r="AO24" i="115" s="1"/>
  <c r="AB23" i="115"/>
  <c r="AB22" i="115"/>
  <c r="AB21" i="115"/>
  <c r="AB20" i="115"/>
  <c r="AP19" i="115"/>
  <c r="AN19" i="115"/>
  <c r="AM19" i="115"/>
  <c r="AK19" i="115"/>
  <c r="AH19" i="115"/>
  <c r="AF19" i="115"/>
  <c r="AE19" i="115"/>
  <c r="AC19" i="115"/>
  <c r="AB19" i="115"/>
  <c r="AL19" i="115" s="1"/>
  <c r="AQ18" i="115"/>
  <c r="AO18" i="115"/>
  <c r="AN18" i="115"/>
  <c r="AL18" i="115"/>
  <c r="AI18" i="115"/>
  <c r="AG18" i="115"/>
  <c r="AF18" i="115"/>
  <c r="AD18" i="115"/>
  <c r="AB18" i="115"/>
  <c r="AM18" i="115" s="1"/>
  <c r="AB17" i="115"/>
  <c r="AB16" i="115"/>
  <c r="AB15" i="115"/>
  <c r="AB14" i="115"/>
  <c r="AB13" i="115"/>
  <c r="AB12" i="115"/>
  <c r="AB11" i="115"/>
  <c r="AB10" i="115"/>
  <c r="AB9" i="115"/>
  <c r="AB8" i="115"/>
  <c r="AB7" i="115"/>
  <c r="AB6" i="115"/>
  <c r="AB5" i="115"/>
  <c r="AB4" i="115"/>
  <c r="AB3" i="115"/>
  <c r="AB2" i="115"/>
  <c r="C3" i="114"/>
  <c r="B3" i="114"/>
  <c r="C2" i="114"/>
  <c r="B2" i="114"/>
  <c r="C3" i="113"/>
  <c r="B3" i="113"/>
  <c r="C2" i="113"/>
  <c r="B2" i="113"/>
  <c r="C3" i="112"/>
  <c r="B3" i="112"/>
  <c r="C2" i="112"/>
  <c r="B2" i="112"/>
  <c r="C3" i="111"/>
  <c r="B3" i="111"/>
  <c r="C2" i="111"/>
  <c r="B2" i="111"/>
  <c r="C3" i="110"/>
  <c r="B3" i="110"/>
  <c r="C2" i="110"/>
  <c r="B2" i="110"/>
  <c r="C3" i="109"/>
  <c r="C2" i="109"/>
  <c r="B2" i="109"/>
  <c r="C4" i="108"/>
  <c r="B4" i="172" s="1"/>
  <c r="B4" i="108"/>
  <c r="C3" i="108"/>
  <c r="B3" i="108"/>
  <c r="B2" i="108"/>
  <c r="C4" i="107"/>
  <c r="B4" i="169" s="1"/>
  <c r="B4" i="107"/>
  <c r="C3" i="107"/>
  <c r="B3" i="168" s="1"/>
  <c r="B3" i="107"/>
  <c r="C2" i="107"/>
  <c r="B2" i="167" s="1"/>
  <c r="B2" i="107"/>
  <c r="C4" i="106"/>
  <c r="B4" i="166" s="1"/>
  <c r="B4" i="106"/>
  <c r="B2" i="106" s="1"/>
  <c r="C3" i="106"/>
  <c r="B3" i="165" s="1"/>
  <c r="B3" i="106"/>
  <c r="C2" i="106"/>
  <c r="B2" i="164" s="1"/>
  <c r="C4" i="105"/>
  <c r="B4" i="163" s="1"/>
  <c r="B4" i="105"/>
  <c r="C4" i="104"/>
  <c r="B4" i="160" s="1"/>
  <c r="B4" i="104"/>
  <c r="C3" i="104"/>
  <c r="B3" i="104"/>
  <c r="B2" i="104" s="1"/>
  <c r="C4" i="103"/>
  <c r="B4" i="157" s="1"/>
  <c r="B4" i="103"/>
  <c r="C3" i="103"/>
  <c r="B3" i="156" s="1"/>
  <c r="B3" i="103"/>
  <c r="B2" i="103"/>
  <c r="D7" i="8" a="1"/>
  <c r="D7" i="8" s="1"/>
  <c r="C7" i="8" a="1"/>
  <c r="C7" i="8" s="1"/>
  <c r="B7" i="8" a="1"/>
  <c r="B7" i="8" s="1"/>
  <c r="D6" i="8" a="1"/>
  <c r="D6" i="8" s="1"/>
  <c r="C6" i="8" a="1"/>
  <c r="C6" i="8" s="1"/>
  <c r="B6" i="8" a="1"/>
  <c r="B6" i="8" s="1"/>
  <c r="D5" i="8" a="1"/>
  <c r="D5" i="8" s="1"/>
  <c r="D8" i="8" s="1" a="1"/>
  <c r="D8" i="8" s="1"/>
  <c r="C5" i="8" a="1"/>
  <c r="C5" i="8" s="1"/>
  <c r="B5" i="8" a="1"/>
  <c r="B5" i="8" s="1"/>
  <c r="B8" i="8" s="1" a="1"/>
  <c r="B8" i="8" s="1"/>
  <c r="D6" i="7" a="1"/>
  <c r="D6" i="7" s="1"/>
  <c r="C6" i="7" a="1"/>
  <c r="C6" i="7" s="1"/>
  <c r="B6" i="7" a="1"/>
  <c r="B6" i="7" s="1"/>
  <c r="D5" i="7" a="1"/>
  <c r="D5" i="7" s="1"/>
  <c r="D7" i="7" s="1" a="1"/>
  <c r="D7" i="7" s="1"/>
  <c r="C5" i="7" a="1"/>
  <c r="C5" i="7" s="1"/>
  <c r="C7" i="7" s="1" a="1"/>
  <c r="C7" i="7" s="1"/>
  <c r="B5" i="7" a="1"/>
  <c r="B5" i="7" s="1"/>
  <c r="B7" i="7" s="1" a="1"/>
  <c r="B7" i="7" s="1"/>
  <c r="D4" i="7" a="1"/>
  <c r="D4" i="7" s="1"/>
  <c r="C4" i="7" a="1"/>
  <c r="C4" i="7" s="1"/>
  <c r="B4" i="7" a="1"/>
  <c r="B4" i="7" s="1"/>
  <c r="D3" i="7" a="1"/>
  <c r="D3" i="7" s="1"/>
  <c r="C3" i="7" a="1"/>
  <c r="C3" i="7" s="1"/>
  <c r="B3" i="7" a="1"/>
  <c r="B3" i="7" s="1"/>
  <c r="G6" i="6" a="1"/>
  <c r="G6" i="6" s="1"/>
  <c r="G5" i="6" s="1" a="1"/>
  <c r="G5" i="6" s="1"/>
  <c r="F6" i="6" a="1"/>
  <c r="F6" i="6" s="1"/>
  <c r="F5" i="6" s="1" a="1"/>
  <c r="F5" i="6" s="1"/>
  <c r="E6" i="6" a="1"/>
  <c r="E6" i="6" s="1"/>
  <c r="E5" i="6" s="1" a="1"/>
  <c r="E5" i="6" s="1"/>
  <c r="D6" i="6" a="1"/>
  <c r="D6" i="6" s="1"/>
  <c r="D5" i="6" s="1" a="1"/>
  <c r="D5" i="6" s="1"/>
  <c r="C6" i="6" a="1"/>
  <c r="C6" i="6" s="1"/>
  <c r="C5" i="6" s="1" a="1"/>
  <c r="C5" i="6" s="1"/>
  <c r="B6" i="6" a="1"/>
  <c r="B6" i="6" s="1"/>
  <c r="B5" i="6" s="1" a="1"/>
  <c r="B5" i="6" s="1"/>
  <c r="G4" i="6" a="1"/>
  <c r="G4" i="6" s="1"/>
  <c r="F4" i="6" a="1"/>
  <c r="F4" i="6" s="1"/>
  <c r="E4" i="6" a="1"/>
  <c r="E4" i="6" s="1"/>
  <c r="D4" i="6" a="1"/>
  <c r="D4" i="6" s="1"/>
  <c r="C4" i="6" a="1"/>
  <c r="C4" i="6" s="1"/>
  <c r="B4" i="6" a="1"/>
  <c r="B4" i="6" s="1"/>
  <c r="G3" i="6" a="1"/>
  <c r="G3" i="6" s="1"/>
  <c r="F3" i="6" a="1"/>
  <c r="F3" i="6" s="1"/>
  <c r="E3" i="6" a="1"/>
  <c r="E3" i="6" s="1"/>
  <c r="D3" i="6" a="1"/>
  <c r="D3" i="6" s="1"/>
  <c r="C3" i="6" a="1"/>
  <c r="C3" i="6" s="1"/>
  <c r="B3" i="6" a="1"/>
  <c r="B3" i="6" s="1"/>
  <c r="B2" i="5"/>
  <c r="B1" i="5" s="1"/>
  <c r="B2" i="4"/>
  <c r="B1" i="4" s="1"/>
  <c r="D4" i="3" a="1"/>
  <c r="D4" i="3" s="1"/>
  <c r="D3" i="3" s="1" a="1"/>
  <c r="D3" i="3" s="1"/>
  <c r="C4" i="3" a="1"/>
  <c r="C4" i="3" s="1"/>
  <c r="C3" i="3" s="1" a="1"/>
  <c r="C3" i="3" s="1"/>
  <c r="B4" i="3" a="1"/>
  <c r="B4" i="3" s="1"/>
  <c r="B3" i="3" s="1" a="1"/>
  <c r="B3" i="3" s="1"/>
  <c r="A2" i="3"/>
  <c r="Q6" i="2" a="1"/>
  <c r="Q6" i="2"/>
  <c r="Q5" i="2" s="1" a="1"/>
  <c r="Q5" i="2" s="1"/>
  <c r="P6" i="2" a="1"/>
  <c r="P6" i="2"/>
  <c r="P5" i="2" s="1" a="1"/>
  <c r="P5" i="2" s="1"/>
  <c r="O6" i="2" a="1"/>
  <c r="O6" i="2"/>
  <c r="O5" i="2" s="1" a="1"/>
  <c r="O5" i="2" s="1"/>
  <c r="N6" i="2" a="1"/>
  <c r="N6" i="2"/>
  <c r="N5" i="2" s="1" a="1"/>
  <c r="N5" i="2" s="1"/>
  <c r="M6" i="2" a="1"/>
  <c r="M6" i="2"/>
  <c r="M5" i="2" s="1" a="1"/>
  <c r="M5" i="2" s="1"/>
  <c r="L6" i="2" a="1"/>
  <c r="L6" i="2"/>
  <c r="L5" i="2" s="1" a="1"/>
  <c r="L5" i="2" s="1"/>
  <c r="K6" i="2" a="1"/>
  <c r="K6" i="2"/>
  <c r="K5" i="2" s="1" a="1"/>
  <c r="K5" i="2" s="1"/>
  <c r="J6" i="2" a="1"/>
  <c r="J6" i="2"/>
  <c r="J5" i="2" s="1" a="1"/>
  <c r="J5" i="2" s="1"/>
  <c r="I6" i="2" a="1"/>
  <c r="I6" i="2"/>
  <c r="I5" i="2" s="1" a="1"/>
  <c r="I5" i="2" s="1"/>
  <c r="H6" i="2" a="1"/>
  <c r="H6" i="2"/>
  <c r="H5" i="2" s="1" a="1"/>
  <c r="H5" i="2" s="1"/>
  <c r="G6" i="2" a="1"/>
  <c r="G6" i="2"/>
  <c r="G5" i="2" s="1" a="1"/>
  <c r="G5" i="2" s="1"/>
  <c r="F6" i="2" a="1"/>
  <c r="F6" i="2"/>
  <c r="F5" i="2" s="1" a="1"/>
  <c r="F5" i="2" s="1"/>
  <c r="E6" i="2" a="1"/>
  <c r="E6" i="2"/>
  <c r="E5" i="2" s="1" a="1"/>
  <c r="E5" i="2" s="1"/>
  <c r="D6" i="2" a="1"/>
  <c r="D6" i="2"/>
  <c r="D5" i="2" s="1" a="1"/>
  <c r="D5" i="2" s="1"/>
  <c r="C6" i="2" a="1"/>
  <c r="C6" i="2"/>
  <c r="C5" i="2" s="1" a="1"/>
  <c r="C5" i="2" s="1"/>
  <c r="B6" i="2" a="1"/>
  <c r="B6" i="2"/>
  <c r="B5" i="2" s="1" a="1"/>
  <c r="B5" i="2" s="1"/>
  <c r="Q4" i="2" a="1"/>
  <c r="Q4" i="2" s="1"/>
  <c r="P4" i="2" a="1"/>
  <c r="P4" i="2" s="1"/>
  <c r="O4" i="2" a="1"/>
  <c r="O4" i="2" s="1"/>
  <c r="N4" i="2" a="1"/>
  <c r="N4" i="2" s="1"/>
  <c r="M4" i="2" a="1"/>
  <c r="M4" i="2" s="1"/>
  <c r="L4" i="2" a="1"/>
  <c r="L4" i="2" s="1"/>
  <c r="K4" i="2" a="1"/>
  <c r="K4" i="2" s="1"/>
  <c r="J4" i="2" a="1"/>
  <c r="J4" i="2" s="1"/>
  <c r="I4" i="2" a="1"/>
  <c r="I4" i="2" s="1"/>
  <c r="H4" i="2" a="1"/>
  <c r="H4" i="2" s="1"/>
  <c r="G4" i="2" a="1"/>
  <c r="G4" i="2" s="1"/>
  <c r="F4" i="2" a="1"/>
  <c r="F4" i="2" s="1"/>
  <c r="E4" i="2" a="1"/>
  <c r="E4" i="2" s="1"/>
  <c r="D4" i="2" a="1"/>
  <c r="D4" i="2" s="1"/>
  <c r="C4" i="2" a="1"/>
  <c r="C4" i="2" s="1"/>
  <c r="B4" i="2" a="1"/>
  <c r="B4" i="2" s="1"/>
  <c r="Q3" i="2" a="1"/>
  <c r="Q3" i="2" s="1"/>
  <c r="P3" i="2" a="1"/>
  <c r="P3" i="2" s="1"/>
  <c r="O3" i="2" a="1"/>
  <c r="O3" i="2" s="1"/>
  <c r="N3" i="2" a="1"/>
  <c r="N3" i="2" s="1"/>
  <c r="M3" i="2" a="1"/>
  <c r="M3" i="2" s="1"/>
  <c r="L3" i="2" a="1"/>
  <c r="L3" i="2" s="1"/>
  <c r="K3" i="2" a="1"/>
  <c r="K3" i="2" s="1"/>
  <c r="J3" i="2" a="1"/>
  <c r="J3" i="2" s="1"/>
  <c r="I3" i="2" a="1"/>
  <c r="I3" i="2" s="1"/>
  <c r="H3" i="2" a="1"/>
  <c r="H3" i="2" s="1"/>
  <c r="G3" i="2" a="1"/>
  <c r="G3" i="2" s="1"/>
  <c r="F3" i="2" a="1"/>
  <c r="F3" i="2" s="1"/>
  <c r="E3" i="2" a="1"/>
  <c r="E3" i="2" s="1"/>
  <c r="D3" i="2" a="1"/>
  <c r="D3" i="2" s="1"/>
  <c r="C3" i="2" a="1"/>
  <c r="C3" i="2" s="1"/>
  <c r="B3" i="2" a="1"/>
  <c r="B3" i="2" s="1"/>
  <c r="C8" i="8" l="1" a="1"/>
  <c r="C8" i="8" s="1"/>
  <c r="AO89" i="115"/>
  <c r="AG89" i="115"/>
  <c r="AN89" i="115"/>
  <c r="AF89" i="115"/>
  <c r="AM89" i="115"/>
  <c r="AE89" i="115"/>
  <c r="AL89" i="115"/>
  <c r="AD89" i="115"/>
  <c r="AK89" i="115"/>
  <c r="AC89" i="115"/>
  <c r="AQ89" i="115"/>
  <c r="AI89" i="115"/>
  <c r="AR89" i="115"/>
  <c r="AP89" i="115"/>
  <c r="AJ89" i="115"/>
  <c r="AH89" i="115"/>
  <c r="AQ56" i="116"/>
  <c r="AI56" i="116"/>
  <c r="AP56" i="116"/>
  <c r="AH56" i="116"/>
  <c r="AO56" i="116"/>
  <c r="AG56" i="116"/>
  <c r="AN56" i="116"/>
  <c r="AF56" i="116"/>
  <c r="AM56" i="116"/>
  <c r="AE56" i="116"/>
  <c r="AK56" i="116"/>
  <c r="AC56" i="116"/>
  <c r="AR56" i="116"/>
  <c r="AL56" i="116"/>
  <c r="AJ56" i="116"/>
  <c r="AD56" i="116"/>
  <c r="AG82" i="116"/>
  <c r="P21" i="116" s="1"/>
  <c r="AG21" i="116" s="1"/>
  <c r="AQ88" i="116"/>
  <c r="AI88" i="116"/>
  <c r="AP88" i="116"/>
  <c r="AH88" i="116"/>
  <c r="AO88" i="116"/>
  <c r="AG88" i="116"/>
  <c r="AN88" i="116"/>
  <c r="AF88" i="116"/>
  <c r="AM88" i="116"/>
  <c r="AE88" i="116"/>
  <c r="AK88" i="116"/>
  <c r="AC88" i="116"/>
  <c r="AR88" i="116"/>
  <c r="AL88" i="116"/>
  <c r="AD88" i="116"/>
  <c r="AQ96" i="116"/>
  <c r="AI96" i="116"/>
  <c r="AP96" i="116"/>
  <c r="AH96" i="116"/>
  <c r="AO96" i="116"/>
  <c r="AG96" i="116"/>
  <c r="AN96" i="116"/>
  <c r="AF96" i="116"/>
  <c r="AM96" i="116"/>
  <c r="AE96" i="116"/>
  <c r="AK96" i="116"/>
  <c r="AK95" i="116" s="1"/>
  <c r="T22" i="116" s="1"/>
  <c r="AK22" i="116" s="1"/>
  <c r="AC96" i="116"/>
  <c r="AR96" i="116"/>
  <c r="AL96" i="116"/>
  <c r="AJ96" i="116"/>
  <c r="AD96" i="116"/>
  <c r="B4" i="167"/>
  <c r="B3" i="167"/>
  <c r="AO49" i="115"/>
  <c r="AG49" i="115"/>
  <c r="AN49" i="115"/>
  <c r="AF49" i="115"/>
  <c r="AM49" i="115"/>
  <c r="AE49" i="115"/>
  <c r="AL49" i="115"/>
  <c r="AD49" i="115"/>
  <c r="AK49" i="115"/>
  <c r="AC49" i="115"/>
  <c r="AQ49" i="115"/>
  <c r="AI49" i="115"/>
  <c r="AR49" i="115"/>
  <c r="AP49" i="115"/>
  <c r="AH49" i="115"/>
  <c r="AO57" i="115"/>
  <c r="AG57" i="115"/>
  <c r="AN57" i="115"/>
  <c r="AF57" i="115"/>
  <c r="AM57" i="115"/>
  <c r="AE57" i="115"/>
  <c r="AL57" i="115"/>
  <c r="AD57" i="115"/>
  <c r="AK57" i="115"/>
  <c r="AC57" i="115"/>
  <c r="AQ57" i="115"/>
  <c r="AI57" i="115"/>
  <c r="AR57" i="115"/>
  <c r="AP57" i="115"/>
  <c r="AH57" i="115"/>
  <c r="AJ88" i="116"/>
  <c r="AQ33" i="117"/>
  <c r="AI33" i="117"/>
  <c r="AP33" i="117"/>
  <c r="AH33" i="117"/>
  <c r="AO33" i="117"/>
  <c r="AG33" i="117"/>
  <c r="AN33" i="117"/>
  <c r="AF33" i="117"/>
  <c r="AL33" i="117"/>
  <c r="AD33" i="117"/>
  <c r="AR33" i="117"/>
  <c r="AM33" i="117"/>
  <c r="AK33" i="117"/>
  <c r="AJ33" i="117"/>
  <c r="AC33" i="117"/>
  <c r="AE33" i="117"/>
  <c r="AQ57" i="117"/>
  <c r="AI57" i="117"/>
  <c r="AP57" i="117"/>
  <c r="AH57" i="117"/>
  <c r="AO57" i="117"/>
  <c r="AG57" i="117"/>
  <c r="AN57" i="117"/>
  <c r="AF57" i="117"/>
  <c r="AM57" i="117"/>
  <c r="AE57" i="117"/>
  <c r="AL57" i="117"/>
  <c r="AD57" i="117"/>
  <c r="AR57" i="117"/>
  <c r="AK57" i="117"/>
  <c r="AC57" i="117"/>
  <c r="AJ57" i="117"/>
  <c r="B4" i="164"/>
  <c r="B3" i="164"/>
  <c r="B5" i="168"/>
  <c r="B7" i="168" s="1"/>
  <c r="B6" i="168"/>
  <c r="B8" i="168" s="1"/>
  <c r="AI16" i="116"/>
  <c r="AQ23" i="115"/>
  <c r="AI23" i="115"/>
  <c r="AP23" i="115"/>
  <c r="AH23" i="115"/>
  <c r="AO23" i="115"/>
  <c r="AG23" i="115"/>
  <c r="AN23" i="115"/>
  <c r="AF23" i="115"/>
  <c r="AM23" i="115"/>
  <c r="AE23" i="115"/>
  <c r="AK23" i="115"/>
  <c r="AC23" i="115"/>
  <c r="AR23" i="115"/>
  <c r="AL23" i="115"/>
  <c r="AJ23" i="115"/>
  <c r="AD23" i="115"/>
  <c r="AQ47" i="124"/>
  <c r="AI47" i="124"/>
  <c r="AP47" i="124"/>
  <c r="AH47" i="124"/>
  <c r="AO47" i="124"/>
  <c r="AG47" i="124"/>
  <c r="AN47" i="124"/>
  <c r="AF47" i="124"/>
  <c r="AM47" i="124"/>
  <c r="AE47" i="124"/>
  <c r="AK47" i="124"/>
  <c r="AC47" i="124"/>
  <c r="AR47" i="124"/>
  <c r="AL47" i="124"/>
  <c r="AJ47" i="124"/>
  <c r="AD47" i="124"/>
  <c r="B3" i="109"/>
  <c r="AQ39" i="115"/>
  <c r="AI39" i="115"/>
  <c r="AP39" i="115"/>
  <c r="AH39" i="115"/>
  <c r="AO39" i="115"/>
  <c r="AG39" i="115"/>
  <c r="AG38" i="115" s="1"/>
  <c r="P16" i="115" s="1"/>
  <c r="AG16" i="115" s="1"/>
  <c r="AG15" i="115" s="1"/>
  <c r="P13" i="115" s="1"/>
  <c r="AG13" i="115" s="1"/>
  <c r="AN39" i="115"/>
  <c r="AF39" i="115"/>
  <c r="AM39" i="115"/>
  <c r="AE39" i="115"/>
  <c r="AK39" i="115"/>
  <c r="AC39" i="115"/>
  <c r="AR39" i="115"/>
  <c r="AL39" i="115"/>
  <c r="AD39" i="115"/>
  <c r="AO65" i="115"/>
  <c r="AG65" i="115"/>
  <c r="AN65" i="115"/>
  <c r="AF65" i="115"/>
  <c r="AM65" i="115"/>
  <c r="AE65" i="115"/>
  <c r="AL65" i="115"/>
  <c r="AD65" i="115"/>
  <c r="AK65" i="115"/>
  <c r="AC65" i="115"/>
  <c r="AQ65" i="115"/>
  <c r="AI65" i="115"/>
  <c r="AR65" i="115"/>
  <c r="AP65" i="115"/>
  <c r="AJ65" i="115"/>
  <c r="AH65" i="115"/>
  <c r="AO18" i="116"/>
  <c r="AG18" i="116"/>
  <c r="AN18" i="116"/>
  <c r="AF18" i="116"/>
  <c r="AM18" i="116"/>
  <c r="AE18" i="116"/>
  <c r="AL18" i="116"/>
  <c r="AD18" i="116"/>
  <c r="AK18" i="116"/>
  <c r="AC18" i="116"/>
  <c r="AQ18" i="116"/>
  <c r="AI18" i="116"/>
  <c r="AR18" i="116"/>
  <c r="AP18" i="116"/>
  <c r="AH18" i="116"/>
  <c r="AQ24" i="116"/>
  <c r="AI24" i="116"/>
  <c r="AP24" i="116"/>
  <c r="AH24" i="116"/>
  <c r="AO24" i="116"/>
  <c r="AG24" i="116"/>
  <c r="AN24" i="116"/>
  <c r="AF24" i="116"/>
  <c r="AM24" i="116"/>
  <c r="AE24" i="116"/>
  <c r="AK24" i="116"/>
  <c r="AC24" i="116"/>
  <c r="AR24" i="116"/>
  <c r="AL24" i="116"/>
  <c r="AJ24" i="116"/>
  <c r="AD24" i="116"/>
  <c r="AQ40" i="116"/>
  <c r="AI40" i="116"/>
  <c r="AP40" i="116"/>
  <c r="AH40" i="116"/>
  <c r="AO40" i="116"/>
  <c r="AG40" i="116"/>
  <c r="AN40" i="116"/>
  <c r="AF40" i="116"/>
  <c r="AM40" i="116"/>
  <c r="AE40" i="116"/>
  <c r="AK40" i="116"/>
  <c r="AK38" i="116" s="1"/>
  <c r="T16" i="116" s="1"/>
  <c r="AK16" i="116" s="1"/>
  <c r="AC40" i="116"/>
  <c r="AR40" i="116"/>
  <c r="AR38" i="116" s="1"/>
  <c r="AA16" i="116" s="1"/>
  <c r="AR16" i="116" s="1"/>
  <c r="AL40" i="116"/>
  <c r="AJ40" i="116"/>
  <c r="AD40" i="116"/>
  <c r="AO90" i="116"/>
  <c r="AG90" i="116"/>
  <c r="AN90" i="116"/>
  <c r="AF90" i="116"/>
  <c r="AM90" i="116"/>
  <c r="AE90" i="116"/>
  <c r="AL90" i="116"/>
  <c r="AD90" i="116"/>
  <c r="AK90" i="116"/>
  <c r="AC90" i="116"/>
  <c r="AQ90" i="116"/>
  <c r="AI90" i="116"/>
  <c r="AR90" i="116"/>
  <c r="AP90" i="116"/>
  <c r="AJ90" i="116"/>
  <c r="AH90" i="116"/>
  <c r="B10" i="157"/>
  <c r="B9" i="157"/>
  <c r="B10" i="163"/>
  <c r="B9" i="163"/>
  <c r="B10" i="172"/>
  <c r="B9" i="172"/>
  <c r="AO33" i="115"/>
  <c r="AG33" i="115"/>
  <c r="AN33" i="115"/>
  <c r="AF33" i="115"/>
  <c r="AM33" i="115"/>
  <c r="AE33" i="115"/>
  <c r="AL33" i="115"/>
  <c r="AD33" i="115"/>
  <c r="AK33" i="115"/>
  <c r="AC33" i="115"/>
  <c r="AQ33" i="115"/>
  <c r="AI33" i="115"/>
  <c r="AO81" i="115"/>
  <c r="AG81" i="115"/>
  <c r="AN81" i="115"/>
  <c r="AF81" i="115"/>
  <c r="AM81" i="115"/>
  <c r="AE81" i="115"/>
  <c r="AL81" i="115"/>
  <c r="AD81" i="115"/>
  <c r="AK81" i="115"/>
  <c r="AC81" i="115"/>
  <c r="AQ81" i="115"/>
  <c r="AI81" i="115"/>
  <c r="AQ103" i="115"/>
  <c r="AI103" i="115"/>
  <c r="AP103" i="115"/>
  <c r="AH103" i="115"/>
  <c r="AO103" i="115"/>
  <c r="AG103" i="115"/>
  <c r="AN103" i="115"/>
  <c r="AF103" i="115"/>
  <c r="AM103" i="115"/>
  <c r="AE103" i="115"/>
  <c r="AK103" i="115"/>
  <c r="AC103" i="115"/>
  <c r="AF69" i="116"/>
  <c r="O11" i="116" s="1"/>
  <c r="AF11" i="116" s="1"/>
  <c r="AF10" i="116" s="1"/>
  <c r="O7" i="116" s="1"/>
  <c r="AF7" i="116" s="1"/>
  <c r="AQ35" i="119"/>
  <c r="AI35" i="119"/>
  <c r="AP35" i="119"/>
  <c r="AH35" i="119"/>
  <c r="AO35" i="119"/>
  <c r="AG35" i="119"/>
  <c r="AN35" i="119"/>
  <c r="AF35" i="119"/>
  <c r="AM35" i="119"/>
  <c r="AE35" i="119"/>
  <c r="AL35" i="119"/>
  <c r="AD35" i="119"/>
  <c r="AR35" i="119"/>
  <c r="AK35" i="119"/>
  <c r="AC35" i="119"/>
  <c r="AQ29" i="122"/>
  <c r="AI29" i="122"/>
  <c r="AP29" i="122"/>
  <c r="AH29" i="122"/>
  <c r="AO29" i="122"/>
  <c r="AG29" i="122"/>
  <c r="AN29" i="122"/>
  <c r="AF29" i="122"/>
  <c r="AL29" i="122"/>
  <c r="AD29" i="122"/>
  <c r="AR29" i="122"/>
  <c r="AM29" i="122"/>
  <c r="AK29" i="122"/>
  <c r="AJ29" i="122"/>
  <c r="AE29" i="122"/>
  <c r="AC29" i="122"/>
  <c r="AO105" i="115"/>
  <c r="AG105" i="115"/>
  <c r="AN105" i="115"/>
  <c r="AF105" i="115"/>
  <c r="AM105" i="115"/>
  <c r="AE105" i="115"/>
  <c r="AL105" i="115"/>
  <c r="AD105" i="115"/>
  <c r="AK105" i="115"/>
  <c r="AC105" i="115"/>
  <c r="AQ105" i="115"/>
  <c r="AI105" i="115"/>
  <c r="AQ49" i="117"/>
  <c r="AI49" i="117"/>
  <c r="AP49" i="117"/>
  <c r="AH49" i="117"/>
  <c r="AO49" i="117"/>
  <c r="AG49" i="117"/>
  <c r="AN49" i="117"/>
  <c r="AF49" i="117"/>
  <c r="AM49" i="117"/>
  <c r="AE49" i="117"/>
  <c r="AL49" i="117"/>
  <c r="AD49" i="117"/>
  <c r="AR49" i="117"/>
  <c r="AK49" i="117"/>
  <c r="AC49" i="117"/>
  <c r="AQ98" i="118"/>
  <c r="AI98" i="118"/>
  <c r="AP98" i="118"/>
  <c r="AH98" i="118"/>
  <c r="AO98" i="118"/>
  <c r="AG98" i="118"/>
  <c r="AN98" i="118"/>
  <c r="AF98" i="118"/>
  <c r="AM98" i="118"/>
  <c r="AE98" i="118"/>
  <c r="AL98" i="118"/>
  <c r="AD98" i="118"/>
  <c r="AD95" i="118" s="1"/>
  <c r="M22" i="118" s="1"/>
  <c r="AD22" i="118" s="1"/>
  <c r="AR98" i="118"/>
  <c r="AK98" i="118"/>
  <c r="AJ98" i="118"/>
  <c r="AC98" i="118"/>
  <c r="B3" i="159"/>
  <c r="C2" i="104"/>
  <c r="B2" i="158" s="1"/>
  <c r="AQ47" i="115"/>
  <c r="AI47" i="115"/>
  <c r="AP47" i="115"/>
  <c r="AH47" i="115"/>
  <c r="AO47" i="115"/>
  <c r="AG47" i="115"/>
  <c r="AN47" i="115"/>
  <c r="AF47" i="115"/>
  <c r="AM47" i="115"/>
  <c r="AE47" i="115"/>
  <c r="AK47" i="115"/>
  <c r="AC47" i="115"/>
  <c r="AQ55" i="115"/>
  <c r="AI55" i="115"/>
  <c r="AP55" i="115"/>
  <c r="AH55" i="115"/>
  <c r="AO55" i="115"/>
  <c r="AG55" i="115"/>
  <c r="AN55" i="115"/>
  <c r="AF55" i="115"/>
  <c r="AM55" i="115"/>
  <c r="AE55" i="115"/>
  <c r="AK55" i="115"/>
  <c r="AC55" i="115"/>
  <c r="AO73" i="115"/>
  <c r="AG73" i="115"/>
  <c r="AN73" i="115"/>
  <c r="AF73" i="115"/>
  <c r="AM73" i="115"/>
  <c r="AE73" i="115"/>
  <c r="AL73" i="115"/>
  <c r="AD73" i="115"/>
  <c r="AK73" i="115"/>
  <c r="AC73" i="115"/>
  <c r="AQ73" i="115"/>
  <c r="AI73" i="115"/>
  <c r="AO97" i="115"/>
  <c r="AG97" i="115"/>
  <c r="AN97" i="115"/>
  <c r="AN95" i="115" s="1"/>
  <c r="W22" i="115" s="1"/>
  <c r="AN22" i="115" s="1"/>
  <c r="AF97" i="115"/>
  <c r="AM97" i="115"/>
  <c r="AE97" i="115"/>
  <c r="AL97" i="115"/>
  <c r="AD97" i="115"/>
  <c r="AK97" i="115"/>
  <c r="AC97" i="115"/>
  <c r="AC95" i="115" s="1"/>
  <c r="L22" i="115" s="1"/>
  <c r="AC22" i="115" s="1"/>
  <c r="AQ97" i="115"/>
  <c r="AI97" i="115"/>
  <c r="AQ111" i="115"/>
  <c r="AI111" i="115"/>
  <c r="AP111" i="115"/>
  <c r="AH111" i="115"/>
  <c r="AO111" i="115"/>
  <c r="AG111" i="115"/>
  <c r="AN111" i="115"/>
  <c r="AF111" i="115"/>
  <c r="AM111" i="115"/>
  <c r="AE111" i="115"/>
  <c r="AK111" i="115"/>
  <c r="AC111" i="115"/>
  <c r="AO26" i="116"/>
  <c r="AG26" i="116"/>
  <c r="AN26" i="116"/>
  <c r="AF26" i="116"/>
  <c r="AM26" i="116"/>
  <c r="AE26" i="116"/>
  <c r="AL26" i="116"/>
  <c r="AL25" i="116" s="1"/>
  <c r="U9" i="116" s="1"/>
  <c r="AD26" i="116"/>
  <c r="AK26" i="116"/>
  <c r="AC26" i="116"/>
  <c r="AQ26" i="116"/>
  <c r="AI26" i="116"/>
  <c r="AQ32" i="116"/>
  <c r="AI32" i="116"/>
  <c r="AP32" i="116"/>
  <c r="AH32" i="116"/>
  <c r="AO32" i="116"/>
  <c r="AG32" i="116"/>
  <c r="AN32" i="116"/>
  <c r="AF32" i="116"/>
  <c r="AM32" i="116"/>
  <c r="AE32" i="116"/>
  <c r="AK32" i="116"/>
  <c r="AC32" i="116"/>
  <c r="AO42" i="116"/>
  <c r="AG42" i="116"/>
  <c r="AN42" i="116"/>
  <c r="AF42" i="116"/>
  <c r="AM42" i="116"/>
  <c r="AM38" i="116" s="1"/>
  <c r="V16" i="116" s="1"/>
  <c r="AM16" i="116" s="1"/>
  <c r="AM15" i="116" s="1"/>
  <c r="V13" i="116" s="1"/>
  <c r="AM13" i="116" s="1"/>
  <c r="AE42" i="116"/>
  <c r="AL42" i="116"/>
  <c r="AD42" i="116"/>
  <c r="AK42" i="116"/>
  <c r="AC42" i="116"/>
  <c r="AQ42" i="116"/>
  <c r="AI42" i="116"/>
  <c r="AQ48" i="116"/>
  <c r="AI48" i="116"/>
  <c r="AP48" i="116"/>
  <c r="AH48" i="116"/>
  <c r="AO48" i="116"/>
  <c r="AG48" i="116"/>
  <c r="AN48" i="116"/>
  <c r="AF48" i="116"/>
  <c r="AM48" i="116"/>
  <c r="AE48" i="116"/>
  <c r="AK48" i="116"/>
  <c r="AC48" i="116"/>
  <c r="AO58" i="116"/>
  <c r="AG58" i="116"/>
  <c r="AN58" i="116"/>
  <c r="AF58" i="116"/>
  <c r="AM58" i="116"/>
  <c r="AE58" i="116"/>
  <c r="AL58" i="116"/>
  <c r="AD58" i="116"/>
  <c r="AK58" i="116"/>
  <c r="AC58" i="116"/>
  <c r="AQ58" i="116"/>
  <c r="AI58" i="116"/>
  <c r="AQ64" i="116"/>
  <c r="AI64" i="116"/>
  <c r="AP64" i="116"/>
  <c r="AH64" i="116"/>
  <c r="AO64" i="116"/>
  <c r="AG64" i="116"/>
  <c r="AN64" i="116"/>
  <c r="AF64" i="116"/>
  <c r="AM64" i="116"/>
  <c r="AE64" i="116"/>
  <c r="AK64" i="116"/>
  <c r="AC64" i="116"/>
  <c r="AQ72" i="116"/>
  <c r="AI72" i="116"/>
  <c r="AP72" i="116"/>
  <c r="AH72" i="116"/>
  <c r="AO72" i="116"/>
  <c r="AG72" i="116"/>
  <c r="AN72" i="116"/>
  <c r="AF72" i="116"/>
  <c r="AM72" i="116"/>
  <c r="AE72" i="116"/>
  <c r="AK72" i="116"/>
  <c r="AK69" i="116" s="1"/>
  <c r="T11" i="116" s="1"/>
  <c r="AK11" i="116" s="1"/>
  <c r="AK10" i="116" s="1"/>
  <c r="T7" i="116" s="1"/>
  <c r="AK7" i="116" s="1"/>
  <c r="AC72" i="116"/>
  <c r="AO98" i="116"/>
  <c r="AG98" i="116"/>
  <c r="AN98" i="116"/>
  <c r="AF98" i="116"/>
  <c r="AM98" i="116"/>
  <c r="AE98" i="116"/>
  <c r="AL98" i="116"/>
  <c r="AD98" i="116"/>
  <c r="AK98" i="116"/>
  <c r="AC98" i="116"/>
  <c r="AQ98" i="116"/>
  <c r="AI98" i="116"/>
  <c r="AQ104" i="116"/>
  <c r="AI104" i="116"/>
  <c r="AP104" i="116"/>
  <c r="AH104" i="116"/>
  <c r="AO104" i="116"/>
  <c r="AG104" i="116"/>
  <c r="AN104" i="116"/>
  <c r="AF104" i="116"/>
  <c r="AM104" i="116"/>
  <c r="AE104" i="116"/>
  <c r="AK104" i="116"/>
  <c r="AC104" i="116"/>
  <c r="C3" i="105"/>
  <c r="B3" i="105"/>
  <c r="B2" i="105" s="1"/>
  <c r="AQ50" i="118"/>
  <c r="AI50" i="118"/>
  <c r="AP50" i="118"/>
  <c r="AH50" i="118"/>
  <c r="AO50" i="118"/>
  <c r="AG50" i="118"/>
  <c r="AN50" i="118"/>
  <c r="AF50" i="118"/>
  <c r="AM50" i="118"/>
  <c r="AE50" i="118"/>
  <c r="AL50" i="118"/>
  <c r="AD50" i="118"/>
  <c r="AR50" i="118"/>
  <c r="AK50" i="118"/>
  <c r="AJ50" i="118"/>
  <c r="AC50" i="118"/>
  <c r="AQ43" i="119"/>
  <c r="AI43" i="119"/>
  <c r="AP43" i="119"/>
  <c r="AH43" i="119"/>
  <c r="AO43" i="119"/>
  <c r="AG43" i="119"/>
  <c r="AN43" i="119"/>
  <c r="AF43" i="119"/>
  <c r="AM43" i="119"/>
  <c r="AE43" i="119"/>
  <c r="AL43" i="119"/>
  <c r="AD43" i="119"/>
  <c r="AR43" i="119"/>
  <c r="AK43" i="119"/>
  <c r="AJ43" i="119"/>
  <c r="AC43" i="119"/>
  <c r="C2" i="103"/>
  <c r="B2" i="155" s="1"/>
  <c r="AQ31" i="115"/>
  <c r="AI31" i="115"/>
  <c r="AP31" i="115"/>
  <c r="AH31" i="115"/>
  <c r="AO31" i="115"/>
  <c r="AG31" i="115"/>
  <c r="AN31" i="115"/>
  <c r="AF31" i="115"/>
  <c r="AM31" i="115"/>
  <c r="AE31" i="115"/>
  <c r="AK31" i="115"/>
  <c r="AC31" i="115"/>
  <c r="AR33" i="115"/>
  <c r="AD47" i="115"/>
  <c r="AD55" i="115"/>
  <c r="AD51" i="115" s="1"/>
  <c r="M17" i="115" s="1"/>
  <c r="AD17" i="115" s="1"/>
  <c r="AH73" i="115"/>
  <c r="AQ79" i="115"/>
  <c r="AI79" i="115"/>
  <c r="AP79" i="115"/>
  <c r="AH79" i="115"/>
  <c r="AO79" i="115"/>
  <c r="AG79" i="115"/>
  <c r="AN79" i="115"/>
  <c r="AF79" i="115"/>
  <c r="AM79" i="115"/>
  <c r="AE79" i="115"/>
  <c r="AK79" i="115"/>
  <c r="AC79" i="115"/>
  <c r="AR81" i="115"/>
  <c r="AF82" i="115"/>
  <c r="O21" i="115" s="1"/>
  <c r="AF21" i="115" s="1"/>
  <c r="AQ87" i="115"/>
  <c r="AI87" i="115"/>
  <c r="AP87" i="115"/>
  <c r="AH87" i="115"/>
  <c r="AO87" i="115"/>
  <c r="AG87" i="115"/>
  <c r="AN87" i="115"/>
  <c r="AF87" i="115"/>
  <c r="AM87" i="115"/>
  <c r="AE87" i="115"/>
  <c r="AK87" i="115"/>
  <c r="AC87" i="115"/>
  <c r="AH97" i="115"/>
  <c r="AH95" i="115" s="1"/>
  <c r="Q22" i="115" s="1"/>
  <c r="AH22" i="115" s="1"/>
  <c r="AJ105" i="115"/>
  <c r="AD111" i="115"/>
  <c r="AH26" i="116"/>
  <c r="AD32" i="116"/>
  <c r="AH42" i="116"/>
  <c r="AD48" i="116"/>
  <c r="AH58" i="116"/>
  <c r="AD64" i="116"/>
  <c r="AD72" i="116"/>
  <c r="AH98" i="116"/>
  <c r="AD104" i="116"/>
  <c r="AR82" i="118"/>
  <c r="AA21" i="118" s="1"/>
  <c r="AR21" i="118" s="1"/>
  <c r="B10" i="160"/>
  <c r="B9" i="160"/>
  <c r="Q4" i="150"/>
  <c r="Q4" i="214" s="1"/>
  <c r="I4" i="150"/>
  <c r="I4" i="214" s="1"/>
  <c r="Q4" i="144"/>
  <c r="Q4" i="196" s="1"/>
  <c r="I4" i="144"/>
  <c r="I4" i="196" s="1"/>
  <c r="Q4" i="138"/>
  <c r="Q4" i="178" s="1"/>
  <c r="I4" i="138"/>
  <c r="I4" i="178" s="1"/>
  <c r="P4" i="150"/>
  <c r="P4" i="214" s="1"/>
  <c r="H4" i="150"/>
  <c r="H4" i="214" s="1"/>
  <c r="P4" i="144"/>
  <c r="P4" i="196" s="1"/>
  <c r="H4" i="144"/>
  <c r="H4" i="196" s="1"/>
  <c r="O4" i="150"/>
  <c r="O4" i="214" s="1"/>
  <c r="G4" i="150"/>
  <c r="G4" i="214" s="1"/>
  <c r="O4" i="144"/>
  <c r="O4" i="196" s="1"/>
  <c r="G4" i="144"/>
  <c r="G4" i="196" s="1"/>
  <c r="O4" i="138"/>
  <c r="O4" i="178" s="1"/>
  <c r="N4" i="150"/>
  <c r="N4" i="214" s="1"/>
  <c r="F4" i="150"/>
  <c r="F4" i="214" s="1"/>
  <c r="N4" i="144"/>
  <c r="N4" i="196" s="1"/>
  <c r="F4" i="144"/>
  <c r="F4" i="196" s="1"/>
  <c r="N4" i="138"/>
  <c r="N4" i="178" s="1"/>
  <c r="M4" i="150"/>
  <c r="M4" i="214" s="1"/>
  <c r="E4" i="150"/>
  <c r="E4" i="214" s="1"/>
  <c r="M4" i="144"/>
  <c r="M4" i="196" s="1"/>
  <c r="E4" i="144"/>
  <c r="E4" i="196" s="1"/>
  <c r="M4" i="138"/>
  <c r="M4" i="178" s="1"/>
  <c r="E4" i="138"/>
  <c r="E4" i="178" s="1"/>
  <c r="L4" i="150"/>
  <c r="L4" i="214" s="1"/>
  <c r="D4" i="150"/>
  <c r="D4" i="214" s="1"/>
  <c r="L4" i="144"/>
  <c r="L4" i="196" s="1"/>
  <c r="D4" i="144"/>
  <c r="D4" i="196" s="1"/>
  <c r="L4" i="138"/>
  <c r="L4" i="178" s="1"/>
  <c r="D4" i="138"/>
  <c r="D4" i="178" s="1"/>
  <c r="K4" i="150"/>
  <c r="K4" i="214" s="1"/>
  <c r="C4" i="150"/>
  <c r="C4" i="214" s="1"/>
  <c r="K4" i="144"/>
  <c r="K4" i="196" s="1"/>
  <c r="C4" i="144"/>
  <c r="C4" i="196" s="1"/>
  <c r="K4" i="138"/>
  <c r="K4" i="178" s="1"/>
  <c r="C4" i="138"/>
  <c r="C4" i="178" s="1"/>
  <c r="J4" i="144"/>
  <c r="J4" i="196" s="1"/>
  <c r="F4" i="138"/>
  <c r="F4" i="178" s="1"/>
  <c r="B4" i="144"/>
  <c r="B4" i="196" s="1"/>
  <c r="B4" i="138"/>
  <c r="B4" i="178" s="1"/>
  <c r="J4" i="150"/>
  <c r="J4" i="214" s="1"/>
  <c r="P4" i="138"/>
  <c r="P4" i="178" s="1"/>
  <c r="B4" i="150"/>
  <c r="B4" i="214" s="1"/>
  <c r="J4" i="138"/>
  <c r="J4" i="178" s="1"/>
  <c r="H4" i="138"/>
  <c r="H4" i="178" s="1"/>
  <c r="G4" i="138"/>
  <c r="G4" i="178" s="1"/>
  <c r="Q4" i="152"/>
  <c r="Q4" i="220" s="1"/>
  <c r="I4" i="152"/>
  <c r="I4" i="220" s="1"/>
  <c r="Q4" i="146"/>
  <c r="Q4" i="202" s="1"/>
  <c r="I4" i="146"/>
  <c r="I4" i="202" s="1"/>
  <c r="Q4" i="140"/>
  <c r="Q4" i="184" s="1"/>
  <c r="I4" i="140"/>
  <c r="I4" i="184" s="1"/>
  <c r="P4" i="152"/>
  <c r="P4" i="220" s="1"/>
  <c r="H4" i="152"/>
  <c r="H4" i="220" s="1"/>
  <c r="P4" i="146"/>
  <c r="P4" i="202" s="1"/>
  <c r="H4" i="146"/>
  <c r="H4" i="202" s="1"/>
  <c r="P4" i="140"/>
  <c r="P4" i="184" s="1"/>
  <c r="H4" i="140"/>
  <c r="H4" i="184" s="1"/>
  <c r="O4" i="152"/>
  <c r="O4" i="220" s="1"/>
  <c r="G4" i="152"/>
  <c r="G4" i="220" s="1"/>
  <c r="O4" i="146"/>
  <c r="O4" i="202" s="1"/>
  <c r="G4" i="146"/>
  <c r="G4" i="202" s="1"/>
  <c r="O4" i="140"/>
  <c r="O4" i="184" s="1"/>
  <c r="G4" i="140"/>
  <c r="G4" i="184" s="1"/>
  <c r="N4" i="152"/>
  <c r="N4" i="220" s="1"/>
  <c r="F4" i="152"/>
  <c r="F4" i="220" s="1"/>
  <c r="N4" i="146"/>
  <c r="N4" i="202" s="1"/>
  <c r="F4" i="146"/>
  <c r="F4" i="202" s="1"/>
  <c r="N4" i="140"/>
  <c r="N4" i="184" s="1"/>
  <c r="F4" i="140"/>
  <c r="F4" i="184" s="1"/>
  <c r="M4" i="152"/>
  <c r="M4" i="220" s="1"/>
  <c r="E4" i="152"/>
  <c r="E4" i="220" s="1"/>
  <c r="M4" i="146"/>
  <c r="M4" i="202" s="1"/>
  <c r="E4" i="146"/>
  <c r="E4" i="202" s="1"/>
  <c r="M4" i="140"/>
  <c r="M4" i="184" s="1"/>
  <c r="E4" i="140"/>
  <c r="E4" i="184" s="1"/>
  <c r="L4" i="152"/>
  <c r="L4" i="220" s="1"/>
  <c r="D4" i="152"/>
  <c r="D4" i="220" s="1"/>
  <c r="L4" i="146"/>
  <c r="L4" i="202" s="1"/>
  <c r="D4" i="146"/>
  <c r="D4" i="202" s="1"/>
  <c r="L4" i="140"/>
  <c r="L4" i="184" s="1"/>
  <c r="D4" i="140"/>
  <c r="D4" i="184" s="1"/>
  <c r="K4" i="152"/>
  <c r="K4" i="220" s="1"/>
  <c r="C4" i="152"/>
  <c r="C4" i="220" s="1"/>
  <c r="K4" i="146"/>
  <c r="K4" i="202" s="1"/>
  <c r="C4" i="146"/>
  <c r="C4" i="202" s="1"/>
  <c r="K4" i="140"/>
  <c r="K4" i="184" s="1"/>
  <c r="C4" i="140"/>
  <c r="C4" i="184" s="1"/>
  <c r="J4" i="152"/>
  <c r="J4" i="220" s="1"/>
  <c r="J4" i="140"/>
  <c r="J4" i="184" s="1"/>
  <c r="B4" i="152"/>
  <c r="B4" i="220" s="1"/>
  <c r="B4" i="140"/>
  <c r="B4" i="184" s="1"/>
  <c r="J4" i="146"/>
  <c r="J4" i="202" s="1"/>
  <c r="B4" i="146"/>
  <c r="B4" i="202" s="1"/>
  <c r="Q4" i="154"/>
  <c r="Q4" i="226" s="1"/>
  <c r="I4" i="154"/>
  <c r="I4" i="226" s="1"/>
  <c r="Q4" i="148"/>
  <c r="Q4" i="208" s="1"/>
  <c r="I4" i="148"/>
  <c r="I4" i="208" s="1"/>
  <c r="Q4" i="142"/>
  <c r="Q4" i="190" s="1"/>
  <c r="I4" i="142"/>
  <c r="I4" i="190" s="1"/>
  <c r="P4" i="154"/>
  <c r="P4" i="226" s="1"/>
  <c r="H4" i="154"/>
  <c r="H4" i="226" s="1"/>
  <c r="P4" i="148"/>
  <c r="P4" i="208" s="1"/>
  <c r="H4" i="148"/>
  <c r="H4" i="208" s="1"/>
  <c r="P4" i="142"/>
  <c r="P4" i="190" s="1"/>
  <c r="H4" i="142"/>
  <c r="H4" i="190" s="1"/>
  <c r="O4" i="154"/>
  <c r="O4" i="226" s="1"/>
  <c r="G4" i="154"/>
  <c r="G4" i="226" s="1"/>
  <c r="O4" i="148"/>
  <c r="O4" i="208" s="1"/>
  <c r="G4" i="148"/>
  <c r="G4" i="208" s="1"/>
  <c r="O4" i="142"/>
  <c r="O4" i="190" s="1"/>
  <c r="G4" i="142"/>
  <c r="G4" i="190" s="1"/>
  <c r="N4" i="154"/>
  <c r="N4" i="226" s="1"/>
  <c r="F4" i="154"/>
  <c r="F4" i="226" s="1"/>
  <c r="N4" i="148"/>
  <c r="N4" i="208" s="1"/>
  <c r="F4" i="148"/>
  <c r="F4" i="208" s="1"/>
  <c r="N4" i="142"/>
  <c r="N4" i="190" s="1"/>
  <c r="F4" i="142"/>
  <c r="F4" i="190" s="1"/>
  <c r="M4" i="154"/>
  <c r="M4" i="226" s="1"/>
  <c r="E4" i="154"/>
  <c r="E4" i="226" s="1"/>
  <c r="M4" i="148"/>
  <c r="M4" i="208" s="1"/>
  <c r="E4" i="148"/>
  <c r="E4" i="208" s="1"/>
  <c r="M4" i="142"/>
  <c r="M4" i="190" s="1"/>
  <c r="E4" i="142"/>
  <c r="E4" i="190" s="1"/>
  <c r="L4" i="154"/>
  <c r="L4" i="226" s="1"/>
  <c r="D4" i="154"/>
  <c r="D4" i="226" s="1"/>
  <c r="L4" i="148"/>
  <c r="L4" i="208" s="1"/>
  <c r="D4" i="148"/>
  <c r="D4" i="208" s="1"/>
  <c r="L4" i="142"/>
  <c r="L4" i="190" s="1"/>
  <c r="D4" i="142"/>
  <c r="D4" i="190" s="1"/>
  <c r="K4" i="154"/>
  <c r="K4" i="226" s="1"/>
  <c r="C4" i="154"/>
  <c r="C4" i="226" s="1"/>
  <c r="K4" i="148"/>
  <c r="K4" i="208" s="1"/>
  <c r="C4" i="148"/>
  <c r="C4" i="208" s="1"/>
  <c r="K4" i="142"/>
  <c r="K4" i="190" s="1"/>
  <c r="C4" i="142"/>
  <c r="C4" i="190" s="1"/>
  <c r="J4" i="148"/>
  <c r="J4" i="208" s="1"/>
  <c r="B4" i="148"/>
  <c r="B4" i="208" s="1"/>
  <c r="J4" i="154"/>
  <c r="J4" i="226" s="1"/>
  <c r="J4" i="142"/>
  <c r="J4" i="190" s="1"/>
  <c r="B4" i="154"/>
  <c r="B4" i="226" s="1"/>
  <c r="B4" i="142"/>
  <c r="B4" i="190" s="1"/>
  <c r="AO41" i="115"/>
  <c r="AG41" i="115"/>
  <c r="AN41" i="115"/>
  <c r="AF41" i="115"/>
  <c r="AM41" i="115"/>
  <c r="AE41" i="115"/>
  <c r="AL41" i="115"/>
  <c r="AD41" i="115"/>
  <c r="AK41" i="115"/>
  <c r="AC41" i="115"/>
  <c r="AQ41" i="115"/>
  <c r="AI41" i="115"/>
  <c r="AJ47" i="115"/>
  <c r="AJ55" i="115"/>
  <c r="AQ63" i="115"/>
  <c r="AI63" i="115"/>
  <c r="AP63" i="115"/>
  <c r="AH63" i="115"/>
  <c r="AO63" i="115"/>
  <c r="AG63" i="115"/>
  <c r="AN63" i="115"/>
  <c r="AF63" i="115"/>
  <c r="AM63" i="115"/>
  <c r="AE63" i="115"/>
  <c r="AK63" i="115"/>
  <c r="AC63" i="115"/>
  <c r="AQ71" i="115"/>
  <c r="AI71" i="115"/>
  <c r="AP71" i="115"/>
  <c r="AH71" i="115"/>
  <c r="AO71" i="115"/>
  <c r="AG71" i="115"/>
  <c r="AN71" i="115"/>
  <c r="AF71" i="115"/>
  <c r="AM71" i="115"/>
  <c r="AM69" i="115" s="1"/>
  <c r="V11" i="115" s="1"/>
  <c r="AM11" i="115" s="1"/>
  <c r="AM10" i="115" s="1"/>
  <c r="V7" i="115" s="1"/>
  <c r="AM7" i="115" s="1"/>
  <c r="AE71" i="115"/>
  <c r="AE69" i="115" s="1"/>
  <c r="N11" i="115" s="1"/>
  <c r="AE11" i="115" s="1"/>
  <c r="AE10" i="115" s="1"/>
  <c r="N7" i="115" s="1"/>
  <c r="AE7" i="115" s="1"/>
  <c r="AK71" i="115"/>
  <c r="AK69" i="115" s="1"/>
  <c r="T11" i="115" s="1"/>
  <c r="AK11" i="115" s="1"/>
  <c r="AK10" i="115" s="1"/>
  <c r="T7" i="115" s="1"/>
  <c r="AK7" i="115" s="1"/>
  <c r="AC71" i="115"/>
  <c r="AC69" i="115" s="1"/>
  <c r="L11" i="115" s="1"/>
  <c r="AC11" i="115" s="1"/>
  <c r="AC10" i="115" s="1"/>
  <c r="L7" i="115" s="1"/>
  <c r="AC7" i="115" s="1"/>
  <c r="AJ73" i="115"/>
  <c r="AJ97" i="115"/>
  <c r="AP105" i="115"/>
  <c r="AJ111" i="115"/>
  <c r="AJ26" i="116"/>
  <c r="AJ32" i="116"/>
  <c r="AO34" i="116"/>
  <c r="AG34" i="116"/>
  <c r="AN34" i="116"/>
  <c r="AF34" i="116"/>
  <c r="AM34" i="116"/>
  <c r="AE34" i="116"/>
  <c r="AL34" i="116"/>
  <c r="AD34" i="116"/>
  <c r="AK34" i="116"/>
  <c r="AC34" i="116"/>
  <c r="AQ34" i="116"/>
  <c r="AI34" i="116"/>
  <c r="AJ42" i="116"/>
  <c r="AJ48" i="116"/>
  <c r="AO50" i="116"/>
  <c r="AG50" i="116"/>
  <c r="AN50" i="116"/>
  <c r="AF50" i="116"/>
  <c r="AM50" i="116"/>
  <c r="AE50" i="116"/>
  <c r="AL50" i="116"/>
  <c r="AD50" i="116"/>
  <c r="AK50" i="116"/>
  <c r="AC50" i="116"/>
  <c r="AQ50" i="116"/>
  <c r="AI50" i="116"/>
  <c r="AJ58" i="116"/>
  <c r="AJ64" i="116"/>
  <c r="AO66" i="116"/>
  <c r="AG66" i="116"/>
  <c r="AN66" i="116"/>
  <c r="AF66" i="116"/>
  <c r="AM66" i="116"/>
  <c r="AE66" i="116"/>
  <c r="AL66" i="116"/>
  <c r="AD66" i="116"/>
  <c r="AK66" i="116"/>
  <c r="AC66" i="116"/>
  <c r="AQ66" i="116"/>
  <c r="AI66" i="116"/>
  <c r="AJ72" i="116"/>
  <c r="AO74" i="116"/>
  <c r="AG74" i="116"/>
  <c r="AN74" i="116"/>
  <c r="AF74" i="116"/>
  <c r="AM74" i="116"/>
  <c r="AE74" i="116"/>
  <c r="AL74" i="116"/>
  <c r="AD74" i="116"/>
  <c r="AK74" i="116"/>
  <c r="AC74" i="116"/>
  <c r="AQ74" i="116"/>
  <c r="AI74" i="116"/>
  <c r="AQ80" i="116"/>
  <c r="AI80" i="116"/>
  <c r="AP80" i="116"/>
  <c r="AH80" i="116"/>
  <c r="AO80" i="116"/>
  <c r="AG80" i="116"/>
  <c r="AN80" i="116"/>
  <c r="AF80" i="116"/>
  <c r="AM80" i="116"/>
  <c r="AE80" i="116"/>
  <c r="AK80" i="116"/>
  <c r="AC80" i="116"/>
  <c r="AD82" i="116"/>
  <c r="M21" i="116" s="1"/>
  <c r="AD21" i="116" s="1"/>
  <c r="AJ98" i="116"/>
  <c r="AJ104" i="116"/>
  <c r="AO106" i="116"/>
  <c r="AG106" i="116"/>
  <c r="AN106" i="116"/>
  <c r="AF106" i="116"/>
  <c r="AM106" i="116"/>
  <c r="AE106" i="116"/>
  <c r="AL106" i="116"/>
  <c r="AD106" i="116"/>
  <c r="AK106" i="116"/>
  <c r="AC106" i="116"/>
  <c r="AQ106" i="116"/>
  <c r="AI106" i="116"/>
  <c r="AQ112" i="116"/>
  <c r="AI112" i="116"/>
  <c r="AP112" i="116"/>
  <c r="AH112" i="116"/>
  <c r="AO112" i="116"/>
  <c r="AG112" i="116"/>
  <c r="AN112" i="116"/>
  <c r="AF112" i="116"/>
  <c r="AM112" i="116"/>
  <c r="AE112" i="116"/>
  <c r="AK112" i="116"/>
  <c r="AC112" i="116"/>
  <c r="AP18" i="117"/>
  <c r="AH18" i="117"/>
  <c r="AO18" i="117"/>
  <c r="AG18" i="117"/>
  <c r="AN18" i="117"/>
  <c r="AF18" i="117"/>
  <c r="AM18" i="117"/>
  <c r="AE18" i="117"/>
  <c r="AK18" i="117"/>
  <c r="AC18" i="117"/>
  <c r="AQ18" i="117"/>
  <c r="AL18" i="117"/>
  <c r="AJ18" i="117"/>
  <c r="AI18" i="117"/>
  <c r="AD18" i="117"/>
  <c r="AQ73" i="117"/>
  <c r="AI73" i="117"/>
  <c r="AP73" i="117"/>
  <c r="AH73" i="117"/>
  <c r="AO73" i="117"/>
  <c r="AG73" i="117"/>
  <c r="AN73" i="117"/>
  <c r="AF73" i="117"/>
  <c r="AM73" i="117"/>
  <c r="AE73" i="117"/>
  <c r="AL73" i="117"/>
  <c r="AD73" i="117"/>
  <c r="AR73" i="117"/>
  <c r="AK73" i="117"/>
  <c r="AJ73" i="117"/>
  <c r="AC73" i="117"/>
  <c r="AQ41" i="121"/>
  <c r="AI41" i="121"/>
  <c r="AP41" i="121"/>
  <c r="AH41" i="121"/>
  <c r="AO41" i="121"/>
  <c r="AG41" i="121"/>
  <c r="AN41" i="121"/>
  <c r="AF41" i="121"/>
  <c r="AM41" i="121"/>
  <c r="AE41" i="121"/>
  <c r="AL41" i="121"/>
  <c r="AD41" i="121"/>
  <c r="AD38" i="121" s="1"/>
  <c r="M16" i="121" s="1"/>
  <c r="AD16" i="121" s="1"/>
  <c r="AR41" i="121"/>
  <c r="AK41" i="121"/>
  <c r="AK38" i="121" s="1"/>
  <c r="T16" i="121" s="1"/>
  <c r="AK16" i="121" s="1"/>
  <c r="AJ41" i="121"/>
  <c r="AC41" i="121"/>
  <c r="B6" i="156"/>
  <c r="B8" i="156" s="1"/>
  <c r="B5" i="156"/>
  <c r="B7" i="156" s="1"/>
  <c r="B3" i="171"/>
  <c r="C2" i="108"/>
  <c r="B2" i="170" s="1"/>
  <c r="AI25" i="115"/>
  <c r="R9" i="115" s="1"/>
  <c r="AI9" i="115" s="1"/>
  <c r="AI8" i="115" s="1"/>
  <c r="R6" i="115" s="1"/>
  <c r="AI6" i="115" s="1"/>
  <c r="AP97" i="115"/>
  <c r="AP95" i="115" s="1"/>
  <c r="Y22" i="115" s="1"/>
  <c r="AP22" i="115" s="1"/>
  <c r="AL111" i="115"/>
  <c r="AP26" i="116"/>
  <c r="AP25" i="116" s="1"/>
  <c r="Y9" i="116" s="1"/>
  <c r="AP9" i="116" s="1"/>
  <c r="AP8" i="116" s="1"/>
  <c r="Y6" i="116" s="1"/>
  <c r="AP6" i="116" s="1"/>
  <c r="AL32" i="116"/>
  <c r="AP42" i="116"/>
  <c r="AL48" i="116"/>
  <c r="AP58" i="116"/>
  <c r="AL64" i="116"/>
  <c r="AC69" i="116"/>
  <c r="L11" i="116" s="1"/>
  <c r="AL72" i="116"/>
  <c r="AP98" i="116"/>
  <c r="AL104" i="116"/>
  <c r="AQ41" i="117"/>
  <c r="AI41" i="117"/>
  <c r="AP41" i="117"/>
  <c r="AH41" i="117"/>
  <c r="AO41" i="117"/>
  <c r="AG41" i="117"/>
  <c r="AN41" i="117"/>
  <c r="AF41" i="117"/>
  <c r="AL41" i="117"/>
  <c r="AD41" i="117"/>
  <c r="AR41" i="117"/>
  <c r="AM41" i="117"/>
  <c r="AK41" i="117"/>
  <c r="AK38" i="117" s="1"/>
  <c r="T16" i="117" s="1"/>
  <c r="AK16" i="117" s="1"/>
  <c r="AJ41" i="117"/>
  <c r="AC41" i="117"/>
  <c r="AQ65" i="117"/>
  <c r="AI65" i="117"/>
  <c r="AP65" i="117"/>
  <c r="AH65" i="117"/>
  <c r="AO65" i="117"/>
  <c r="AG65" i="117"/>
  <c r="AN65" i="117"/>
  <c r="AF65" i="117"/>
  <c r="AM65" i="117"/>
  <c r="AE65" i="117"/>
  <c r="AL65" i="117"/>
  <c r="AD65" i="117"/>
  <c r="AR65" i="117"/>
  <c r="AK65" i="117"/>
  <c r="AJ65" i="117"/>
  <c r="AC65" i="117"/>
  <c r="AQ42" i="118"/>
  <c r="AI42" i="118"/>
  <c r="AP42" i="118"/>
  <c r="AH42" i="118"/>
  <c r="AO42" i="118"/>
  <c r="AG42" i="118"/>
  <c r="AN42" i="118"/>
  <c r="AF42" i="118"/>
  <c r="AM42" i="118"/>
  <c r="AE42" i="118"/>
  <c r="AL42" i="118"/>
  <c r="AD42" i="118"/>
  <c r="AR42" i="118"/>
  <c r="AK42" i="118"/>
  <c r="AK38" i="118" s="1"/>
  <c r="T16" i="118" s="1"/>
  <c r="AK16" i="118" s="1"/>
  <c r="AK15" i="118" s="1"/>
  <c r="T13" i="118" s="1"/>
  <c r="AK13" i="118" s="1"/>
  <c r="AC42" i="118"/>
  <c r="AQ74" i="118"/>
  <c r="AI74" i="118"/>
  <c r="AP74" i="118"/>
  <c r="AH74" i="118"/>
  <c r="AO74" i="118"/>
  <c r="AG74" i="118"/>
  <c r="AN74" i="118"/>
  <c r="AF74" i="118"/>
  <c r="AM74" i="118"/>
  <c r="AE74" i="118"/>
  <c r="AL74" i="118"/>
  <c r="AL69" i="118" s="1"/>
  <c r="U11" i="118" s="1"/>
  <c r="AL11" i="118" s="1"/>
  <c r="AL10" i="118" s="1"/>
  <c r="U7" i="118" s="1"/>
  <c r="AL7" i="118" s="1"/>
  <c r="AD74" i="118"/>
  <c r="AR74" i="118"/>
  <c r="AK74" i="118"/>
  <c r="AK69" i="118" s="1"/>
  <c r="T11" i="118" s="1"/>
  <c r="AK11" i="118" s="1"/>
  <c r="AK10" i="118" s="1"/>
  <c r="T7" i="118" s="1"/>
  <c r="AK7" i="118" s="1"/>
  <c r="AC74" i="118"/>
  <c r="AH18" i="115"/>
  <c r="AP18" i="115"/>
  <c r="AG19" i="115"/>
  <c r="AO19" i="115"/>
  <c r="AJ24" i="115"/>
  <c r="AR24" i="115"/>
  <c r="AH26" i="115"/>
  <c r="AP26" i="115"/>
  <c r="AG27" i="115"/>
  <c r="AG25" i="115" s="1"/>
  <c r="P9" i="115" s="1"/>
  <c r="AG9" i="115" s="1"/>
  <c r="AG8" i="115" s="1"/>
  <c r="P6" i="115" s="1"/>
  <c r="AG6" i="115" s="1"/>
  <c r="AO27" i="115"/>
  <c r="AO25" i="115" s="1"/>
  <c r="X9" i="115" s="1"/>
  <c r="AO9" i="115" s="1"/>
  <c r="AO8" i="115" s="1"/>
  <c r="X6" i="115" s="1"/>
  <c r="AO6" i="115" s="1"/>
  <c r="AF28" i="115"/>
  <c r="AN28" i="115"/>
  <c r="AN25" i="115" s="1"/>
  <c r="W9" i="115" s="1"/>
  <c r="AN9" i="115" s="1"/>
  <c r="AN8" i="115" s="1"/>
  <c r="W6" i="115" s="1"/>
  <c r="AN6" i="115" s="1"/>
  <c r="AE29" i="115"/>
  <c r="AM29" i="115"/>
  <c r="AM25" i="115" s="1"/>
  <c r="V9" i="115" s="1"/>
  <c r="AM9" i="115" s="1"/>
  <c r="AM8" i="115" s="1"/>
  <c r="V6" i="115" s="1"/>
  <c r="AM6" i="115" s="1"/>
  <c r="AM5" i="115" s="1"/>
  <c r="AD30" i="115"/>
  <c r="AL30" i="115"/>
  <c r="AJ32" i="115"/>
  <c r="AR32" i="115"/>
  <c r="AH34" i="115"/>
  <c r="AP34" i="115"/>
  <c r="AG35" i="115"/>
  <c r="AO35" i="115"/>
  <c r="AF36" i="115"/>
  <c r="AN36" i="115"/>
  <c r="AE37" i="115"/>
  <c r="AM37" i="115"/>
  <c r="AJ40" i="115"/>
  <c r="AJ38" i="115" s="1"/>
  <c r="S16" i="115" s="1"/>
  <c r="AJ16" i="115" s="1"/>
  <c r="AR40" i="115"/>
  <c r="AH42" i="115"/>
  <c r="AP42" i="115"/>
  <c r="AG43" i="115"/>
  <c r="AO43" i="115"/>
  <c r="AF44" i="115"/>
  <c r="AN44" i="115"/>
  <c r="AE45" i="115"/>
  <c r="AM45" i="115"/>
  <c r="AD46" i="115"/>
  <c r="AL46" i="115"/>
  <c r="AJ48" i="115"/>
  <c r="AR48" i="115"/>
  <c r="AH50" i="115"/>
  <c r="AP50" i="115"/>
  <c r="AF52" i="115"/>
  <c r="AN52" i="115"/>
  <c r="AE53" i="115"/>
  <c r="AE51" i="115" s="1"/>
  <c r="N17" i="115" s="1"/>
  <c r="AE17" i="115" s="1"/>
  <c r="AM53" i="115"/>
  <c r="AM51" i="115" s="1"/>
  <c r="V17" i="115" s="1"/>
  <c r="AM17" i="115" s="1"/>
  <c r="AD54" i="115"/>
  <c r="AL54" i="115"/>
  <c r="AL51" i="115" s="1"/>
  <c r="U17" i="115" s="1"/>
  <c r="AL17" i="115" s="1"/>
  <c r="AJ56" i="115"/>
  <c r="AR56" i="115"/>
  <c r="AH58" i="115"/>
  <c r="AP58" i="115"/>
  <c r="AG59" i="115"/>
  <c r="AO59" i="115"/>
  <c r="AF60" i="115"/>
  <c r="AN60" i="115"/>
  <c r="AE61" i="115"/>
  <c r="AM61" i="115"/>
  <c r="AD62" i="115"/>
  <c r="AL62" i="115"/>
  <c r="AJ64" i="115"/>
  <c r="AR64" i="115"/>
  <c r="AH66" i="115"/>
  <c r="AP66" i="115"/>
  <c r="AG67" i="115"/>
  <c r="AO67" i="115"/>
  <c r="AF68" i="115"/>
  <c r="AN68" i="115"/>
  <c r="AD70" i="115"/>
  <c r="AL70" i="115"/>
  <c r="AJ72" i="115"/>
  <c r="AR72" i="115"/>
  <c r="AR69" i="115" s="1"/>
  <c r="AA11" i="115" s="1"/>
  <c r="AR11" i="115" s="1"/>
  <c r="AR10" i="115" s="1"/>
  <c r="AA7" i="115" s="1"/>
  <c r="AR7" i="115" s="1"/>
  <c r="AH74" i="115"/>
  <c r="AP74" i="115"/>
  <c r="AG75" i="115"/>
  <c r="AO75" i="115"/>
  <c r="AF76" i="115"/>
  <c r="AN76" i="115"/>
  <c r="AE77" i="115"/>
  <c r="AM77" i="115"/>
  <c r="AD78" i="115"/>
  <c r="AL78" i="115"/>
  <c r="AJ80" i="115"/>
  <c r="AR80" i="115"/>
  <c r="AG83" i="115"/>
  <c r="AO83" i="115"/>
  <c r="AF84" i="115"/>
  <c r="AN84" i="115"/>
  <c r="AN82" i="115" s="1"/>
  <c r="W21" i="115" s="1"/>
  <c r="AN21" i="115" s="1"/>
  <c r="AN20" i="115" s="1"/>
  <c r="W14" i="115" s="1"/>
  <c r="AN14" i="115" s="1"/>
  <c r="AE85" i="115"/>
  <c r="AM85" i="115"/>
  <c r="AM82" i="115" s="1"/>
  <c r="V21" i="115" s="1"/>
  <c r="AM21" i="115" s="1"/>
  <c r="AD86" i="115"/>
  <c r="AL86" i="115"/>
  <c r="AL82" i="115" s="1"/>
  <c r="U21" i="115" s="1"/>
  <c r="AL21" i="115" s="1"/>
  <c r="AJ88" i="115"/>
  <c r="AR88" i="115"/>
  <c r="AH90" i="115"/>
  <c r="AP90" i="115"/>
  <c r="AG91" i="115"/>
  <c r="AO91" i="115"/>
  <c r="AF92" i="115"/>
  <c r="AN92" i="115"/>
  <c r="AE93" i="115"/>
  <c r="AM93" i="115"/>
  <c r="AD94" i="115"/>
  <c r="AL94" i="115"/>
  <c r="AJ96" i="115"/>
  <c r="AR96" i="115"/>
  <c r="AH98" i="115"/>
  <c r="AP98" i="115"/>
  <c r="AG99" i="115"/>
  <c r="AO99" i="115"/>
  <c r="AF100" i="115"/>
  <c r="AN100" i="115"/>
  <c r="AE101" i="115"/>
  <c r="AM101" i="115"/>
  <c r="AD102" i="115"/>
  <c r="AL102" i="115"/>
  <c r="AJ104" i="115"/>
  <c r="AR104" i="115"/>
  <c r="AH106" i="115"/>
  <c r="AP106" i="115"/>
  <c r="AG107" i="115"/>
  <c r="AO107" i="115"/>
  <c r="AF108" i="115"/>
  <c r="AN108" i="115"/>
  <c r="AE109" i="115"/>
  <c r="AM109" i="115"/>
  <c r="AD110" i="115"/>
  <c r="AL110" i="115"/>
  <c r="AJ112" i="115"/>
  <c r="AR112" i="115"/>
  <c r="AH19" i="116"/>
  <c r="AP19" i="116"/>
  <c r="AD23" i="116"/>
  <c r="AL23" i="116"/>
  <c r="AH27" i="116"/>
  <c r="AP27" i="116"/>
  <c r="AG28" i="116"/>
  <c r="AO28" i="116"/>
  <c r="AF29" i="116"/>
  <c r="AN29" i="116"/>
  <c r="AE30" i="116"/>
  <c r="AM30" i="116"/>
  <c r="AD31" i="116"/>
  <c r="AL31" i="116"/>
  <c r="AJ33" i="116"/>
  <c r="AR33" i="116"/>
  <c r="AH35" i="116"/>
  <c r="AP35" i="116"/>
  <c r="AG36" i="116"/>
  <c r="AO36" i="116"/>
  <c r="AF37" i="116"/>
  <c r="AN37" i="116"/>
  <c r="AD39" i="116"/>
  <c r="AL39" i="116"/>
  <c r="AJ41" i="116"/>
  <c r="AR41" i="116"/>
  <c r="AH43" i="116"/>
  <c r="AP43" i="116"/>
  <c r="AG44" i="116"/>
  <c r="AO44" i="116"/>
  <c r="AF45" i="116"/>
  <c r="AN45" i="116"/>
  <c r="AE46" i="116"/>
  <c r="AM46" i="116"/>
  <c r="AD47" i="116"/>
  <c r="AL47" i="116"/>
  <c r="AJ49" i="116"/>
  <c r="AR49" i="116"/>
  <c r="AG52" i="116"/>
  <c r="AO52" i="116"/>
  <c r="AF53" i="116"/>
  <c r="AF51" i="116" s="1"/>
  <c r="O17" i="116" s="1"/>
  <c r="AF17" i="116" s="1"/>
  <c r="AN53" i="116"/>
  <c r="AN51" i="116" s="1"/>
  <c r="W17" i="116" s="1"/>
  <c r="AN17" i="116" s="1"/>
  <c r="AE54" i="116"/>
  <c r="AE51" i="116" s="1"/>
  <c r="N17" i="116" s="1"/>
  <c r="AE17" i="116" s="1"/>
  <c r="AM54" i="116"/>
  <c r="AM51" i="116" s="1"/>
  <c r="V17" i="116" s="1"/>
  <c r="AM17" i="116" s="1"/>
  <c r="AD55" i="116"/>
  <c r="AD51" i="116" s="1"/>
  <c r="M17" i="116" s="1"/>
  <c r="AD17" i="116" s="1"/>
  <c r="AL55" i="116"/>
  <c r="AL51" i="116" s="1"/>
  <c r="U17" i="116" s="1"/>
  <c r="AL17" i="116" s="1"/>
  <c r="AJ57" i="116"/>
  <c r="AR57" i="116"/>
  <c r="AH59" i="116"/>
  <c r="AP59" i="116"/>
  <c r="AG60" i="116"/>
  <c r="AO60" i="116"/>
  <c r="AF61" i="116"/>
  <c r="AN61" i="116"/>
  <c r="AE62" i="116"/>
  <c r="AM62" i="116"/>
  <c r="AD63" i="116"/>
  <c r="AL63" i="116"/>
  <c r="AJ65" i="116"/>
  <c r="AR65" i="116"/>
  <c r="AH67" i="116"/>
  <c r="AP67" i="116"/>
  <c r="AG68" i="116"/>
  <c r="AO68" i="116"/>
  <c r="AE70" i="116"/>
  <c r="AM70" i="116"/>
  <c r="AM69" i="116" s="1"/>
  <c r="V11" i="116" s="1"/>
  <c r="AM11" i="116" s="1"/>
  <c r="AM10" i="116" s="1"/>
  <c r="V7" i="116" s="1"/>
  <c r="AM7" i="116" s="1"/>
  <c r="AD71" i="116"/>
  <c r="AD69" i="116" s="1"/>
  <c r="M11" i="116" s="1"/>
  <c r="AD11" i="116" s="1"/>
  <c r="AD10" i="116" s="1"/>
  <c r="M7" i="116" s="1"/>
  <c r="AD7" i="116" s="1"/>
  <c r="AL71" i="116"/>
  <c r="AL69" i="116" s="1"/>
  <c r="U11" i="116" s="1"/>
  <c r="AL11" i="116" s="1"/>
  <c r="AL10" i="116" s="1"/>
  <c r="U7" i="116" s="1"/>
  <c r="AL7" i="116" s="1"/>
  <c r="AJ73" i="116"/>
  <c r="AR73" i="116"/>
  <c r="AR69" i="116" s="1"/>
  <c r="AA11" i="116" s="1"/>
  <c r="AR11" i="116" s="1"/>
  <c r="AR10" i="116" s="1"/>
  <c r="AA7" i="116" s="1"/>
  <c r="AR7" i="116" s="1"/>
  <c r="AH75" i="116"/>
  <c r="AP75" i="116"/>
  <c r="AG76" i="116"/>
  <c r="AO76" i="116"/>
  <c r="AF77" i="116"/>
  <c r="AN77" i="116"/>
  <c r="AE78" i="116"/>
  <c r="AM78" i="116"/>
  <c r="AD79" i="116"/>
  <c r="AL79" i="116"/>
  <c r="AJ81" i="116"/>
  <c r="AR81" i="116"/>
  <c r="AH83" i="116"/>
  <c r="AP83" i="116"/>
  <c r="AG84" i="116"/>
  <c r="AO84" i="116"/>
  <c r="AF85" i="116"/>
  <c r="AF82" i="116" s="1"/>
  <c r="O21" i="116" s="1"/>
  <c r="AF21" i="116" s="1"/>
  <c r="AN85" i="116"/>
  <c r="AE86" i="116"/>
  <c r="AM86" i="116"/>
  <c r="AM82" i="116" s="1"/>
  <c r="V21" i="116" s="1"/>
  <c r="AM21" i="116" s="1"/>
  <c r="AD87" i="116"/>
  <c r="AL87" i="116"/>
  <c r="AL82" i="116" s="1"/>
  <c r="U21" i="116" s="1"/>
  <c r="AL21" i="116" s="1"/>
  <c r="AJ89" i="116"/>
  <c r="AR89" i="116"/>
  <c r="AH91" i="116"/>
  <c r="AP91" i="116"/>
  <c r="AG92" i="116"/>
  <c r="AO92" i="116"/>
  <c r="AF93" i="116"/>
  <c r="AN93" i="116"/>
  <c r="AE94" i="116"/>
  <c r="AM94" i="116"/>
  <c r="AJ97" i="116"/>
  <c r="AR97" i="116"/>
  <c r="AH99" i="116"/>
  <c r="AP99" i="116"/>
  <c r="AG100" i="116"/>
  <c r="AO100" i="116"/>
  <c r="AF101" i="116"/>
  <c r="AN101" i="116"/>
  <c r="AE102" i="116"/>
  <c r="AM102" i="116"/>
  <c r="AD103" i="116"/>
  <c r="AL103" i="116"/>
  <c r="AJ105" i="116"/>
  <c r="AR105" i="116"/>
  <c r="AH107" i="116"/>
  <c r="AP107" i="116"/>
  <c r="AG108" i="116"/>
  <c r="AO108" i="116"/>
  <c r="AF109" i="116"/>
  <c r="AN109" i="116"/>
  <c r="AE110" i="116"/>
  <c r="AM110" i="116"/>
  <c r="AD111" i="116"/>
  <c r="AL111" i="116"/>
  <c r="AJ26" i="117"/>
  <c r="AI34" i="117"/>
  <c r="AO36" i="117"/>
  <c r="AI42" i="117"/>
  <c r="AO44" i="117"/>
  <c r="AO38" i="117" s="1"/>
  <c r="X16" i="117" s="1"/>
  <c r="AO16" i="117" s="1"/>
  <c r="AJ66" i="117"/>
  <c r="AJ74" i="117"/>
  <c r="AJ89" i="117"/>
  <c r="AJ97" i="117"/>
  <c r="AJ105" i="117"/>
  <c r="AP27" i="118"/>
  <c r="AH27" i="118"/>
  <c r="AO27" i="118"/>
  <c r="AG27" i="118"/>
  <c r="AN27" i="118"/>
  <c r="AF27" i="118"/>
  <c r="AM27" i="118"/>
  <c r="AE27" i="118"/>
  <c r="AL27" i="118"/>
  <c r="AD27" i="118"/>
  <c r="AK27" i="118"/>
  <c r="AK25" i="118" s="1"/>
  <c r="T9" i="118" s="1"/>
  <c r="AK9" i="118" s="1"/>
  <c r="AK8" i="118" s="1"/>
  <c r="T6" i="118" s="1"/>
  <c r="AC27" i="118"/>
  <c r="AE38" i="118"/>
  <c r="N16" i="118" s="1"/>
  <c r="AE16" i="118" s="1"/>
  <c r="AP59" i="118"/>
  <c r="AH59" i="118"/>
  <c r="AO59" i="118"/>
  <c r="AG59" i="118"/>
  <c r="AN59" i="118"/>
  <c r="AF59" i="118"/>
  <c r="AM59" i="118"/>
  <c r="AE59" i="118"/>
  <c r="AL59" i="118"/>
  <c r="AD59" i="118"/>
  <c r="AK59" i="118"/>
  <c r="AC59" i="118"/>
  <c r="AJ83" i="118"/>
  <c r="AP91" i="118"/>
  <c r="AH91" i="118"/>
  <c r="AO91" i="118"/>
  <c r="AG91" i="118"/>
  <c r="AN91" i="118"/>
  <c r="AF91" i="118"/>
  <c r="AM91" i="118"/>
  <c r="AE91" i="118"/>
  <c r="AL91" i="118"/>
  <c r="AD91" i="118"/>
  <c r="AK91" i="118"/>
  <c r="AC91" i="118"/>
  <c r="AJ99" i="118"/>
  <c r="AP107" i="118"/>
  <c r="AH107" i="118"/>
  <c r="AO107" i="118"/>
  <c r="AG107" i="118"/>
  <c r="AN107" i="118"/>
  <c r="AF107" i="118"/>
  <c r="AM107" i="118"/>
  <c r="AE107" i="118"/>
  <c r="AL107" i="118"/>
  <c r="AD107" i="118"/>
  <c r="AK107" i="118"/>
  <c r="AC107" i="118"/>
  <c r="AJ44" i="119"/>
  <c r="AP52" i="119"/>
  <c r="AH52" i="119"/>
  <c r="AO52" i="119"/>
  <c r="AG52" i="119"/>
  <c r="AN52" i="119"/>
  <c r="AF52" i="119"/>
  <c r="AM52" i="119"/>
  <c r="AE52" i="119"/>
  <c r="AL52" i="119"/>
  <c r="AD52" i="119"/>
  <c r="AK52" i="119"/>
  <c r="AC52" i="119"/>
  <c r="AQ57" i="121"/>
  <c r="AI57" i="121"/>
  <c r="AP57" i="121"/>
  <c r="AH57" i="121"/>
  <c r="AO57" i="121"/>
  <c r="AG57" i="121"/>
  <c r="AN57" i="121"/>
  <c r="AF57" i="121"/>
  <c r="AM57" i="121"/>
  <c r="AE57" i="121"/>
  <c r="AL57" i="121"/>
  <c r="AD57" i="121"/>
  <c r="AR57" i="121"/>
  <c r="AK57" i="121"/>
  <c r="AJ57" i="121"/>
  <c r="AC57" i="121"/>
  <c r="AQ97" i="121"/>
  <c r="AQ95" i="121" s="1"/>
  <c r="Z22" i="121" s="1"/>
  <c r="AQ22" i="121" s="1"/>
  <c r="AI97" i="121"/>
  <c r="AP97" i="121"/>
  <c r="AH97" i="121"/>
  <c r="AO97" i="121"/>
  <c r="AG97" i="121"/>
  <c r="AN97" i="121"/>
  <c r="AF97" i="121"/>
  <c r="AM97" i="121"/>
  <c r="AE97" i="121"/>
  <c r="AL97" i="121"/>
  <c r="AD97" i="121"/>
  <c r="AR97" i="121"/>
  <c r="AR95" i="121" s="1"/>
  <c r="AA22" i="121" s="1"/>
  <c r="AR22" i="121" s="1"/>
  <c r="AK97" i="121"/>
  <c r="AJ97" i="121"/>
  <c r="AC97" i="121"/>
  <c r="AC95" i="121" s="1"/>
  <c r="L22" i="121" s="1"/>
  <c r="AC22" i="121" s="1"/>
  <c r="Q3" i="149"/>
  <c r="I3" i="149"/>
  <c r="Q3" i="143"/>
  <c r="I3" i="143"/>
  <c r="P3" i="149"/>
  <c r="H3" i="149"/>
  <c r="P3" i="143"/>
  <c r="H3" i="143"/>
  <c r="O3" i="149"/>
  <c r="G3" i="149"/>
  <c r="O3" i="143"/>
  <c r="G3" i="143"/>
  <c r="N3" i="149"/>
  <c r="F3" i="149"/>
  <c r="N3" i="143"/>
  <c r="F3" i="143"/>
  <c r="M3" i="149"/>
  <c r="E3" i="149"/>
  <c r="M3" i="143"/>
  <c r="E3" i="143"/>
  <c r="M3" i="137"/>
  <c r="E3" i="137"/>
  <c r="L3" i="149"/>
  <c r="D3" i="149"/>
  <c r="L3" i="143"/>
  <c r="D3" i="143"/>
  <c r="L3" i="137"/>
  <c r="D3" i="137"/>
  <c r="K3" i="149"/>
  <c r="C3" i="149"/>
  <c r="K3" i="143"/>
  <c r="C3" i="143"/>
  <c r="K3" i="137"/>
  <c r="C3" i="137"/>
  <c r="J3" i="143"/>
  <c r="H3" i="137"/>
  <c r="B3" i="143"/>
  <c r="G3" i="137"/>
  <c r="Q3" i="137"/>
  <c r="F3" i="137"/>
  <c r="P3" i="137"/>
  <c r="B3" i="137"/>
  <c r="J3" i="149"/>
  <c r="O3" i="137"/>
  <c r="B3" i="149"/>
  <c r="N3" i="137"/>
  <c r="J3" i="137"/>
  <c r="I3" i="137"/>
  <c r="Q3" i="151"/>
  <c r="I3" i="151"/>
  <c r="Q3" i="145"/>
  <c r="I3" i="145"/>
  <c r="Q3" i="139"/>
  <c r="I3" i="139"/>
  <c r="P3" i="151"/>
  <c r="H3" i="151"/>
  <c r="P3" i="145"/>
  <c r="H3" i="145"/>
  <c r="P3" i="139"/>
  <c r="H3" i="139"/>
  <c r="O3" i="151"/>
  <c r="G3" i="151"/>
  <c r="O3" i="145"/>
  <c r="G3" i="145"/>
  <c r="O3" i="139"/>
  <c r="G3" i="139"/>
  <c r="N3" i="151"/>
  <c r="F3" i="151"/>
  <c r="N3" i="145"/>
  <c r="F3" i="145"/>
  <c r="N3" i="139"/>
  <c r="F3" i="139"/>
  <c r="M3" i="151"/>
  <c r="E3" i="151"/>
  <c r="M3" i="145"/>
  <c r="E3" i="145"/>
  <c r="M3" i="139"/>
  <c r="E3" i="139"/>
  <c r="L3" i="151"/>
  <c r="D3" i="151"/>
  <c r="L3" i="145"/>
  <c r="D3" i="145"/>
  <c r="L3" i="139"/>
  <c r="D3" i="139"/>
  <c r="K3" i="151"/>
  <c r="C3" i="151"/>
  <c r="K3" i="145"/>
  <c r="C3" i="145"/>
  <c r="K3" i="139"/>
  <c r="C3" i="139"/>
  <c r="J3" i="151"/>
  <c r="J3" i="139"/>
  <c r="B3" i="151"/>
  <c r="B3" i="139"/>
  <c r="J3" i="145"/>
  <c r="B3" i="145"/>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D3" i="153"/>
  <c r="L3" i="147"/>
  <c r="D3" i="147"/>
  <c r="L3" i="141"/>
  <c r="D3" i="141"/>
  <c r="K3" i="153"/>
  <c r="C3" i="153"/>
  <c r="K3" i="147"/>
  <c r="C3" i="147"/>
  <c r="K3" i="141"/>
  <c r="C3" i="141"/>
  <c r="J3" i="147"/>
  <c r="B3" i="147"/>
  <c r="J3" i="153"/>
  <c r="J3" i="141"/>
  <c r="B3" i="153"/>
  <c r="B3" i="141"/>
  <c r="AJ18" i="115"/>
  <c r="AR18" i="115"/>
  <c r="AI19" i="115"/>
  <c r="AQ19" i="115"/>
  <c r="AD24" i="115"/>
  <c r="AL24" i="115"/>
  <c r="AJ26" i="115"/>
  <c r="AJ25" i="115" s="1"/>
  <c r="S9" i="115" s="1"/>
  <c r="AJ9" i="115" s="1"/>
  <c r="AJ8" i="115" s="1"/>
  <c r="S6" i="115" s="1"/>
  <c r="AJ6" i="115" s="1"/>
  <c r="AR26" i="115"/>
  <c r="AI27" i="115"/>
  <c r="AQ27" i="115"/>
  <c r="AQ25" i="115" s="1"/>
  <c r="Z9" i="115" s="1"/>
  <c r="AQ9" i="115" s="1"/>
  <c r="AQ8" i="115" s="1"/>
  <c r="Z6" i="115" s="1"/>
  <c r="AQ6" i="115" s="1"/>
  <c r="AH28" i="115"/>
  <c r="AP28" i="115"/>
  <c r="AG29" i="115"/>
  <c r="AO29" i="115"/>
  <c r="AF30" i="115"/>
  <c r="AF25" i="115" s="1"/>
  <c r="O9" i="115" s="1"/>
  <c r="AF9" i="115" s="1"/>
  <c r="AF8" i="115" s="1"/>
  <c r="O6" i="115" s="1"/>
  <c r="AF6" i="115" s="1"/>
  <c r="AN30" i="115"/>
  <c r="AD32" i="115"/>
  <c r="AL32" i="115"/>
  <c r="AJ34" i="115"/>
  <c r="AR34" i="115"/>
  <c r="AI35" i="115"/>
  <c r="AQ35" i="115"/>
  <c r="AH36" i="115"/>
  <c r="AP36" i="115"/>
  <c r="AG37" i="115"/>
  <c r="AO37" i="115"/>
  <c r="AL40" i="115"/>
  <c r="AJ42" i="115"/>
  <c r="AR42" i="115"/>
  <c r="AI43" i="115"/>
  <c r="AQ43" i="115"/>
  <c r="AH44" i="115"/>
  <c r="AP44" i="115"/>
  <c r="AG45" i="115"/>
  <c r="AO45" i="115"/>
  <c r="AF46" i="115"/>
  <c r="AN46" i="115"/>
  <c r="AD48" i="115"/>
  <c r="AL48" i="115"/>
  <c r="AJ50" i="115"/>
  <c r="AR50" i="115"/>
  <c r="AH52" i="115"/>
  <c r="AP52" i="115"/>
  <c r="AG53" i="115"/>
  <c r="AO53" i="115"/>
  <c r="AO51" i="115" s="1"/>
  <c r="X17" i="115" s="1"/>
  <c r="AO17" i="115" s="1"/>
  <c r="AF54" i="115"/>
  <c r="AN54" i="115"/>
  <c r="AD56" i="115"/>
  <c r="AL56" i="115"/>
  <c r="AJ58" i="115"/>
  <c r="AR58" i="115"/>
  <c r="AI59" i="115"/>
  <c r="AQ59" i="115"/>
  <c r="AH60" i="115"/>
  <c r="AP60" i="115"/>
  <c r="AG61" i="115"/>
  <c r="AO61" i="115"/>
  <c r="AF62" i="115"/>
  <c r="AN62" i="115"/>
  <c r="AD64" i="115"/>
  <c r="AL64" i="115"/>
  <c r="AJ66" i="115"/>
  <c r="AR66" i="115"/>
  <c r="AI67" i="115"/>
  <c r="AQ67" i="115"/>
  <c r="AH68" i="115"/>
  <c r="AP68" i="115"/>
  <c r="AF70" i="115"/>
  <c r="AN70" i="115"/>
  <c r="AN69" i="115" s="1"/>
  <c r="W11" i="115" s="1"/>
  <c r="AN11" i="115" s="1"/>
  <c r="AN10" i="115" s="1"/>
  <c r="W7" i="115" s="1"/>
  <c r="AN7" i="115" s="1"/>
  <c r="AD72" i="115"/>
  <c r="AL72" i="115"/>
  <c r="AJ74" i="115"/>
  <c r="AR74" i="115"/>
  <c r="AI75" i="115"/>
  <c r="AQ75" i="115"/>
  <c r="AH76" i="115"/>
  <c r="AP76" i="115"/>
  <c r="AG77" i="115"/>
  <c r="AO77" i="115"/>
  <c r="AF78" i="115"/>
  <c r="AN78" i="115"/>
  <c r="AD80" i="115"/>
  <c r="AL80" i="115"/>
  <c r="AI83" i="115"/>
  <c r="AQ83" i="115"/>
  <c r="AH84" i="115"/>
  <c r="AH82" i="115" s="1"/>
  <c r="Q21" i="115" s="1"/>
  <c r="AH21" i="115" s="1"/>
  <c r="AH20" i="115" s="1"/>
  <c r="Q14" i="115" s="1"/>
  <c r="AH14" i="115" s="1"/>
  <c r="AP84" i="115"/>
  <c r="AP82" i="115" s="1"/>
  <c r="Y21" i="115" s="1"/>
  <c r="AP21" i="115" s="1"/>
  <c r="AG85" i="115"/>
  <c r="AO85" i="115"/>
  <c r="AF86" i="115"/>
  <c r="AN86" i="115"/>
  <c r="AD88" i="115"/>
  <c r="AL88" i="115"/>
  <c r="AJ90" i="115"/>
  <c r="AR90" i="115"/>
  <c r="AI91" i="115"/>
  <c r="AQ91" i="115"/>
  <c r="AH92" i="115"/>
  <c r="AP92" i="115"/>
  <c r="AG93" i="115"/>
  <c r="AO93" i="115"/>
  <c r="AF94" i="115"/>
  <c r="AN94" i="115"/>
  <c r="AJ98" i="115"/>
  <c r="AR98" i="115"/>
  <c r="AH100" i="115"/>
  <c r="AP100" i="115"/>
  <c r="AG101" i="115"/>
  <c r="AO101" i="115"/>
  <c r="AF102" i="115"/>
  <c r="AN102" i="115"/>
  <c r="AJ106" i="115"/>
  <c r="AR106" i="115"/>
  <c r="AI107" i="115"/>
  <c r="AQ107" i="115"/>
  <c r="AH108" i="115"/>
  <c r="AP108" i="115"/>
  <c r="AG109" i="115"/>
  <c r="AO109" i="115"/>
  <c r="AF110" i="115"/>
  <c r="AN110" i="115"/>
  <c r="AD112" i="115"/>
  <c r="AL112" i="115"/>
  <c r="AL9" i="116"/>
  <c r="AL8" i="116" s="1"/>
  <c r="U6" i="116" s="1"/>
  <c r="AL6" i="116" s="1"/>
  <c r="AJ19" i="116"/>
  <c r="AR19" i="116"/>
  <c r="AF23" i="116"/>
  <c r="AN23" i="116"/>
  <c r="AJ27" i="116"/>
  <c r="AR27" i="116"/>
  <c r="AR25" i="116" s="1"/>
  <c r="AA9" i="116" s="1"/>
  <c r="AR9" i="116" s="1"/>
  <c r="AR8" i="116" s="1"/>
  <c r="AA6" i="116" s="1"/>
  <c r="AR6" i="116" s="1"/>
  <c r="AH29" i="116"/>
  <c r="AP29" i="116"/>
  <c r="AG30" i="116"/>
  <c r="AO30" i="116"/>
  <c r="AF31" i="116"/>
  <c r="AN31" i="116"/>
  <c r="AJ35" i="116"/>
  <c r="AR35" i="116"/>
  <c r="AH37" i="116"/>
  <c r="AP37" i="116"/>
  <c r="AF39" i="116"/>
  <c r="AN39" i="116"/>
  <c r="AJ43" i="116"/>
  <c r="AR43" i="116"/>
  <c r="AH45" i="116"/>
  <c r="AP45" i="116"/>
  <c r="AG46" i="116"/>
  <c r="AO46" i="116"/>
  <c r="AF47" i="116"/>
  <c r="AN47" i="116"/>
  <c r="AH53" i="116"/>
  <c r="AH51" i="116" s="1"/>
  <c r="Q17" i="116" s="1"/>
  <c r="AH17" i="116" s="1"/>
  <c r="AP53" i="116"/>
  <c r="AP51" i="116" s="1"/>
  <c r="Y17" i="116" s="1"/>
  <c r="AP17" i="116" s="1"/>
  <c r="AG54" i="116"/>
  <c r="AO54" i="116"/>
  <c r="AF55" i="116"/>
  <c r="AN55" i="116"/>
  <c r="AJ59" i="116"/>
  <c r="AR59" i="116"/>
  <c r="AH61" i="116"/>
  <c r="AP61" i="116"/>
  <c r="AG62" i="116"/>
  <c r="AO62" i="116"/>
  <c r="AF63" i="116"/>
  <c r="AN63" i="116"/>
  <c r="AJ67" i="116"/>
  <c r="AR67" i="116"/>
  <c r="AG70" i="116"/>
  <c r="AO70" i="116"/>
  <c r="AF71" i="116"/>
  <c r="AN71" i="116"/>
  <c r="AN69" i="116" s="1"/>
  <c r="W11" i="116" s="1"/>
  <c r="AN11" i="116" s="1"/>
  <c r="AN10" i="116" s="1"/>
  <c r="W7" i="116" s="1"/>
  <c r="AN7" i="116" s="1"/>
  <c r="AJ75" i="116"/>
  <c r="AR75" i="116"/>
  <c r="AH77" i="116"/>
  <c r="AP77" i="116"/>
  <c r="AG78" i="116"/>
  <c r="AO78" i="116"/>
  <c r="AF79" i="116"/>
  <c r="AN79" i="116"/>
  <c r="AJ83" i="116"/>
  <c r="AR83" i="116"/>
  <c r="AH85" i="116"/>
  <c r="AP85" i="116"/>
  <c r="AG86" i="116"/>
  <c r="AO86" i="116"/>
  <c r="AO82" i="116" s="1"/>
  <c r="X21" i="116" s="1"/>
  <c r="AO21" i="116" s="1"/>
  <c r="AF87" i="116"/>
  <c r="AN87" i="116"/>
  <c r="AN82" i="116" s="1"/>
  <c r="W21" i="116" s="1"/>
  <c r="AN21" i="116" s="1"/>
  <c r="AJ91" i="116"/>
  <c r="AR91" i="116"/>
  <c r="AH93" i="116"/>
  <c r="AP93" i="116"/>
  <c r="AG94" i="116"/>
  <c r="AO94" i="116"/>
  <c r="AJ99" i="116"/>
  <c r="AR99" i="116"/>
  <c r="AH101" i="116"/>
  <c r="AP101" i="116"/>
  <c r="AG102" i="116"/>
  <c r="AO102" i="116"/>
  <c r="AF103" i="116"/>
  <c r="AN103" i="116"/>
  <c r="AJ107" i="116"/>
  <c r="AR107" i="116"/>
  <c r="AH109" i="116"/>
  <c r="AP109" i="116"/>
  <c r="AG110" i="116"/>
  <c r="AO110" i="116"/>
  <c r="AF111" i="116"/>
  <c r="AN111" i="116"/>
  <c r="AQ26" i="117"/>
  <c r="AL34" i="117"/>
  <c r="AL42" i="117"/>
  <c r="AP19" i="118"/>
  <c r="AH19" i="118"/>
  <c r="AO19" i="118"/>
  <c r="AG19" i="118"/>
  <c r="AN19" i="118"/>
  <c r="AF19" i="118"/>
  <c r="AM19" i="118"/>
  <c r="AE19" i="118"/>
  <c r="AL19" i="118"/>
  <c r="AD19" i="118"/>
  <c r="AK19" i="118"/>
  <c r="AC19" i="118"/>
  <c r="AP35" i="118"/>
  <c r="AH35" i="118"/>
  <c r="AO35" i="118"/>
  <c r="AG35" i="118"/>
  <c r="AN35" i="118"/>
  <c r="AF35" i="118"/>
  <c r="AM35" i="118"/>
  <c r="AE35" i="118"/>
  <c r="AL35" i="118"/>
  <c r="AD35" i="118"/>
  <c r="AK35" i="118"/>
  <c r="AC35" i="118"/>
  <c r="AP67" i="118"/>
  <c r="AH67" i="118"/>
  <c r="AO67" i="118"/>
  <c r="AG67" i="118"/>
  <c r="AN67" i="118"/>
  <c r="AF67" i="118"/>
  <c r="AM67" i="118"/>
  <c r="AE67" i="118"/>
  <c r="AL67" i="118"/>
  <c r="AD67" i="118"/>
  <c r="AK67" i="118"/>
  <c r="AC67" i="118"/>
  <c r="AP28" i="119"/>
  <c r="AH28" i="119"/>
  <c r="AO28" i="119"/>
  <c r="AG28" i="119"/>
  <c r="AN28" i="119"/>
  <c r="AF28" i="119"/>
  <c r="AM28" i="119"/>
  <c r="AE28" i="119"/>
  <c r="AL28" i="119"/>
  <c r="AD28" i="119"/>
  <c r="AK28" i="119"/>
  <c r="AK25" i="119" s="1"/>
  <c r="T9" i="119" s="1"/>
  <c r="AK9" i="119" s="1"/>
  <c r="AK8" i="119" s="1"/>
  <c r="T6" i="119" s="1"/>
  <c r="AK6" i="119" s="1"/>
  <c r="AC28" i="119"/>
  <c r="AP72" i="119"/>
  <c r="AH72" i="119"/>
  <c r="AO72" i="119"/>
  <c r="AG72" i="119"/>
  <c r="AN72" i="119"/>
  <c r="AF72" i="119"/>
  <c r="AM72" i="119"/>
  <c r="AE72" i="119"/>
  <c r="AL72" i="119"/>
  <c r="AD72" i="119"/>
  <c r="AK72" i="119"/>
  <c r="AC72" i="119"/>
  <c r="AR72" i="119"/>
  <c r="AQ72" i="119"/>
  <c r="AJ72" i="119"/>
  <c r="AP97" i="120"/>
  <c r="AH97" i="120"/>
  <c r="AO97" i="120"/>
  <c r="AG97" i="120"/>
  <c r="AN97" i="120"/>
  <c r="AF97" i="120"/>
  <c r="AM97" i="120"/>
  <c r="AE97" i="120"/>
  <c r="AL97" i="120"/>
  <c r="AD97" i="120"/>
  <c r="AK97" i="120"/>
  <c r="AC97" i="120"/>
  <c r="AR97" i="120"/>
  <c r="AQ97" i="120"/>
  <c r="AJ97" i="120"/>
  <c r="AQ89" i="121"/>
  <c r="AI89" i="121"/>
  <c r="AP89" i="121"/>
  <c r="AH89" i="121"/>
  <c r="AO89" i="121"/>
  <c r="AG89" i="121"/>
  <c r="AN89" i="121"/>
  <c r="AF89" i="121"/>
  <c r="AM89" i="121"/>
  <c r="AE89" i="121"/>
  <c r="AL89" i="121"/>
  <c r="AD89" i="121"/>
  <c r="AR89" i="121"/>
  <c r="AK89" i="121"/>
  <c r="AJ89" i="121"/>
  <c r="AC89" i="121"/>
  <c r="AP102" i="122"/>
  <c r="AH102" i="122"/>
  <c r="AO102" i="122"/>
  <c r="AG102" i="122"/>
  <c r="AN102" i="122"/>
  <c r="AF102" i="122"/>
  <c r="AM102" i="122"/>
  <c r="AE102" i="122"/>
  <c r="AL102" i="122"/>
  <c r="AD102" i="122"/>
  <c r="AK102" i="122"/>
  <c r="AC102" i="122"/>
  <c r="AR102" i="122"/>
  <c r="AQ102" i="122"/>
  <c r="AJ102" i="122"/>
  <c r="AI102" i="122"/>
  <c r="AN51" i="125"/>
  <c r="W17" i="125" s="1"/>
  <c r="B6" i="165"/>
  <c r="B8" i="165" s="1"/>
  <c r="B5" i="165"/>
  <c r="B7" i="165" s="1"/>
  <c r="B10" i="169"/>
  <c r="B9" i="169"/>
  <c r="Q4" i="149"/>
  <c r="Q4" i="211" s="1"/>
  <c r="I4" i="149"/>
  <c r="I4" i="211" s="1"/>
  <c r="Q4" i="143"/>
  <c r="Q4" i="193" s="1"/>
  <c r="I4" i="143"/>
  <c r="I4" i="193" s="1"/>
  <c r="Q4" i="137"/>
  <c r="Q4" i="175" s="1"/>
  <c r="I4" i="137"/>
  <c r="I4" i="175" s="1"/>
  <c r="P4" i="149"/>
  <c r="P4" i="211" s="1"/>
  <c r="H4" i="149"/>
  <c r="H4" i="211" s="1"/>
  <c r="P4" i="143"/>
  <c r="P4" i="193" s="1"/>
  <c r="H4" i="143"/>
  <c r="H4" i="193" s="1"/>
  <c r="O4" i="149"/>
  <c r="O4" i="211" s="1"/>
  <c r="G4" i="149"/>
  <c r="G4" i="211" s="1"/>
  <c r="O4" i="143"/>
  <c r="O4" i="193" s="1"/>
  <c r="G4" i="143"/>
  <c r="G4" i="193" s="1"/>
  <c r="N4" i="149"/>
  <c r="N4" i="211" s="1"/>
  <c r="F4" i="149"/>
  <c r="F4" i="211" s="1"/>
  <c r="N4" i="143"/>
  <c r="N4" i="193" s="1"/>
  <c r="F4" i="143"/>
  <c r="F4" i="193" s="1"/>
  <c r="M4" i="149"/>
  <c r="M4" i="211" s="1"/>
  <c r="E4" i="149"/>
  <c r="E4" i="211" s="1"/>
  <c r="M4" i="143"/>
  <c r="M4" i="193" s="1"/>
  <c r="E4" i="143"/>
  <c r="E4" i="193" s="1"/>
  <c r="M4" i="137"/>
  <c r="M4" i="175" s="1"/>
  <c r="E4" i="137"/>
  <c r="E4" i="175" s="1"/>
  <c r="L4" i="149"/>
  <c r="L4" i="211" s="1"/>
  <c r="D4" i="149"/>
  <c r="D4" i="211" s="1"/>
  <c r="L4" i="143"/>
  <c r="L4" i="193" s="1"/>
  <c r="D4" i="143"/>
  <c r="D4" i="193" s="1"/>
  <c r="L4" i="137"/>
  <c r="L4" i="175" s="1"/>
  <c r="D4" i="137"/>
  <c r="D4" i="175" s="1"/>
  <c r="K4" i="149"/>
  <c r="K4" i="211" s="1"/>
  <c r="C4" i="149"/>
  <c r="C4" i="211" s="1"/>
  <c r="K4" i="143"/>
  <c r="K4" i="193" s="1"/>
  <c r="C4" i="143"/>
  <c r="C4" i="193" s="1"/>
  <c r="K4" i="137"/>
  <c r="K4" i="175" s="1"/>
  <c r="C4" i="137"/>
  <c r="C4" i="175" s="1"/>
  <c r="F4" i="137"/>
  <c r="F4" i="175" s="1"/>
  <c r="B4" i="137"/>
  <c r="B4" i="175" s="1"/>
  <c r="J4" i="149"/>
  <c r="J4" i="211" s="1"/>
  <c r="P4" i="137"/>
  <c r="P4" i="175" s="1"/>
  <c r="B4" i="149"/>
  <c r="B4" i="211" s="1"/>
  <c r="O4" i="137"/>
  <c r="O4" i="175" s="1"/>
  <c r="N4" i="137"/>
  <c r="N4" i="175" s="1"/>
  <c r="J4" i="137"/>
  <c r="J4" i="175" s="1"/>
  <c r="J4" i="143"/>
  <c r="J4" i="193" s="1"/>
  <c r="H4" i="137"/>
  <c r="H4" i="175" s="1"/>
  <c r="G4" i="137"/>
  <c r="G4" i="175" s="1"/>
  <c r="B4" i="143"/>
  <c r="B4" i="193" s="1"/>
  <c r="Q4" i="151"/>
  <c r="Q4" i="217" s="1"/>
  <c r="I4" i="151"/>
  <c r="I4" i="217" s="1"/>
  <c r="Q4" i="145"/>
  <c r="Q4" i="199" s="1"/>
  <c r="I4" i="145"/>
  <c r="I4" i="199" s="1"/>
  <c r="Q4" i="139"/>
  <c r="Q4" i="181" s="1"/>
  <c r="I4" i="139"/>
  <c r="I4" i="181" s="1"/>
  <c r="P4" i="151"/>
  <c r="P4" i="217" s="1"/>
  <c r="H4" i="151"/>
  <c r="H4" i="217" s="1"/>
  <c r="P4" i="145"/>
  <c r="P4" i="199" s="1"/>
  <c r="H4" i="145"/>
  <c r="H4" i="199" s="1"/>
  <c r="P4" i="139"/>
  <c r="P4" i="181" s="1"/>
  <c r="H4" i="139"/>
  <c r="H4" i="181" s="1"/>
  <c r="O4" i="151"/>
  <c r="O4" i="217" s="1"/>
  <c r="G4" i="151"/>
  <c r="G4" i="217" s="1"/>
  <c r="O4" i="145"/>
  <c r="O4" i="199" s="1"/>
  <c r="G4" i="145"/>
  <c r="G4" i="199" s="1"/>
  <c r="O4" i="139"/>
  <c r="O4" i="181" s="1"/>
  <c r="G4" i="139"/>
  <c r="G4" i="181" s="1"/>
  <c r="N4" i="151"/>
  <c r="N4" i="217" s="1"/>
  <c r="F4" i="151"/>
  <c r="F4" i="217" s="1"/>
  <c r="N4" i="145"/>
  <c r="N4" i="199" s="1"/>
  <c r="F4" i="145"/>
  <c r="F4" i="199" s="1"/>
  <c r="N4" i="139"/>
  <c r="N4" i="181" s="1"/>
  <c r="F4" i="139"/>
  <c r="F4" i="181" s="1"/>
  <c r="M4" i="151"/>
  <c r="M4" i="217" s="1"/>
  <c r="E4" i="151"/>
  <c r="E4" i="217" s="1"/>
  <c r="M4" i="145"/>
  <c r="M4" i="199" s="1"/>
  <c r="E4" i="145"/>
  <c r="E4" i="199" s="1"/>
  <c r="M4" i="139"/>
  <c r="M4" i="181" s="1"/>
  <c r="E4" i="139"/>
  <c r="E4" i="181" s="1"/>
  <c r="L4" i="151"/>
  <c r="L4" i="217" s="1"/>
  <c r="D4" i="151"/>
  <c r="D4" i="217" s="1"/>
  <c r="L4" i="145"/>
  <c r="L4" i="199" s="1"/>
  <c r="D4" i="145"/>
  <c r="D4" i="199" s="1"/>
  <c r="L4" i="139"/>
  <c r="L4" i="181" s="1"/>
  <c r="D4" i="139"/>
  <c r="D4" i="181" s="1"/>
  <c r="K4" i="151"/>
  <c r="K4" i="217" s="1"/>
  <c r="C4" i="151"/>
  <c r="C4" i="217" s="1"/>
  <c r="K4" i="145"/>
  <c r="K4" i="199" s="1"/>
  <c r="C4" i="145"/>
  <c r="C4" i="199" s="1"/>
  <c r="K4" i="139"/>
  <c r="K4" i="181" s="1"/>
  <c r="C4" i="139"/>
  <c r="C4" i="181" s="1"/>
  <c r="J4" i="145"/>
  <c r="J4" i="199" s="1"/>
  <c r="B4" i="145"/>
  <c r="B4" i="199" s="1"/>
  <c r="J4" i="151"/>
  <c r="J4" i="217" s="1"/>
  <c r="J4" i="139"/>
  <c r="J4" i="181" s="1"/>
  <c r="B4" i="151"/>
  <c r="B4" i="217" s="1"/>
  <c r="B4" i="139"/>
  <c r="B4" i="181" s="1"/>
  <c r="Q4" i="153"/>
  <c r="Q4" i="223" s="1"/>
  <c r="I4" i="153"/>
  <c r="I4" i="223" s="1"/>
  <c r="Q4" i="147"/>
  <c r="Q4" i="205" s="1"/>
  <c r="I4" i="147"/>
  <c r="I4" i="205" s="1"/>
  <c r="Q4" i="141"/>
  <c r="Q4" i="187" s="1"/>
  <c r="I4" i="141"/>
  <c r="I4" i="187" s="1"/>
  <c r="P4" i="153"/>
  <c r="P4" i="223" s="1"/>
  <c r="H4" i="153"/>
  <c r="H4" i="223" s="1"/>
  <c r="P4" i="147"/>
  <c r="P4" i="205" s="1"/>
  <c r="H4" i="147"/>
  <c r="H4" i="205" s="1"/>
  <c r="P4" i="141"/>
  <c r="P4" i="187" s="1"/>
  <c r="H4" i="141"/>
  <c r="H4" i="187" s="1"/>
  <c r="O4" i="153"/>
  <c r="O4" i="223" s="1"/>
  <c r="G4" i="153"/>
  <c r="G4" i="223" s="1"/>
  <c r="O4" i="147"/>
  <c r="O4" i="205" s="1"/>
  <c r="G4" i="147"/>
  <c r="G4" i="205" s="1"/>
  <c r="O4" i="141"/>
  <c r="O4" i="187" s="1"/>
  <c r="G4" i="141"/>
  <c r="G4" i="187" s="1"/>
  <c r="N4" i="153"/>
  <c r="N4" i="223" s="1"/>
  <c r="F4" i="153"/>
  <c r="F4" i="223" s="1"/>
  <c r="N4" i="147"/>
  <c r="N4" i="205" s="1"/>
  <c r="F4" i="147"/>
  <c r="F4" i="205" s="1"/>
  <c r="N4" i="141"/>
  <c r="N4" i="187" s="1"/>
  <c r="F4" i="141"/>
  <c r="F4" i="187" s="1"/>
  <c r="M4" i="153"/>
  <c r="M4" i="223" s="1"/>
  <c r="E4" i="153"/>
  <c r="E4" i="223" s="1"/>
  <c r="M4" i="147"/>
  <c r="M4" i="205" s="1"/>
  <c r="E4" i="147"/>
  <c r="E4" i="205" s="1"/>
  <c r="M4" i="141"/>
  <c r="M4" i="187" s="1"/>
  <c r="E4" i="141"/>
  <c r="E4" i="187" s="1"/>
  <c r="L4" i="153"/>
  <c r="L4" i="223" s="1"/>
  <c r="D4" i="153"/>
  <c r="D4" i="223" s="1"/>
  <c r="L4" i="147"/>
  <c r="L4" i="205" s="1"/>
  <c r="D4" i="147"/>
  <c r="D4" i="205" s="1"/>
  <c r="L4" i="141"/>
  <c r="L4" i="187" s="1"/>
  <c r="D4" i="141"/>
  <c r="D4" i="187" s="1"/>
  <c r="K4" i="153"/>
  <c r="K4" i="223" s="1"/>
  <c r="C4" i="153"/>
  <c r="C4" i="223" s="1"/>
  <c r="K4" i="147"/>
  <c r="K4" i="205" s="1"/>
  <c r="C4" i="147"/>
  <c r="C4" i="205" s="1"/>
  <c r="K4" i="141"/>
  <c r="K4" i="187" s="1"/>
  <c r="C4" i="141"/>
  <c r="C4" i="187" s="1"/>
  <c r="J4" i="153"/>
  <c r="J4" i="223" s="1"/>
  <c r="J4" i="141"/>
  <c r="J4" i="187" s="1"/>
  <c r="B4" i="153"/>
  <c r="B4" i="223" s="1"/>
  <c r="B4" i="141"/>
  <c r="B4" i="187" s="1"/>
  <c r="J4" i="147"/>
  <c r="J4" i="205" s="1"/>
  <c r="B4" i="147"/>
  <c r="B4" i="205" s="1"/>
  <c r="AC18" i="115"/>
  <c r="AK18" i="115"/>
  <c r="AJ19" i="115"/>
  <c r="AR19" i="115"/>
  <c r="AE24" i="115"/>
  <c r="AM24" i="115"/>
  <c r="AC26" i="115"/>
  <c r="AK26" i="115"/>
  <c r="AJ27" i="115"/>
  <c r="AR27" i="115"/>
  <c r="AI28" i="115"/>
  <c r="AQ28" i="115"/>
  <c r="AH29" i="115"/>
  <c r="AP29" i="115"/>
  <c r="AG30" i="115"/>
  <c r="AO30" i="115"/>
  <c r="AE32" i="115"/>
  <c r="AM32" i="115"/>
  <c r="AC34" i="115"/>
  <c r="AK34" i="115"/>
  <c r="AJ35" i="115"/>
  <c r="AR35" i="115"/>
  <c r="AI36" i="115"/>
  <c r="AQ36" i="115"/>
  <c r="AH37" i="115"/>
  <c r="AP37" i="115"/>
  <c r="AM40" i="115"/>
  <c r="AC42" i="115"/>
  <c r="AK42" i="115"/>
  <c r="AJ43" i="115"/>
  <c r="AR43" i="115"/>
  <c r="AI44" i="115"/>
  <c r="AQ44" i="115"/>
  <c r="AH45" i="115"/>
  <c r="AP45" i="115"/>
  <c r="AG46" i="115"/>
  <c r="AO46" i="115"/>
  <c r="AE48" i="115"/>
  <c r="AM48" i="115"/>
  <c r="AC50" i="115"/>
  <c r="AK50" i="115"/>
  <c r="AI52" i="115"/>
  <c r="AQ52" i="115"/>
  <c r="AH53" i="115"/>
  <c r="AP53" i="115"/>
  <c r="AG54" i="115"/>
  <c r="AO54" i="115"/>
  <c r="AE56" i="115"/>
  <c r="AM56" i="115"/>
  <c r="AC58" i="115"/>
  <c r="AK58" i="115"/>
  <c r="AJ59" i="115"/>
  <c r="AR59" i="115"/>
  <c r="AI60" i="115"/>
  <c r="AQ60" i="115"/>
  <c r="AH61" i="115"/>
  <c r="AP61" i="115"/>
  <c r="AG62" i="115"/>
  <c r="AG51" i="115" s="1"/>
  <c r="P17" i="115" s="1"/>
  <c r="AG17" i="115" s="1"/>
  <c r="AO62" i="115"/>
  <c r="AE64" i="115"/>
  <c r="AM64" i="115"/>
  <c r="AC66" i="115"/>
  <c r="AK66" i="115"/>
  <c r="AJ67" i="115"/>
  <c r="AR67" i="115"/>
  <c r="AI68" i="115"/>
  <c r="AQ68" i="115"/>
  <c r="AG70" i="115"/>
  <c r="AO70" i="115"/>
  <c r="AE72" i="115"/>
  <c r="AM72" i="115"/>
  <c r="AC74" i="115"/>
  <c r="AK74" i="115"/>
  <c r="AJ75" i="115"/>
  <c r="AR75" i="115"/>
  <c r="AI76" i="115"/>
  <c r="AQ76" i="115"/>
  <c r="AH77" i="115"/>
  <c r="AP77" i="115"/>
  <c r="AG78" i="115"/>
  <c r="AO78" i="115"/>
  <c r="AE80" i="115"/>
  <c r="AM80" i="115"/>
  <c r="AJ83" i="115"/>
  <c r="AR83" i="115"/>
  <c r="AI84" i="115"/>
  <c r="AQ84" i="115"/>
  <c r="AH85" i="115"/>
  <c r="AP85" i="115"/>
  <c r="AG86" i="115"/>
  <c r="AO86" i="115"/>
  <c r="AE88" i="115"/>
  <c r="AM88" i="115"/>
  <c r="AC90" i="115"/>
  <c r="AK90" i="115"/>
  <c r="AJ91" i="115"/>
  <c r="AR91" i="115"/>
  <c r="AI92" i="115"/>
  <c r="AQ92" i="115"/>
  <c r="AH93" i="115"/>
  <c r="AP93" i="115"/>
  <c r="AG94" i="115"/>
  <c r="AO94" i="115"/>
  <c r="AE96" i="115"/>
  <c r="AE95" i="115" s="1"/>
  <c r="N22" i="115" s="1"/>
  <c r="AE22" i="115" s="1"/>
  <c r="AM96" i="115"/>
  <c r="AC98" i="115"/>
  <c r="AK98" i="115"/>
  <c r="AK95" i="115" s="1"/>
  <c r="T22" i="115" s="1"/>
  <c r="AK22" i="115" s="1"/>
  <c r="AJ99" i="115"/>
  <c r="AI100" i="115"/>
  <c r="AI95" i="115" s="1"/>
  <c r="R22" i="115" s="1"/>
  <c r="AI22" i="115" s="1"/>
  <c r="AQ100" i="115"/>
  <c r="AH101" i="115"/>
  <c r="AP101" i="115"/>
  <c r="AG102" i="115"/>
  <c r="AO102" i="115"/>
  <c r="AE104" i="115"/>
  <c r="AC106" i="115"/>
  <c r="AK106" i="115"/>
  <c r="AJ107" i="115"/>
  <c r="AR107" i="115"/>
  <c r="AI108" i="115"/>
  <c r="AQ108" i="115"/>
  <c r="AH109" i="115"/>
  <c r="AP109" i="115"/>
  <c r="AG110" i="115"/>
  <c r="AO110" i="115"/>
  <c r="AE112" i="115"/>
  <c r="AM112" i="115"/>
  <c r="AC11" i="116"/>
  <c r="AC10" i="116" s="1"/>
  <c r="L7" i="116" s="1"/>
  <c r="AC7" i="116" s="1"/>
  <c r="AC19" i="116"/>
  <c r="AK19" i="116"/>
  <c r="AG23" i="116"/>
  <c r="AO23" i="116"/>
  <c r="AC27" i="116"/>
  <c r="AK27" i="116"/>
  <c r="AJ28" i="116"/>
  <c r="AI29" i="116"/>
  <c r="AQ29" i="116"/>
  <c r="AH30" i="116"/>
  <c r="AP30" i="116"/>
  <c r="AG31" i="116"/>
  <c r="AO31" i="116"/>
  <c r="AE33" i="116"/>
  <c r="AC35" i="116"/>
  <c r="AK35" i="116"/>
  <c r="AJ36" i="116"/>
  <c r="AI37" i="116"/>
  <c r="AQ37" i="116"/>
  <c r="AG39" i="116"/>
  <c r="AO39" i="116"/>
  <c r="AO38" i="116" s="1"/>
  <c r="X16" i="116" s="1"/>
  <c r="AO16" i="116" s="1"/>
  <c r="AE41" i="116"/>
  <c r="AE38" i="116" s="1"/>
  <c r="N16" i="116" s="1"/>
  <c r="AE16" i="116" s="1"/>
  <c r="AE15" i="116" s="1"/>
  <c r="N13" i="116" s="1"/>
  <c r="AE13" i="116" s="1"/>
  <c r="AC43" i="116"/>
  <c r="AC38" i="116" s="1"/>
  <c r="L16" i="116" s="1"/>
  <c r="AC16" i="116" s="1"/>
  <c r="AC15" i="116" s="1"/>
  <c r="L13" i="116" s="1"/>
  <c r="AC13" i="116" s="1"/>
  <c r="AK43" i="116"/>
  <c r="AJ44" i="116"/>
  <c r="AI45" i="116"/>
  <c r="AQ45" i="116"/>
  <c r="AH46" i="116"/>
  <c r="AP46" i="116"/>
  <c r="AG47" i="116"/>
  <c r="AO47" i="116"/>
  <c r="AE49" i="116"/>
  <c r="AJ52" i="116"/>
  <c r="AI53" i="116"/>
  <c r="AQ53" i="116"/>
  <c r="AH54" i="116"/>
  <c r="AP54" i="116"/>
  <c r="AG55" i="116"/>
  <c r="AO55" i="116"/>
  <c r="AE57" i="116"/>
  <c r="AC59" i="116"/>
  <c r="AK59" i="116"/>
  <c r="AK51" i="116" s="1"/>
  <c r="T17" i="116" s="1"/>
  <c r="AK17" i="116" s="1"/>
  <c r="AJ60" i="116"/>
  <c r="AI61" i="116"/>
  <c r="AQ61" i="116"/>
  <c r="AH62" i="116"/>
  <c r="AP62" i="116"/>
  <c r="AG63" i="116"/>
  <c r="AO63" i="116"/>
  <c r="AE65" i="116"/>
  <c r="AC67" i="116"/>
  <c r="AK67" i="116"/>
  <c r="AJ68" i="116"/>
  <c r="AH70" i="116"/>
  <c r="AP70" i="116"/>
  <c r="AG71" i="116"/>
  <c r="AO71" i="116"/>
  <c r="AE73" i="116"/>
  <c r="AC75" i="116"/>
  <c r="AK75" i="116"/>
  <c r="AJ76" i="116"/>
  <c r="AI77" i="116"/>
  <c r="AQ77" i="116"/>
  <c r="AH78" i="116"/>
  <c r="AP78" i="116"/>
  <c r="AG79" i="116"/>
  <c r="AO79" i="116"/>
  <c r="AE81" i="116"/>
  <c r="AC83" i="116"/>
  <c r="AC82" i="116" s="1"/>
  <c r="L21" i="116" s="1"/>
  <c r="AC21" i="116" s="1"/>
  <c r="AK83" i="116"/>
  <c r="AJ84" i="116"/>
  <c r="AI85" i="116"/>
  <c r="AI82" i="116" s="1"/>
  <c r="R21" i="116" s="1"/>
  <c r="AI21" i="116" s="1"/>
  <c r="AQ85" i="116"/>
  <c r="AQ82" i="116" s="1"/>
  <c r="Z21" i="116" s="1"/>
  <c r="AQ21" i="116" s="1"/>
  <c r="AH86" i="116"/>
  <c r="AP86" i="116"/>
  <c r="AG87" i="116"/>
  <c r="AO87" i="116"/>
  <c r="AE89" i="116"/>
  <c r="AC91" i="116"/>
  <c r="AK91" i="116"/>
  <c r="AJ92" i="116"/>
  <c r="AI93" i="116"/>
  <c r="AQ93" i="116"/>
  <c r="AH94" i="116"/>
  <c r="AP94" i="116"/>
  <c r="AE97" i="116"/>
  <c r="AC99" i="116"/>
  <c r="AK99" i="116"/>
  <c r="AJ100" i="116"/>
  <c r="AI101" i="116"/>
  <c r="AQ101" i="116"/>
  <c r="AH102" i="116"/>
  <c r="AP102" i="116"/>
  <c r="AG103" i="116"/>
  <c r="AO103" i="116"/>
  <c r="AE105" i="116"/>
  <c r="AC107" i="116"/>
  <c r="AK107" i="116"/>
  <c r="AJ108" i="116"/>
  <c r="AI109" i="116"/>
  <c r="AQ109" i="116"/>
  <c r="AH110" i="116"/>
  <c r="AP110" i="116"/>
  <c r="AG111" i="116"/>
  <c r="AO111" i="116"/>
  <c r="AN28" i="117"/>
  <c r="AF28" i="117"/>
  <c r="AM28" i="117"/>
  <c r="AE28" i="117"/>
  <c r="AL28" i="117"/>
  <c r="AD28" i="117"/>
  <c r="AK28" i="117"/>
  <c r="AC28" i="117"/>
  <c r="AQ28" i="117"/>
  <c r="AI28" i="117"/>
  <c r="AI25" i="117" s="1"/>
  <c r="R9" i="117" s="1"/>
  <c r="AI9" i="117" s="1"/>
  <c r="AI8" i="117" s="1"/>
  <c r="R6" i="117" s="1"/>
  <c r="AI6" i="117" s="1"/>
  <c r="AQ34" i="117"/>
  <c r="AQ42" i="117"/>
  <c r="AQ81" i="117"/>
  <c r="AI81" i="117"/>
  <c r="AP81" i="117"/>
  <c r="AH81" i="117"/>
  <c r="AO81" i="117"/>
  <c r="AG81" i="117"/>
  <c r="AN81" i="117"/>
  <c r="AF81" i="117"/>
  <c r="AM81" i="117"/>
  <c r="AE81" i="117"/>
  <c r="AL81" i="117"/>
  <c r="AD81" i="117"/>
  <c r="AP90" i="117"/>
  <c r="AH90" i="117"/>
  <c r="AO90" i="117"/>
  <c r="AG90" i="117"/>
  <c r="AN90" i="117"/>
  <c r="AF90" i="117"/>
  <c r="AM90" i="117"/>
  <c r="AE90" i="117"/>
  <c r="AL90" i="117"/>
  <c r="AD90" i="117"/>
  <c r="AK90" i="117"/>
  <c r="AC90" i="117"/>
  <c r="AP98" i="117"/>
  <c r="AH98" i="117"/>
  <c r="AO98" i="117"/>
  <c r="AG98" i="117"/>
  <c r="AN98" i="117"/>
  <c r="AF98" i="117"/>
  <c r="AM98" i="117"/>
  <c r="AE98" i="117"/>
  <c r="AL98" i="117"/>
  <c r="AD98" i="117"/>
  <c r="AK98" i="117"/>
  <c r="AC98" i="117"/>
  <c r="AC95" i="117" s="1"/>
  <c r="L22" i="117" s="1"/>
  <c r="AC22" i="117" s="1"/>
  <c r="AP106" i="117"/>
  <c r="AH106" i="117"/>
  <c r="AO106" i="117"/>
  <c r="AG106" i="117"/>
  <c r="AN106" i="117"/>
  <c r="AF106" i="117"/>
  <c r="AM106" i="117"/>
  <c r="AE106" i="117"/>
  <c r="AL106" i="117"/>
  <c r="AD106" i="117"/>
  <c r="AK106" i="117"/>
  <c r="AC106" i="117"/>
  <c r="AI19" i="118"/>
  <c r="AQ26" i="118"/>
  <c r="AI26" i="118"/>
  <c r="AP26" i="118"/>
  <c r="AH26" i="118"/>
  <c r="AO26" i="118"/>
  <c r="AO25" i="118" s="1"/>
  <c r="X9" i="118" s="1"/>
  <c r="AG26" i="118"/>
  <c r="AN26" i="118"/>
  <c r="AF26" i="118"/>
  <c r="AM26" i="118"/>
  <c r="AE26" i="118"/>
  <c r="AL26" i="118"/>
  <c r="AL25" i="118" s="1"/>
  <c r="U9" i="118" s="1"/>
  <c r="AL9" i="118" s="1"/>
  <c r="AL8" i="118" s="1"/>
  <c r="U6" i="118" s="1"/>
  <c r="AL6" i="118" s="1"/>
  <c r="AD26" i="118"/>
  <c r="AI35" i="118"/>
  <c r="AQ58" i="118"/>
  <c r="AI58" i="118"/>
  <c r="AP58" i="118"/>
  <c r="AH58" i="118"/>
  <c r="AO58" i="118"/>
  <c r="AG58" i="118"/>
  <c r="AN58" i="118"/>
  <c r="AF58" i="118"/>
  <c r="AM58" i="118"/>
  <c r="AE58" i="118"/>
  <c r="AL58" i="118"/>
  <c r="AD58" i="118"/>
  <c r="AI67" i="118"/>
  <c r="AQ90" i="118"/>
  <c r="AI90" i="118"/>
  <c r="AP90" i="118"/>
  <c r="AH90" i="118"/>
  <c r="AO90" i="118"/>
  <c r="AG90" i="118"/>
  <c r="AN90" i="118"/>
  <c r="AF90" i="118"/>
  <c r="AM90" i="118"/>
  <c r="AE90" i="118"/>
  <c r="AL90" i="118"/>
  <c r="AD90" i="118"/>
  <c r="AQ106" i="118"/>
  <c r="AI106" i="118"/>
  <c r="AP106" i="118"/>
  <c r="AH106" i="118"/>
  <c r="AO106" i="118"/>
  <c r="AG106" i="118"/>
  <c r="AN106" i="118"/>
  <c r="AF106" i="118"/>
  <c r="AM106" i="118"/>
  <c r="AE106" i="118"/>
  <c r="AL106" i="118"/>
  <c r="AD106" i="118"/>
  <c r="AN25" i="119"/>
  <c r="W9" i="119" s="1"/>
  <c r="AN9" i="119" s="1"/>
  <c r="AN8" i="119" s="1"/>
  <c r="W6" i="119" s="1"/>
  <c r="AN6" i="119" s="1"/>
  <c r="AI28" i="119"/>
  <c r="AR38" i="119"/>
  <c r="AA16" i="119" s="1"/>
  <c r="AR16" i="119" s="1"/>
  <c r="AQ52" i="119"/>
  <c r="AI72" i="119"/>
  <c r="AQ87" i="119"/>
  <c r="AI87" i="119"/>
  <c r="AP87" i="119"/>
  <c r="AH87" i="119"/>
  <c r="AO87" i="119"/>
  <c r="AG87" i="119"/>
  <c r="AN87" i="119"/>
  <c r="AF87" i="119"/>
  <c r="AM87" i="119"/>
  <c r="AE87" i="119"/>
  <c r="AL87" i="119"/>
  <c r="AD87" i="119"/>
  <c r="AR87" i="119"/>
  <c r="AK87" i="119"/>
  <c r="AJ87" i="119"/>
  <c r="AP104" i="119"/>
  <c r="AH104" i="119"/>
  <c r="AO104" i="119"/>
  <c r="AG104" i="119"/>
  <c r="AN104" i="119"/>
  <c r="AF104" i="119"/>
  <c r="AM104" i="119"/>
  <c r="AE104" i="119"/>
  <c r="AL104" i="119"/>
  <c r="AD104" i="119"/>
  <c r="AK104" i="119"/>
  <c r="AC104" i="119"/>
  <c r="AR104" i="119"/>
  <c r="AQ104" i="119"/>
  <c r="AJ104" i="119"/>
  <c r="AI104" i="119"/>
  <c r="AI97" i="120"/>
  <c r="AN24" i="115"/>
  <c r="AD26" i="115"/>
  <c r="AL26" i="115"/>
  <c r="AL25" i="115" s="1"/>
  <c r="U9" i="115" s="1"/>
  <c r="AL9" i="115" s="1"/>
  <c r="AL8" i="115" s="1"/>
  <c r="U6" i="115" s="1"/>
  <c r="AL6" i="115" s="1"/>
  <c r="AC27" i="115"/>
  <c r="AK27" i="115"/>
  <c r="AJ28" i="115"/>
  <c r="AR28" i="115"/>
  <c r="AI29" i="115"/>
  <c r="AQ29" i="115"/>
  <c r="AH30" i="115"/>
  <c r="AP30" i="115"/>
  <c r="AF32" i="115"/>
  <c r="AN32" i="115"/>
  <c r="AD34" i="115"/>
  <c r="AL34" i="115"/>
  <c r="AC35" i="115"/>
  <c r="AK35" i="115"/>
  <c r="AJ36" i="115"/>
  <c r="AR36" i="115"/>
  <c r="AI37" i="115"/>
  <c r="AQ37" i="115"/>
  <c r="AF40" i="115"/>
  <c r="AN40" i="115"/>
  <c r="AD42" i="115"/>
  <c r="AL42" i="115"/>
  <c r="AC43" i="115"/>
  <c r="AK43" i="115"/>
  <c r="AJ44" i="115"/>
  <c r="AR44" i="115"/>
  <c r="AI45" i="115"/>
  <c r="AQ45" i="115"/>
  <c r="AH46" i="115"/>
  <c r="AP46" i="115"/>
  <c r="AF48" i="115"/>
  <c r="AN48" i="115"/>
  <c r="AD50" i="115"/>
  <c r="AL50" i="115"/>
  <c r="AJ52" i="115"/>
  <c r="AR52" i="115"/>
  <c r="AI53" i="115"/>
  <c r="AQ53" i="115"/>
  <c r="AH54" i="115"/>
  <c r="AP54" i="115"/>
  <c r="AF56" i="115"/>
  <c r="AN56" i="115"/>
  <c r="AD58" i="115"/>
  <c r="AL58" i="115"/>
  <c r="AC59" i="115"/>
  <c r="AK59" i="115"/>
  <c r="AJ60" i="115"/>
  <c r="AR60" i="115"/>
  <c r="AI61" i="115"/>
  <c r="AQ61" i="115"/>
  <c r="AH62" i="115"/>
  <c r="AP62" i="115"/>
  <c r="AF64" i="115"/>
  <c r="AN64" i="115"/>
  <c r="AD66" i="115"/>
  <c r="AL66" i="115"/>
  <c r="AC67" i="115"/>
  <c r="AK67" i="115"/>
  <c r="AK51" i="115" s="1"/>
  <c r="T17" i="115" s="1"/>
  <c r="AK17" i="115" s="1"/>
  <c r="AJ68" i="115"/>
  <c r="AR68" i="115"/>
  <c r="AH70" i="115"/>
  <c r="AP70" i="115"/>
  <c r="AF72" i="115"/>
  <c r="AD74" i="115"/>
  <c r="AL74" i="115"/>
  <c r="AC75" i="115"/>
  <c r="AK75" i="115"/>
  <c r="AJ76" i="115"/>
  <c r="AR76" i="115"/>
  <c r="AI77" i="115"/>
  <c r="AQ77" i="115"/>
  <c r="AH78" i="115"/>
  <c r="AP78" i="115"/>
  <c r="AF80" i="115"/>
  <c r="AN80" i="115"/>
  <c r="AC83" i="115"/>
  <c r="AK83" i="115"/>
  <c r="AK82" i="115" s="1"/>
  <c r="T21" i="115" s="1"/>
  <c r="AK21" i="115" s="1"/>
  <c r="AJ84" i="115"/>
  <c r="AR84" i="115"/>
  <c r="AI85" i="115"/>
  <c r="AQ85" i="115"/>
  <c r="AH86" i="115"/>
  <c r="AP86" i="115"/>
  <c r="AN88" i="115"/>
  <c r="AL90" i="115"/>
  <c r="AK91" i="115"/>
  <c r="AJ92" i="115"/>
  <c r="AR92" i="115"/>
  <c r="AI93" i="115"/>
  <c r="AQ93" i="115"/>
  <c r="AH94" i="115"/>
  <c r="AP94" i="115"/>
  <c r="AD98" i="115"/>
  <c r="AL98" i="115"/>
  <c r="AJ100" i="115"/>
  <c r="AR100" i="115"/>
  <c r="AI101" i="115"/>
  <c r="AQ101" i="115"/>
  <c r="AQ95" i="115" s="1"/>
  <c r="Z22" i="115" s="1"/>
  <c r="AQ22" i="115" s="1"/>
  <c r="AH102" i="115"/>
  <c r="AP102" i="115"/>
  <c r="AL106" i="115"/>
  <c r="AK107" i="115"/>
  <c r="AJ108" i="115"/>
  <c r="AR108" i="115"/>
  <c r="AI109" i="115"/>
  <c r="AQ109" i="115"/>
  <c r="AH110" i="115"/>
  <c r="AP110" i="115"/>
  <c r="AF112" i="115"/>
  <c r="AN112" i="115"/>
  <c r="AH23" i="116"/>
  <c r="AP23" i="116"/>
  <c r="AJ29" i="116"/>
  <c r="AR29" i="116"/>
  <c r="AH31" i="116"/>
  <c r="AP31" i="116"/>
  <c r="AJ37" i="116"/>
  <c r="AR37" i="116"/>
  <c r="AH39" i="116"/>
  <c r="AH38" i="116" s="1"/>
  <c r="Q16" i="116" s="1"/>
  <c r="AH16" i="116" s="1"/>
  <c r="AH15" i="116" s="1"/>
  <c r="Q13" i="116" s="1"/>
  <c r="AH13" i="116" s="1"/>
  <c r="AP39" i="116"/>
  <c r="AJ45" i="116"/>
  <c r="AR45" i="116"/>
  <c r="AH47" i="116"/>
  <c r="AP47" i="116"/>
  <c r="AJ53" i="116"/>
  <c r="AR53" i="116"/>
  <c r="AR51" i="116" s="1"/>
  <c r="AA17" i="116" s="1"/>
  <c r="AR17" i="116" s="1"/>
  <c r="AH55" i="116"/>
  <c r="AP55" i="116"/>
  <c r="AJ61" i="116"/>
  <c r="AR61" i="116"/>
  <c r="AH63" i="116"/>
  <c r="AP63" i="116"/>
  <c r="AH71" i="116"/>
  <c r="AP71" i="116"/>
  <c r="AJ77" i="116"/>
  <c r="AR77" i="116"/>
  <c r="AH79" i="116"/>
  <c r="AP79" i="116"/>
  <c r="AJ85" i="116"/>
  <c r="AR85" i="116"/>
  <c r="AH87" i="116"/>
  <c r="AP87" i="116"/>
  <c r="AJ93" i="116"/>
  <c r="AR93" i="116"/>
  <c r="AJ101" i="116"/>
  <c r="AR101" i="116"/>
  <c r="AH103" i="116"/>
  <c r="AP103" i="116"/>
  <c r="AJ109" i="116"/>
  <c r="AR109" i="116"/>
  <c r="AH111" i="116"/>
  <c r="AP111" i="116"/>
  <c r="AN36" i="117"/>
  <c r="AF36" i="117"/>
  <c r="AM36" i="117"/>
  <c r="AE36" i="117"/>
  <c r="AL36" i="117"/>
  <c r="AD36" i="117"/>
  <c r="AK36" i="117"/>
  <c r="AC36" i="117"/>
  <c r="AQ36" i="117"/>
  <c r="AI36" i="117"/>
  <c r="AN44" i="117"/>
  <c r="AF44" i="117"/>
  <c r="AM44" i="117"/>
  <c r="AE44" i="117"/>
  <c r="AL44" i="117"/>
  <c r="AD44" i="117"/>
  <c r="AK44" i="117"/>
  <c r="AC44" i="117"/>
  <c r="AQ44" i="117"/>
  <c r="AI44" i="117"/>
  <c r="AP50" i="117"/>
  <c r="AH50" i="117"/>
  <c r="AO50" i="117"/>
  <c r="AG50" i="117"/>
  <c r="AN50" i="117"/>
  <c r="AF50" i="117"/>
  <c r="AM50" i="117"/>
  <c r="AE50" i="117"/>
  <c r="AL50" i="117"/>
  <c r="AD50" i="117"/>
  <c r="AK50" i="117"/>
  <c r="AC50" i="117"/>
  <c r="AP58" i="117"/>
  <c r="AH58" i="117"/>
  <c r="AO58" i="117"/>
  <c r="AG58" i="117"/>
  <c r="AN58" i="117"/>
  <c r="AF58" i="117"/>
  <c r="AM58" i="117"/>
  <c r="AE58" i="117"/>
  <c r="AL58" i="117"/>
  <c r="AD58" i="117"/>
  <c r="AK58" i="117"/>
  <c r="AC58" i="117"/>
  <c r="AP43" i="118"/>
  <c r="AH43" i="118"/>
  <c r="AO43" i="118"/>
  <c r="AG43" i="118"/>
  <c r="AN43" i="118"/>
  <c r="AF43" i="118"/>
  <c r="AM43" i="118"/>
  <c r="AE43" i="118"/>
  <c r="AL43" i="118"/>
  <c r="AL38" i="118" s="1"/>
  <c r="U16" i="118" s="1"/>
  <c r="AL16" i="118" s="1"/>
  <c r="AD43" i="118"/>
  <c r="AK43" i="118"/>
  <c r="AC43" i="118"/>
  <c r="AM69" i="118"/>
  <c r="V11" i="118" s="1"/>
  <c r="AM11" i="118" s="1"/>
  <c r="AM10" i="118" s="1"/>
  <c r="V7" i="118" s="1"/>
  <c r="AM7" i="118" s="1"/>
  <c r="AP75" i="118"/>
  <c r="AH75" i="118"/>
  <c r="AO75" i="118"/>
  <c r="AG75" i="118"/>
  <c r="AN75" i="118"/>
  <c r="AF75" i="118"/>
  <c r="AM75" i="118"/>
  <c r="AE75" i="118"/>
  <c r="AL75" i="118"/>
  <c r="AD75" i="118"/>
  <c r="AK75" i="118"/>
  <c r="AC75" i="118"/>
  <c r="AP36" i="119"/>
  <c r="AH36" i="119"/>
  <c r="AO36" i="119"/>
  <c r="AG36" i="119"/>
  <c r="AN36" i="119"/>
  <c r="AF36" i="119"/>
  <c r="AM36" i="119"/>
  <c r="AE36" i="119"/>
  <c r="AL36" i="119"/>
  <c r="AD36" i="119"/>
  <c r="AK36" i="119"/>
  <c r="AC36" i="119"/>
  <c r="AQ63" i="119"/>
  <c r="AI63" i="119"/>
  <c r="AP63" i="119"/>
  <c r="AH63" i="119"/>
  <c r="AO63" i="119"/>
  <c r="AG63" i="119"/>
  <c r="AN63" i="119"/>
  <c r="AF63" i="119"/>
  <c r="AM63" i="119"/>
  <c r="AE63" i="119"/>
  <c r="AL63" i="119"/>
  <c r="AD63" i="119"/>
  <c r="AR63" i="119"/>
  <c r="AK63" i="119"/>
  <c r="AJ63" i="119"/>
  <c r="AQ48" i="120"/>
  <c r="AI48" i="120"/>
  <c r="AP48" i="120"/>
  <c r="AH48" i="120"/>
  <c r="AO48" i="120"/>
  <c r="AG48" i="120"/>
  <c r="AN48" i="120"/>
  <c r="AF48" i="120"/>
  <c r="AM48" i="120"/>
  <c r="AE48" i="120"/>
  <c r="AL48" i="120"/>
  <c r="AD48" i="120"/>
  <c r="AR48" i="120"/>
  <c r="AK48" i="120"/>
  <c r="AJ48" i="120"/>
  <c r="AP50" i="121"/>
  <c r="AH50" i="121"/>
  <c r="AO50" i="121"/>
  <c r="AG50" i="121"/>
  <c r="AN50" i="121"/>
  <c r="AF50" i="121"/>
  <c r="AM50" i="121"/>
  <c r="AE50" i="121"/>
  <c r="AL50" i="121"/>
  <c r="AD50" i="121"/>
  <c r="AK50" i="121"/>
  <c r="AC50" i="121"/>
  <c r="AR50" i="121"/>
  <c r="AQ50" i="121"/>
  <c r="AJ50" i="121"/>
  <c r="B10" i="166"/>
  <c r="B9" i="166"/>
  <c r="AE18" i="115"/>
  <c r="AD19" i="115"/>
  <c r="AG24" i="115"/>
  <c r="AE26" i="115"/>
  <c r="AE25" i="115" s="1"/>
  <c r="N9" i="115" s="1"/>
  <c r="AE9" i="115" s="1"/>
  <c r="AE8" i="115" s="1"/>
  <c r="N6" i="115" s="1"/>
  <c r="AE6" i="115" s="1"/>
  <c r="AD27" i="115"/>
  <c r="AC28" i="115"/>
  <c r="AJ29" i="115"/>
  <c r="AI30" i="115"/>
  <c r="AQ30" i="115"/>
  <c r="AG32" i="115"/>
  <c r="AE34" i="115"/>
  <c r="AD35" i="115"/>
  <c r="AJ37" i="115"/>
  <c r="AG40" i="115"/>
  <c r="AE42" i="115"/>
  <c r="AD43" i="115"/>
  <c r="AC44" i="115"/>
  <c r="AJ45" i="115"/>
  <c r="AI46" i="115"/>
  <c r="AQ46" i="115"/>
  <c r="AG48" i="115"/>
  <c r="AE50" i="115"/>
  <c r="AC52" i="115"/>
  <c r="AJ53" i="115"/>
  <c r="AI54" i="115"/>
  <c r="AQ54" i="115"/>
  <c r="AG56" i="115"/>
  <c r="AE58" i="115"/>
  <c r="AD59" i="115"/>
  <c r="AC60" i="115"/>
  <c r="AJ61" i="115"/>
  <c r="AI62" i="115"/>
  <c r="AQ62" i="115"/>
  <c r="AG64" i="115"/>
  <c r="AE66" i="115"/>
  <c r="AD67" i="115"/>
  <c r="AC68" i="115"/>
  <c r="AI70" i="115"/>
  <c r="AQ70" i="115"/>
  <c r="AJ77" i="115"/>
  <c r="AI78" i="115"/>
  <c r="AQ78" i="115"/>
  <c r="AG80" i="115"/>
  <c r="AD83" i="115"/>
  <c r="AC84" i="115"/>
  <c r="AJ85" i="115"/>
  <c r="AI86" i="115"/>
  <c r="AQ86" i="115"/>
  <c r="AG88" i="115"/>
  <c r="AE90" i="115"/>
  <c r="AE82" i="115" s="1"/>
  <c r="N21" i="115" s="1"/>
  <c r="AE21" i="115" s="1"/>
  <c r="AE20" i="115" s="1"/>
  <c r="N14" i="115" s="1"/>
  <c r="AE14" i="115" s="1"/>
  <c r="AC92" i="115"/>
  <c r="AJ93" i="115"/>
  <c r="AI94" i="115"/>
  <c r="AQ94" i="115"/>
  <c r="AE98" i="115"/>
  <c r="AJ101" i="115"/>
  <c r="AI102" i="115"/>
  <c r="AQ102" i="115"/>
  <c r="AE106" i="115"/>
  <c r="AC108" i="115"/>
  <c r="AJ109" i="115"/>
  <c r="AI110" i="115"/>
  <c r="AQ110" i="115"/>
  <c r="AG112" i="115"/>
  <c r="AE19" i="116"/>
  <c r="AI23" i="116"/>
  <c r="AQ23" i="116"/>
  <c r="AE27" i="116"/>
  <c r="AC29" i="116"/>
  <c r="AJ30" i="116"/>
  <c r="AI31" i="116"/>
  <c r="AQ31" i="116"/>
  <c r="AE35" i="116"/>
  <c r="AC37" i="116"/>
  <c r="AI39" i="116"/>
  <c r="AI38" i="116" s="1"/>
  <c r="R16" i="116" s="1"/>
  <c r="AQ39" i="116"/>
  <c r="AQ38" i="116" s="1"/>
  <c r="Z16" i="116" s="1"/>
  <c r="AQ16" i="116" s="1"/>
  <c r="AE43" i="116"/>
  <c r="AC45" i="116"/>
  <c r="AJ46" i="116"/>
  <c r="AI47" i="116"/>
  <c r="AQ47" i="116"/>
  <c r="AC53" i="116"/>
  <c r="AC51" i="116" s="1"/>
  <c r="L17" i="116" s="1"/>
  <c r="AC17" i="116" s="1"/>
  <c r="AJ54" i="116"/>
  <c r="AI55" i="116"/>
  <c r="AQ55" i="116"/>
  <c r="AE59" i="116"/>
  <c r="AC61" i="116"/>
  <c r="AJ62" i="116"/>
  <c r="AI63" i="116"/>
  <c r="AQ63" i="116"/>
  <c r="AE67" i="116"/>
  <c r="AJ70" i="116"/>
  <c r="AI71" i="116"/>
  <c r="AI69" i="116" s="1"/>
  <c r="R11" i="116" s="1"/>
  <c r="AI11" i="116" s="1"/>
  <c r="AI10" i="116" s="1"/>
  <c r="R7" i="116" s="1"/>
  <c r="AI7" i="116" s="1"/>
  <c r="AQ71" i="116"/>
  <c r="AQ69" i="116" s="1"/>
  <c r="Z11" i="116" s="1"/>
  <c r="AQ11" i="116" s="1"/>
  <c r="AQ10" i="116" s="1"/>
  <c r="Z7" i="116" s="1"/>
  <c r="AQ7" i="116" s="1"/>
  <c r="AE75" i="116"/>
  <c r="AC77" i="116"/>
  <c r="AJ78" i="116"/>
  <c r="AI79" i="116"/>
  <c r="AQ79" i="116"/>
  <c r="AE83" i="116"/>
  <c r="AE82" i="116" s="1"/>
  <c r="N21" i="116" s="1"/>
  <c r="AE21" i="116" s="1"/>
  <c r="AC85" i="116"/>
  <c r="AJ86" i="116"/>
  <c r="AI87" i="116"/>
  <c r="AQ87" i="116"/>
  <c r="AE91" i="116"/>
  <c r="AC93" i="116"/>
  <c r="AJ94" i="116"/>
  <c r="AE99" i="116"/>
  <c r="AC101" i="116"/>
  <c r="AJ102" i="116"/>
  <c r="AI103" i="116"/>
  <c r="AQ103" i="116"/>
  <c r="AE107" i="116"/>
  <c r="AC109" i="116"/>
  <c r="AJ110" i="116"/>
  <c r="AI111" i="116"/>
  <c r="AQ111" i="116"/>
  <c r="AP26" i="117"/>
  <c r="AH26" i="117"/>
  <c r="AO26" i="117"/>
  <c r="AG26" i="117"/>
  <c r="AN26" i="117"/>
  <c r="AF26" i="117"/>
  <c r="AM26" i="117"/>
  <c r="AE26" i="117"/>
  <c r="AK26" i="117"/>
  <c r="AC26" i="117"/>
  <c r="AG36" i="117"/>
  <c r="AG44" i="117"/>
  <c r="AI50" i="117"/>
  <c r="AI58" i="117"/>
  <c r="AQ18" i="118"/>
  <c r="AI18" i="118"/>
  <c r="AP18" i="118"/>
  <c r="AH18" i="118"/>
  <c r="AO18" i="118"/>
  <c r="AG18" i="118"/>
  <c r="AN18" i="118"/>
  <c r="AF18" i="118"/>
  <c r="AM18" i="118"/>
  <c r="AE18" i="118"/>
  <c r="AL18" i="118"/>
  <c r="AD18" i="118"/>
  <c r="AQ19" i="118"/>
  <c r="AJ25" i="118"/>
  <c r="S9" i="118" s="1"/>
  <c r="AJ9" i="118" s="1"/>
  <c r="AJ8" i="118" s="1"/>
  <c r="S6" i="118" s="1"/>
  <c r="AJ6" i="118" s="1"/>
  <c r="AQ34" i="118"/>
  <c r="AI34" i="118"/>
  <c r="AP34" i="118"/>
  <c r="AH34" i="118"/>
  <c r="AO34" i="118"/>
  <c r="AG34" i="118"/>
  <c r="AN34" i="118"/>
  <c r="AF34" i="118"/>
  <c r="AM34" i="118"/>
  <c r="AE34" i="118"/>
  <c r="AL34" i="118"/>
  <c r="AD34" i="118"/>
  <c r="AI43" i="118"/>
  <c r="AQ66" i="118"/>
  <c r="AI66" i="118"/>
  <c r="AP66" i="118"/>
  <c r="AH66" i="118"/>
  <c r="AO66" i="118"/>
  <c r="AG66" i="118"/>
  <c r="AN66" i="118"/>
  <c r="AF66" i="118"/>
  <c r="AM66" i="118"/>
  <c r="AE66" i="118"/>
  <c r="AL66" i="118"/>
  <c r="AD66" i="118"/>
  <c r="AI75" i="118"/>
  <c r="AQ19" i="119"/>
  <c r="AI19" i="119"/>
  <c r="AP19" i="119"/>
  <c r="AH19" i="119"/>
  <c r="AO19" i="119"/>
  <c r="AG19" i="119"/>
  <c r="AN19" i="119"/>
  <c r="AF19" i="119"/>
  <c r="AM19" i="119"/>
  <c r="AE19" i="119"/>
  <c r="AL19" i="119"/>
  <c r="AD19" i="119"/>
  <c r="AQ27" i="119"/>
  <c r="AQ25" i="119" s="1"/>
  <c r="Z9" i="119" s="1"/>
  <c r="AQ9" i="119" s="1"/>
  <c r="AQ8" i="119" s="1"/>
  <c r="Z6" i="119" s="1"/>
  <c r="AQ6" i="119" s="1"/>
  <c r="AI27" i="119"/>
  <c r="AI25" i="119" s="1"/>
  <c r="R9" i="119" s="1"/>
  <c r="AI9" i="119" s="1"/>
  <c r="AI8" i="119" s="1"/>
  <c r="R6" i="119" s="1"/>
  <c r="AI6" i="119" s="1"/>
  <c r="AP27" i="119"/>
  <c r="AH27" i="119"/>
  <c r="AO27" i="119"/>
  <c r="AG27" i="119"/>
  <c r="AN27" i="119"/>
  <c r="AF27" i="119"/>
  <c r="AF25" i="119" s="1"/>
  <c r="O9" i="119" s="1"/>
  <c r="AF9" i="119" s="1"/>
  <c r="AF8" i="119" s="1"/>
  <c r="O6" i="119" s="1"/>
  <c r="AF6" i="119" s="1"/>
  <c r="AM27" i="119"/>
  <c r="AE27" i="119"/>
  <c r="AL27" i="119"/>
  <c r="AD27" i="119"/>
  <c r="AD25" i="119" s="1"/>
  <c r="M9" i="119" s="1"/>
  <c r="AD9" i="119" s="1"/>
  <c r="AD8" i="119" s="1"/>
  <c r="M6" i="119" s="1"/>
  <c r="AD6" i="119" s="1"/>
  <c r="AI36" i="119"/>
  <c r="AC63" i="119"/>
  <c r="AC48" i="120"/>
  <c r="AI50" i="121"/>
  <c r="AP66" i="121"/>
  <c r="AH66" i="121"/>
  <c r="AO66" i="121"/>
  <c r="AG66" i="121"/>
  <c r="AN66" i="121"/>
  <c r="AF66" i="121"/>
  <c r="AM66" i="121"/>
  <c r="AE66" i="121"/>
  <c r="AL66" i="121"/>
  <c r="AD66" i="121"/>
  <c r="AK66" i="121"/>
  <c r="AC66" i="121"/>
  <c r="AR66" i="121"/>
  <c r="AQ66" i="121"/>
  <c r="AJ66" i="121"/>
  <c r="AP106" i="121"/>
  <c r="AH106" i="121"/>
  <c r="AO106" i="121"/>
  <c r="AG106" i="121"/>
  <c r="AN106" i="121"/>
  <c r="AF106" i="121"/>
  <c r="AM106" i="121"/>
  <c r="AE106" i="121"/>
  <c r="AL106" i="121"/>
  <c r="AD106" i="121"/>
  <c r="AK106" i="121"/>
  <c r="AC106" i="121"/>
  <c r="AR106" i="121"/>
  <c r="AQ106" i="121"/>
  <c r="AJ106" i="121"/>
  <c r="Q3" i="150"/>
  <c r="I3" i="150"/>
  <c r="Q3" i="144"/>
  <c r="I3" i="144"/>
  <c r="Q3" i="138"/>
  <c r="I3" i="138"/>
  <c r="P3" i="150"/>
  <c r="H3" i="150"/>
  <c r="P3" i="144"/>
  <c r="H3" i="144"/>
  <c r="O3" i="150"/>
  <c r="G3" i="150"/>
  <c r="O3" i="144"/>
  <c r="G3" i="144"/>
  <c r="N3" i="150"/>
  <c r="F3" i="150"/>
  <c r="N3" i="144"/>
  <c r="F3" i="144"/>
  <c r="M3" i="150"/>
  <c r="E3" i="150"/>
  <c r="M3" i="144"/>
  <c r="E3" i="144"/>
  <c r="M3" i="138"/>
  <c r="E3" i="138"/>
  <c r="L3" i="150"/>
  <c r="D3" i="150"/>
  <c r="L3" i="144"/>
  <c r="D3" i="144"/>
  <c r="L3" i="138"/>
  <c r="D3" i="138"/>
  <c r="K3" i="150"/>
  <c r="C3" i="150"/>
  <c r="K3" i="144"/>
  <c r="C3" i="144"/>
  <c r="K3" i="138"/>
  <c r="C3" i="138"/>
  <c r="F3" i="138"/>
  <c r="B3" i="138"/>
  <c r="J3" i="144"/>
  <c r="P3" i="138"/>
  <c r="B3" i="144"/>
  <c r="O3" i="138"/>
  <c r="N3" i="138"/>
  <c r="J3" i="138"/>
  <c r="J3" i="150"/>
  <c r="H3" i="138"/>
  <c r="B3" i="150"/>
  <c r="G3" i="138"/>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D3" i="152"/>
  <c r="L3" i="146"/>
  <c r="D3" i="146"/>
  <c r="L3" i="140"/>
  <c r="D3" i="140"/>
  <c r="K3" i="152"/>
  <c r="C3" i="152"/>
  <c r="K3" i="146"/>
  <c r="C3" i="146"/>
  <c r="K3" i="140"/>
  <c r="C3" i="140"/>
  <c r="J3" i="152"/>
  <c r="J3" i="140"/>
  <c r="B3" i="152"/>
  <c r="B3" i="140"/>
  <c r="J3" i="146"/>
  <c r="B3" i="146"/>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D3" i="154"/>
  <c r="L3" i="148"/>
  <c r="D3" i="148"/>
  <c r="L3" i="142"/>
  <c r="D3" i="142"/>
  <c r="K3" i="154"/>
  <c r="C3" i="154"/>
  <c r="K3" i="148"/>
  <c r="C3" i="148"/>
  <c r="K3" i="142"/>
  <c r="C3" i="142"/>
  <c r="J3" i="148"/>
  <c r="B3" i="148"/>
  <c r="J3" i="154"/>
  <c r="J3" i="142"/>
  <c r="B3" i="154"/>
  <c r="B3" i="142"/>
  <c r="AJ30" i="115"/>
  <c r="AJ46" i="115"/>
  <c r="AJ54" i="115"/>
  <c r="AJ62" i="115"/>
  <c r="AJ70" i="115"/>
  <c r="AJ78" i="115"/>
  <c r="AJ86" i="115"/>
  <c r="AJ94" i="115"/>
  <c r="AJ102" i="115"/>
  <c r="AJ110" i="115"/>
  <c r="AJ23" i="116"/>
  <c r="AJ31" i="116"/>
  <c r="AJ39" i="116"/>
  <c r="AJ38" i="116" s="1"/>
  <c r="S16" i="116" s="1"/>
  <c r="AJ16" i="116" s="1"/>
  <c r="AJ47" i="116"/>
  <c r="AJ55" i="116"/>
  <c r="AJ63" i="116"/>
  <c r="AJ71" i="116"/>
  <c r="AJ79" i="116"/>
  <c r="AJ87" i="116"/>
  <c r="AJ103" i="116"/>
  <c r="AJ111" i="116"/>
  <c r="AP34" i="117"/>
  <c r="AH34" i="117"/>
  <c r="AO34" i="117"/>
  <c r="AG34" i="117"/>
  <c r="AN34" i="117"/>
  <c r="AF34" i="117"/>
  <c r="AM34" i="117"/>
  <c r="AE34" i="117"/>
  <c r="AK34" i="117"/>
  <c r="AC34" i="117"/>
  <c r="AP42" i="117"/>
  <c r="AH42" i="117"/>
  <c r="AO42" i="117"/>
  <c r="AG42" i="117"/>
  <c r="AN42" i="117"/>
  <c r="AF42" i="117"/>
  <c r="AM42" i="117"/>
  <c r="AE42" i="117"/>
  <c r="AK42" i="117"/>
  <c r="AC42" i="117"/>
  <c r="AP66" i="117"/>
  <c r="AH66" i="117"/>
  <c r="AO66" i="117"/>
  <c r="AG66" i="117"/>
  <c r="AN66" i="117"/>
  <c r="AF66" i="117"/>
  <c r="AM66" i="117"/>
  <c r="AE66" i="117"/>
  <c r="AL66" i="117"/>
  <c r="AD66" i="117"/>
  <c r="AK66" i="117"/>
  <c r="AC66" i="117"/>
  <c r="AP74" i="117"/>
  <c r="AH74" i="117"/>
  <c r="AO74" i="117"/>
  <c r="AG74" i="117"/>
  <c r="AN74" i="117"/>
  <c r="AF74" i="117"/>
  <c r="AM74" i="117"/>
  <c r="AE74" i="117"/>
  <c r="AL74" i="117"/>
  <c r="AL69" i="117" s="1"/>
  <c r="U11" i="117" s="1"/>
  <c r="AL11" i="117" s="1"/>
  <c r="AL10" i="117" s="1"/>
  <c r="U7" i="117" s="1"/>
  <c r="AL7" i="117" s="1"/>
  <c r="AD74" i="117"/>
  <c r="AK74" i="117"/>
  <c r="AC74" i="117"/>
  <c r="AQ89" i="117"/>
  <c r="AI89" i="117"/>
  <c r="AP89" i="117"/>
  <c r="AH89" i="117"/>
  <c r="AO89" i="117"/>
  <c r="AG89" i="117"/>
  <c r="AN89" i="117"/>
  <c r="AF89" i="117"/>
  <c r="AM89" i="117"/>
  <c r="AE89" i="117"/>
  <c r="AL89" i="117"/>
  <c r="AD89" i="117"/>
  <c r="AQ97" i="117"/>
  <c r="AI97" i="117"/>
  <c r="AP97" i="117"/>
  <c r="AH97" i="117"/>
  <c r="AO97" i="117"/>
  <c r="AG97" i="117"/>
  <c r="AN97" i="117"/>
  <c r="AN95" i="117" s="1"/>
  <c r="W22" i="117" s="1"/>
  <c r="AN22" i="117" s="1"/>
  <c r="AF97" i="117"/>
  <c r="AM97" i="117"/>
  <c r="AE97" i="117"/>
  <c r="AL97" i="117"/>
  <c r="AL95" i="117" s="1"/>
  <c r="U22" i="117" s="1"/>
  <c r="AL22" i="117" s="1"/>
  <c r="AD97" i="117"/>
  <c r="AQ105" i="117"/>
  <c r="AI105" i="117"/>
  <c r="AP105" i="117"/>
  <c r="AH105" i="117"/>
  <c r="AO105" i="117"/>
  <c r="AG105" i="117"/>
  <c r="AN105" i="117"/>
  <c r="AF105" i="117"/>
  <c r="AM105" i="117"/>
  <c r="AE105" i="117"/>
  <c r="AL105" i="117"/>
  <c r="AD105" i="117"/>
  <c r="AP83" i="118"/>
  <c r="AH83" i="118"/>
  <c r="AO83" i="118"/>
  <c r="AG83" i="118"/>
  <c r="AN83" i="118"/>
  <c r="AF83" i="118"/>
  <c r="AF82" i="118" s="1"/>
  <c r="O21" i="118" s="1"/>
  <c r="AF21" i="118" s="1"/>
  <c r="AM83" i="118"/>
  <c r="AE83" i="118"/>
  <c r="AL83" i="118"/>
  <c r="AD83" i="118"/>
  <c r="AK83" i="118"/>
  <c r="AC83" i="118"/>
  <c r="AP99" i="118"/>
  <c r="AH99" i="118"/>
  <c r="AO99" i="118"/>
  <c r="AG99" i="118"/>
  <c r="AN99" i="118"/>
  <c r="AF99" i="118"/>
  <c r="AM99" i="118"/>
  <c r="AE99" i="118"/>
  <c r="AL99" i="118"/>
  <c r="AD99" i="118"/>
  <c r="AK99" i="118"/>
  <c r="AK95" i="118" s="1"/>
  <c r="T22" i="118" s="1"/>
  <c r="AK22" i="118" s="1"/>
  <c r="AC99" i="118"/>
  <c r="AM38" i="119"/>
  <c r="V16" i="119" s="1"/>
  <c r="AM16" i="119" s="1"/>
  <c r="AP44" i="119"/>
  <c r="AH44" i="119"/>
  <c r="AO44" i="119"/>
  <c r="AG44" i="119"/>
  <c r="AN44" i="119"/>
  <c r="AF44" i="119"/>
  <c r="AF38" i="119" s="1"/>
  <c r="O16" i="119" s="1"/>
  <c r="AF16" i="119" s="1"/>
  <c r="AM44" i="119"/>
  <c r="AE44" i="119"/>
  <c r="AE38" i="119" s="1"/>
  <c r="N16" i="119" s="1"/>
  <c r="AE16" i="119" s="1"/>
  <c r="AL44" i="119"/>
  <c r="AL38" i="119" s="1"/>
  <c r="U16" i="119" s="1"/>
  <c r="AL16" i="119" s="1"/>
  <c r="AD44" i="119"/>
  <c r="AK44" i="119"/>
  <c r="AK38" i="119" s="1"/>
  <c r="T16" i="119" s="1"/>
  <c r="AK16" i="119" s="1"/>
  <c r="AC44" i="119"/>
  <c r="AJ19" i="117"/>
  <c r="AR19" i="117"/>
  <c r="AF23" i="117"/>
  <c r="AN23" i="117"/>
  <c r="AE24" i="117"/>
  <c r="AM24" i="117"/>
  <c r="AJ27" i="117"/>
  <c r="AR27" i="117"/>
  <c r="AR25" i="117" s="1"/>
  <c r="AA9" i="117" s="1"/>
  <c r="AR9" i="117" s="1"/>
  <c r="AR8" i="117" s="1"/>
  <c r="AA6" i="117" s="1"/>
  <c r="AR6" i="117" s="1"/>
  <c r="AH29" i="117"/>
  <c r="AP29" i="117"/>
  <c r="AG30" i="117"/>
  <c r="AO30" i="117"/>
  <c r="AF31" i="117"/>
  <c r="AN31" i="117"/>
  <c r="AE32" i="117"/>
  <c r="AM32" i="117"/>
  <c r="AJ35" i="117"/>
  <c r="AR35" i="117"/>
  <c r="AH37" i="117"/>
  <c r="AP37" i="117"/>
  <c r="AF39" i="117"/>
  <c r="AN39" i="117"/>
  <c r="AE40" i="117"/>
  <c r="AM40" i="117"/>
  <c r="AJ43" i="117"/>
  <c r="AR43" i="117"/>
  <c r="AH45" i="117"/>
  <c r="AP45" i="117"/>
  <c r="AG46" i="117"/>
  <c r="AO46" i="117"/>
  <c r="AF47" i="117"/>
  <c r="AN47" i="117"/>
  <c r="AE48" i="117"/>
  <c r="AM48" i="117"/>
  <c r="AI52" i="117"/>
  <c r="AQ52" i="117"/>
  <c r="AH53" i="117"/>
  <c r="AP53" i="117"/>
  <c r="AG54" i="117"/>
  <c r="AG51" i="117" s="1"/>
  <c r="P17" i="117" s="1"/>
  <c r="AG17" i="117" s="1"/>
  <c r="AO54" i="117"/>
  <c r="AO51" i="117" s="1"/>
  <c r="X17" i="117" s="1"/>
  <c r="AO17" i="117" s="1"/>
  <c r="AF55" i="117"/>
  <c r="AN55" i="117"/>
  <c r="AN51" i="117" s="1"/>
  <c r="W17" i="117" s="1"/>
  <c r="AN17" i="117" s="1"/>
  <c r="AE56" i="117"/>
  <c r="AM56" i="117"/>
  <c r="AJ59" i="117"/>
  <c r="AR59" i="117"/>
  <c r="AI60" i="117"/>
  <c r="AQ60" i="117"/>
  <c r="AH61" i="117"/>
  <c r="AP61" i="117"/>
  <c r="AG62" i="117"/>
  <c r="AO62" i="117"/>
  <c r="AF63" i="117"/>
  <c r="AN63" i="117"/>
  <c r="AE64" i="117"/>
  <c r="AM64" i="117"/>
  <c r="AJ67" i="117"/>
  <c r="AR67" i="117"/>
  <c r="AI68" i="117"/>
  <c r="AQ68" i="117"/>
  <c r="AG70" i="117"/>
  <c r="AO70" i="117"/>
  <c r="AF71" i="117"/>
  <c r="AF69" i="117" s="1"/>
  <c r="O11" i="117" s="1"/>
  <c r="AF11" i="117" s="1"/>
  <c r="AF10" i="117" s="1"/>
  <c r="O7" i="117" s="1"/>
  <c r="AF7" i="117" s="1"/>
  <c r="AN71" i="117"/>
  <c r="AN69" i="117" s="1"/>
  <c r="W11" i="117" s="1"/>
  <c r="AN11" i="117" s="1"/>
  <c r="AN10" i="117" s="1"/>
  <c r="W7" i="117" s="1"/>
  <c r="AN7" i="117" s="1"/>
  <c r="AE72" i="117"/>
  <c r="AE69" i="117" s="1"/>
  <c r="N11" i="117" s="1"/>
  <c r="AE11" i="117" s="1"/>
  <c r="AE10" i="117" s="1"/>
  <c r="N7" i="117" s="1"/>
  <c r="AE7" i="117" s="1"/>
  <c r="AM72" i="117"/>
  <c r="AM69" i="117" s="1"/>
  <c r="V11" i="117" s="1"/>
  <c r="AM11" i="117" s="1"/>
  <c r="AM10" i="117" s="1"/>
  <c r="V7" i="117" s="1"/>
  <c r="AM7" i="117" s="1"/>
  <c r="AJ75" i="117"/>
  <c r="AR75" i="117"/>
  <c r="AI76" i="117"/>
  <c r="AQ76" i="117"/>
  <c r="AH77" i="117"/>
  <c r="AP77" i="117"/>
  <c r="AG78" i="117"/>
  <c r="AO78" i="117"/>
  <c r="AF79" i="117"/>
  <c r="AN79" i="117"/>
  <c r="AE80" i="117"/>
  <c r="AM80" i="117"/>
  <c r="AJ83" i="117"/>
  <c r="AR83" i="117"/>
  <c r="AI84" i="117"/>
  <c r="AQ84" i="117"/>
  <c r="AH85" i="117"/>
  <c r="AH82" i="117" s="1"/>
  <c r="Q21" i="117" s="1"/>
  <c r="AH21" i="117" s="1"/>
  <c r="AP85" i="117"/>
  <c r="AP82" i="117" s="1"/>
  <c r="Y21" i="117" s="1"/>
  <c r="AP21" i="117" s="1"/>
  <c r="AG86" i="117"/>
  <c r="AO86" i="117"/>
  <c r="AO82" i="117" s="1"/>
  <c r="X21" i="117" s="1"/>
  <c r="AO21" i="117" s="1"/>
  <c r="AF87" i="117"/>
  <c r="AN87" i="117"/>
  <c r="AE88" i="117"/>
  <c r="AM88" i="117"/>
  <c r="AJ91" i="117"/>
  <c r="AR91" i="117"/>
  <c r="AI92" i="117"/>
  <c r="AQ92" i="117"/>
  <c r="AH93" i="117"/>
  <c r="AP93" i="117"/>
  <c r="AG94" i="117"/>
  <c r="AO94" i="117"/>
  <c r="AE96" i="117"/>
  <c r="AM96" i="117"/>
  <c r="AJ99" i="117"/>
  <c r="AR99" i="117"/>
  <c r="AR95" i="117" s="1"/>
  <c r="AA22" i="117" s="1"/>
  <c r="AR22" i="117" s="1"/>
  <c r="AI100" i="117"/>
  <c r="AQ100" i="117"/>
  <c r="AH101" i="117"/>
  <c r="AP101" i="117"/>
  <c r="AG102" i="117"/>
  <c r="AO102" i="117"/>
  <c r="AF103" i="117"/>
  <c r="AN103" i="117"/>
  <c r="AE104" i="117"/>
  <c r="AM104" i="117"/>
  <c r="AJ107" i="117"/>
  <c r="AR107" i="117"/>
  <c r="AI108" i="117"/>
  <c r="AQ108" i="117"/>
  <c r="AH109" i="117"/>
  <c r="AP109" i="117"/>
  <c r="AG110" i="117"/>
  <c r="AO110" i="117"/>
  <c r="AF111" i="117"/>
  <c r="AN111" i="117"/>
  <c r="AE112" i="117"/>
  <c r="AM112" i="117"/>
  <c r="AG23" i="118"/>
  <c r="AO23" i="118"/>
  <c r="AF24" i="118"/>
  <c r="AN24" i="118"/>
  <c r="AJ28" i="118"/>
  <c r="AR28" i="118"/>
  <c r="AR25" i="118" s="1"/>
  <c r="AA9" i="118" s="1"/>
  <c r="AR9" i="118" s="1"/>
  <c r="AR8" i="118" s="1"/>
  <c r="AA6" i="118" s="1"/>
  <c r="AR6" i="118" s="1"/>
  <c r="AI29" i="118"/>
  <c r="AQ29" i="118"/>
  <c r="AH30" i="118"/>
  <c r="AP30" i="118"/>
  <c r="AG31" i="118"/>
  <c r="AO31" i="118"/>
  <c r="AF32" i="118"/>
  <c r="AN32" i="118"/>
  <c r="AE33" i="118"/>
  <c r="AM33" i="118"/>
  <c r="AJ36" i="118"/>
  <c r="AR36" i="118"/>
  <c r="AI37" i="118"/>
  <c r="AQ37" i="118"/>
  <c r="AG39" i="118"/>
  <c r="AO39" i="118"/>
  <c r="AF40" i="118"/>
  <c r="AF38" i="118" s="1"/>
  <c r="O16" i="118" s="1"/>
  <c r="AF16" i="118" s="1"/>
  <c r="AN40" i="118"/>
  <c r="AN38" i="118" s="1"/>
  <c r="W16" i="118" s="1"/>
  <c r="AN16" i="118" s="1"/>
  <c r="AE41" i="118"/>
  <c r="AM41" i="118"/>
  <c r="AM38" i="118" s="1"/>
  <c r="V16" i="118" s="1"/>
  <c r="AM16" i="118" s="1"/>
  <c r="AJ44" i="118"/>
  <c r="AR44" i="118"/>
  <c r="AI45" i="118"/>
  <c r="AQ45" i="118"/>
  <c r="AH46" i="118"/>
  <c r="AP46" i="118"/>
  <c r="AG47" i="118"/>
  <c r="AO47" i="118"/>
  <c r="AF48" i="118"/>
  <c r="AN48" i="118"/>
  <c r="AE49" i="118"/>
  <c r="AM49" i="118"/>
  <c r="AJ52" i="118"/>
  <c r="AR52" i="118"/>
  <c r="AI53" i="118"/>
  <c r="AQ53" i="118"/>
  <c r="AQ51" i="118" s="1"/>
  <c r="Z17" i="118" s="1"/>
  <c r="AQ17" i="118" s="1"/>
  <c r="AH54" i="118"/>
  <c r="AH51" i="118" s="1"/>
  <c r="Q17" i="118" s="1"/>
  <c r="AH17" i="118" s="1"/>
  <c r="AP54" i="118"/>
  <c r="AP51" i="118" s="1"/>
  <c r="Y17" i="118" s="1"/>
  <c r="AP17" i="118" s="1"/>
  <c r="AG55" i="118"/>
  <c r="AG51" i="118" s="1"/>
  <c r="P17" i="118" s="1"/>
  <c r="AG17" i="118" s="1"/>
  <c r="AO55" i="118"/>
  <c r="AO51" i="118" s="1"/>
  <c r="X17" i="118" s="1"/>
  <c r="AO17" i="118" s="1"/>
  <c r="AF56" i="118"/>
  <c r="AN56" i="118"/>
  <c r="AN51" i="118" s="1"/>
  <c r="W17" i="118" s="1"/>
  <c r="AN17" i="118" s="1"/>
  <c r="AE57" i="118"/>
  <c r="AM57" i="118"/>
  <c r="AJ60" i="118"/>
  <c r="AR60" i="118"/>
  <c r="AI61" i="118"/>
  <c r="AQ61" i="118"/>
  <c r="AH62" i="118"/>
  <c r="AP62" i="118"/>
  <c r="AG63" i="118"/>
  <c r="AO63" i="118"/>
  <c r="AF64" i="118"/>
  <c r="AN64" i="118"/>
  <c r="AE65" i="118"/>
  <c r="AM65" i="118"/>
  <c r="AJ68" i="118"/>
  <c r="AR68" i="118"/>
  <c r="AH70" i="118"/>
  <c r="AP70" i="118"/>
  <c r="AG71" i="118"/>
  <c r="AG69" i="118" s="1"/>
  <c r="P11" i="118" s="1"/>
  <c r="AG11" i="118" s="1"/>
  <c r="AG10" i="118" s="1"/>
  <c r="P7" i="118" s="1"/>
  <c r="AG7" i="118" s="1"/>
  <c r="AO71" i="118"/>
  <c r="AF72" i="118"/>
  <c r="AF69" i="118" s="1"/>
  <c r="O11" i="118" s="1"/>
  <c r="AF11" i="118" s="1"/>
  <c r="AF10" i="118" s="1"/>
  <c r="O7" i="118" s="1"/>
  <c r="AF7" i="118" s="1"/>
  <c r="AN72" i="118"/>
  <c r="AN69" i="118" s="1"/>
  <c r="W11" i="118" s="1"/>
  <c r="AN11" i="118" s="1"/>
  <c r="AN10" i="118" s="1"/>
  <c r="W7" i="118" s="1"/>
  <c r="AN7" i="118" s="1"/>
  <c r="AE73" i="118"/>
  <c r="AE69" i="118" s="1"/>
  <c r="N11" i="118" s="1"/>
  <c r="AE11" i="118" s="1"/>
  <c r="AE10" i="118" s="1"/>
  <c r="N7" i="118" s="1"/>
  <c r="AE7" i="118" s="1"/>
  <c r="AM73" i="118"/>
  <c r="AJ76" i="118"/>
  <c r="AR76" i="118"/>
  <c r="AI77" i="118"/>
  <c r="AQ77" i="118"/>
  <c r="AH78" i="118"/>
  <c r="AP78" i="118"/>
  <c r="AG79" i="118"/>
  <c r="AO79" i="118"/>
  <c r="AF80" i="118"/>
  <c r="AN80" i="118"/>
  <c r="AE81" i="118"/>
  <c r="AM81" i="118"/>
  <c r="AJ84" i="118"/>
  <c r="AR84" i="118"/>
  <c r="AI85" i="118"/>
  <c r="AI82" i="118" s="1"/>
  <c r="R21" i="118" s="1"/>
  <c r="AI21" i="118" s="1"/>
  <c r="AQ85" i="118"/>
  <c r="AQ82" i="118" s="1"/>
  <c r="Z21" i="118" s="1"/>
  <c r="AQ21" i="118" s="1"/>
  <c r="AH86" i="118"/>
  <c r="AP86" i="118"/>
  <c r="AG87" i="118"/>
  <c r="AO87" i="118"/>
  <c r="AF88" i="118"/>
  <c r="AN88" i="118"/>
  <c r="AE89" i="118"/>
  <c r="AM89" i="118"/>
  <c r="AJ92" i="118"/>
  <c r="AR92" i="118"/>
  <c r="AI93" i="118"/>
  <c r="AQ93" i="118"/>
  <c r="AH94" i="118"/>
  <c r="AP94" i="118"/>
  <c r="AF96" i="118"/>
  <c r="AN96" i="118"/>
  <c r="AE97" i="118"/>
  <c r="AM97" i="118"/>
  <c r="AJ100" i="118"/>
  <c r="AR100" i="118"/>
  <c r="AI101" i="118"/>
  <c r="AQ101" i="118"/>
  <c r="AH102" i="118"/>
  <c r="AP102" i="118"/>
  <c r="AG103" i="118"/>
  <c r="AO103" i="118"/>
  <c r="AF104" i="118"/>
  <c r="AN104" i="118"/>
  <c r="AE105" i="118"/>
  <c r="AM105" i="118"/>
  <c r="AJ108" i="118"/>
  <c r="AR108" i="118"/>
  <c r="AI109" i="118"/>
  <c r="AQ109" i="118"/>
  <c r="AH110" i="118"/>
  <c r="AP110" i="118"/>
  <c r="AG111" i="118"/>
  <c r="AO111" i="118"/>
  <c r="AF112" i="118"/>
  <c r="AN112" i="118"/>
  <c r="AE18" i="119"/>
  <c r="AM18" i="119"/>
  <c r="AH23" i="119"/>
  <c r="AP23" i="119"/>
  <c r="AG24" i="119"/>
  <c r="AO24" i="119"/>
  <c r="AE26" i="119"/>
  <c r="AM26" i="119"/>
  <c r="AJ29" i="119"/>
  <c r="AR29" i="119"/>
  <c r="AI30" i="119"/>
  <c r="AQ30" i="119"/>
  <c r="AH31" i="119"/>
  <c r="AP31" i="119"/>
  <c r="AG32" i="119"/>
  <c r="AO32" i="119"/>
  <c r="AF33" i="119"/>
  <c r="AN33" i="119"/>
  <c r="AE34" i="119"/>
  <c r="AM34" i="119"/>
  <c r="AJ37" i="119"/>
  <c r="AR37" i="119"/>
  <c r="AH39" i="119"/>
  <c r="AH38" i="119" s="1"/>
  <c r="Q16" i="119" s="1"/>
  <c r="AH16" i="119" s="1"/>
  <c r="AP39" i="119"/>
  <c r="AG40" i="119"/>
  <c r="AG38" i="119" s="1"/>
  <c r="P16" i="119" s="1"/>
  <c r="AG16" i="119" s="1"/>
  <c r="AO40" i="119"/>
  <c r="AF41" i="119"/>
  <c r="AN41" i="119"/>
  <c r="AN38" i="119" s="1"/>
  <c r="W16" i="119" s="1"/>
  <c r="AN16" i="119" s="1"/>
  <c r="AE42" i="119"/>
  <c r="AM42" i="119"/>
  <c r="AJ45" i="119"/>
  <c r="AR45" i="119"/>
  <c r="AI46" i="119"/>
  <c r="AQ46" i="119"/>
  <c r="AH47" i="119"/>
  <c r="AP47" i="119"/>
  <c r="AG48" i="119"/>
  <c r="AO48" i="119"/>
  <c r="AF49" i="119"/>
  <c r="AN49" i="119"/>
  <c r="AE50" i="119"/>
  <c r="AM50" i="119"/>
  <c r="AJ53" i="119"/>
  <c r="AJ51" i="119" s="1"/>
  <c r="S17" i="119" s="1"/>
  <c r="AJ17" i="119" s="1"/>
  <c r="AR53" i="119"/>
  <c r="AI54" i="119"/>
  <c r="AI51" i="119" s="1"/>
  <c r="R17" i="119" s="1"/>
  <c r="AI17" i="119" s="1"/>
  <c r="AQ54" i="119"/>
  <c r="AJ56" i="119"/>
  <c r="AP80" i="119"/>
  <c r="AH80" i="119"/>
  <c r="AO80" i="119"/>
  <c r="AG80" i="119"/>
  <c r="AN80" i="119"/>
  <c r="AF80" i="119"/>
  <c r="AM80" i="119"/>
  <c r="AE80" i="119"/>
  <c r="AL80" i="119"/>
  <c r="AD80" i="119"/>
  <c r="AK80" i="119"/>
  <c r="AC80" i="119"/>
  <c r="AQ24" i="120"/>
  <c r="AI24" i="120"/>
  <c r="AP24" i="120"/>
  <c r="AH24" i="120"/>
  <c r="AO24" i="120"/>
  <c r="AG24" i="120"/>
  <c r="AN24" i="120"/>
  <c r="AF24" i="120"/>
  <c r="AM24" i="120"/>
  <c r="AE24" i="120"/>
  <c r="AL24" i="120"/>
  <c r="AD24" i="120"/>
  <c r="AP33" i="120"/>
  <c r="AH33" i="120"/>
  <c r="AO33" i="120"/>
  <c r="AG33" i="120"/>
  <c r="AN33" i="120"/>
  <c r="AF33" i="120"/>
  <c r="AM33" i="120"/>
  <c r="AE33" i="120"/>
  <c r="AL33" i="120"/>
  <c r="AD33" i="120"/>
  <c r="AK33" i="120"/>
  <c r="AC33" i="120"/>
  <c r="AQ56" i="120"/>
  <c r="AI56" i="120"/>
  <c r="AP56" i="120"/>
  <c r="AH56" i="120"/>
  <c r="AO56" i="120"/>
  <c r="AG56" i="120"/>
  <c r="AN56" i="120"/>
  <c r="AF56" i="120"/>
  <c r="AM56" i="120"/>
  <c r="AE56" i="120"/>
  <c r="AL56" i="120"/>
  <c r="AD56" i="120"/>
  <c r="AP73" i="120"/>
  <c r="AH73" i="120"/>
  <c r="AO73" i="120"/>
  <c r="AG73" i="120"/>
  <c r="AN73" i="120"/>
  <c r="AF73" i="120"/>
  <c r="AM73" i="120"/>
  <c r="AE73" i="120"/>
  <c r="AL73" i="120"/>
  <c r="AD73" i="120"/>
  <c r="AK73" i="120"/>
  <c r="AK69" i="120" s="1"/>
  <c r="T11" i="120" s="1"/>
  <c r="AK11" i="120" s="1"/>
  <c r="AK10" i="120" s="1"/>
  <c r="T7" i="120" s="1"/>
  <c r="AK7" i="120" s="1"/>
  <c r="AC73" i="120"/>
  <c r="AP89" i="120"/>
  <c r="AH89" i="120"/>
  <c r="AH82" i="120" s="1"/>
  <c r="Q21" i="120" s="1"/>
  <c r="AH21" i="120" s="1"/>
  <c r="AO89" i="120"/>
  <c r="AG89" i="120"/>
  <c r="AN89" i="120"/>
  <c r="AF89" i="120"/>
  <c r="AM89" i="120"/>
  <c r="AE89" i="120"/>
  <c r="AL89" i="120"/>
  <c r="AD89" i="120"/>
  <c r="AK89" i="120"/>
  <c r="AC89" i="120"/>
  <c r="AP105" i="120"/>
  <c r="AH105" i="120"/>
  <c r="AO105" i="120"/>
  <c r="AG105" i="120"/>
  <c r="AN105" i="120"/>
  <c r="AF105" i="120"/>
  <c r="AM105" i="120"/>
  <c r="AE105" i="120"/>
  <c r="AL105" i="120"/>
  <c r="AD105" i="120"/>
  <c r="AK105" i="120"/>
  <c r="AC105" i="120"/>
  <c r="AP74" i="121"/>
  <c r="AH74" i="121"/>
  <c r="AO74" i="121"/>
  <c r="AG74" i="121"/>
  <c r="AN74" i="121"/>
  <c r="AF74" i="121"/>
  <c r="AM74" i="121"/>
  <c r="AE74" i="121"/>
  <c r="AL74" i="121"/>
  <c r="AD74" i="121"/>
  <c r="AK74" i="121"/>
  <c r="AC74" i="121"/>
  <c r="AP62" i="122"/>
  <c r="AH62" i="122"/>
  <c r="AO62" i="122"/>
  <c r="AG62" i="122"/>
  <c r="AN62" i="122"/>
  <c r="AF62" i="122"/>
  <c r="AM62" i="122"/>
  <c r="AE62" i="122"/>
  <c r="AL62" i="122"/>
  <c r="AD62" i="122"/>
  <c r="AK62" i="122"/>
  <c r="AC62" i="122"/>
  <c r="AR62" i="122"/>
  <c r="AQ62" i="122"/>
  <c r="AJ62" i="122"/>
  <c r="AI62" i="122"/>
  <c r="AQ85" i="122"/>
  <c r="AI85" i="122"/>
  <c r="AP85" i="122"/>
  <c r="AP82" i="122" s="1"/>
  <c r="Y21" i="122" s="1"/>
  <c r="AP21" i="122" s="1"/>
  <c r="AH85" i="122"/>
  <c r="AO85" i="122"/>
  <c r="AG85" i="122"/>
  <c r="AN85" i="122"/>
  <c r="AF85" i="122"/>
  <c r="AM85" i="122"/>
  <c r="AE85" i="122"/>
  <c r="AL85" i="122"/>
  <c r="AL82" i="122" s="1"/>
  <c r="U21" i="122" s="1"/>
  <c r="AL21" i="122" s="1"/>
  <c r="AD85" i="122"/>
  <c r="AR85" i="122"/>
  <c r="AK85" i="122"/>
  <c r="AK82" i="122" s="1"/>
  <c r="T21" i="122" s="1"/>
  <c r="AK21" i="122" s="1"/>
  <c r="AJ85" i="122"/>
  <c r="AJ52" i="117"/>
  <c r="AR52" i="117"/>
  <c r="AJ60" i="117"/>
  <c r="AR60" i="117"/>
  <c r="AJ68" i="117"/>
  <c r="AR68" i="117"/>
  <c r="AJ76" i="117"/>
  <c r="AR76" i="117"/>
  <c r="AJ84" i="117"/>
  <c r="AR84" i="117"/>
  <c r="AJ92" i="117"/>
  <c r="AR92" i="117"/>
  <c r="AJ100" i="117"/>
  <c r="AR100" i="117"/>
  <c r="AJ108" i="117"/>
  <c r="AR108" i="117"/>
  <c r="AJ29" i="118"/>
  <c r="AR29" i="118"/>
  <c r="AJ37" i="118"/>
  <c r="AR37" i="118"/>
  <c r="AJ45" i="118"/>
  <c r="AR45" i="118"/>
  <c r="AJ53" i="118"/>
  <c r="AR53" i="118"/>
  <c r="AJ61" i="118"/>
  <c r="AR61" i="118"/>
  <c r="AJ77" i="118"/>
  <c r="AR77" i="118"/>
  <c r="AJ85" i="118"/>
  <c r="AR85" i="118"/>
  <c r="AJ93" i="118"/>
  <c r="AR93" i="118"/>
  <c r="AJ101" i="118"/>
  <c r="AR101" i="118"/>
  <c r="AJ109" i="118"/>
  <c r="AR109" i="118"/>
  <c r="AJ30" i="119"/>
  <c r="AR30" i="119"/>
  <c r="AJ46" i="119"/>
  <c r="AR46" i="119"/>
  <c r="AJ54" i="119"/>
  <c r="AR54" i="119"/>
  <c r="AQ71" i="119"/>
  <c r="AI71" i="119"/>
  <c r="AP71" i="119"/>
  <c r="AH71" i="119"/>
  <c r="AO71" i="119"/>
  <c r="AG71" i="119"/>
  <c r="AN71" i="119"/>
  <c r="AN69" i="119" s="1"/>
  <c r="W11" i="119" s="1"/>
  <c r="AN11" i="119" s="1"/>
  <c r="AN10" i="119" s="1"/>
  <c r="W7" i="119" s="1"/>
  <c r="AN7" i="119" s="1"/>
  <c r="AF71" i="119"/>
  <c r="AM71" i="119"/>
  <c r="AE71" i="119"/>
  <c r="AL71" i="119"/>
  <c r="AD71" i="119"/>
  <c r="AP112" i="119"/>
  <c r="AH112" i="119"/>
  <c r="AO112" i="119"/>
  <c r="AG112" i="119"/>
  <c r="AN112" i="119"/>
  <c r="AF112" i="119"/>
  <c r="AM112" i="119"/>
  <c r="AE112" i="119"/>
  <c r="AL112" i="119"/>
  <c r="AD112" i="119"/>
  <c r="AK112" i="119"/>
  <c r="AC112" i="119"/>
  <c r="AP41" i="120"/>
  <c r="AH41" i="120"/>
  <c r="AO41" i="120"/>
  <c r="AG41" i="120"/>
  <c r="AN41" i="120"/>
  <c r="AF41" i="120"/>
  <c r="AM41" i="120"/>
  <c r="AE41" i="120"/>
  <c r="AL41" i="120"/>
  <c r="AD41" i="120"/>
  <c r="AK41" i="120"/>
  <c r="AC41" i="120"/>
  <c r="AQ96" i="120"/>
  <c r="AI96" i="120"/>
  <c r="AP96" i="120"/>
  <c r="AH96" i="120"/>
  <c r="AO96" i="120"/>
  <c r="AG96" i="120"/>
  <c r="AN96" i="120"/>
  <c r="AF96" i="120"/>
  <c r="AM96" i="120"/>
  <c r="AE96" i="120"/>
  <c r="AL96" i="120"/>
  <c r="AD96" i="120"/>
  <c r="AQ49" i="121"/>
  <c r="AI49" i="121"/>
  <c r="AP49" i="121"/>
  <c r="AH49" i="121"/>
  <c r="AO49" i="121"/>
  <c r="AG49" i="121"/>
  <c r="AN49" i="121"/>
  <c r="AF49" i="121"/>
  <c r="AM49" i="121"/>
  <c r="AE49" i="121"/>
  <c r="AL49" i="121"/>
  <c r="AD49" i="121"/>
  <c r="AQ65" i="121"/>
  <c r="AI65" i="121"/>
  <c r="AP65" i="121"/>
  <c r="AH65" i="121"/>
  <c r="AO65" i="121"/>
  <c r="AG65" i="121"/>
  <c r="AN65" i="121"/>
  <c r="AF65" i="121"/>
  <c r="AM65" i="121"/>
  <c r="AE65" i="121"/>
  <c r="AL65" i="121"/>
  <c r="AD65" i="121"/>
  <c r="AE69" i="121"/>
  <c r="N11" i="121" s="1"/>
  <c r="AE11" i="121" s="1"/>
  <c r="AE10" i="121" s="1"/>
  <c r="N7" i="121" s="1"/>
  <c r="AE7" i="121" s="1"/>
  <c r="AQ105" i="121"/>
  <c r="AI105" i="121"/>
  <c r="AP105" i="121"/>
  <c r="AH105" i="121"/>
  <c r="AO105" i="121"/>
  <c r="AG105" i="121"/>
  <c r="AN105" i="121"/>
  <c r="AF105" i="121"/>
  <c r="AM105" i="121"/>
  <c r="AE105" i="121"/>
  <c r="AL105" i="121"/>
  <c r="AD105" i="121"/>
  <c r="AQ45" i="122"/>
  <c r="AI45" i="122"/>
  <c r="AP45" i="122"/>
  <c r="AH45" i="122"/>
  <c r="AO45" i="122"/>
  <c r="AG45" i="122"/>
  <c r="AN45" i="122"/>
  <c r="AF45" i="122"/>
  <c r="AM45" i="122"/>
  <c r="AE45" i="122"/>
  <c r="AL45" i="122"/>
  <c r="AD45" i="122"/>
  <c r="AR45" i="122"/>
  <c r="AK45" i="122"/>
  <c r="AJ45" i="122"/>
  <c r="AO72" i="123"/>
  <c r="AG72" i="123"/>
  <c r="AN72" i="123"/>
  <c r="AF72" i="123"/>
  <c r="AM72" i="123"/>
  <c r="AE72" i="123"/>
  <c r="AL72" i="123"/>
  <c r="AD72" i="123"/>
  <c r="AK72" i="123"/>
  <c r="AC72" i="123"/>
  <c r="AQ72" i="123"/>
  <c r="AI72" i="123"/>
  <c r="AR72" i="123"/>
  <c r="AP72" i="123"/>
  <c r="AJ72" i="123"/>
  <c r="AD19" i="117"/>
  <c r="AL19" i="117"/>
  <c r="AH23" i="117"/>
  <c r="AP23" i="117"/>
  <c r="AG24" i="117"/>
  <c r="AO24" i="117"/>
  <c r="AD27" i="117"/>
  <c r="AD25" i="117" s="1"/>
  <c r="M9" i="117" s="1"/>
  <c r="AD9" i="117" s="1"/>
  <c r="AD8" i="117" s="1"/>
  <c r="M6" i="117" s="1"/>
  <c r="AD6" i="117" s="1"/>
  <c r="AL27" i="117"/>
  <c r="AL25" i="117" s="1"/>
  <c r="U9" i="117" s="1"/>
  <c r="AL9" i="117" s="1"/>
  <c r="AL8" i="117" s="1"/>
  <c r="U6" i="117" s="1"/>
  <c r="AL6" i="117" s="1"/>
  <c r="AL5" i="117" s="1"/>
  <c r="AJ29" i="117"/>
  <c r="AR29" i="117"/>
  <c r="AI30" i="117"/>
  <c r="AQ30" i="117"/>
  <c r="AH31" i="117"/>
  <c r="AP31" i="117"/>
  <c r="AG32" i="117"/>
  <c r="AO32" i="117"/>
  <c r="AD35" i="117"/>
  <c r="AL35" i="117"/>
  <c r="AJ37" i="117"/>
  <c r="AR37" i="117"/>
  <c r="AH39" i="117"/>
  <c r="AP39" i="117"/>
  <c r="AG40" i="117"/>
  <c r="AG38" i="117" s="1"/>
  <c r="P16" i="117" s="1"/>
  <c r="AG16" i="117" s="1"/>
  <c r="AO40" i="117"/>
  <c r="AD43" i="117"/>
  <c r="AD38" i="117" s="1"/>
  <c r="M16" i="117" s="1"/>
  <c r="AD16" i="117" s="1"/>
  <c r="AL43" i="117"/>
  <c r="AL38" i="117" s="1"/>
  <c r="U16" i="117" s="1"/>
  <c r="AL16" i="117" s="1"/>
  <c r="AJ45" i="117"/>
  <c r="AR45" i="117"/>
  <c r="AI46" i="117"/>
  <c r="AQ46" i="117"/>
  <c r="AH47" i="117"/>
  <c r="AP47" i="117"/>
  <c r="AG48" i="117"/>
  <c r="AO48" i="117"/>
  <c r="AC52" i="117"/>
  <c r="AK52" i="117"/>
  <c r="AJ53" i="117"/>
  <c r="AR53" i="117"/>
  <c r="AI54" i="117"/>
  <c r="AQ54" i="117"/>
  <c r="AH55" i="117"/>
  <c r="AP55" i="117"/>
  <c r="AG56" i="117"/>
  <c r="AO56" i="117"/>
  <c r="AD59" i="117"/>
  <c r="AL59" i="117"/>
  <c r="AC60" i="117"/>
  <c r="AK60" i="117"/>
  <c r="AJ61" i="117"/>
  <c r="AR61" i="117"/>
  <c r="AI62" i="117"/>
  <c r="AQ62" i="117"/>
  <c r="AH63" i="117"/>
  <c r="AP63" i="117"/>
  <c r="AG64" i="117"/>
  <c r="AO64" i="117"/>
  <c r="AD67" i="117"/>
  <c r="AL67" i="117"/>
  <c r="AC68" i="117"/>
  <c r="AK68" i="117"/>
  <c r="AI70" i="117"/>
  <c r="AQ70" i="117"/>
  <c r="AH71" i="117"/>
  <c r="AH69" i="117" s="1"/>
  <c r="Q11" i="117" s="1"/>
  <c r="AH11" i="117" s="1"/>
  <c r="AH10" i="117" s="1"/>
  <c r="Q7" i="117" s="1"/>
  <c r="AH7" i="117" s="1"/>
  <c r="AP71" i="117"/>
  <c r="AP69" i="117" s="1"/>
  <c r="Y11" i="117" s="1"/>
  <c r="AP11" i="117" s="1"/>
  <c r="AP10" i="117" s="1"/>
  <c r="Y7" i="117" s="1"/>
  <c r="AP7" i="117" s="1"/>
  <c r="AG72" i="117"/>
  <c r="AO72" i="117"/>
  <c r="AD75" i="117"/>
  <c r="AL75" i="117"/>
  <c r="AC76" i="117"/>
  <c r="AK76" i="117"/>
  <c r="AJ77" i="117"/>
  <c r="AR77" i="117"/>
  <c r="AI78" i="117"/>
  <c r="AQ78" i="117"/>
  <c r="AH79" i="117"/>
  <c r="AP79" i="117"/>
  <c r="AG80" i="117"/>
  <c r="AO80" i="117"/>
  <c r="AD83" i="117"/>
  <c r="AL83" i="117"/>
  <c r="AC84" i="117"/>
  <c r="AC82" i="117" s="1"/>
  <c r="L21" i="117" s="1"/>
  <c r="AC21" i="117" s="1"/>
  <c r="AC20" i="117" s="1"/>
  <c r="L14" i="117" s="1"/>
  <c r="AC14" i="117" s="1"/>
  <c r="AK84" i="117"/>
  <c r="AK82" i="117" s="1"/>
  <c r="T21" i="117" s="1"/>
  <c r="AK21" i="117" s="1"/>
  <c r="AK20" i="117" s="1"/>
  <c r="T14" i="117" s="1"/>
  <c r="AK14" i="117" s="1"/>
  <c r="AJ85" i="117"/>
  <c r="AR85" i="117"/>
  <c r="AI86" i="117"/>
  <c r="AQ86" i="117"/>
  <c r="AH87" i="117"/>
  <c r="AP87" i="117"/>
  <c r="AG88" i="117"/>
  <c r="AO88" i="117"/>
  <c r="AD91" i="117"/>
  <c r="AL91" i="117"/>
  <c r="AC92" i="117"/>
  <c r="AK92" i="117"/>
  <c r="AJ93" i="117"/>
  <c r="AR93" i="117"/>
  <c r="AI94" i="117"/>
  <c r="AQ94" i="117"/>
  <c r="AG96" i="117"/>
  <c r="AO96" i="117"/>
  <c r="AO95" i="117" s="1"/>
  <c r="X22" i="117" s="1"/>
  <c r="AO22" i="117" s="1"/>
  <c r="AD99" i="117"/>
  <c r="AL99" i="117"/>
  <c r="AC100" i="117"/>
  <c r="AK100" i="117"/>
  <c r="AK95" i="117" s="1"/>
  <c r="T22" i="117" s="1"/>
  <c r="AK22" i="117" s="1"/>
  <c r="AJ101" i="117"/>
  <c r="AR101" i="117"/>
  <c r="AI102" i="117"/>
  <c r="AQ102" i="117"/>
  <c r="AH103" i="117"/>
  <c r="AP103" i="117"/>
  <c r="AG104" i="117"/>
  <c r="AO104" i="117"/>
  <c r="AD107" i="117"/>
  <c r="AL107" i="117"/>
  <c r="AC108" i="117"/>
  <c r="AK108" i="117"/>
  <c r="AJ109" i="117"/>
  <c r="AR109" i="117"/>
  <c r="AI110" i="117"/>
  <c r="AQ110" i="117"/>
  <c r="AH111" i="117"/>
  <c r="AP111" i="117"/>
  <c r="AG112" i="117"/>
  <c r="AO112" i="117"/>
  <c r="AO9" i="118"/>
  <c r="AO8" i="118" s="1"/>
  <c r="X6" i="118" s="1"/>
  <c r="AO6" i="118" s="1"/>
  <c r="AI23" i="118"/>
  <c r="AQ23" i="118"/>
  <c r="AH24" i="118"/>
  <c r="AP24" i="118"/>
  <c r="AD28" i="118"/>
  <c r="AC29" i="118"/>
  <c r="AK29" i="118"/>
  <c r="AJ30" i="118"/>
  <c r="AI31" i="118"/>
  <c r="AQ31" i="118"/>
  <c r="AH32" i="118"/>
  <c r="AP32" i="118"/>
  <c r="AG33" i="118"/>
  <c r="AO33" i="118"/>
  <c r="AD36" i="118"/>
  <c r="AC37" i="118"/>
  <c r="AK37" i="118"/>
  <c r="AI39" i="118"/>
  <c r="AQ39" i="118"/>
  <c r="AH40" i="118"/>
  <c r="AH38" i="118" s="1"/>
  <c r="Q16" i="118" s="1"/>
  <c r="AH16" i="118" s="1"/>
  <c r="AH15" i="118" s="1"/>
  <c r="Q13" i="118" s="1"/>
  <c r="AH13" i="118" s="1"/>
  <c r="AP40" i="118"/>
  <c r="AP38" i="118" s="1"/>
  <c r="Y16" i="118" s="1"/>
  <c r="AP16" i="118" s="1"/>
  <c r="AP15" i="118" s="1"/>
  <c r="Y13" i="118" s="1"/>
  <c r="AP13" i="118" s="1"/>
  <c r="AG41" i="118"/>
  <c r="AO41" i="118"/>
  <c r="AD44" i="118"/>
  <c r="AC45" i="118"/>
  <c r="AK45" i="118"/>
  <c r="AJ46" i="118"/>
  <c r="AI47" i="118"/>
  <c r="AQ47" i="118"/>
  <c r="AH48" i="118"/>
  <c r="AP48" i="118"/>
  <c r="AG49" i="118"/>
  <c r="AO49" i="118"/>
  <c r="AD52" i="118"/>
  <c r="AC53" i="118"/>
  <c r="AC51" i="118" s="1"/>
  <c r="L17" i="118" s="1"/>
  <c r="AC17" i="118" s="1"/>
  <c r="AK53" i="118"/>
  <c r="AK51" i="118" s="1"/>
  <c r="T17" i="118" s="1"/>
  <c r="AK17" i="118" s="1"/>
  <c r="AJ54" i="118"/>
  <c r="AI55" i="118"/>
  <c r="AQ55" i="118"/>
  <c r="AH56" i="118"/>
  <c r="AP56" i="118"/>
  <c r="AG57" i="118"/>
  <c r="AO57" i="118"/>
  <c r="AD60" i="118"/>
  <c r="AC61" i="118"/>
  <c r="AK61" i="118"/>
  <c r="AJ62" i="118"/>
  <c r="AI63" i="118"/>
  <c r="AQ63" i="118"/>
  <c r="AH64" i="118"/>
  <c r="AP64" i="118"/>
  <c r="AG65" i="118"/>
  <c r="AO65" i="118"/>
  <c r="AD68" i="118"/>
  <c r="AJ70" i="118"/>
  <c r="AI71" i="118"/>
  <c r="AI69" i="118" s="1"/>
  <c r="R11" i="118" s="1"/>
  <c r="AI11" i="118" s="1"/>
  <c r="AI10" i="118" s="1"/>
  <c r="R7" i="118" s="1"/>
  <c r="AI7" i="118" s="1"/>
  <c r="AQ71" i="118"/>
  <c r="AQ69" i="118" s="1"/>
  <c r="Z11" i="118" s="1"/>
  <c r="AQ11" i="118" s="1"/>
  <c r="AQ10" i="118" s="1"/>
  <c r="Z7" i="118" s="1"/>
  <c r="AQ7" i="118" s="1"/>
  <c r="AH72" i="118"/>
  <c r="AP72" i="118"/>
  <c r="AG73" i="118"/>
  <c r="AO73" i="118"/>
  <c r="AD76" i="118"/>
  <c r="AC77" i="118"/>
  <c r="AK77" i="118"/>
  <c r="AJ78" i="118"/>
  <c r="AI79" i="118"/>
  <c r="AQ79" i="118"/>
  <c r="AH80" i="118"/>
  <c r="AP80" i="118"/>
  <c r="AG81" i="118"/>
  <c r="AO81" i="118"/>
  <c r="AD84" i="118"/>
  <c r="AC85" i="118"/>
  <c r="AK85" i="118"/>
  <c r="AJ86" i="118"/>
  <c r="AI87" i="118"/>
  <c r="AQ87" i="118"/>
  <c r="AH88" i="118"/>
  <c r="AP88" i="118"/>
  <c r="AG89" i="118"/>
  <c r="AO89" i="118"/>
  <c r="AD92" i="118"/>
  <c r="AC93" i="118"/>
  <c r="AK93" i="118"/>
  <c r="AJ94" i="118"/>
  <c r="AH96" i="118"/>
  <c r="AP96" i="118"/>
  <c r="AG97" i="118"/>
  <c r="AG95" i="118" s="1"/>
  <c r="P22" i="118" s="1"/>
  <c r="AG22" i="118" s="1"/>
  <c r="AO97" i="118"/>
  <c r="AD100" i="118"/>
  <c r="AC101" i="118"/>
  <c r="AK101" i="118"/>
  <c r="AJ102" i="118"/>
  <c r="AI103" i="118"/>
  <c r="AQ103" i="118"/>
  <c r="AH104" i="118"/>
  <c r="AP104" i="118"/>
  <c r="AG105" i="118"/>
  <c r="AO105" i="118"/>
  <c r="AO95" i="118" s="1"/>
  <c r="X22" i="118" s="1"/>
  <c r="AO22" i="118" s="1"/>
  <c r="AD108" i="118"/>
  <c r="AC109" i="118"/>
  <c r="AK109" i="118"/>
  <c r="AJ110" i="118"/>
  <c r="AI111" i="118"/>
  <c r="AQ111" i="118"/>
  <c r="AH112" i="118"/>
  <c r="AP112" i="118"/>
  <c r="AG18" i="119"/>
  <c r="AO18" i="119"/>
  <c r="AJ23" i="119"/>
  <c r="AI24" i="119"/>
  <c r="AQ24" i="119"/>
  <c r="AG26" i="119"/>
  <c r="AO26" i="119"/>
  <c r="AD29" i="119"/>
  <c r="AC30" i="119"/>
  <c r="AK30" i="119"/>
  <c r="AJ31" i="119"/>
  <c r="AI32" i="119"/>
  <c r="AQ32" i="119"/>
  <c r="AH33" i="119"/>
  <c r="AP33" i="119"/>
  <c r="AG34" i="119"/>
  <c r="AO34" i="119"/>
  <c r="AD37" i="119"/>
  <c r="AJ39" i="119"/>
  <c r="AI40" i="119"/>
  <c r="AI38" i="119" s="1"/>
  <c r="R16" i="119" s="1"/>
  <c r="AI16" i="119" s="1"/>
  <c r="AQ40" i="119"/>
  <c r="AQ38" i="119" s="1"/>
  <c r="Z16" i="119" s="1"/>
  <c r="AQ16" i="119" s="1"/>
  <c r="AH41" i="119"/>
  <c r="AP41" i="119"/>
  <c r="AG42" i="119"/>
  <c r="AO42" i="119"/>
  <c r="AD45" i="119"/>
  <c r="AC46" i="119"/>
  <c r="AK46" i="119"/>
  <c r="AJ47" i="119"/>
  <c r="AI48" i="119"/>
  <c r="AQ48" i="119"/>
  <c r="AH49" i="119"/>
  <c r="AP49" i="119"/>
  <c r="AG50" i="119"/>
  <c r="AO50" i="119"/>
  <c r="AD53" i="119"/>
  <c r="AC54" i="119"/>
  <c r="AK54" i="119"/>
  <c r="AQ55" i="119"/>
  <c r="AI55" i="119"/>
  <c r="AP55" i="119"/>
  <c r="AO55" i="119"/>
  <c r="AN55" i="119"/>
  <c r="AL55" i="119"/>
  <c r="AK55" i="119"/>
  <c r="AQ56" i="119"/>
  <c r="AC71" i="119"/>
  <c r="AJ80" i="119"/>
  <c r="AQ103" i="119"/>
  <c r="AI103" i="119"/>
  <c r="AP103" i="119"/>
  <c r="AH103" i="119"/>
  <c r="AO103" i="119"/>
  <c r="AG103" i="119"/>
  <c r="AN103" i="119"/>
  <c r="AF103" i="119"/>
  <c r="AM103" i="119"/>
  <c r="AE103" i="119"/>
  <c r="AL103" i="119"/>
  <c r="AD103" i="119"/>
  <c r="AI112" i="119"/>
  <c r="AJ24" i="120"/>
  <c r="AJ33" i="120"/>
  <c r="AI41" i="120"/>
  <c r="AJ56" i="120"/>
  <c r="AP65" i="120"/>
  <c r="AH65" i="120"/>
  <c r="AO65" i="120"/>
  <c r="AG65" i="120"/>
  <c r="AN65" i="120"/>
  <c r="AF65" i="120"/>
  <c r="AM65" i="120"/>
  <c r="AE65" i="120"/>
  <c r="AL65" i="120"/>
  <c r="AD65" i="120"/>
  <c r="AK65" i="120"/>
  <c r="AC65" i="120"/>
  <c r="AJ73" i="120"/>
  <c r="AP81" i="120"/>
  <c r="AH81" i="120"/>
  <c r="AO81" i="120"/>
  <c r="AG81" i="120"/>
  <c r="AN81" i="120"/>
  <c r="AF81" i="120"/>
  <c r="AM81" i="120"/>
  <c r="AE81" i="120"/>
  <c r="AL81" i="120"/>
  <c r="AD81" i="120"/>
  <c r="AK81" i="120"/>
  <c r="AC81" i="120"/>
  <c r="AJ89" i="120"/>
  <c r="AC96" i="120"/>
  <c r="AC95" i="120" s="1"/>
  <c r="L22" i="120" s="1"/>
  <c r="AC22" i="120" s="1"/>
  <c r="AJ105" i="120"/>
  <c r="AP18" i="121"/>
  <c r="AH18" i="121"/>
  <c r="AO18" i="121"/>
  <c r="AG18" i="121"/>
  <c r="AN18" i="121"/>
  <c r="AF18" i="121"/>
  <c r="AM18" i="121"/>
  <c r="AE18" i="121"/>
  <c r="AL18" i="121"/>
  <c r="AD18" i="121"/>
  <c r="AK18" i="121"/>
  <c r="AC18" i="121"/>
  <c r="AP34" i="121"/>
  <c r="AH34" i="121"/>
  <c r="AO34" i="121"/>
  <c r="AG34" i="121"/>
  <c r="AN34" i="121"/>
  <c r="AF34" i="121"/>
  <c r="AM34" i="121"/>
  <c r="AE34" i="121"/>
  <c r="AL34" i="121"/>
  <c r="AD34" i="121"/>
  <c r="AK34" i="121"/>
  <c r="AC34" i="121"/>
  <c r="AC49" i="121"/>
  <c r="AC65" i="121"/>
  <c r="AJ74" i="121"/>
  <c r="AC105" i="121"/>
  <c r="AC45" i="122"/>
  <c r="AC38" i="122" s="1"/>
  <c r="L16" i="122" s="1"/>
  <c r="AC16" i="122" s="1"/>
  <c r="AC15" i="122" s="1"/>
  <c r="L13" i="122" s="1"/>
  <c r="AC13" i="122" s="1"/>
  <c r="AH72" i="123"/>
  <c r="AE19" i="117"/>
  <c r="AM19" i="117"/>
  <c r="AI23" i="117"/>
  <c r="AQ23" i="117"/>
  <c r="AH24" i="117"/>
  <c r="AP24" i="117"/>
  <c r="AE27" i="117"/>
  <c r="AM27" i="117"/>
  <c r="AC29" i="117"/>
  <c r="AK29" i="117"/>
  <c r="AJ30" i="117"/>
  <c r="AR30" i="117"/>
  <c r="AI31" i="117"/>
  <c r="AQ31" i="117"/>
  <c r="AH32" i="117"/>
  <c r="AP32" i="117"/>
  <c r="AE35" i="117"/>
  <c r="AM35" i="117"/>
  <c r="AC37" i="117"/>
  <c r="AK37" i="117"/>
  <c r="AI39" i="117"/>
  <c r="AQ39" i="117"/>
  <c r="AH40" i="117"/>
  <c r="AP40" i="117"/>
  <c r="AE43" i="117"/>
  <c r="AM43" i="117"/>
  <c r="AC45" i="117"/>
  <c r="AK45" i="117"/>
  <c r="AJ46" i="117"/>
  <c r="AR46" i="117"/>
  <c r="AI47" i="117"/>
  <c r="AQ47" i="117"/>
  <c r="AH48" i="117"/>
  <c r="AP48" i="117"/>
  <c r="AD52" i="117"/>
  <c r="AL52" i="117"/>
  <c r="AC53" i="117"/>
  <c r="AK53" i="117"/>
  <c r="AJ54" i="117"/>
  <c r="AR54" i="117"/>
  <c r="AI55" i="117"/>
  <c r="AQ55" i="117"/>
  <c r="AH56" i="117"/>
  <c r="AP56" i="117"/>
  <c r="AE59" i="117"/>
  <c r="AM59" i="117"/>
  <c r="AD60" i="117"/>
  <c r="AL60" i="117"/>
  <c r="AC61" i="117"/>
  <c r="AK61" i="117"/>
  <c r="AJ62" i="117"/>
  <c r="AR62" i="117"/>
  <c r="AI63" i="117"/>
  <c r="AQ63" i="117"/>
  <c r="AH64" i="117"/>
  <c r="AP64" i="117"/>
  <c r="AE67" i="117"/>
  <c r="AM67" i="117"/>
  <c r="AD68" i="117"/>
  <c r="AL68" i="117"/>
  <c r="AJ70" i="117"/>
  <c r="AR70" i="117"/>
  <c r="AI71" i="117"/>
  <c r="AQ71" i="117"/>
  <c r="AH72" i="117"/>
  <c r="AP72" i="117"/>
  <c r="AE75" i="117"/>
  <c r="AM75" i="117"/>
  <c r="AD76" i="117"/>
  <c r="AL76" i="117"/>
  <c r="AC77" i="117"/>
  <c r="AK77" i="117"/>
  <c r="AJ78" i="117"/>
  <c r="AR78" i="117"/>
  <c r="AI79" i="117"/>
  <c r="AQ79" i="117"/>
  <c r="AH80" i="117"/>
  <c r="AP80" i="117"/>
  <c r="AE83" i="117"/>
  <c r="AE82" i="117" s="1"/>
  <c r="N21" i="117" s="1"/>
  <c r="AE21" i="117" s="1"/>
  <c r="AM83" i="117"/>
  <c r="AD84" i="117"/>
  <c r="AL84" i="117"/>
  <c r="AC85" i="117"/>
  <c r="AK85" i="117"/>
  <c r="AJ86" i="117"/>
  <c r="AR86" i="117"/>
  <c r="AI87" i="117"/>
  <c r="AQ87" i="117"/>
  <c r="AH88" i="117"/>
  <c r="AP88" i="117"/>
  <c r="AE91" i="117"/>
  <c r="AM91" i="117"/>
  <c r="AD92" i="117"/>
  <c r="AL92" i="117"/>
  <c r="AC93" i="117"/>
  <c r="AK93" i="117"/>
  <c r="AJ94" i="117"/>
  <c r="AR94" i="117"/>
  <c r="AH96" i="117"/>
  <c r="AP96" i="117"/>
  <c r="AE99" i="117"/>
  <c r="AM99" i="117"/>
  <c r="AD100" i="117"/>
  <c r="AD95" i="117" s="1"/>
  <c r="M22" i="117" s="1"/>
  <c r="AD22" i="117" s="1"/>
  <c r="AL100" i="117"/>
  <c r="AC101" i="117"/>
  <c r="AK101" i="117"/>
  <c r="AJ102" i="117"/>
  <c r="AR102" i="117"/>
  <c r="AI103" i="117"/>
  <c r="AQ103" i="117"/>
  <c r="AH104" i="117"/>
  <c r="AP104" i="117"/>
  <c r="AE107" i="117"/>
  <c r="AD108" i="117"/>
  <c r="AL108" i="117"/>
  <c r="AC109" i="117"/>
  <c r="AJ110" i="117"/>
  <c r="AI111" i="117"/>
  <c r="AQ111" i="117"/>
  <c r="AH112" i="117"/>
  <c r="AP112" i="117"/>
  <c r="AK6" i="118"/>
  <c r="AJ23" i="118"/>
  <c r="AR23" i="118"/>
  <c r="AI24" i="118"/>
  <c r="AQ24" i="118"/>
  <c r="AD29" i="118"/>
  <c r="AL29" i="118"/>
  <c r="AJ31" i="118"/>
  <c r="AR31" i="118"/>
  <c r="AI32" i="118"/>
  <c r="AQ32" i="118"/>
  <c r="AH33" i="118"/>
  <c r="AP33" i="118"/>
  <c r="AD37" i="118"/>
  <c r="AL37" i="118"/>
  <c r="AJ39" i="118"/>
  <c r="AR39" i="118"/>
  <c r="AI40" i="118"/>
  <c r="AQ40" i="118"/>
  <c r="AH41" i="118"/>
  <c r="AP41" i="118"/>
  <c r="AD45" i="118"/>
  <c r="AL45" i="118"/>
  <c r="AJ47" i="118"/>
  <c r="AR47" i="118"/>
  <c r="AI48" i="118"/>
  <c r="AQ48" i="118"/>
  <c r="AH49" i="118"/>
  <c r="AP49" i="118"/>
  <c r="AD53" i="118"/>
  <c r="AL53" i="118"/>
  <c r="AL51" i="118" s="1"/>
  <c r="U17" i="118" s="1"/>
  <c r="AL17" i="118" s="1"/>
  <c r="AJ55" i="118"/>
  <c r="AR55" i="118"/>
  <c r="AI56" i="118"/>
  <c r="AQ56" i="118"/>
  <c r="AH57" i="118"/>
  <c r="AP57" i="118"/>
  <c r="AD61" i="118"/>
  <c r="AL61" i="118"/>
  <c r="AJ63" i="118"/>
  <c r="AR63" i="118"/>
  <c r="AI64" i="118"/>
  <c r="AQ64" i="118"/>
  <c r="AH65" i="118"/>
  <c r="AP65" i="118"/>
  <c r="AJ71" i="118"/>
  <c r="AR71" i="118"/>
  <c r="AR69" i="118" s="1"/>
  <c r="AA11" i="118" s="1"/>
  <c r="AR11" i="118" s="1"/>
  <c r="AR10" i="118" s="1"/>
  <c r="AA7" i="118" s="1"/>
  <c r="AR7" i="118" s="1"/>
  <c r="AI72" i="118"/>
  <c r="AQ72" i="118"/>
  <c r="AH73" i="118"/>
  <c r="AP73" i="118"/>
  <c r="AD77" i="118"/>
  <c r="AL77" i="118"/>
  <c r="AJ79" i="118"/>
  <c r="AR79" i="118"/>
  <c r="AI80" i="118"/>
  <c r="AQ80" i="118"/>
  <c r="AH81" i="118"/>
  <c r="AP81" i="118"/>
  <c r="AD85" i="118"/>
  <c r="AL85" i="118"/>
  <c r="AJ87" i="118"/>
  <c r="AR87" i="118"/>
  <c r="AI88" i="118"/>
  <c r="AQ88" i="118"/>
  <c r="AH89" i="118"/>
  <c r="AP89" i="118"/>
  <c r="AD93" i="118"/>
  <c r="AL93" i="118"/>
  <c r="AI96" i="118"/>
  <c r="AQ96" i="118"/>
  <c r="AH97" i="118"/>
  <c r="AP97" i="118"/>
  <c r="AD101" i="118"/>
  <c r="AL101" i="118"/>
  <c r="AL95" i="118" s="1"/>
  <c r="U22" i="118" s="1"/>
  <c r="AL22" i="118" s="1"/>
  <c r="AJ103" i="118"/>
  <c r="AR103" i="118"/>
  <c r="AI104" i="118"/>
  <c r="AQ104" i="118"/>
  <c r="AH105" i="118"/>
  <c r="AP105" i="118"/>
  <c r="AD109" i="118"/>
  <c r="AL109" i="118"/>
  <c r="AJ111" i="118"/>
  <c r="AR111" i="118"/>
  <c r="AI112" i="118"/>
  <c r="AQ112" i="118"/>
  <c r="AH18" i="119"/>
  <c r="AP18" i="119"/>
  <c r="AJ24" i="119"/>
  <c r="AR24" i="119"/>
  <c r="AH26" i="119"/>
  <c r="AP26" i="119"/>
  <c r="AD30" i="119"/>
  <c r="AL30" i="119"/>
  <c r="AJ32" i="119"/>
  <c r="AR32" i="119"/>
  <c r="AR25" i="119" s="1"/>
  <c r="AA9" i="119" s="1"/>
  <c r="AR9" i="119" s="1"/>
  <c r="AR8" i="119" s="1"/>
  <c r="AA6" i="119" s="1"/>
  <c r="AR6" i="119" s="1"/>
  <c r="AI33" i="119"/>
  <c r="AQ33" i="119"/>
  <c r="AH34" i="119"/>
  <c r="AP34" i="119"/>
  <c r="AJ40" i="119"/>
  <c r="AR40" i="119"/>
  <c r="AI41" i="119"/>
  <c r="AQ41" i="119"/>
  <c r="AH42" i="119"/>
  <c r="AP42" i="119"/>
  <c r="AD46" i="119"/>
  <c r="AL46" i="119"/>
  <c r="AJ48" i="119"/>
  <c r="AR48" i="119"/>
  <c r="AI49" i="119"/>
  <c r="AQ49" i="119"/>
  <c r="AH50" i="119"/>
  <c r="AP50" i="119"/>
  <c r="AD54" i="119"/>
  <c r="AL54" i="119"/>
  <c r="AN58" i="119"/>
  <c r="AF58" i="119"/>
  <c r="AM58" i="119"/>
  <c r="AE58" i="119"/>
  <c r="AL58" i="119"/>
  <c r="AD58" i="119"/>
  <c r="AK58" i="119"/>
  <c r="AC58" i="119"/>
  <c r="AQ58" i="119"/>
  <c r="AI58" i="119"/>
  <c r="AP64" i="119"/>
  <c r="AH64" i="119"/>
  <c r="AO64" i="119"/>
  <c r="AG64" i="119"/>
  <c r="AN64" i="119"/>
  <c r="AF64" i="119"/>
  <c r="AM64" i="119"/>
  <c r="AE64" i="119"/>
  <c r="AL64" i="119"/>
  <c r="AD64" i="119"/>
  <c r="AK64" i="119"/>
  <c r="AC64" i="119"/>
  <c r="AJ71" i="119"/>
  <c r="AQ79" i="119"/>
  <c r="AI79" i="119"/>
  <c r="AP79" i="119"/>
  <c r="AH79" i="119"/>
  <c r="AO79" i="119"/>
  <c r="AG79" i="119"/>
  <c r="AN79" i="119"/>
  <c r="AF79" i="119"/>
  <c r="AM79" i="119"/>
  <c r="AE79" i="119"/>
  <c r="AL79" i="119"/>
  <c r="AD79" i="119"/>
  <c r="AP88" i="119"/>
  <c r="AH88" i="119"/>
  <c r="AO88" i="119"/>
  <c r="AG88" i="119"/>
  <c r="AN88" i="119"/>
  <c r="AF88" i="119"/>
  <c r="AM88" i="119"/>
  <c r="AM82" i="119" s="1"/>
  <c r="V21" i="119" s="1"/>
  <c r="AM21" i="119" s="1"/>
  <c r="AE88" i="119"/>
  <c r="AL88" i="119"/>
  <c r="AD88" i="119"/>
  <c r="AK88" i="119"/>
  <c r="AC88" i="119"/>
  <c r="AJ112" i="119"/>
  <c r="AQ32" i="120"/>
  <c r="AI32" i="120"/>
  <c r="AP32" i="120"/>
  <c r="AH32" i="120"/>
  <c r="AO32" i="120"/>
  <c r="AG32" i="120"/>
  <c r="AN32" i="120"/>
  <c r="AF32" i="120"/>
  <c r="AM32" i="120"/>
  <c r="AE32" i="120"/>
  <c r="AL32" i="120"/>
  <c r="AD32" i="120"/>
  <c r="AJ41" i="120"/>
  <c r="AP49" i="120"/>
  <c r="AH49" i="120"/>
  <c r="AO49" i="120"/>
  <c r="AG49" i="120"/>
  <c r="AN49" i="120"/>
  <c r="AF49" i="120"/>
  <c r="AM49" i="120"/>
  <c r="AE49" i="120"/>
  <c r="AL49" i="120"/>
  <c r="AD49" i="120"/>
  <c r="AK49" i="120"/>
  <c r="AC49" i="120"/>
  <c r="AQ72" i="120"/>
  <c r="AI72" i="120"/>
  <c r="AP72" i="120"/>
  <c r="AH72" i="120"/>
  <c r="AO72" i="120"/>
  <c r="AG72" i="120"/>
  <c r="AN72" i="120"/>
  <c r="AF72" i="120"/>
  <c r="AM72" i="120"/>
  <c r="AE72" i="120"/>
  <c r="AL72" i="120"/>
  <c r="AL69" i="120" s="1"/>
  <c r="U11" i="120" s="1"/>
  <c r="AL11" i="120" s="1"/>
  <c r="AL10" i="120" s="1"/>
  <c r="U7" i="120" s="1"/>
  <c r="AL7" i="120" s="1"/>
  <c r="AD72" i="120"/>
  <c r="AD69" i="120" s="1"/>
  <c r="M11" i="120" s="1"/>
  <c r="AD11" i="120" s="1"/>
  <c r="AD10" i="120" s="1"/>
  <c r="M7" i="120" s="1"/>
  <c r="AD7" i="120" s="1"/>
  <c r="AQ88" i="120"/>
  <c r="AI88" i="120"/>
  <c r="AP88" i="120"/>
  <c r="AH88" i="120"/>
  <c r="AO88" i="120"/>
  <c r="AG88" i="120"/>
  <c r="AN88" i="120"/>
  <c r="AF88" i="120"/>
  <c r="AM88" i="120"/>
  <c r="AE88" i="120"/>
  <c r="AL88" i="120"/>
  <c r="AD88" i="120"/>
  <c r="AJ96" i="120"/>
  <c r="AQ104" i="120"/>
  <c r="AI104" i="120"/>
  <c r="AP104" i="120"/>
  <c r="AH104" i="120"/>
  <c r="AO104" i="120"/>
  <c r="AG104" i="120"/>
  <c r="AN104" i="120"/>
  <c r="AF104" i="120"/>
  <c r="AM104" i="120"/>
  <c r="AE104" i="120"/>
  <c r="AL104" i="120"/>
  <c r="AD104" i="120"/>
  <c r="AJ49" i="121"/>
  <c r="AJ65" i="121"/>
  <c r="AQ73" i="121"/>
  <c r="AI73" i="121"/>
  <c r="AP73" i="121"/>
  <c r="AH73" i="121"/>
  <c r="AO73" i="121"/>
  <c r="AG73" i="121"/>
  <c r="AN73" i="121"/>
  <c r="AF73" i="121"/>
  <c r="AM73" i="121"/>
  <c r="AE73" i="121"/>
  <c r="AL73" i="121"/>
  <c r="AD73" i="121"/>
  <c r="AJ105" i="121"/>
  <c r="AF19" i="117"/>
  <c r="AN19" i="117"/>
  <c r="AJ23" i="117"/>
  <c r="AR23" i="117"/>
  <c r="AI24" i="117"/>
  <c r="AQ24" i="117"/>
  <c r="AF27" i="117"/>
  <c r="AN27" i="117"/>
  <c r="AL29" i="117"/>
  <c r="AC30" i="117"/>
  <c r="AK30" i="117"/>
  <c r="AJ31" i="117"/>
  <c r="AR31" i="117"/>
  <c r="AI32" i="117"/>
  <c r="AQ32" i="117"/>
  <c r="AF35" i="117"/>
  <c r="AN35" i="117"/>
  <c r="AD37" i="117"/>
  <c r="AL37" i="117"/>
  <c r="AJ39" i="117"/>
  <c r="AR39" i="117"/>
  <c r="AI40" i="117"/>
  <c r="AQ40" i="117"/>
  <c r="AF43" i="117"/>
  <c r="AN43" i="117"/>
  <c r="AD45" i="117"/>
  <c r="AL45" i="117"/>
  <c r="AC46" i="117"/>
  <c r="AK46" i="117"/>
  <c r="AJ47" i="117"/>
  <c r="AR47" i="117"/>
  <c r="AI48" i="117"/>
  <c r="AQ48" i="117"/>
  <c r="AE52" i="117"/>
  <c r="AM52" i="117"/>
  <c r="AD53" i="117"/>
  <c r="AL53" i="117"/>
  <c r="AC54" i="117"/>
  <c r="AK54" i="117"/>
  <c r="AJ55" i="117"/>
  <c r="AR55" i="117"/>
  <c r="AI56" i="117"/>
  <c r="AQ56" i="117"/>
  <c r="AF59" i="117"/>
  <c r="AN59" i="117"/>
  <c r="AE60" i="117"/>
  <c r="AM60" i="117"/>
  <c r="AD61" i="117"/>
  <c r="AL61" i="117"/>
  <c r="AC62" i="117"/>
  <c r="AK62" i="117"/>
  <c r="AJ63" i="117"/>
  <c r="AR63" i="117"/>
  <c r="AI64" i="117"/>
  <c r="AQ64" i="117"/>
  <c r="AF67" i="117"/>
  <c r="AN67" i="117"/>
  <c r="AE68" i="117"/>
  <c r="AM68" i="117"/>
  <c r="AC70" i="117"/>
  <c r="AK70" i="117"/>
  <c r="AJ71" i="117"/>
  <c r="AR71" i="117"/>
  <c r="AI72" i="117"/>
  <c r="AQ72" i="117"/>
  <c r="AF75" i="117"/>
  <c r="AN75" i="117"/>
  <c r="AE76" i="117"/>
  <c r="AM76" i="117"/>
  <c r="AD77" i="117"/>
  <c r="AL77" i="117"/>
  <c r="AC78" i="117"/>
  <c r="AK78" i="117"/>
  <c r="AJ79" i="117"/>
  <c r="AR79" i="117"/>
  <c r="AI80" i="117"/>
  <c r="AQ80" i="117"/>
  <c r="AF83" i="117"/>
  <c r="AN83" i="117"/>
  <c r="AE84" i="117"/>
  <c r="AM84" i="117"/>
  <c r="AD85" i="117"/>
  <c r="AL85" i="117"/>
  <c r="AK86" i="117"/>
  <c r="AJ87" i="117"/>
  <c r="AR87" i="117"/>
  <c r="AI88" i="117"/>
  <c r="AQ88" i="117"/>
  <c r="AF91" i="117"/>
  <c r="AN91" i="117"/>
  <c r="AE92" i="117"/>
  <c r="AM92" i="117"/>
  <c r="AD93" i="117"/>
  <c r="AL93" i="117"/>
  <c r="AC94" i="117"/>
  <c r="AK94" i="117"/>
  <c r="AI96" i="117"/>
  <c r="AQ96" i="117"/>
  <c r="AQ95" i="117" s="1"/>
  <c r="Z22" i="117" s="1"/>
  <c r="AQ22" i="117" s="1"/>
  <c r="AN99" i="117"/>
  <c r="AE100" i="117"/>
  <c r="AM100" i="117"/>
  <c r="AJ103" i="117"/>
  <c r="AR103" i="117"/>
  <c r="AQ104" i="117"/>
  <c r="AE108" i="117"/>
  <c r="AM108" i="117"/>
  <c r="AJ111" i="117"/>
  <c r="AR111" i="117"/>
  <c r="AQ112" i="117"/>
  <c r="AJ24" i="118"/>
  <c r="AR24" i="118"/>
  <c r="AE29" i="118"/>
  <c r="AM29" i="118"/>
  <c r="AJ32" i="118"/>
  <c r="AR32" i="118"/>
  <c r="AE37" i="118"/>
  <c r="AM37" i="118"/>
  <c r="AJ40" i="118"/>
  <c r="AR40" i="118"/>
  <c r="AE45" i="118"/>
  <c r="AM45" i="118"/>
  <c r="AJ48" i="118"/>
  <c r="AR48" i="118"/>
  <c r="AE53" i="118"/>
  <c r="AE51" i="118" s="1"/>
  <c r="N17" i="118" s="1"/>
  <c r="AE17" i="118" s="1"/>
  <c r="AM53" i="118"/>
  <c r="AM51" i="118" s="1"/>
  <c r="V17" i="118" s="1"/>
  <c r="AM17" i="118" s="1"/>
  <c r="AJ56" i="118"/>
  <c r="AR56" i="118"/>
  <c r="AE61" i="118"/>
  <c r="AM61" i="118"/>
  <c r="AJ64" i="118"/>
  <c r="AR64" i="118"/>
  <c r="AJ72" i="118"/>
  <c r="AR72" i="118"/>
  <c r="AE77" i="118"/>
  <c r="AM77" i="118"/>
  <c r="AJ80" i="118"/>
  <c r="AR80" i="118"/>
  <c r="AE85" i="118"/>
  <c r="AM85" i="118"/>
  <c r="AJ88" i="118"/>
  <c r="AR88" i="118"/>
  <c r="AE93" i="118"/>
  <c r="AM93" i="118"/>
  <c r="AJ96" i="118"/>
  <c r="AR96" i="118"/>
  <c r="AE101" i="118"/>
  <c r="AM101" i="118"/>
  <c r="AJ104" i="118"/>
  <c r="AR104" i="118"/>
  <c r="AE109" i="118"/>
  <c r="AM109" i="118"/>
  <c r="AJ112" i="118"/>
  <c r="AR112" i="118"/>
  <c r="AE30" i="119"/>
  <c r="AM30" i="119"/>
  <c r="AJ33" i="119"/>
  <c r="AR33" i="119"/>
  <c r="AJ41" i="119"/>
  <c r="AR41" i="119"/>
  <c r="AE46" i="119"/>
  <c r="AM46" i="119"/>
  <c r="AJ49" i="119"/>
  <c r="AR49" i="119"/>
  <c r="AE54" i="119"/>
  <c r="AM54" i="119"/>
  <c r="AK71" i="119"/>
  <c r="AK69" i="119" s="1"/>
  <c r="T11" i="119" s="1"/>
  <c r="AK11" i="119" s="1"/>
  <c r="AK10" i="119" s="1"/>
  <c r="T7" i="119" s="1"/>
  <c r="AK7" i="119" s="1"/>
  <c r="AQ111" i="119"/>
  <c r="AI111" i="119"/>
  <c r="AP111" i="119"/>
  <c r="AH111" i="119"/>
  <c r="AO111" i="119"/>
  <c r="AG111" i="119"/>
  <c r="AN111" i="119"/>
  <c r="AF111" i="119"/>
  <c r="AM111" i="119"/>
  <c r="AE111" i="119"/>
  <c r="AL111" i="119"/>
  <c r="AD111" i="119"/>
  <c r="AQ112" i="119"/>
  <c r="AQ40" i="120"/>
  <c r="AI40" i="120"/>
  <c r="AP40" i="120"/>
  <c r="AH40" i="120"/>
  <c r="AO40" i="120"/>
  <c r="AG40" i="120"/>
  <c r="AN40" i="120"/>
  <c r="AN38" i="120" s="1"/>
  <c r="W16" i="120" s="1"/>
  <c r="AN16" i="120" s="1"/>
  <c r="AF40" i="120"/>
  <c r="AF38" i="120" s="1"/>
  <c r="O16" i="120" s="1"/>
  <c r="AF16" i="120" s="1"/>
  <c r="AM40" i="120"/>
  <c r="AE40" i="120"/>
  <c r="AL40" i="120"/>
  <c r="AD40" i="120"/>
  <c r="AD38" i="120" s="1"/>
  <c r="M16" i="120" s="1"/>
  <c r="AD16" i="120" s="1"/>
  <c r="AQ41" i="120"/>
  <c r="AK96" i="120"/>
  <c r="AP26" i="121"/>
  <c r="AH26" i="121"/>
  <c r="AO26" i="121"/>
  <c r="AG26" i="121"/>
  <c r="AN26" i="121"/>
  <c r="AF26" i="121"/>
  <c r="AF25" i="121" s="1"/>
  <c r="O9" i="121" s="1"/>
  <c r="AF9" i="121" s="1"/>
  <c r="AF8" i="121" s="1"/>
  <c r="O6" i="121" s="1"/>
  <c r="AF6" i="121" s="1"/>
  <c r="AM26" i="121"/>
  <c r="AE26" i="121"/>
  <c r="AL26" i="121"/>
  <c r="AD26" i="121"/>
  <c r="AK26" i="121"/>
  <c r="AC26" i="121"/>
  <c r="AP42" i="121"/>
  <c r="AH42" i="121"/>
  <c r="AO42" i="121"/>
  <c r="AG42" i="121"/>
  <c r="AN42" i="121"/>
  <c r="AF42" i="121"/>
  <c r="AM42" i="121"/>
  <c r="AE42" i="121"/>
  <c r="AL42" i="121"/>
  <c r="AL38" i="121" s="1"/>
  <c r="U16" i="121" s="1"/>
  <c r="AL16" i="121" s="1"/>
  <c r="AD42" i="121"/>
  <c r="AK42" i="121"/>
  <c r="AC42" i="121"/>
  <c r="AK49" i="121"/>
  <c r="AP58" i="121"/>
  <c r="AH58" i="121"/>
  <c r="AO58" i="121"/>
  <c r="AG58" i="121"/>
  <c r="AN58" i="121"/>
  <c r="AN51" i="121" s="1"/>
  <c r="W17" i="121" s="1"/>
  <c r="AN17" i="121" s="1"/>
  <c r="AF58" i="121"/>
  <c r="AM58" i="121"/>
  <c r="AE58" i="121"/>
  <c r="AL58" i="121"/>
  <c r="AD58" i="121"/>
  <c r="AK58" i="121"/>
  <c r="AC58" i="121"/>
  <c r="AK65" i="121"/>
  <c r="AD69" i="121"/>
  <c r="M11" i="121" s="1"/>
  <c r="AD11" i="121" s="1"/>
  <c r="AD10" i="121" s="1"/>
  <c r="M7" i="121" s="1"/>
  <c r="AD7" i="121" s="1"/>
  <c r="AP90" i="121"/>
  <c r="AH90" i="121"/>
  <c r="AO90" i="121"/>
  <c r="AG90" i="121"/>
  <c r="AN90" i="121"/>
  <c r="AF90" i="121"/>
  <c r="AM90" i="121"/>
  <c r="AE90" i="121"/>
  <c r="AL90" i="121"/>
  <c r="AD90" i="121"/>
  <c r="AK90" i="121"/>
  <c r="AC90" i="121"/>
  <c r="AP98" i="121"/>
  <c r="AH98" i="121"/>
  <c r="AO98" i="121"/>
  <c r="AG98" i="121"/>
  <c r="AN98" i="121"/>
  <c r="AF98" i="121"/>
  <c r="AF95" i="121" s="1"/>
  <c r="O22" i="121" s="1"/>
  <c r="AF22" i="121" s="1"/>
  <c r="AM98" i="121"/>
  <c r="AE98" i="121"/>
  <c r="AL98" i="121"/>
  <c r="AD98" i="121"/>
  <c r="AK98" i="121"/>
  <c r="AK95" i="121" s="1"/>
  <c r="T22" i="121" s="1"/>
  <c r="AK22" i="121" s="1"/>
  <c r="AC98" i="121"/>
  <c r="AK105" i="121"/>
  <c r="AO56" i="123"/>
  <c r="AG56" i="123"/>
  <c r="AN56" i="123"/>
  <c r="AF56" i="123"/>
  <c r="AM56" i="123"/>
  <c r="AE56" i="123"/>
  <c r="AL56" i="123"/>
  <c r="AD56" i="123"/>
  <c r="AK56" i="123"/>
  <c r="AC56" i="123"/>
  <c r="AQ56" i="123"/>
  <c r="AI56" i="123"/>
  <c r="AR56" i="123"/>
  <c r="AP56" i="123"/>
  <c r="AJ56" i="123"/>
  <c r="AH56" i="123"/>
  <c r="AG19" i="117"/>
  <c r="AC23" i="117"/>
  <c r="AJ24" i="117"/>
  <c r="AG27" i="117"/>
  <c r="AE29" i="117"/>
  <c r="AD30" i="117"/>
  <c r="AC31" i="117"/>
  <c r="AJ32" i="117"/>
  <c r="AG35" i="117"/>
  <c r="AE37" i="117"/>
  <c r="AC39" i="117"/>
  <c r="AC38" i="117" s="1"/>
  <c r="L16" i="117" s="1"/>
  <c r="AC16" i="117" s="1"/>
  <c r="AJ40" i="117"/>
  <c r="AG43" i="117"/>
  <c r="AE45" i="117"/>
  <c r="AD46" i="117"/>
  <c r="AC47" i="117"/>
  <c r="AJ48" i="117"/>
  <c r="AF52" i="117"/>
  <c r="AE53" i="117"/>
  <c r="AD54" i="117"/>
  <c r="AC55" i="117"/>
  <c r="AJ56" i="117"/>
  <c r="AG59" i="117"/>
  <c r="AF60" i="117"/>
  <c r="AE61" i="117"/>
  <c r="AD62" i="117"/>
  <c r="AC63" i="117"/>
  <c r="AJ64" i="117"/>
  <c r="AG67" i="117"/>
  <c r="AF68" i="117"/>
  <c r="AD70" i="117"/>
  <c r="AC71" i="117"/>
  <c r="AJ72" i="117"/>
  <c r="AG75" i="117"/>
  <c r="AF76" i="117"/>
  <c r="AE77" i="117"/>
  <c r="AD78" i="117"/>
  <c r="AC79" i="117"/>
  <c r="AJ80" i="117"/>
  <c r="AG83" i="117"/>
  <c r="AF84" i="117"/>
  <c r="AE85" i="117"/>
  <c r="AD86" i="117"/>
  <c r="AC87" i="117"/>
  <c r="AJ88" i="117"/>
  <c r="AG91" i="117"/>
  <c r="AF92" i="117"/>
  <c r="AE93" i="117"/>
  <c r="AD94" i="117"/>
  <c r="AJ96" i="117"/>
  <c r="AG99" i="117"/>
  <c r="AF100" i="117"/>
  <c r="AE101" i="117"/>
  <c r="AD102" i="117"/>
  <c r="AC103" i="117"/>
  <c r="AJ104" i="117"/>
  <c r="AF108" i="117"/>
  <c r="AF95" i="117" s="1"/>
  <c r="O22" i="117" s="1"/>
  <c r="AF22" i="117" s="1"/>
  <c r="AC111" i="117"/>
  <c r="AJ112" i="117"/>
  <c r="AD23" i="118"/>
  <c r="AC24" i="118"/>
  <c r="AF29" i="118"/>
  <c r="AD31" i="118"/>
  <c r="AC32" i="118"/>
  <c r="AJ33" i="118"/>
  <c r="AF37" i="118"/>
  <c r="AD39" i="118"/>
  <c r="AC40" i="118"/>
  <c r="AC38" i="118" s="1"/>
  <c r="L16" i="118" s="1"/>
  <c r="AC16" i="118" s="1"/>
  <c r="AJ41" i="118"/>
  <c r="AF45" i="118"/>
  <c r="AD47" i="118"/>
  <c r="AC48" i="118"/>
  <c r="AJ49" i="118"/>
  <c r="AF53" i="118"/>
  <c r="AF51" i="118" s="1"/>
  <c r="O17" i="118" s="1"/>
  <c r="AF17" i="118" s="1"/>
  <c r="AD55" i="118"/>
  <c r="AC56" i="118"/>
  <c r="AJ57" i="118"/>
  <c r="AF61" i="118"/>
  <c r="AD63" i="118"/>
  <c r="AC64" i="118"/>
  <c r="AJ65" i="118"/>
  <c r="AD71" i="118"/>
  <c r="AD69" i="118" s="1"/>
  <c r="M11" i="118" s="1"/>
  <c r="AD11" i="118" s="1"/>
  <c r="AD10" i="118" s="1"/>
  <c r="M7" i="118" s="1"/>
  <c r="AD7" i="118" s="1"/>
  <c r="AC72" i="118"/>
  <c r="AC69" i="118" s="1"/>
  <c r="L11" i="118" s="1"/>
  <c r="AC11" i="118" s="1"/>
  <c r="AC10" i="118" s="1"/>
  <c r="L7" i="118" s="1"/>
  <c r="AC7" i="118" s="1"/>
  <c r="AJ73" i="118"/>
  <c r="AF77" i="118"/>
  <c r="AD79" i="118"/>
  <c r="AC80" i="118"/>
  <c r="AJ81" i="118"/>
  <c r="AF85" i="118"/>
  <c r="AD87" i="118"/>
  <c r="AC88" i="118"/>
  <c r="AJ89" i="118"/>
  <c r="AF93" i="118"/>
  <c r="AC96" i="118"/>
  <c r="AJ97" i="118"/>
  <c r="AF101" i="118"/>
  <c r="AD103" i="118"/>
  <c r="AC104" i="118"/>
  <c r="AJ105" i="118"/>
  <c r="AF109" i="118"/>
  <c r="AD111" i="118"/>
  <c r="AC112" i="118"/>
  <c r="AJ18" i="119"/>
  <c r="AD24" i="119"/>
  <c r="AJ26" i="119"/>
  <c r="AF30" i="119"/>
  <c r="AD32" i="119"/>
  <c r="AC33" i="119"/>
  <c r="AC25" i="119" s="1"/>
  <c r="L9" i="119" s="1"/>
  <c r="AC9" i="119" s="1"/>
  <c r="AC8" i="119" s="1"/>
  <c r="L6" i="119" s="1"/>
  <c r="AC6" i="119" s="1"/>
  <c r="AJ34" i="119"/>
  <c r="AD40" i="119"/>
  <c r="AC41" i="119"/>
  <c r="AC38" i="119" s="1"/>
  <c r="L16" i="119" s="1"/>
  <c r="AC16" i="119" s="1"/>
  <c r="AJ42" i="119"/>
  <c r="AF46" i="119"/>
  <c r="AD48" i="119"/>
  <c r="AD38" i="119" s="1"/>
  <c r="M16" i="119" s="1"/>
  <c r="AD16" i="119" s="1"/>
  <c r="AC49" i="119"/>
  <c r="AJ50" i="119"/>
  <c r="AF54" i="119"/>
  <c r="AP56" i="119"/>
  <c r="AH56" i="119"/>
  <c r="AO56" i="119"/>
  <c r="AG56" i="119"/>
  <c r="AN56" i="119"/>
  <c r="AF56" i="119"/>
  <c r="AM56" i="119"/>
  <c r="AE56" i="119"/>
  <c r="AK56" i="119"/>
  <c r="AC56" i="119"/>
  <c r="AH58" i="119"/>
  <c r="AJ64" i="119"/>
  <c r="AR71" i="119"/>
  <c r="AR69" i="119" s="1"/>
  <c r="AA11" i="119" s="1"/>
  <c r="AR11" i="119" s="1"/>
  <c r="AR10" i="119" s="1"/>
  <c r="AA7" i="119" s="1"/>
  <c r="AR7" i="119" s="1"/>
  <c r="AJ79" i="119"/>
  <c r="AJ88" i="119"/>
  <c r="AP96" i="119"/>
  <c r="AH96" i="119"/>
  <c r="AO96" i="119"/>
  <c r="AG96" i="119"/>
  <c r="AN96" i="119"/>
  <c r="AF96" i="119"/>
  <c r="AF95" i="119" s="1"/>
  <c r="O22" i="119" s="1"/>
  <c r="AF22" i="119" s="1"/>
  <c r="AM96" i="119"/>
  <c r="AE96" i="119"/>
  <c r="AL96" i="119"/>
  <c r="AD96" i="119"/>
  <c r="AK96" i="119"/>
  <c r="AC96" i="119"/>
  <c r="AC111" i="119"/>
  <c r="AR112" i="119"/>
  <c r="AJ32" i="120"/>
  <c r="AC40" i="120"/>
  <c r="AC38" i="120" s="1"/>
  <c r="L16" i="120" s="1"/>
  <c r="AC16" i="120" s="1"/>
  <c r="AR41" i="120"/>
  <c r="AJ49" i="120"/>
  <c r="AP57" i="120"/>
  <c r="AH57" i="120"/>
  <c r="AO57" i="120"/>
  <c r="AG57" i="120"/>
  <c r="AN57" i="120"/>
  <c r="AF57" i="120"/>
  <c r="AM57" i="120"/>
  <c r="AE57" i="120"/>
  <c r="AL57" i="120"/>
  <c r="AD57" i="120"/>
  <c r="AK57" i="120"/>
  <c r="AC57" i="120"/>
  <c r="AQ64" i="120"/>
  <c r="AI64" i="120"/>
  <c r="AP64" i="120"/>
  <c r="AH64" i="120"/>
  <c r="AO64" i="120"/>
  <c r="AG64" i="120"/>
  <c r="AN64" i="120"/>
  <c r="AF64" i="120"/>
  <c r="AM64" i="120"/>
  <c r="AE64" i="120"/>
  <c r="AL64" i="120"/>
  <c r="AD64" i="120"/>
  <c r="AQ80" i="120"/>
  <c r="AI80" i="120"/>
  <c r="AP80" i="120"/>
  <c r="AH80" i="120"/>
  <c r="AO80" i="120"/>
  <c r="AO69" i="120" s="1"/>
  <c r="X11" i="120" s="1"/>
  <c r="AO11" i="120" s="1"/>
  <c r="AO10" i="120" s="1"/>
  <c r="X7" i="120" s="1"/>
  <c r="AO7" i="120" s="1"/>
  <c r="AG80" i="120"/>
  <c r="AN80" i="120"/>
  <c r="AF80" i="120"/>
  <c r="AM80" i="120"/>
  <c r="AE80" i="120"/>
  <c r="AL80" i="120"/>
  <c r="AD80" i="120"/>
  <c r="AG82" i="120"/>
  <c r="P21" i="120" s="1"/>
  <c r="AG21" i="120" s="1"/>
  <c r="AR96" i="120"/>
  <c r="AJ104" i="120"/>
  <c r="AQ112" i="120"/>
  <c r="AI112" i="120"/>
  <c r="AP112" i="120"/>
  <c r="AH112" i="120"/>
  <c r="AO112" i="120"/>
  <c r="AG112" i="120"/>
  <c r="AN112" i="120"/>
  <c r="AF112" i="120"/>
  <c r="AM112" i="120"/>
  <c r="AE112" i="120"/>
  <c r="AL112" i="120"/>
  <c r="AD112" i="120"/>
  <c r="AI26" i="121"/>
  <c r="AQ33" i="121"/>
  <c r="AI33" i="121"/>
  <c r="AP33" i="121"/>
  <c r="AH33" i="121"/>
  <c r="AO33" i="121"/>
  <c r="AG33" i="121"/>
  <c r="AN33" i="121"/>
  <c r="AF33" i="121"/>
  <c r="AM33" i="121"/>
  <c r="AE33" i="121"/>
  <c r="AL33" i="121"/>
  <c r="AD33" i="121"/>
  <c r="AI42" i="121"/>
  <c r="AR49" i="121"/>
  <c r="AI58" i="121"/>
  <c r="AR65" i="121"/>
  <c r="AQ81" i="121"/>
  <c r="AI81" i="121"/>
  <c r="AP81" i="121"/>
  <c r="AH81" i="121"/>
  <c r="AO81" i="121"/>
  <c r="AG81" i="121"/>
  <c r="AN81" i="121"/>
  <c r="AF81" i="121"/>
  <c r="AM81" i="121"/>
  <c r="AE81" i="121"/>
  <c r="AL81" i="121"/>
  <c r="AD81" i="121"/>
  <c r="AI90" i="121"/>
  <c r="AI98" i="121"/>
  <c r="AI95" i="121" s="1"/>
  <c r="R22" i="121" s="1"/>
  <c r="AI22" i="121" s="1"/>
  <c r="AR105" i="121"/>
  <c r="AQ77" i="122"/>
  <c r="AI77" i="122"/>
  <c r="AP77" i="122"/>
  <c r="AH77" i="122"/>
  <c r="AO77" i="122"/>
  <c r="AG77" i="122"/>
  <c r="AN77" i="122"/>
  <c r="AF77" i="122"/>
  <c r="AM77" i="122"/>
  <c r="AE77" i="122"/>
  <c r="AL77" i="122"/>
  <c r="AD77" i="122"/>
  <c r="AR77" i="122"/>
  <c r="AK77" i="122"/>
  <c r="AJ77" i="122"/>
  <c r="AJ57" i="119"/>
  <c r="AR57" i="119"/>
  <c r="AH59" i="119"/>
  <c r="AP59" i="119"/>
  <c r="AG60" i="119"/>
  <c r="AO60" i="119"/>
  <c r="AF61" i="119"/>
  <c r="AN61" i="119"/>
  <c r="AE62" i="119"/>
  <c r="AM62" i="119"/>
  <c r="AJ65" i="119"/>
  <c r="AR65" i="119"/>
  <c r="AI66" i="119"/>
  <c r="AQ66" i="119"/>
  <c r="AH67" i="119"/>
  <c r="AP67" i="119"/>
  <c r="AG68" i="119"/>
  <c r="AO68" i="119"/>
  <c r="AE70" i="119"/>
  <c r="AM70" i="119"/>
  <c r="AJ73" i="119"/>
  <c r="AR73" i="119"/>
  <c r="AI74" i="119"/>
  <c r="AQ74" i="119"/>
  <c r="AH75" i="119"/>
  <c r="AP75" i="119"/>
  <c r="AG76" i="119"/>
  <c r="AO76" i="119"/>
  <c r="AF77" i="119"/>
  <c r="AN77" i="119"/>
  <c r="AE78" i="119"/>
  <c r="AM78" i="119"/>
  <c r="AJ81" i="119"/>
  <c r="AR81" i="119"/>
  <c r="AH83" i="119"/>
  <c r="AP83" i="119"/>
  <c r="AG84" i="119"/>
  <c r="AG82" i="119" s="1"/>
  <c r="P21" i="119" s="1"/>
  <c r="AG21" i="119" s="1"/>
  <c r="AO84" i="119"/>
  <c r="AO82" i="119" s="1"/>
  <c r="X21" i="119" s="1"/>
  <c r="AO21" i="119" s="1"/>
  <c r="AF85" i="119"/>
  <c r="AF82" i="119" s="1"/>
  <c r="O21" i="119" s="1"/>
  <c r="AF21" i="119" s="1"/>
  <c r="AN85" i="119"/>
  <c r="AN82" i="119" s="1"/>
  <c r="W21" i="119" s="1"/>
  <c r="AN21" i="119" s="1"/>
  <c r="AE86" i="119"/>
  <c r="AM86" i="119"/>
  <c r="AJ89" i="119"/>
  <c r="AR89" i="119"/>
  <c r="AI90" i="119"/>
  <c r="AQ90" i="119"/>
  <c r="AH91" i="119"/>
  <c r="AP91" i="119"/>
  <c r="AG92" i="119"/>
  <c r="AO92" i="119"/>
  <c r="AF93" i="119"/>
  <c r="AN93" i="119"/>
  <c r="AE94" i="119"/>
  <c r="AM94" i="119"/>
  <c r="AJ97" i="119"/>
  <c r="AJ95" i="119" s="1"/>
  <c r="S22" i="119" s="1"/>
  <c r="AJ22" i="119" s="1"/>
  <c r="AR97" i="119"/>
  <c r="AR95" i="119" s="1"/>
  <c r="AA22" i="119" s="1"/>
  <c r="AR22" i="119" s="1"/>
  <c r="AI98" i="119"/>
  <c r="AI95" i="119" s="1"/>
  <c r="R22" i="119" s="1"/>
  <c r="AI22" i="119" s="1"/>
  <c r="AQ98" i="119"/>
  <c r="AH99" i="119"/>
  <c r="AP99" i="119"/>
  <c r="AG100" i="119"/>
  <c r="AO100" i="119"/>
  <c r="AF101" i="119"/>
  <c r="AN101" i="119"/>
  <c r="AE102" i="119"/>
  <c r="AM102" i="119"/>
  <c r="AJ105" i="119"/>
  <c r="AR105" i="119"/>
  <c r="AI106" i="119"/>
  <c r="AQ106" i="119"/>
  <c r="AH107" i="119"/>
  <c r="AP107" i="119"/>
  <c r="AG108" i="119"/>
  <c r="AO108" i="119"/>
  <c r="AF109" i="119"/>
  <c r="AN109" i="119"/>
  <c r="AE110" i="119"/>
  <c r="AM110" i="119"/>
  <c r="AJ18" i="120"/>
  <c r="AR18" i="120"/>
  <c r="AI19" i="120"/>
  <c r="AQ19" i="120"/>
  <c r="AE23" i="120"/>
  <c r="AM23" i="120"/>
  <c r="AJ26" i="120"/>
  <c r="AR26" i="120"/>
  <c r="AI27" i="120"/>
  <c r="AQ27" i="120"/>
  <c r="AH28" i="120"/>
  <c r="AH25" i="120" s="1"/>
  <c r="Q9" i="120" s="1"/>
  <c r="AH9" i="120" s="1"/>
  <c r="AH8" i="120" s="1"/>
  <c r="Q6" i="120" s="1"/>
  <c r="AH6" i="120" s="1"/>
  <c r="AP28" i="120"/>
  <c r="AP25" i="120" s="1"/>
  <c r="Y9" i="120" s="1"/>
  <c r="AP9" i="120" s="1"/>
  <c r="AP8" i="120" s="1"/>
  <c r="Y6" i="120" s="1"/>
  <c r="AP6" i="120" s="1"/>
  <c r="AG29" i="120"/>
  <c r="AO29" i="120"/>
  <c r="AO25" i="120" s="1"/>
  <c r="X9" i="120" s="1"/>
  <c r="AO9" i="120" s="1"/>
  <c r="AO8" i="120" s="1"/>
  <c r="X6" i="120" s="1"/>
  <c r="AO6" i="120" s="1"/>
  <c r="AF30" i="120"/>
  <c r="AN30" i="120"/>
  <c r="AE31" i="120"/>
  <c r="AM31" i="120"/>
  <c r="AJ34" i="120"/>
  <c r="AR34" i="120"/>
  <c r="AI35" i="120"/>
  <c r="AQ35" i="120"/>
  <c r="AH36" i="120"/>
  <c r="AP36" i="120"/>
  <c r="AG37" i="120"/>
  <c r="AO37" i="120"/>
  <c r="AE39" i="120"/>
  <c r="AM39" i="120"/>
  <c r="AJ42" i="120"/>
  <c r="AR42" i="120"/>
  <c r="AR38" i="120" s="1"/>
  <c r="AA16" i="120" s="1"/>
  <c r="AR16" i="120" s="1"/>
  <c r="AI43" i="120"/>
  <c r="AQ43" i="120"/>
  <c r="AH44" i="120"/>
  <c r="AP44" i="120"/>
  <c r="AG45" i="120"/>
  <c r="AO45" i="120"/>
  <c r="AF46" i="120"/>
  <c r="AN46" i="120"/>
  <c r="AE47" i="120"/>
  <c r="AM47" i="120"/>
  <c r="AJ50" i="120"/>
  <c r="AR50" i="120"/>
  <c r="AH52" i="120"/>
  <c r="AP52" i="120"/>
  <c r="AG53" i="120"/>
  <c r="AG51" i="120" s="1"/>
  <c r="P17" i="120" s="1"/>
  <c r="AG17" i="120" s="1"/>
  <c r="AO53" i="120"/>
  <c r="AO51" i="120" s="1"/>
  <c r="X17" i="120" s="1"/>
  <c r="AO17" i="120" s="1"/>
  <c r="AF54" i="120"/>
  <c r="AN54" i="120"/>
  <c r="AN51" i="120" s="1"/>
  <c r="W17" i="120" s="1"/>
  <c r="AN17" i="120" s="1"/>
  <c r="AE55" i="120"/>
  <c r="AM55" i="120"/>
  <c r="AM51" i="120" s="1"/>
  <c r="V17" i="120" s="1"/>
  <c r="AM17" i="120" s="1"/>
  <c r="AJ58" i="120"/>
  <c r="AR58" i="120"/>
  <c r="AI59" i="120"/>
  <c r="AQ59" i="120"/>
  <c r="AH60" i="120"/>
  <c r="AP60" i="120"/>
  <c r="AG61" i="120"/>
  <c r="AO61" i="120"/>
  <c r="AF62" i="120"/>
  <c r="AN62" i="120"/>
  <c r="AE63" i="120"/>
  <c r="AM63" i="120"/>
  <c r="AJ66" i="120"/>
  <c r="AR66" i="120"/>
  <c r="AI67" i="120"/>
  <c r="AQ67" i="120"/>
  <c r="AH68" i="120"/>
  <c r="AP68" i="120"/>
  <c r="AF70" i="120"/>
  <c r="AN70" i="120"/>
  <c r="AN69" i="120" s="1"/>
  <c r="W11" i="120" s="1"/>
  <c r="AN11" i="120" s="1"/>
  <c r="AN10" i="120" s="1"/>
  <c r="W7" i="120" s="1"/>
  <c r="AN7" i="120" s="1"/>
  <c r="AE71" i="120"/>
  <c r="AE69" i="120" s="1"/>
  <c r="N11" i="120" s="1"/>
  <c r="AE11" i="120" s="1"/>
  <c r="AE10" i="120" s="1"/>
  <c r="N7" i="120" s="1"/>
  <c r="AE7" i="120" s="1"/>
  <c r="AM71" i="120"/>
  <c r="AJ74" i="120"/>
  <c r="AR74" i="120"/>
  <c r="AI75" i="120"/>
  <c r="AQ75" i="120"/>
  <c r="AH76" i="120"/>
  <c r="AP76" i="120"/>
  <c r="AG77" i="120"/>
  <c r="AO77" i="120"/>
  <c r="AF78" i="120"/>
  <c r="AN78" i="120"/>
  <c r="AE79" i="120"/>
  <c r="AM79" i="120"/>
  <c r="AI83" i="120"/>
  <c r="AQ83" i="120"/>
  <c r="AQ82" i="120" s="1"/>
  <c r="Z21" i="120" s="1"/>
  <c r="AQ21" i="120" s="1"/>
  <c r="AH84" i="120"/>
  <c r="AP84" i="120"/>
  <c r="AP82" i="120" s="1"/>
  <c r="Y21" i="120" s="1"/>
  <c r="AP21" i="120" s="1"/>
  <c r="AG85" i="120"/>
  <c r="AO85" i="120"/>
  <c r="AO82" i="120" s="1"/>
  <c r="X21" i="120" s="1"/>
  <c r="AO21" i="120" s="1"/>
  <c r="AF86" i="120"/>
  <c r="AN86" i="120"/>
  <c r="AN82" i="120" s="1"/>
  <c r="W21" i="120" s="1"/>
  <c r="AN21" i="120" s="1"/>
  <c r="AE87" i="120"/>
  <c r="AM87" i="120"/>
  <c r="AJ90" i="120"/>
  <c r="AR90" i="120"/>
  <c r="AI91" i="120"/>
  <c r="AQ91" i="120"/>
  <c r="AH92" i="120"/>
  <c r="AP92" i="120"/>
  <c r="AG93" i="120"/>
  <c r="AO93" i="120"/>
  <c r="AF94" i="120"/>
  <c r="AN94" i="120"/>
  <c r="AJ98" i="120"/>
  <c r="AR98" i="120"/>
  <c r="AI99" i="120"/>
  <c r="AQ99" i="120"/>
  <c r="AH100" i="120"/>
  <c r="AP100" i="120"/>
  <c r="AG101" i="120"/>
  <c r="AO101" i="120"/>
  <c r="AF102" i="120"/>
  <c r="AN102" i="120"/>
  <c r="AE103" i="120"/>
  <c r="AM103" i="120"/>
  <c r="AJ106" i="120"/>
  <c r="AR106" i="120"/>
  <c r="AI107" i="120"/>
  <c r="AQ107" i="120"/>
  <c r="AH108" i="120"/>
  <c r="AP108" i="120"/>
  <c r="AG109" i="120"/>
  <c r="AO109" i="120"/>
  <c r="AF110" i="120"/>
  <c r="AN110" i="120"/>
  <c r="AE111" i="120"/>
  <c r="AM111" i="120"/>
  <c r="AJ19" i="121"/>
  <c r="AR19" i="121"/>
  <c r="AF23" i="121"/>
  <c r="AN23" i="121"/>
  <c r="AE24" i="121"/>
  <c r="AM24" i="121"/>
  <c r="AJ27" i="121"/>
  <c r="AJ25" i="121" s="1"/>
  <c r="S9" i="121" s="1"/>
  <c r="AJ9" i="121" s="1"/>
  <c r="AJ8" i="121" s="1"/>
  <c r="S6" i="121" s="1"/>
  <c r="AJ6" i="121" s="1"/>
  <c r="AR27" i="121"/>
  <c r="AR25" i="121" s="1"/>
  <c r="AA9" i="121" s="1"/>
  <c r="AR9" i="121" s="1"/>
  <c r="AR8" i="121" s="1"/>
  <c r="AA6" i="121" s="1"/>
  <c r="AR6" i="121" s="1"/>
  <c r="AI28" i="121"/>
  <c r="AQ28" i="121"/>
  <c r="AQ25" i="121" s="1"/>
  <c r="Z9" i="121" s="1"/>
  <c r="AQ9" i="121" s="1"/>
  <c r="AQ8" i="121" s="1"/>
  <c r="Z6" i="121" s="1"/>
  <c r="AQ6" i="121" s="1"/>
  <c r="AP29" i="121"/>
  <c r="AO30" i="121"/>
  <c r="AF31" i="121"/>
  <c r="AN31" i="121"/>
  <c r="AE32" i="121"/>
  <c r="AM32" i="121"/>
  <c r="AJ35" i="121"/>
  <c r="AR35" i="121"/>
  <c r="AI36" i="121"/>
  <c r="AQ36" i="121"/>
  <c r="AF39" i="121"/>
  <c r="AN39" i="121"/>
  <c r="AE40" i="121"/>
  <c r="AE38" i="121" s="1"/>
  <c r="N16" i="121" s="1"/>
  <c r="AE16" i="121" s="1"/>
  <c r="AM40" i="121"/>
  <c r="AM38" i="121" s="1"/>
  <c r="V16" i="121" s="1"/>
  <c r="AM16" i="121" s="1"/>
  <c r="AJ43" i="121"/>
  <c r="AR43" i="121"/>
  <c r="AI44" i="121"/>
  <c r="AQ44" i="121"/>
  <c r="AF47" i="121"/>
  <c r="AN47" i="121"/>
  <c r="AE48" i="121"/>
  <c r="AM48" i="121"/>
  <c r="AI52" i="121"/>
  <c r="AQ52" i="121"/>
  <c r="AF55" i="121"/>
  <c r="AN55" i="121"/>
  <c r="AE56" i="121"/>
  <c r="AM56" i="121"/>
  <c r="AJ59" i="121"/>
  <c r="AR59" i="121"/>
  <c r="AI60" i="121"/>
  <c r="AQ60" i="121"/>
  <c r="AF63" i="121"/>
  <c r="AN63" i="121"/>
  <c r="AE64" i="121"/>
  <c r="AM64" i="121"/>
  <c r="AJ67" i="121"/>
  <c r="AR67" i="121"/>
  <c r="AI68" i="121"/>
  <c r="AQ68" i="121"/>
  <c r="AF71" i="121"/>
  <c r="AN71" i="121"/>
  <c r="AE72" i="121"/>
  <c r="AM72" i="121"/>
  <c r="AM69" i="121" s="1"/>
  <c r="V11" i="121" s="1"/>
  <c r="AM11" i="121" s="1"/>
  <c r="AM10" i="121" s="1"/>
  <c r="V7" i="121" s="1"/>
  <c r="AM7" i="121" s="1"/>
  <c r="AJ75" i="121"/>
  <c r="AR75" i="121"/>
  <c r="AR69" i="121" s="1"/>
  <c r="AA11" i="121" s="1"/>
  <c r="AR11" i="121" s="1"/>
  <c r="AR10" i="121" s="1"/>
  <c r="AA7" i="121" s="1"/>
  <c r="AR7" i="121" s="1"/>
  <c r="AI76" i="121"/>
  <c r="AQ76" i="121"/>
  <c r="AF79" i="121"/>
  <c r="AN79" i="121"/>
  <c r="AE80" i="121"/>
  <c r="AM80" i="121"/>
  <c r="AJ83" i="121"/>
  <c r="AR83" i="121"/>
  <c r="AI84" i="121"/>
  <c r="AQ84" i="121"/>
  <c r="AQ82" i="121" s="1"/>
  <c r="Z21" i="121" s="1"/>
  <c r="AQ21" i="121" s="1"/>
  <c r="AQ20" i="121" s="1"/>
  <c r="Z14" i="121" s="1"/>
  <c r="AQ14" i="121" s="1"/>
  <c r="AF87" i="121"/>
  <c r="AN87" i="121"/>
  <c r="AN82" i="121" s="1"/>
  <c r="W21" i="121" s="1"/>
  <c r="AN21" i="121" s="1"/>
  <c r="AN20" i="121" s="1"/>
  <c r="W14" i="121" s="1"/>
  <c r="AN14" i="121" s="1"/>
  <c r="AE88" i="121"/>
  <c r="AM88" i="121"/>
  <c r="AJ91" i="121"/>
  <c r="AR91" i="121"/>
  <c r="AI92" i="121"/>
  <c r="AQ92" i="121"/>
  <c r="AE96" i="121"/>
  <c r="AM96" i="121"/>
  <c r="AJ99" i="121"/>
  <c r="AR99" i="121"/>
  <c r="AI100" i="121"/>
  <c r="AQ100" i="121"/>
  <c r="AF103" i="121"/>
  <c r="AN103" i="121"/>
  <c r="AN95" i="121" s="1"/>
  <c r="W22" i="121" s="1"/>
  <c r="AN22" i="121" s="1"/>
  <c r="AE104" i="121"/>
  <c r="AM104" i="121"/>
  <c r="AJ107" i="121"/>
  <c r="AR107" i="121"/>
  <c r="AI108" i="121"/>
  <c r="AQ108" i="121"/>
  <c r="AF111" i="121"/>
  <c r="AN111" i="121"/>
  <c r="AE112" i="121"/>
  <c r="AM112" i="121"/>
  <c r="AJ30" i="122"/>
  <c r="AQ53" i="122"/>
  <c r="AI53" i="122"/>
  <c r="AP53" i="122"/>
  <c r="AH53" i="122"/>
  <c r="AO53" i="122"/>
  <c r="AG53" i="122"/>
  <c r="AN53" i="122"/>
  <c r="AN51" i="122" s="1"/>
  <c r="W17" i="122" s="1"/>
  <c r="AN17" i="122" s="1"/>
  <c r="AF53" i="122"/>
  <c r="AM53" i="122"/>
  <c r="AE53" i="122"/>
  <c r="AL53" i="122"/>
  <c r="AD53" i="122"/>
  <c r="AD51" i="122" s="1"/>
  <c r="M17" i="122" s="1"/>
  <c r="AD17" i="122" s="1"/>
  <c r="AR82" i="122"/>
  <c r="AA21" i="122" s="1"/>
  <c r="AR21" i="122" s="1"/>
  <c r="AQ93" i="122"/>
  <c r="AI93" i="122"/>
  <c r="AP93" i="122"/>
  <c r="AH93" i="122"/>
  <c r="AO93" i="122"/>
  <c r="AG93" i="122"/>
  <c r="AN93" i="122"/>
  <c r="AF93" i="122"/>
  <c r="AM93" i="122"/>
  <c r="AE93" i="122"/>
  <c r="AL93" i="122"/>
  <c r="AD93" i="122"/>
  <c r="AO40" i="123"/>
  <c r="AG40" i="123"/>
  <c r="AN40" i="123"/>
  <c r="AF40" i="123"/>
  <c r="AM40" i="123"/>
  <c r="AE40" i="123"/>
  <c r="AL40" i="123"/>
  <c r="AD40" i="123"/>
  <c r="AK40" i="123"/>
  <c r="AC40" i="123"/>
  <c r="AQ40" i="123"/>
  <c r="AQ38" i="123" s="1"/>
  <c r="Z16" i="123" s="1"/>
  <c r="AQ16" i="123" s="1"/>
  <c r="AI40" i="123"/>
  <c r="AR40" i="123"/>
  <c r="AP40" i="123"/>
  <c r="AJ40" i="123"/>
  <c r="AO64" i="123"/>
  <c r="AG64" i="123"/>
  <c r="AN64" i="123"/>
  <c r="AF64" i="123"/>
  <c r="AM64" i="123"/>
  <c r="AE64" i="123"/>
  <c r="AL64" i="123"/>
  <c r="AD64" i="123"/>
  <c r="AK64" i="123"/>
  <c r="AC64" i="123"/>
  <c r="AQ64" i="123"/>
  <c r="AI64" i="123"/>
  <c r="AR64" i="123"/>
  <c r="AP64" i="123"/>
  <c r="AJ64" i="123"/>
  <c r="AO105" i="124"/>
  <c r="AG105" i="124"/>
  <c r="AN105" i="124"/>
  <c r="AF105" i="124"/>
  <c r="AM105" i="124"/>
  <c r="AE105" i="124"/>
  <c r="AL105" i="124"/>
  <c r="AD105" i="124"/>
  <c r="AK105" i="124"/>
  <c r="AC105" i="124"/>
  <c r="AQ105" i="124"/>
  <c r="AI105" i="124"/>
  <c r="AR105" i="124"/>
  <c r="AP105" i="124"/>
  <c r="AJ105" i="124"/>
  <c r="AH105" i="124"/>
  <c r="AJ66" i="119"/>
  <c r="AR66" i="119"/>
  <c r="AJ74" i="119"/>
  <c r="AR74" i="119"/>
  <c r="AJ90" i="119"/>
  <c r="AR90" i="119"/>
  <c r="AJ98" i="119"/>
  <c r="AR98" i="119"/>
  <c r="AJ106" i="119"/>
  <c r="AR106" i="119"/>
  <c r="AJ19" i="120"/>
  <c r="AR19" i="120"/>
  <c r="AJ27" i="120"/>
  <c r="AR27" i="120"/>
  <c r="AJ35" i="120"/>
  <c r="AR35" i="120"/>
  <c r="AJ43" i="120"/>
  <c r="AR43" i="120"/>
  <c r="AJ59" i="120"/>
  <c r="AR59" i="120"/>
  <c r="AJ67" i="120"/>
  <c r="AR67" i="120"/>
  <c r="AJ75" i="120"/>
  <c r="AR75" i="120"/>
  <c r="AJ83" i="120"/>
  <c r="AR83" i="120"/>
  <c r="AJ91" i="120"/>
  <c r="AR91" i="120"/>
  <c r="AJ99" i="120"/>
  <c r="AR99" i="120"/>
  <c r="AJ107" i="120"/>
  <c r="AR107" i="120"/>
  <c r="AJ28" i="121"/>
  <c r="AR28" i="121"/>
  <c r="AJ36" i="121"/>
  <c r="AR36" i="121"/>
  <c r="AJ44" i="121"/>
  <c r="AR44" i="121"/>
  <c r="AJ52" i="121"/>
  <c r="AR52" i="121"/>
  <c r="AJ60" i="121"/>
  <c r="AR60" i="121"/>
  <c r="AJ68" i="121"/>
  <c r="AR68" i="121"/>
  <c r="AJ76" i="121"/>
  <c r="AR76" i="121"/>
  <c r="AJ84" i="121"/>
  <c r="AR84" i="121"/>
  <c r="AJ92" i="121"/>
  <c r="AR92" i="121"/>
  <c r="AJ100" i="121"/>
  <c r="AR100" i="121"/>
  <c r="AJ108" i="121"/>
  <c r="AR108" i="121"/>
  <c r="AP70" i="122"/>
  <c r="AH70" i="122"/>
  <c r="AO70" i="122"/>
  <c r="AG70" i="122"/>
  <c r="AN70" i="122"/>
  <c r="AF70" i="122"/>
  <c r="AM70" i="122"/>
  <c r="AE70" i="122"/>
  <c r="AL70" i="122"/>
  <c r="AL69" i="122" s="1"/>
  <c r="U11" i="122" s="1"/>
  <c r="AL11" i="122" s="1"/>
  <c r="AL10" i="122" s="1"/>
  <c r="U7" i="122" s="1"/>
  <c r="AD70" i="122"/>
  <c r="AK70" i="122"/>
  <c r="AK69" i="122" s="1"/>
  <c r="T11" i="122" s="1"/>
  <c r="AK11" i="122" s="1"/>
  <c r="AK10" i="122" s="1"/>
  <c r="T7" i="122" s="1"/>
  <c r="AK7" i="122" s="1"/>
  <c r="AC70" i="122"/>
  <c r="AP110" i="122"/>
  <c r="AH110" i="122"/>
  <c r="AO110" i="122"/>
  <c r="AG110" i="122"/>
  <c r="AN110" i="122"/>
  <c r="AF110" i="122"/>
  <c r="AM110" i="122"/>
  <c r="AE110" i="122"/>
  <c r="AL110" i="122"/>
  <c r="AD110" i="122"/>
  <c r="AK110" i="122"/>
  <c r="AC110" i="122"/>
  <c r="AD57" i="119"/>
  <c r="AL57" i="119"/>
  <c r="AJ59" i="119"/>
  <c r="AR59" i="119"/>
  <c r="AI60" i="119"/>
  <c r="AQ60" i="119"/>
  <c r="AH61" i="119"/>
  <c r="AP61" i="119"/>
  <c r="AG62" i="119"/>
  <c r="AO62" i="119"/>
  <c r="AL65" i="119"/>
  <c r="AC66" i="119"/>
  <c r="AK66" i="119"/>
  <c r="AJ67" i="119"/>
  <c r="AR67" i="119"/>
  <c r="AI68" i="119"/>
  <c r="AQ68" i="119"/>
  <c r="AG70" i="119"/>
  <c r="AG69" i="119" s="1"/>
  <c r="P11" i="119" s="1"/>
  <c r="AG11" i="119" s="1"/>
  <c r="AG10" i="119" s="1"/>
  <c r="P7" i="119" s="1"/>
  <c r="AG7" i="119" s="1"/>
  <c r="AO70" i="119"/>
  <c r="AD73" i="119"/>
  <c r="AL73" i="119"/>
  <c r="AC74" i="119"/>
  <c r="AC69" i="119" s="1"/>
  <c r="L11" i="119" s="1"/>
  <c r="AC11" i="119" s="1"/>
  <c r="AC10" i="119" s="1"/>
  <c r="L7" i="119" s="1"/>
  <c r="AC7" i="119" s="1"/>
  <c r="AK74" i="119"/>
  <c r="AJ75" i="119"/>
  <c r="AR75" i="119"/>
  <c r="AI76" i="119"/>
  <c r="AQ76" i="119"/>
  <c r="AH77" i="119"/>
  <c r="AP77" i="119"/>
  <c r="AG78" i="119"/>
  <c r="AO78" i="119"/>
  <c r="AD81" i="119"/>
  <c r="AL81" i="119"/>
  <c r="AJ83" i="119"/>
  <c r="AJ82" i="119" s="1"/>
  <c r="S21" i="119" s="1"/>
  <c r="AJ21" i="119" s="1"/>
  <c r="AJ20" i="119" s="1"/>
  <c r="S14" i="119" s="1"/>
  <c r="AJ14" i="119" s="1"/>
  <c r="AR83" i="119"/>
  <c r="AI84" i="119"/>
  <c r="AI82" i="119" s="1"/>
  <c r="R21" i="119" s="1"/>
  <c r="AI21" i="119" s="1"/>
  <c r="AQ84" i="119"/>
  <c r="AQ82" i="119" s="1"/>
  <c r="Z21" i="119" s="1"/>
  <c r="AQ21" i="119" s="1"/>
  <c r="AH85" i="119"/>
  <c r="AP85" i="119"/>
  <c r="AG86" i="119"/>
  <c r="AO86" i="119"/>
  <c r="AD89" i="119"/>
  <c r="AL89" i="119"/>
  <c r="AC90" i="119"/>
  <c r="AK90" i="119"/>
  <c r="AJ91" i="119"/>
  <c r="AR91" i="119"/>
  <c r="AI92" i="119"/>
  <c r="AQ92" i="119"/>
  <c r="AH93" i="119"/>
  <c r="AP93" i="119"/>
  <c r="AG94" i="119"/>
  <c r="AO94" i="119"/>
  <c r="AD97" i="119"/>
  <c r="AL97" i="119"/>
  <c r="AC98" i="119"/>
  <c r="AK98" i="119"/>
  <c r="AJ99" i="119"/>
  <c r="AR99" i="119"/>
  <c r="AI100" i="119"/>
  <c r="AQ100" i="119"/>
  <c r="AH101" i="119"/>
  <c r="AP101" i="119"/>
  <c r="AG102" i="119"/>
  <c r="AO102" i="119"/>
  <c r="AD105" i="119"/>
  <c r="AL105" i="119"/>
  <c r="AC106" i="119"/>
  <c r="AK106" i="119"/>
  <c r="AJ107" i="119"/>
  <c r="AR107" i="119"/>
  <c r="AI108" i="119"/>
  <c r="AQ108" i="119"/>
  <c r="AH109" i="119"/>
  <c r="AP109" i="119"/>
  <c r="AG110" i="119"/>
  <c r="AO110" i="119"/>
  <c r="AD18" i="120"/>
  <c r="AL18" i="120"/>
  <c r="AC19" i="120"/>
  <c r="AK19" i="120"/>
  <c r="AG23" i="120"/>
  <c r="AO23" i="120"/>
  <c r="AD26" i="120"/>
  <c r="AL26" i="120"/>
  <c r="AC27" i="120"/>
  <c r="AC25" i="120" s="1"/>
  <c r="L9" i="120" s="1"/>
  <c r="AC9" i="120" s="1"/>
  <c r="AC8" i="120" s="1"/>
  <c r="L6" i="120" s="1"/>
  <c r="AC6" i="120" s="1"/>
  <c r="AK27" i="120"/>
  <c r="AK25" i="120" s="1"/>
  <c r="T9" i="120" s="1"/>
  <c r="AK9" i="120" s="1"/>
  <c r="AK8" i="120" s="1"/>
  <c r="T6" i="120" s="1"/>
  <c r="AK6" i="120" s="1"/>
  <c r="AK5" i="120" s="1"/>
  <c r="AJ28" i="120"/>
  <c r="AR28" i="120"/>
  <c r="AI29" i="120"/>
  <c r="AQ29" i="120"/>
  <c r="AH30" i="120"/>
  <c r="AP30" i="120"/>
  <c r="AG31" i="120"/>
  <c r="AO31" i="120"/>
  <c r="AD34" i="120"/>
  <c r="AL34" i="120"/>
  <c r="AC35" i="120"/>
  <c r="AK35" i="120"/>
  <c r="AJ36" i="120"/>
  <c r="AR36" i="120"/>
  <c r="AI37" i="120"/>
  <c r="AQ37" i="120"/>
  <c r="AG39" i="120"/>
  <c r="AG38" i="120" s="1"/>
  <c r="P16" i="120" s="1"/>
  <c r="AG16" i="120" s="1"/>
  <c r="AO39" i="120"/>
  <c r="AD42" i="120"/>
  <c r="AL42" i="120"/>
  <c r="AC43" i="120"/>
  <c r="AK43" i="120"/>
  <c r="AJ44" i="120"/>
  <c r="AR44" i="120"/>
  <c r="AI45" i="120"/>
  <c r="AQ45" i="120"/>
  <c r="AH46" i="120"/>
  <c r="AP46" i="120"/>
  <c r="AG47" i="120"/>
  <c r="AO47" i="120"/>
  <c r="AD50" i="120"/>
  <c r="AL50" i="120"/>
  <c r="AJ52" i="120"/>
  <c r="AJ51" i="120" s="1"/>
  <c r="S17" i="120" s="1"/>
  <c r="AJ17" i="120" s="1"/>
  <c r="AR52" i="120"/>
  <c r="AI53" i="120"/>
  <c r="AI51" i="120" s="1"/>
  <c r="R17" i="120" s="1"/>
  <c r="AI17" i="120" s="1"/>
  <c r="AQ53" i="120"/>
  <c r="AQ51" i="120" s="1"/>
  <c r="Z17" i="120" s="1"/>
  <c r="AQ17" i="120" s="1"/>
  <c r="AH54" i="120"/>
  <c r="AP54" i="120"/>
  <c r="AG55" i="120"/>
  <c r="AO55" i="120"/>
  <c r="AL58" i="120"/>
  <c r="AC59" i="120"/>
  <c r="AK59" i="120"/>
  <c r="AJ60" i="120"/>
  <c r="AR60" i="120"/>
  <c r="AI61" i="120"/>
  <c r="AQ61" i="120"/>
  <c r="AH62" i="120"/>
  <c r="AP62" i="120"/>
  <c r="AG63" i="120"/>
  <c r="AO63" i="120"/>
  <c r="AC67" i="120"/>
  <c r="AK67" i="120"/>
  <c r="AJ68" i="120"/>
  <c r="AR68" i="120"/>
  <c r="AC75" i="120"/>
  <c r="AK75" i="120"/>
  <c r="AJ76" i="120"/>
  <c r="AR76" i="120"/>
  <c r="AC83" i="120"/>
  <c r="AK83" i="120"/>
  <c r="AJ84" i="120"/>
  <c r="AR84" i="120"/>
  <c r="AC91" i="120"/>
  <c r="AK91" i="120"/>
  <c r="AJ92" i="120"/>
  <c r="AR92" i="120"/>
  <c r="AC99" i="120"/>
  <c r="AK99" i="120"/>
  <c r="AJ100" i="120"/>
  <c r="AR100" i="120"/>
  <c r="AC107" i="120"/>
  <c r="AK107" i="120"/>
  <c r="AJ108" i="120"/>
  <c r="AR108" i="120"/>
  <c r="AD19" i="121"/>
  <c r="AL19" i="121"/>
  <c r="AH23" i="121"/>
  <c r="AP23" i="121"/>
  <c r="AG24" i="121"/>
  <c r="AO24" i="121"/>
  <c r="AD27" i="121"/>
  <c r="AL27" i="121"/>
  <c r="AC28" i="121"/>
  <c r="AK28" i="121"/>
  <c r="AJ29" i="121"/>
  <c r="AR29" i="121"/>
  <c r="AI30" i="121"/>
  <c r="AQ30" i="121"/>
  <c r="AH31" i="121"/>
  <c r="AP31" i="121"/>
  <c r="AG32" i="121"/>
  <c r="AO32" i="121"/>
  <c r="AD35" i="121"/>
  <c r="AL35" i="121"/>
  <c r="AC36" i="121"/>
  <c r="AK36" i="121"/>
  <c r="AJ37" i="121"/>
  <c r="AR37" i="121"/>
  <c r="AH39" i="121"/>
  <c r="AP39" i="121"/>
  <c r="AP38" i="121" s="1"/>
  <c r="Y16" i="121" s="1"/>
  <c r="AP16" i="121" s="1"/>
  <c r="AG40" i="121"/>
  <c r="AG38" i="121" s="1"/>
  <c r="P16" i="121" s="1"/>
  <c r="AG16" i="121" s="1"/>
  <c r="AO40" i="121"/>
  <c r="AO38" i="121" s="1"/>
  <c r="X16" i="121" s="1"/>
  <c r="AO16" i="121" s="1"/>
  <c r="AO15" i="121" s="1"/>
  <c r="X13" i="121" s="1"/>
  <c r="AO13" i="121" s="1"/>
  <c r="AD43" i="121"/>
  <c r="AL43" i="121"/>
  <c r="AC44" i="121"/>
  <c r="AK44" i="121"/>
  <c r="AJ45" i="121"/>
  <c r="AR45" i="121"/>
  <c r="AI46" i="121"/>
  <c r="AQ46" i="121"/>
  <c r="AH47" i="121"/>
  <c r="AP47" i="121"/>
  <c r="AG48" i="121"/>
  <c r="AO48" i="121"/>
  <c r="AC52" i="121"/>
  <c r="AK52" i="121"/>
  <c r="AJ53" i="121"/>
  <c r="AR53" i="121"/>
  <c r="AI54" i="121"/>
  <c r="AQ54" i="121"/>
  <c r="AH55" i="121"/>
  <c r="AP55" i="121"/>
  <c r="AG56" i="121"/>
  <c r="AG51" i="121" s="1"/>
  <c r="P17" i="121" s="1"/>
  <c r="AG17" i="121" s="1"/>
  <c r="AO56" i="121"/>
  <c r="AO51" i="121" s="1"/>
  <c r="X17" i="121" s="1"/>
  <c r="AO17" i="121" s="1"/>
  <c r="AD59" i="121"/>
  <c r="AL59" i="121"/>
  <c r="AC60" i="121"/>
  <c r="AK60" i="121"/>
  <c r="AJ61" i="121"/>
  <c r="AR61" i="121"/>
  <c r="AI62" i="121"/>
  <c r="AQ62" i="121"/>
  <c r="AH63" i="121"/>
  <c r="AP63" i="121"/>
  <c r="AG64" i="121"/>
  <c r="AO64" i="121"/>
  <c r="AD67" i="121"/>
  <c r="AL67" i="121"/>
  <c r="AC68" i="121"/>
  <c r="AK68" i="121"/>
  <c r="AI70" i="121"/>
  <c r="AQ70" i="121"/>
  <c r="AH71" i="121"/>
  <c r="AH69" i="121" s="1"/>
  <c r="Q11" i="121" s="1"/>
  <c r="AH11" i="121" s="1"/>
  <c r="AH10" i="121" s="1"/>
  <c r="Q7" i="121" s="1"/>
  <c r="AH7" i="121" s="1"/>
  <c r="AP71" i="121"/>
  <c r="AG72" i="121"/>
  <c r="AO72" i="121"/>
  <c r="AO69" i="121" s="1"/>
  <c r="X11" i="121" s="1"/>
  <c r="AO11" i="121" s="1"/>
  <c r="AO10" i="121" s="1"/>
  <c r="X7" i="121" s="1"/>
  <c r="AO7" i="121" s="1"/>
  <c r="AD75" i="121"/>
  <c r="AL75" i="121"/>
  <c r="AL69" i="121" s="1"/>
  <c r="U11" i="121" s="1"/>
  <c r="AL11" i="121" s="1"/>
  <c r="AL10" i="121" s="1"/>
  <c r="U7" i="121" s="1"/>
  <c r="AL7" i="121" s="1"/>
  <c r="AC76" i="121"/>
  <c r="AK76" i="121"/>
  <c r="AK69" i="121" s="1"/>
  <c r="T11" i="121" s="1"/>
  <c r="AK11" i="121" s="1"/>
  <c r="AK10" i="121" s="1"/>
  <c r="T7" i="121" s="1"/>
  <c r="AK7" i="121" s="1"/>
  <c r="AJ77" i="121"/>
  <c r="AR77" i="121"/>
  <c r="AI78" i="121"/>
  <c r="AQ78" i="121"/>
  <c r="AH79" i="121"/>
  <c r="AP79" i="121"/>
  <c r="AP69" i="121" s="1"/>
  <c r="Y11" i="121" s="1"/>
  <c r="AP11" i="121" s="1"/>
  <c r="AP10" i="121" s="1"/>
  <c r="Y7" i="121" s="1"/>
  <c r="AP7" i="121" s="1"/>
  <c r="AG80" i="121"/>
  <c r="AO80" i="121"/>
  <c r="AD83" i="121"/>
  <c r="AL83" i="121"/>
  <c r="AC84" i="121"/>
  <c r="AC82" i="121" s="1"/>
  <c r="L21" i="121" s="1"/>
  <c r="AC21" i="121" s="1"/>
  <c r="AC20" i="121" s="1"/>
  <c r="L14" i="121" s="1"/>
  <c r="AC14" i="121" s="1"/>
  <c r="AK84" i="121"/>
  <c r="AK82" i="121" s="1"/>
  <c r="T21" i="121" s="1"/>
  <c r="AK21" i="121" s="1"/>
  <c r="AK20" i="121" s="1"/>
  <c r="T14" i="121" s="1"/>
  <c r="AK14" i="121" s="1"/>
  <c r="AJ85" i="121"/>
  <c r="AR85" i="121"/>
  <c r="AI86" i="121"/>
  <c r="AQ86" i="121"/>
  <c r="AH87" i="121"/>
  <c r="AH82" i="121" s="1"/>
  <c r="Q21" i="121" s="1"/>
  <c r="AH21" i="121" s="1"/>
  <c r="AP87" i="121"/>
  <c r="AP82" i="121" s="1"/>
  <c r="Y21" i="121" s="1"/>
  <c r="AP21" i="121" s="1"/>
  <c r="AG88" i="121"/>
  <c r="AO88" i="121"/>
  <c r="AO82" i="121" s="1"/>
  <c r="X21" i="121" s="1"/>
  <c r="AO21" i="121" s="1"/>
  <c r="AD91" i="121"/>
  <c r="AL91" i="121"/>
  <c r="AC92" i="121"/>
  <c r="AK92" i="121"/>
  <c r="AJ93" i="121"/>
  <c r="AR93" i="121"/>
  <c r="AI94" i="121"/>
  <c r="AQ94" i="121"/>
  <c r="AG96" i="121"/>
  <c r="AO96" i="121"/>
  <c r="AD99" i="121"/>
  <c r="AL99" i="121"/>
  <c r="AC100" i="121"/>
  <c r="AK100" i="121"/>
  <c r="AJ101" i="121"/>
  <c r="AR101" i="121"/>
  <c r="AI102" i="121"/>
  <c r="AQ102" i="121"/>
  <c r="AH103" i="121"/>
  <c r="AP103" i="121"/>
  <c r="AG104" i="121"/>
  <c r="AO104" i="121"/>
  <c r="AD107" i="121"/>
  <c r="AL107" i="121"/>
  <c r="AC108" i="121"/>
  <c r="AK108" i="121"/>
  <c r="AJ109" i="121"/>
  <c r="AR109" i="121"/>
  <c r="AI110" i="121"/>
  <c r="AQ110" i="121"/>
  <c r="AH111" i="121"/>
  <c r="AP111" i="121"/>
  <c r="AG112" i="121"/>
  <c r="AO112" i="121"/>
  <c r="AQ30" i="122"/>
  <c r="AJ53" i="122"/>
  <c r="AQ61" i="122"/>
  <c r="AI61" i="122"/>
  <c r="AP61" i="122"/>
  <c r="AP51" i="122" s="1"/>
  <c r="Y17" i="122" s="1"/>
  <c r="AP17" i="122" s="1"/>
  <c r="AH61" i="122"/>
  <c r="AO61" i="122"/>
  <c r="AG61" i="122"/>
  <c r="AN61" i="122"/>
  <c r="AF61" i="122"/>
  <c r="AM61" i="122"/>
  <c r="AE61" i="122"/>
  <c r="AL61" i="122"/>
  <c r="AD61" i="122"/>
  <c r="AI70" i="122"/>
  <c r="AJ93" i="122"/>
  <c r="AQ101" i="122"/>
  <c r="AI101" i="122"/>
  <c r="AP101" i="122"/>
  <c r="AH101" i="122"/>
  <c r="AO101" i="122"/>
  <c r="AG101" i="122"/>
  <c r="AN101" i="122"/>
  <c r="AF101" i="122"/>
  <c r="AM101" i="122"/>
  <c r="AE101" i="122"/>
  <c r="AL101" i="122"/>
  <c r="AD101" i="122"/>
  <c r="AI110" i="122"/>
  <c r="AO96" i="123"/>
  <c r="AG96" i="123"/>
  <c r="AN96" i="123"/>
  <c r="AF96" i="123"/>
  <c r="AM96" i="123"/>
  <c r="AE96" i="123"/>
  <c r="AL96" i="123"/>
  <c r="AL95" i="123" s="1"/>
  <c r="U22" i="123" s="1"/>
  <c r="AL22" i="123" s="1"/>
  <c r="AD96" i="123"/>
  <c r="AK96" i="123"/>
  <c r="AC96" i="123"/>
  <c r="AQ96" i="123"/>
  <c r="AI96" i="123"/>
  <c r="AR96" i="123"/>
  <c r="AP96" i="123"/>
  <c r="AJ96" i="123"/>
  <c r="AH96" i="123"/>
  <c r="AE57" i="119"/>
  <c r="AM57" i="119"/>
  <c r="AC59" i="119"/>
  <c r="AK59" i="119"/>
  <c r="AJ60" i="119"/>
  <c r="AR60" i="119"/>
  <c r="AI61" i="119"/>
  <c r="AQ61" i="119"/>
  <c r="AH62" i="119"/>
  <c r="AP62" i="119"/>
  <c r="AM65" i="119"/>
  <c r="AD66" i="119"/>
  <c r="AL66" i="119"/>
  <c r="AC67" i="119"/>
  <c r="AK67" i="119"/>
  <c r="AJ68" i="119"/>
  <c r="AR68" i="119"/>
  <c r="AH70" i="119"/>
  <c r="AP70" i="119"/>
  <c r="AE73" i="119"/>
  <c r="AM73" i="119"/>
  <c r="AD74" i="119"/>
  <c r="AL74" i="119"/>
  <c r="AL69" i="119" s="1"/>
  <c r="U11" i="119" s="1"/>
  <c r="AL11" i="119" s="1"/>
  <c r="AL10" i="119" s="1"/>
  <c r="U7" i="119" s="1"/>
  <c r="AL7" i="119" s="1"/>
  <c r="AC75" i="119"/>
  <c r="AK75" i="119"/>
  <c r="AJ76" i="119"/>
  <c r="AR76" i="119"/>
  <c r="AI77" i="119"/>
  <c r="AQ77" i="119"/>
  <c r="AH78" i="119"/>
  <c r="AP78" i="119"/>
  <c r="AE81" i="119"/>
  <c r="AM81" i="119"/>
  <c r="AC83" i="119"/>
  <c r="AK83" i="119"/>
  <c r="AJ84" i="119"/>
  <c r="AR84" i="119"/>
  <c r="AI85" i="119"/>
  <c r="AQ85" i="119"/>
  <c r="AH86" i="119"/>
  <c r="AP86" i="119"/>
  <c r="AE89" i="119"/>
  <c r="AM89" i="119"/>
  <c r="AD90" i="119"/>
  <c r="AL90" i="119"/>
  <c r="AC91" i="119"/>
  <c r="AK91" i="119"/>
  <c r="AJ92" i="119"/>
  <c r="AR92" i="119"/>
  <c r="AI93" i="119"/>
  <c r="AQ93" i="119"/>
  <c r="AH94" i="119"/>
  <c r="AP94" i="119"/>
  <c r="AE97" i="119"/>
  <c r="AM97" i="119"/>
  <c r="AD98" i="119"/>
  <c r="AL98" i="119"/>
  <c r="AC99" i="119"/>
  <c r="AK99" i="119"/>
  <c r="AJ100" i="119"/>
  <c r="AR100" i="119"/>
  <c r="AI101" i="119"/>
  <c r="AQ101" i="119"/>
  <c r="AQ95" i="119" s="1"/>
  <c r="Z22" i="119" s="1"/>
  <c r="AQ22" i="119" s="1"/>
  <c r="AH102" i="119"/>
  <c r="AP102" i="119"/>
  <c r="AE105" i="119"/>
  <c r="AM105" i="119"/>
  <c r="AD106" i="119"/>
  <c r="AL106" i="119"/>
  <c r="AC107" i="119"/>
  <c r="AK107" i="119"/>
  <c r="AJ108" i="119"/>
  <c r="AR108" i="119"/>
  <c r="AI109" i="119"/>
  <c r="AQ109" i="119"/>
  <c r="AH110" i="119"/>
  <c r="AP110" i="119"/>
  <c r="AE18" i="120"/>
  <c r="AM18" i="120"/>
  <c r="AD19" i="120"/>
  <c r="AL19" i="120"/>
  <c r="AH23" i="120"/>
  <c r="AP23" i="120"/>
  <c r="AE26" i="120"/>
  <c r="AM26" i="120"/>
  <c r="AM25" i="120" s="1"/>
  <c r="V9" i="120" s="1"/>
  <c r="AM9" i="120" s="1"/>
  <c r="AM8" i="120" s="1"/>
  <c r="V6" i="120" s="1"/>
  <c r="AM6" i="120" s="1"/>
  <c r="AD27" i="120"/>
  <c r="AL27" i="120"/>
  <c r="AC28" i="120"/>
  <c r="AK28" i="120"/>
  <c r="AJ29" i="120"/>
  <c r="AR29" i="120"/>
  <c r="AI30" i="120"/>
  <c r="AQ30" i="120"/>
  <c r="AH31" i="120"/>
  <c r="AP31" i="120"/>
  <c r="AE34" i="120"/>
  <c r="AM34" i="120"/>
  <c r="AD35" i="120"/>
  <c r="AL35" i="120"/>
  <c r="AC36" i="120"/>
  <c r="AK36" i="120"/>
  <c r="AJ37" i="120"/>
  <c r="AR37" i="120"/>
  <c r="AH39" i="120"/>
  <c r="AP39" i="120"/>
  <c r="AE42" i="120"/>
  <c r="AM42" i="120"/>
  <c r="AD43" i="120"/>
  <c r="AL43" i="120"/>
  <c r="AC44" i="120"/>
  <c r="AK44" i="120"/>
  <c r="AK38" i="120" s="1"/>
  <c r="T16" i="120" s="1"/>
  <c r="AK16" i="120" s="1"/>
  <c r="AJ45" i="120"/>
  <c r="AR45" i="120"/>
  <c r="AI46" i="120"/>
  <c r="AQ46" i="120"/>
  <c r="AH47" i="120"/>
  <c r="AP47" i="120"/>
  <c r="AE50" i="120"/>
  <c r="AM50" i="120"/>
  <c r="AC52" i="120"/>
  <c r="AK52" i="120"/>
  <c r="AJ53" i="120"/>
  <c r="AR53" i="120"/>
  <c r="AI54" i="120"/>
  <c r="AQ54" i="120"/>
  <c r="AH55" i="120"/>
  <c r="AP55" i="120"/>
  <c r="AM58" i="120"/>
  <c r="AD59" i="120"/>
  <c r="AL59" i="120"/>
  <c r="AC60" i="120"/>
  <c r="AK60" i="120"/>
  <c r="AJ61" i="120"/>
  <c r="AR61" i="120"/>
  <c r="AI62" i="120"/>
  <c r="AQ62" i="120"/>
  <c r="AH63" i="120"/>
  <c r="AP63" i="120"/>
  <c r="AE66" i="120"/>
  <c r="AM66" i="120"/>
  <c r="AD67" i="120"/>
  <c r="AL67" i="120"/>
  <c r="AC68" i="120"/>
  <c r="AK68" i="120"/>
  <c r="AI70" i="120"/>
  <c r="AQ70" i="120"/>
  <c r="AH71" i="120"/>
  <c r="AP71" i="120"/>
  <c r="AE74" i="120"/>
  <c r="AM74" i="120"/>
  <c r="AD75" i="120"/>
  <c r="AL75" i="120"/>
  <c r="AC76" i="120"/>
  <c r="AK76" i="120"/>
  <c r="AJ77" i="120"/>
  <c r="AR77" i="120"/>
  <c r="AI78" i="120"/>
  <c r="AQ78" i="120"/>
  <c r="AH79" i="120"/>
  <c r="AP79" i="120"/>
  <c r="AD83" i="120"/>
  <c r="AL83" i="120"/>
  <c r="AC84" i="120"/>
  <c r="AK84" i="120"/>
  <c r="AJ85" i="120"/>
  <c r="AR85" i="120"/>
  <c r="AI86" i="120"/>
  <c r="AQ86" i="120"/>
  <c r="AH87" i="120"/>
  <c r="AP87" i="120"/>
  <c r="AE90" i="120"/>
  <c r="AM90" i="120"/>
  <c r="AD91" i="120"/>
  <c r="AL91" i="120"/>
  <c r="AC92" i="120"/>
  <c r="AK92" i="120"/>
  <c r="AJ93" i="120"/>
  <c r="AR93" i="120"/>
  <c r="AI94" i="120"/>
  <c r="AQ94" i="120"/>
  <c r="AE98" i="120"/>
  <c r="AM98" i="120"/>
  <c r="AD99" i="120"/>
  <c r="AL99" i="120"/>
  <c r="AC100" i="120"/>
  <c r="AK100" i="120"/>
  <c r="AJ101" i="120"/>
  <c r="AR101" i="120"/>
  <c r="AI102" i="120"/>
  <c r="AQ102" i="120"/>
  <c r="AH103" i="120"/>
  <c r="AP103" i="120"/>
  <c r="AE106" i="120"/>
  <c r="AM106" i="120"/>
  <c r="AD107" i="120"/>
  <c r="AL107" i="120"/>
  <c r="AC108" i="120"/>
  <c r="AK108" i="120"/>
  <c r="AJ109" i="120"/>
  <c r="AR109" i="120"/>
  <c r="AI110" i="120"/>
  <c r="AQ110" i="120"/>
  <c r="AH111" i="120"/>
  <c r="AP111" i="120"/>
  <c r="AE19" i="121"/>
  <c r="AM19" i="121"/>
  <c r="AI23" i="121"/>
  <c r="AQ23" i="121"/>
  <c r="AH24" i="121"/>
  <c r="AP24" i="121"/>
  <c r="AE27" i="121"/>
  <c r="AM27" i="121"/>
  <c r="AD28" i="121"/>
  <c r="AL28" i="121"/>
  <c r="AC29" i="121"/>
  <c r="AK29" i="121"/>
  <c r="AJ30" i="121"/>
  <c r="AR30" i="121"/>
  <c r="AI31" i="121"/>
  <c r="AQ31" i="121"/>
  <c r="AH32" i="121"/>
  <c r="AP32" i="121"/>
  <c r="AE35" i="121"/>
  <c r="AM35" i="121"/>
  <c r="AD36" i="121"/>
  <c r="AL36" i="121"/>
  <c r="AC37" i="121"/>
  <c r="AI39" i="121"/>
  <c r="AQ39" i="121"/>
  <c r="AH40" i="121"/>
  <c r="AP40" i="121"/>
  <c r="AE43" i="121"/>
  <c r="AM43" i="121"/>
  <c r="AD44" i="121"/>
  <c r="AL44" i="121"/>
  <c r="AC45" i="121"/>
  <c r="AJ46" i="121"/>
  <c r="AI47" i="121"/>
  <c r="AQ47" i="121"/>
  <c r="AH48" i="121"/>
  <c r="AP48" i="121"/>
  <c r="AD52" i="121"/>
  <c r="AL52" i="121"/>
  <c r="AL51" i="121" s="1"/>
  <c r="U17" i="121" s="1"/>
  <c r="AL17" i="121" s="1"/>
  <c r="AC53" i="121"/>
  <c r="AJ54" i="121"/>
  <c r="AI55" i="121"/>
  <c r="AQ55" i="121"/>
  <c r="AH56" i="121"/>
  <c r="AP56" i="121"/>
  <c r="AE59" i="121"/>
  <c r="AM59" i="121"/>
  <c r="AD60" i="121"/>
  <c r="AL60" i="121"/>
  <c r="AC61" i="121"/>
  <c r="AJ62" i="121"/>
  <c r="AI63" i="121"/>
  <c r="AQ63" i="121"/>
  <c r="AH64" i="121"/>
  <c r="AP64" i="121"/>
  <c r="AE67" i="121"/>
  <c r="AM67" i="121"/>
  <c r="AD68" i="121"/>
  <c r="AL68" i="121"/>
  <c r="AJ70" i="121"/>
  <c r="AI71" i="121"/>
  <c r="AQ71" i="121"/>
  <c r="AH72" i="121"/>
  <c r="AP72" i="121"/>
  <c r="AE75" i="121"/>
  <c r="AM75" i="121"/>
  <c r="AD76" i="121"/>
  <c r="AL76" i="121"/>
  <c r="AC77" i="121"/>
  <c r="AC69" i="121" s="1"/>
  <c r="L11" i="121" s="1"/>
  <c r="AC11" i="121" s="1"/>
  <c r="AC10" i="121" s="1"/>
  <c r="L7" i="121" s="1"/>
  <c r="AC7" i="121" s="1"/>
  <c r="AJ78" i="121"/>
  <c r="AI79" i="121"/>
  <c r="AQ79" i="121"/>
  <c r="AH80" i="121"/>
  <c r="AP80" i="121"/>
  <c r="AE83" i="121"/>
  <c r="AM83" i="121"/>
  <c r="AD84" i="121"/>
  <c r="AL84" i="121"/>
  <c r="AC85" i="121"/>
  <c r="AJ86" i="121"/>
  <c r="AI87" i="121"/>
  <c r="AQ87" i="121"/>
  <c r="AH88" i="121"/>
  <c r="AP88" i="121"/>
  <c r="AE91" i="121"/>
  <c r="AM91" i="121"/>
  <c r="AD92" i="121"/>
  <c r="AL92" i="121"/>
  <c r="AC93" i="121"/>
  <c r="AJ94" i="121"/>
  <c r="AH96" i="121"/>
  <c r="AP96" i="121"/>
  <c r="AE99" i="121"/>
  <c r="AM99" i="121"/>
  <c r="AD100" i="121"/>
  <c r="AL100" i="121"/>
  <c r="AC101" i="121"/>
  <c r="AJ102" i="121"/>
  <c r="AI103" i="121"/>
  <c r="AQ103" i="121"/>
  <c r="AH104" i="121"/>
  <c r="AP104" i="121"/>
  <c r="AE107" i="121"/>
  <c r="AM107" i="121"/>
  <c r="AD108" i="121"/>
  <c r="AL108" i="121"/>
  <c r="AC109" i="121"/>
  <c r="AJ110" i="121"/>
  <c r="AI111" i="121"/>
  <c r="AQ111" i="121"/>
  <c r="AH112" i="121"/>
  <c r="AP112" i="121"/>
  <c r="AN24" i="122"/>
  <c r="AF24" i="122"/>
  <c r="AM24" i="122"/>
  <c r="AE24" i="122"/>
  <c r="AL24" i="122"/>
  <c r="AD24" i="122"/>
  <c r="AK24" i="122"/>
  <c r="AC24" i="122"/>
  <c r="AQ24" i="122"/>
  <c r="AI24" i="122"/>
  <c r="AP46" i="122"/>
  <c r="AH46" i="122"/>
  <c r="AO46" i="122"/>
  <c r="AG46" i="122"/>
  <c r="AN46" i="122"/>
  <c r="AF46" i="122"/>
  <c r="AM46" i="122"/>
  <c r="AE46" i="122"/>
  <c r="AL46" i="122"/>
  <c r="AD46" i="122"/>
  <c r="AK46" i="122"/>
  <c r="AC46" i="122"/>
  <c r="AH51" i="122"/>
  <c r="Q17" i="122" s="1"/>
  <c r="AH17" i="122" s="1"/>
  <c r="AK53" i="122"/>
  <c r="AC61" i="122"/>
  <c r="AJ70" i="122"/>
  <c r="AP78" i="122"/>
  <c r="AH78" i="122"/>
  <c r="AO78" i="122"/>
  <c r="AG78" i="122"/>
  <c r="AN78" i="122"/>
  <c r="AF78" i="122"/>
  <c r="AM78" i="122"/>
  <c r="AE78" i="122"/>
  <c r="AL78" i="122"/>
  <c r="AD78" i="122"/>
  <c r="AK78" i="122"/>
  <c r="AC78" i="122"/>
  <c r="AP86" i="122"/>
  <c r="AH86" i="122"/>
  <c r="AO86" i="122"/>
  <c r="AG86" i="122"/>
  <c r="AN86" i="122"/>
  <c r="AF86" i="122"/>
  <c r="AM86" i="122"/>
  <c r="AE86" i="122"/>
  <c r="AL86" i="122"/>
  <c r="AD86" i="122"/>
  <c r="AD82" i="122" s="1"/>
  <c r="M21" i="122" s="1"/>
  <c r="AD21" i="122" s="1"/>
  <c r="AK86" i="122"/>
  <c r="AC86" i="122"/>
  <c r="AC82" i="122" s="1"/>
  <c r="L21" i="122" s="1"/>
  <c r="AC21" i="122" s="1"/>
  <c r="AK93" i="122"/>
  <c r="AC101" i="122"/>
  <c r="AJ110" i="122"/>
  <c r="AQ30" i="123"/>
  <c r="AI30" i="123"/>
  <c r="AP30" i="123"/>
  <c r="AH30" i="123"/>
  <c r="AO30" i="123"/>
  <c r="AG30" i="123"/>
  <c r="AN30" i="123"/>
  <c r="AF30" i="123"/>
  <c r="AM30" i="123"/>
  <c r="AE30" i="123"/>
  <c r="AK30" i="123"/>
  <c r="AC30" i="123"/>
  <c r="AR30" i="123"/>
  <c r="AL30" i="123"/>
  <c r="AJ30" i="123"/>
  <c r="AD30" i="123"/>
  <c r="AQ70" i="123"/>
  <c r="AQ69" i="123" s="1"/>
  <c r="Z11" i="123" s="1"/>
  <c r="AQ11" i="123" s="1"/>
  <c r="AQ10" i="123" s="1"/>
  <c r="Z7" i="123" s="1"/>
  <c r="AQ7" i="123" s="1"/>
  <c r="AI70" i="123"/>
  <c r="AP70" i="123"/>
  <c r="AH70" i="123"/>
  <c r="AO70" i="123"/>
  <c r="AG70" i="123"/>
  <c r="AN70" i="123"/>
  <c r="AF70" i="123"/>
  <c r="AM70" i="123"/>
  <c r="AM69" i="123" s="1"/>
  <c r="V11" i="123" s="1"/>
  <c r="AM11" i="123" s="1"/>
  <c r="AM10" i="123" s="1"/>
  <c r="V7" i="123" s="1"/>
  <c r="AM7" i="123" s="1"/>
  <c r="AE70" i="123"/>
  <c r="AK70" i="123"/>
  <c r="AC70" i="123"/>
  <c r="AR70" i="123"/>
  <c r="AL70" i="123"/>
  <c r="AJ70" i="123"/>
  <c r="AD70" i="123"/>
  <c r="AO41" i="124"/>
  <c r="AG41" i="124"/>
  <c r="AN41" i="124"/>
  <c r="AF41" i="124"/>
  <c r="AM41" i="124"/>
  <c r="AE41" i="124"/>
  <c r="AL41" i="124"/>
  <c r="AL38" i="124" s="1"/>
  <c r="U16" i="124" s="1"/>
  <c r="AL16" i="124" s="1"/>
  <c r="AD41" i="124"/>
  <c r="AD38" i="124" s="1"/>
  <c r="M16" i="124" s="1"/>
  <c r="AD16" i="124" s="1"/>
  <c r="AK41" i="124"/>
  <c r="AC41" i="124"/>
  <c r="AQ41" i="124"/>
  <c r="AI41" i="124"/>
  <c r="AR41" i="124"/>
  <c r="AP41" i="124"/>
  <c r="AJ41" i="124"/>
  <c r="AH41" i="124"/>
  <c r="AF57" i="119"/>
  <c r="AN57" i="119"/>
  <c r="AD59" i="119"/>
  <c r="AL59" i="119"/>
  <c r="AC60" i="119"/>
  <c r="AK60" i="119"/>
  <c r="AJ61" i="119"/>
  <c r="AR61" i="119"/>
  <c r="AI62" i="119"/>
  <c r="AQ62" i="119"/>
  <c r="AN65" i="119"/>
  <c r="AE66" i="119"/>
  <c r="AM66" i="119"/>
  <c r="AD67" i="119"/>
  <c r="AL67" i="119"/>
  <c r="AC68" i="119"/>
  <c r="AK68" i="119"/>
  <c r="AI70" i="119"/>
  <c r="AQ70" i="119"/>
  <c r="AF73" i="119"/>
  <c r="AF69" i="119" s="1"/>
  <c r="O11" i="119" s="1"/>
  <c r="AF11" i="119" s="1"/>
  <c r="AF10" i="119" s="1"/>
  <c r="O7" i="119" s="1"/>
  <c r="AF7" i="119" s="1"/>
  <c r="AN73" i="119"/>
  <c r="AE74" i="119"/>
  <c r="AM74" i="119"/>
  <c r="AD75" i="119"/>
  <c r="AL75" i="119"/>
  <c r="AC76" i="119"/>
  <c r="AK76" i="119"/>
  <c r="AJ77" i="119"/>
  <c r="AR77" i="119"/>
  <c r="AI78" i="119"/>
  <c r="AQ78" i="119"/>
  <c r="AF81" i="119"/>
  <c r="AN81" i="119"/>
  <c r="AL83" i="119"/>
  <c r="AL82" i="119" s="1"/>
  <c r="U21" i="119" s="1"/>
  <c r="AL21" i="119" s="1"/>
  <c r="AC84" i="119"/>
  <c r="AK84" i="119"/>
  <c r="AJ85" i="119"/>
  <c r="AR85" i="119"/>
  <c r="AI86" i="119"/>
  <c r="AQ86" i="119"/>
  <c r="AF89" i="119"/>
  <c r="AN89" i="119"/>
  <c r="AE90" i="119"/>
  <c r="AM90" i="119"/>
  <c r="AD91" i="119"/>
  <c r="AL91" i="119"/>
  <c r="AC92" i="119"/>
  <c r="AK92" i="119"/>
  <c r="AJ93" i="119"/>
  <c r="AR93" i="119"/>
  <c r="AI94" i="119"/>
  <c r="AQ94" i="119"/>
  <c r="AF97" i="119"/>
  <c r="AN97" i="119"/>
  <c r="AE98" i="119"/>
  <c r="AM98" i="119"/>
  <c r="AD99" i="119"/>
  <c r="AL99" i="119"/>
  <c r="AC100" i="119"/>
  <c r="AK100" i="119"/>
  <c r="AJ101" i="119"/>
  <c r="AR101" i="119"/>
  <c r="AI102" i="119"/>
  <c r="AQ102" i="119"/>
  <c r="AF105" i="119"/>
  <c r="AN105" i="119"/>
  <c r="AE106" i="119"/>
  <c r="AM106" i="119"/>
  <c r="AD107" i="119"/>
  <c r="AL107" i="119"/>
  <c r="AC108" i="119"/>
  <c r="AK108" i="119"/>
  <c r="AJ109" i="119"/>
  <c r="AR109" i="119"/>
  <c r="AI110" i="119"/>
  <c r="AQ110" i="119"/>
  <c r="AF18" i="120"/>
  <c r="AN18" i="120"/>
  <c r="AE19" i="120"/>
  <c r="AM19" i="120"/>
  <c r="AI23" i="120"/>
  <c r="AQ23" i="120"/>
  <c r="AF26" i="120"/>
  <c r="AN26" i="120"/>
  <c r="AN25" i="120" s="1"/>
  <c r="W9" i="120" s="1"/>
  <c r="AN9" i="120" s="1"/>
  <c r="AN8" i="120" s="1"/>
  <c r="W6" i="120" s="1"/>
  <c r="AN6" i="120" s="1"/>
  <c r="AN5" i="120" s="1"/>
  <c r="AE27" i="120"/>
  <c r="AM27" i="120"/>
  <c r="AL28" i="120"/>
  <c r="AC29" i="120"/>
  <c r="AK29" i="120"/>
  <c r="AJ30" i="120"/>
  <c r="AR30" i="120"/>
  <c r="AI31" i="120"/>
  <c r="AQ31" i="120"/>
  <c r="AF34" i="120"/>
  <c r="AN34" i="120"/>
  <c r="AE35" i="120"/>
  <c r="AM35" i="120"/>
  <c r="AL36" i="120"/>
  <c r="AC37" i="120"/>
  <c r="AK37" i="120"/>
  <c r="AI39" i="120"/>
  <c r="AQ39" i="120"/>
  <c r="AF42" i="120"/>
  <c r="AN42" i="120"/>
  <c r="AE43" i="120"/>
  <c r="AM43" i="120"/>
  <c r="AD44" i="120"/>
  <c r="AL44" i="120"/>
  <c r="AC45" i="120"/>
  <c r="AK45" i="120"/>
  <c r="AJ46" i="120"/>
  <c r="AR46" i="120"/>
  <c r="AI47" i="120"/>
  <c r="AQ47" i="120"/>
  <c r="AF50" i="120"/>
  <c r="AN50" i="120"/>
  <c r="AD52" i="120"/>
  <c r="AL52" i="120"/>
  <c r="AC53" i="120"/>
  <c r="AK53" i="120"/>
  <c r="AJ54" i="120"/>
  <c r="AR54" i="120"/>
  <c r="AI55" i="120"/>
  <c r="AQ55" i="120"/>
  <c r="AN58" i="120"/>
  <c r="AE59" i="120"/>
  <c r="AM59" i="120"/>
  <c r="AD60" i="120"/>
  <c r="AL60" i="120"/>
  <c r="AC61" i="120"/>
  <c r="AK61" i="120"/>
  <c r="AJ62" i="120"/>
  <c r="AR62" i="120"/>
  <c r="AI63" i="120"/>
  <c r="AQ63" i="120"/>
  <c r="AF66" i="120"/>
  <c r="AN66" i="120"/>
  <c r="AE67" i="120"/>
  <c r="AM67" i="120"/>
  <c r="AD68" i="120"/>
  <c r="AL68" i="120"/>
  <c r="AJ70" i="120"/>
  <c r="AR70" i="120"/>
  <c r="AI71" i="120"/>
  <c r="AQ71" i="120"/>
  <c r="AF74" i="120"/>
  <c r="AN74" i="120"/>
  <c r="AE75" i="120"/>
  <c r="AM75" i="120"/>
  <c r="AD76" i="120"/>
  <c r="AL76" i="120"/>
  <c r="AC77" i="120"/>
  <c r="AK77" i="120"/>
  <c r="AJ78" i="120"/>
  <c r="AR78" i="120"/>
  <c r="AI79" i="120"/>
  <c r="AQ79" i="120"/>
  <c r="AE83" i="120"/>
  <c r="AM83" i="120"/>
  <c r="AD84" i="120"/>
  <c r="AL84" i="120"/>
  <c r="AC85" i="120"/>
  <c r="AK85" i="120"/>
  <c r="AJ86" i="120"/>
  <c r="AR86" i="120"/>
  <c r="AI87" i="120"/>
  <c r="AQ87" i="120"/>
  <c r="AF90" i="120"/>
  <c r="AN90" i="120"/>
  <c r="AE91" i="120"/>
  <c r="AM91" i="120"/>
  <c r="AD92" i="120"/>
  <c r="AL92" i="120"/>
  <c r="AC93" i="120"/>
  <c r="AK93" i="120"/>
  <c r="AJ94" i="120"/>
  <c r="AR94" i="120"/>
  <c r="AF98" i="120"/>
  <c r="AN98" i="120"/>
  <c r="AE99" i="120"/>
  <c r="AM99" i="120"/>
  <c r="AD100" i="120"/>
  <c r="AL100" i="120"/>
  <c r="AC101" i="120"/>
  <c r="AK101" i="120"/>
  <c r="AJ102" i="120"/>
  <c r="AR102" i="120"/>
  <c r="AI103" i="120"/>
  <c r="AQ103" i="120"/>
  <c r="AF106" i="120"/>
  <c r="AN106" i="120"/>
  <c r="AE107" i="120"/>
  <c r="AM107" i="120"/>
  <c r="AD108" i="120"/>
  <c r="AL108" i="120"/>
  <c r="AC109" i="120"/>
  <c r="AK109" i="120"/>
  <c r="AJ110" i="120"/>
  <c r="AR110" i="120"/>
  <c r="AI111" i="120"/>
  <c r="AQ111" i="120"/>
  <c r="AJ23" i="121"/>
  <c r="AR23" i="121"/>
  <c r="AE28" i="121"/>
  <c r="AM28" i="121"/>
  <c r="AJ31" i="121"/>
  <c r="AR31" i="121"/>
  <c r="AE36" i="121"/>
  <c r="AM36" i="121"/>
  <c r="AJ39" i="121"/>
  <c r="AR39" i="121"/>
  <c r="AE44" i="121"/>
  <c r="AM44" i="121"/>
  <c r="AJ47" i="121"/>
  <c r="AR47" i="121"/>
  <c r="AE52" i="121"/>
  <c r="AM52" i="121"/>
  <c r="AM51" i="121" s="1"/>
  <c r="V17" i="121" s="1"/>
  <c r="AM17" i="121" s="1"/>
  <c r="AJ55" i="121"/>
  <c r="AR55" i="121"/>
  <c r="AE60" i="121"/>
  <c r="AM60" i="121"/>
  <c r="AJ63" i="121"/>
  <c r="AR63" i="121"/>
  <c r="AE68" i="121"/>
  <c r="AM68" i="121"/>
  <c r="AJ71" i="121"/>
  <c r="AR71" i="121"/>
  <c r="AE76" i="121"/>
  <c r="AM76" i="121"/>
  <c r="AJ79" i="121"/>
  <c r="AR79" i="121"/>
  <c r="AE84" i="121"/>
  <c r="AM84" i="121"/>
  <c r="AJ87" i="121"/>
  <c r="AR87" i="121"/>
  <c r="AE92" i="121"/>
  <c r="AM92" i="121"/>
  <c r="AE100" i="121"/>
  <c r="AM100" i="121"/>
  <c r="AJ103" i="121"/>
  <c r="AR103" i="121"/>
  <c r="AE108" i="121"/>
  <c r="AM108" i="121"/>
  <c r="AJ111" i="121"/>
  <c r="AR111" i="121"/>
  <c r="AQ37" i="122"/>
  <c r="AI37" i="122"/>
  <c r="AP37" i="122"/>
  <c r="AH37" i="122"/>
  <c r="AO37" i="122"/>
  <c r="AG37" i="122"/>
  <c r="AN37" i="122"/>
  <c r="AF37" i="122"/>
  <c r="AM37" i="122"/>
  <c r="AE37" i="122"/>
  <c r="AL37" i="122"/>
  <c r="AD37" i="122"/>
  <c r="AQ70" i="122"/>
  <c r="AQ109" i="122"/>
  <c r="AI109" i="122"/>
  <c r="AP109" i="122"/>
  <c r="AH109" i="122"/>
  <c r="AO109" i="122"/>
  <c r="AG109" i="122"/>
  <c r="AG95" i="122" s="1"/>
  <c r="P22" i="122" s="1"/>
  <c r="AG22" i="122" s="1"/>
  <c r="AN109" i="122"/>
  <c r="AF109" i="122"/>
  <c r="AM109" i="122"/>
  <c r="AE109" i="122"/>
  <c r="AL109" i="122"/>
  <c r="AD109" i="122"/>
  <c r="AQ110" i="122"/>
  <c r="AQ111" i="124"/>
  <c r="AI111" i="124"/>
  <c r="AP111" i="124"/>
  <c r="AH111" i="124"/>
  <c r="AO111" i="124"/>
  <c r="AG111" i="124"/>
  <c r="AN111" i="124"/>
  <c r="AF111" i="124"/>
  <c r="AM111" i="124"/>
  <c r="AE111" i="124"/>
  <c r="AK111" i="124"/>
  <c r="AC111" i="124"/>
  <c r="AR111" i="124"/>
  <c r="AL111" i="124"/>
  <c r="AJ111" i="124"/>
  <c r="AD111" i="124"/>
  <c r="AG57" i="119"/>
  <c r="AE59" i="119"/>
  <c r="AD60" i="119"/>
  <c r="AC61" i="119"/>
  <c r="AJ62" i="119"/>
  <c r="AG65" i="119"/>
  <c r="AF66" i="119"/>
  <c r="AE67" i="119"/>
  <c r="AD68" i="119"/>
  <c r="AJ70" i="119"/>
  <c r="AG73" i="119"/>
  <c r="AF74" i="119"/>
  <c r="AE75" i="119"/>
  <c r="AD76" i="119"/>
  <c r="AC77" i="119"/>
  <c r="AJ78" i="119"/>
  <c r="AG81" i="119"/>
  <c r="AE83" i="119"/>
  <c r="AD84" i="119"/>
  <c r="AC85" i="119"/>
  <c r="AJ86" i="119"/>
  <c r="AG89" i="119"/>
  <c r="AF90" i="119"/>
  <c r="AE91" i="119"/>
  <c r="AD92" i="119"/>
  <c r="AC93" i="119"/>
  <c r="AJ94" i="119"/>
  <c r="AG97" i="119"/>
  <c r="AF98" i="119"/>
  <c r="AE99" i="119"/>
  <c r="AD100" i="119"/>
  <c r="AC101" i="119"/>
  <c r="AJ102" i="119"/>
  <c r="AG105" i="119"/>
  <c r="AF106" i="119"/>
  <c r="AE107" i="119"/>
  <c r="AD108" i="119"/>
  <c r="AC109" i="119"/>
  <c r="AJ110" i="119"/>
  <c r="AG18" i="120"/>
  <c r="AF19" i="120"/>
  <c r="AJ23" i="120"/>
  <c r="AG26" i="120"/>
  <c r="AF27" i="120"/>
  <c r="AE28" i="120"/>
  <c r="AD29" i="120"/>
  <c r="AC30" i="120"/>
  <c r="AJ31" i="120"/>
  <c r="AG34" i="120"/>
  <c r="AF35" i="120"/>
  <c r="AE36" i="120"/>
  <c r="AD37" i="120"/>
  <c r="AJ39" i="120"/>
  <c r="AJ38" i="120" s="1"/>
  <c r="S16" i="120" s="1"/>
  <c r="AJ16" i="120" s="1"/>
  <c r="AJ15" i="120" s="1"/>
  <c r="S13" i="120" s="1"/>
  <c r="AJ13" i="120" s="1"/>
  <c r="AG42" i="120"/>
  <c r="AF43" i="120"/>
  <c r="AE44" i="120"/>
  <c r="AD45" i="120"/>
  <c r="AC46" i="120"/>
  <c r="AJ47" i="120"/>
  <c r="AG50" i="120"/>
  <c r="AE52" i="120"/>
  <c r="AE51" i="120" s="1"/>
  <c r="N17" i="120" s="1"/>
  <c r="AE17" i="120" s="1"/>
  <c r="AD53" i="120"/>
  <c r="AC54" i="120"/>
  <c r="AJ55" i="120"/>
  <c r="AG58" i="120"/>
  <c r="AF59" i="120"/>
  <c r="AF51" i="120" s="1"/>
  <c r="O17" i="120" s="1"/>
  <c r="AF17" i="120" s="1"/>
  <c r="AE60" i="120"/>
  <c r="AD61" i="120"/>
  <c r="AC62" i="120"/>
  <c r="AJ63" i="120"/>
  <c r="AG66" i="120"/>
  <c r="AF67" i="120"/>
  <c r="AE68" i="120"/>
  <c r="AC70" i="120"/>
  <c r="AJ71" i="120"/>
  <c r="AG74" i="120"/>
  <c r="AG69" i="120" s="1"/>
  <c r="P11" i="120" s="1"/>
  <c r="AG11" i="120" s="1"/>
  <c r="AG10" i="120" s="1"/>
  <c r="P7" i="120" s="1"/>
  <c r="AG7" i="120" s="1"/>
  <c r="AF75" i="120"/>
  <c r="AE76" i="120"/>
  <c r="AD77" i="120"/>
  <c r="AC78" i="120"/>
  <c r="AJ79" i="120"/>
  <c r="AF83" i="120"/>
  <c r="AE84" i="120"/>
  <c r="AD85" i="120"/>
  <c r="AC86" i="120"/>
  <c r="AJ87" i="120"/>
  <c r="AG90" i="120"/>
  <c r="AF91" i="120"/>
  <c r="AE92" i="120"/>
  <c r="AD93" i="120"/>
  <c r="AC94" i="120"/>
  <c r="AG98" i="120"/>
  <c r="AF99" i="120"/>
  <c r="AE100" i="120"/>
  <c r="AD101" i="120"/>
  <c r="AC102" i="120"/>
  <c r="AJ103" i="120"/>
  <c r="AG106" i="120"/>
  <c r="AF107" i="120"/>
  <c r="AE108" i="120"/>
  <c r="AD109" i="120"/>
  <c r="AC110" i="120"/>
  <c r="AJ111" i="120"/>
  <c r="AG19" i="121"/>
  <c r="AC23" i="121"/>
  <c r="AJ24" i="121"/>
  <c r="AG27" i="121"/>
  <c r="AF28" i="121"/>
  <c r="AC31" i="121"/>
  <c r="AJ32" i="121"/>
  <c r="AG35" i="121"/>
  <c r="AF36" i="121"/>
  <c r="AC39" i="121"/>
  <c r="AJ40" i="121"/>
  <c r="AG43" i="121"/>
  <c r="AF44" i="121"/>
  <c r="AC47" i="121"/>
  <c r="AJ48" i="121"/>
  <c r="AF52" i="121"/>
  <c r="AC55" i="121"/>
  <c r="AJ56" i="121"/>
  <c r="AG59" i="121"/>
  <c r="AF60" i="121"/>
  <c r="AC63" i="121"/>
  <c r="AJ64" i="121"/>
  <c r="AG67" i="121"/>
  <c r="AF68" i="121"/>
  <c r="AC71" i="121"/>
  <c r="AJ72" i="121"/>
  <c r="AG75" i="121"/>
  <c r="AF76" i="121"/>
  <c r="AC79" i="121"/>
  <c r="AJ80" i="121"/>
  <c r="AG83" i="121"/>
  <c r="AG82" i="121" s="1"/>
  <c r="P21" i="121" s="1"/>
  <c r="AG21" i="121" s="1"/>
  <c r="AF84" i="121"/>
  <c r="AF82" i="121" s="1"/>
  <c r="O21" i="121" s="1"/>
  <c r="AF21" i="121" s="1"/>
  <c r="AF20" i="121" s="1"/>
  <c r="O14" i="121" s="1"/>
  <c r="AF14" i="121" s="1"/>
  <c r="AC87" i="121"/>
  <c r="AJ88" i="121"/>
  <c r="AG91" i="121"/>
  <c r="AF92" i="121"/>
  <c r="AJ96" i="121"/>
  <c r="AG99" i="121"/>
  <c r="AF100" i="121"/>
  <c r="AC103" i="121"/>
  <c r="AJ104" i="121"/>
  <c r="AG107" i="121"/>
  <c r="AF108" i="121"/>
  <c r="AC111" i="121"/>
  <c r="AJ112" i="121"/>
  <c r="AP30" i="122"/>
  <c r="AP25" i="122" s="1"/>
  <c r="Y9" i="122" s="1"/>
  <c r="AP9" i="122" s="1"/>
  <c r="AP8" i="122" s="1"/>
  <c r="Y6" i="122" s="1"/>
  <c r="AP6" i="122" s="1"/>
  <c r="AH30" i="122"/>
  <c r="AH25" i="122" s="1"/>
  <c r="Q9" i="122" s="1"/>
  <c r="AH9" i="122" s="1"/>
  <c r="AH8" i="122" s="1"/>
  <c r="Q6" i="122" s="1"/>
  <c r="AH6" i="122" s="1"/>
  <c r="AO30" i="122"/>
  <c r="AG30" i="122"/>
  <c r="AN30" i="122"/>
  <c r="AF30" i="122"/>
  <c r="AM30" i="122"/>
  <c r="AE30" i="122"/>
  <c r="AK30" i="122"/>
  <c r="AC30" i="122"/>
  <c r="AC37" i="122"/>
  <c r="AP54" i="122"/>
  <c r="AH54" i="122"/>
  <c r="AO54" i="122"/>
  <c r="AG54" i="122"/>
  <c r="AN54" i="122"/>
  <c r="AF54" i="122"/>
  <c r="AF51" i="122" s="1"/>
  <c r="O17" i="122" s="1"/>
  <c r="AF17" i="122" s="1"/>
  <c r="AM54" i="122"/>
  <c r="AE54" i="122"/>
  <c r="AL54" i="122"/>
  <c r="AD54" i="122"/>
  <c r="AK54" i="122"/>
  <c r="AK51" i="122" s="1"/>
  <c r="T17" i="122" s="1"/>
  <c r="AK17" i="122" s="1"/>
  <c r="AC54" i="122"/>
  <c r="AC51" i="122" s="1"/>
  <c r="L17" i="122" s="1"/>
  <c r="AC17" i="122" s="1"/>
  <c r="AR70" i="122"/>
  <c r="AP94" i="122"/>
  <c r="AH94" i="122"/>
  <c r="AO94" i="122"/>
  <c r="AG94" i="122"/>
  <c r="AN94" i="122"/>
  <c r="AF94" i="122"/>
  <c r="AM94" i="122"/>
  <c r="AE94" i="122"/>
  <c r="AL94" i="122"/>
  <c r="AD94" i="122"/>
  <c r="AK94" i="122"/>
  <c r="AC94" i="122"/>
  <c r="AC109" i="122"/>
  <c r="AR110" i="122"/>
  <c r="AG18" i="122"/>
  <c r="AO18" i="122"/>
  <c r="AF19" i="122"/>
  <c r="AN19" i="122"/>
  <c r="AJ23" i="122"/>
  <c r="AR23" i="122"/>
  <c r="AG26" i="122"/>
  <c r="AO26" i="122"/>
  <c r="AF27" i="122"/>
  <c r="AN27" i="122"/>
  <c r="AE28" i="122"/>
  <c r="AE25" i="122" s="1"/>
  <c r="N9" i="122" s="1"/>
  <c r="AE9" i="122" s="1"/>
  <c r="AE8" i="122" s="1"/>
  <c r="N6" i="122" s="1"/>
  <c r="AE6" i="122" s="1"/>
  <c r="AM28" i="122"/>
  <c r="AM25" i="122" s="1"/>
  <c r="V9" i="122" s="1"/>
  <c r="AM9" i="122" s="1"/>
  <c r="AM8" i="122" s="1"/>
  <c r="V6" i="122" s="1"/>
  <c r="AM6" i="122" s="1"/>
  <c r="AJ31" i="122"/>
  <c r="AR31" i="122"/>
  <c r="AI32" i="122"/>
  <c r="AQ32" i="122"/>
  <c r="AH33" i="122"/>
  <c r="AP33" i="122"/>
  <c r="AG34" i="122"/>
  <c r="AO34" i="122"/>
  <c r="AF35" i="122"/>
  <c r="AN35" i="122"/>
  <c r="AN25" i="122" s="1"/>
  <c r="W9" i="122" s="1"/>
  <c r="AN9" i="122" s="1"/>
  <c r="AN8" i="122" s="1"/>
  <c r="W6" i="122" s="1"/>
  <c r="AN6" i="122" s="1"/>
  <c r="AE36" i="122"/>
  <c r="AM36" i="122"/>
  <c r="AJ39" i="122"/>
  <c r="AR39" i="122"/>
  <c r="AI40" i="122"/>
  <c r="AQ40" i="122"/>
  <c r="AH41" i="122"/>
  <c r="AH38" i="122" s="1"/>
  <c r="Q16" i="122" s="1"/>
  <c r="AH16" i="122" s="1"/>
  <c r="AH15" i="122" s="1"/>
  <c r="Q13" i="122" s="1"/>
  <c r="AH13" i="122" s="1"/>
  <c r="AP41" i="122"/>
  <c r="AP38" i="122" s="1"/>
  <c r="Y16" i="122" s="1"/>
  <c r="AP16" i="122" s="1"/>
  <c r="AP15" i="122" s="1"/>
  <c r="Y13" i="122" s="1"/>
  <c r="AP13" i="122" s="1"/>
  <c r="AG42" i="122"/>
  <c r="AG38" i="122" s="1"/>
  <c r="P16" i="122" s="1"/>
  <c r="AG16" i="122" s="1"/>
  <c r="AO42" i="122"/>
  <c r="AO38" i="122" s="1"/>
  <c r="X16" i="122" s="1"/>
  <c r="AO16" i="122" s="1"/>
  <c r="AO15" i="122" s="1"/>
  <c r="X13" i="122" s="1"/>
  <c r="AO13" i="122" s="1"/>
  <c r="AO12" i="122" s="1"/>
  <c r="AF43" i="122"/>
  <c r="AN43" i="122"/>
  <c r="AN38" i="122" s="1"/>
  <c r="W16" i="122" s="1"/>
  <c r="AN16" i="122" s="1"/>
  <c r="AE44" i="122"/>
  <c r="AM44" i="122"/>
  <c r="AJ47" i="122"/>
  <c r="AR47" i="122"/>
  <c r="AI48" i="122"/>
  <c r="AQ48" i="122"/>
  <c r="AH49" i="122"/>
  <c r="AP49" i="122"/>
  <c r="AG50" i="122"/>
  <c r="AO50" i="122"/>
  <c r="AE52" i="122"/>
  <c r="AM52" i="122"/>
  <c r="AJ55" i="122"/>
  <c r="AR55" i="122"/>
  <c r="AR51" i="122" s="1"/>
  <c r="AA17" i="122" s="1"/>
  <c r="AR17" i="122" s="1"/>
  <c r="AI56" i="122"/>
  <c r="AQ56" i="122"/>
  <c r="AH57" i="122"/>
  <c r="AP57" i="122"/>
  <c r="AG58" i="122"/>
  <c r="AO58" i="122"/>
  <c r="AF59" i="122"/>
  <c r="AN59" i="122"/>
  <c r="AE60" i="122"/>
  <c r="AM60" i="122"/>
  <c r="AJ63" i="122"/>
  <c r="AR63" i="122"/>
  <c r="AI64" i="122"/>
  <c r="AQ64" i="122"/>
  <c r="AH65" i="122"/>
  <c r="AP65" i="122"/>
  <c r="AG66" i="122"/>
  <c r="AO66" i="122"/>
  <c r="AF67" i="122"/>
  <c r="AN67" i="122"/>
  <c r="AE68" i="122"/>
  <c r="AM68" i="122"/>
  <c r="AJ71" i="122"/>
  <c r="AR71" i="122"/>
  <c r="AI72" i="122"/>
  <c r="AQ72" i="122"/>
  <c r="AH73" i="122"/>
  <c r="AP73" i="122"/>
  <c r="AG74" i="122"/>
  <c r="AO74" i="122"/>
  <c r="AF75" i="122"/>
  <c r="AN75" i="122"/>
  <c r="AE76" i="122"/>
  <c r="AM76" i="122"/>
  <c r="AJ79" i="122"/>
  <c r="AR79" i="122"/>
  <c r="AI80" i="122"/>
  <c r="AQ80" i="122"/>
  <c r="AH81" i="122"/>
  <c r="AP81" i="122"/>
  <c r="AF83" i="122"/>
  <c r="AN83" i="122"/>
  <c r="AE84" i="122"/>
  <c r="AM84" i="122"/>
  <c r="AJ87" i="122"/>
  <c r="AR87" i="122"/>
  <c r="AI88" i="122"/>
  <c r="AQ88" i="122"/>
  <c r="AH89" i="122"/>
  <c r="AP89" i="122"/>
  <c r="AG90" i="122"/>
  <c r="AO90" i="122"/>
  <c r="AF91" i="122"/>
  <c r="AN91" i="122"/>
  <c r="AE92" i="122"/>
  <c r="AM92" i="122"/>
  <c r="AI96" i="122"/>
  <c r="AQ96" i="122"/>
  <c r="AH97" i="122"/>
  <c r="AH95" i="122" s="1"/>
  <c r="Q22" i="122" s="1"/>
  <c r="AH22" i="122" s="1"/>
  <c r="AP97" i="122"/>
  <c r="AG98" i="122"/>
  <c r="AO98" i="122"/>
  <c r="AO95" i="122" s="1"/>
  <c r="X22" i="122" s="1"/>
  <c r="AO22" i="122" s="1"/>
  <c r="AF99" i="122"/>
  <c r="AN99" i="122"/>
  <c r="AN95" i="122" s="1"/>
  <c r="W22" i="122" s="1"/>
  <c r="AN22" i="122" s="1"/>
  <c r="AE100" i="122"/>
  <c r="AM100" i="122"/>
  <c r="AJ103" i="122"/>
  <c r="AR103" i="122"/>
  <c r="AI104" i="122"/>
  <c r="AQ104" i="122"/>
  <c r="AH105" i="122"/>
  <c r="AP105" i="122"/>
  <c r="AG106" i="122"/>
  <c r="AO106" i="122"/>
  <c r="AF107" i="122"/>
  <c r="AN107" i="122"/>
  <c r="AE108" i="122"/>
  <c r="AM108" i="122"/>
  <c r="AJ111" i="122"/>
  <c r="AR111" i="122"/>
  <c r="AI112" i="122"/>
  <c r="AQ112" i="122"/>
  <c r="AQ46" i="123"/>
  <c r="AI46" i="123"/>
  <c r="AP46" i="123"/>
  <c r="AH46" i="123"/>
  <c r="AO46" i="123"/>
  <c r="AG46" i="123"/>
  <c r="AN46" i="123"/>
  <c r="AF46" i="123"/>
  <c r="AM46" i="123"/>
  <c r="AE46" i="123"/>
  <c r="AK46" i="123"/>
  <c r="AC46" i="123"/>
  <c r="AQ54" i="123"/>
  <c r="AI54" i="123"/>
  <c r="AP54" i="123"/>
  <c r="AH54" i="123"/>
  <c r="AO54" i="123"/>
  <c r="AG54" i="123"/>
  <c r="AN54" i="123"/>
  <c r="AF54" i="123"/>
  <c r="AM54" i="123"/>
  <c r="AE54" i="123"/>
  <c r="AK54" i="123"/>
  <c r="AK51" i="123" s="1"/>
  <c r="T17" i="123" s="1"/>
  <c r="AK17" i="123" s="1"/>
  <c r="AC54" i="123"/>
  <c r="AJ32" i="122"/>
  <c r="AR32" i="122"/>
  <c r="AJ40" i="122"/>
  <c r="AR40" i="122"/>
  <c r="AJ48" i="122"/>
  <c r="AR48" i="122"/>
  <c r="AJ56" i="122"/>
  <c r="AR56" i="122"/>
  <c r="AJ64" i="122"/>
  <c r="AR64" i="122"/>
  <c r="AJ72" i="122"/>
  <c r="AR72" i="122"/>
  <c r="AJ80" i="122"/>
  <c r="AR80" i="122"/>
  <c r="AJ88" i="122"/>
  <c r="AR88" i="122"/>
  <c r="AJ96" i="122"/>
  <c r="AR96" i="122"/>
  <c r="AR95" i="122" s="1"/>
  <c r="AA22" i="122" s="1"/>
  <c r="AR22" i="122" s="1"/>
  <c r="AJ104" i="122"/>
  <c r="AR104" i="122"/>
  <c r="AJ112" i="122"/>
  <c r="AR112" i="122"/>
  <c r="AQ62" i="123"/>
  <c r="AI62" i="123"/>
  <c r="AP62" i="123"/>
  <c r="AH62" i="123"/>
  <c r="AO62" i="123"/>
  <c r="AG62" i="123"/>
  <c r="AN62" i="123"/>
  <c r="AF62" i="123"/>
  <c r="AM62" i="123"/>
  <c r="AE62" i="123"/>
  <c r="AK62" i="123"/>
  <c r="AC62" i="123"/>
  <c r="AQ78" i="123"/>
  <c r="AI78" i="123"/>
  <c r="AP78" i="123"/>
  <c r="AH78" i="123"/>
  <c r="AO78" i="123"/>
  <c r="AG78" i="123"/>
  <c r="AN78" i="123"/>
  <c r="AF78" i="123"/>
  <c r="AM78" i="123"/>
  <c r="AE78" i="123"/>
  <c r="AK78" i="123"/>
  <c r="AC78" i="123"/>
  <c r="AG82" i="123"/>
  <c r="P21" i="123" s="1"/>
  <c r="AG21" i="123" s="1"/>
  <c r="AQ86" i="123"/>
  <c r="AI86" i="123"/>
  <c r="AP86" i="123"/>
  <c r="AH86" i="123"/>
  <c r="AO86" i="123"/>
  <c r="AG86" i="123"/>
  <c r="AN86" i="123"/>
  <c r="AF86" i="123"/>
  <c r="AM86" i="123"/>
  <c r="AE86" i="123"/>
  <c r="AK86" i="123"/>
  <c r="AK82" i="123" s="1"/>
  <c r="T21" i="123" s="1"/>
  <c r="AK21" i="123" s="1"/>
  <c r="AC86" i="123"/>
  <c r="AO104" i="123"/>
  <c r="AG104" i="123"/>
  <c r="AN104" i="123"/>
  <c r="AF104" i="123"/>
  <c r="AM104" i="123"/>
  <c r="AE104" i="123"/>
  <c r="AL104" i="123"/>
  <c r="AD104" i="123"/>
  <c r="AK104" i="123"/>
  <c r="AC104" i="123"/>
  <c r="AQ104" i="123"/>
  <c r="AI104" i="123"/>
  <c r="AQ110" i="123"/>
  <c r="AI110" i="123"/>
  <c r="AP110" i="123"/>
  <c r="AH110" i="123"/>
  <c r="AO110" i="123"/>
  <c r="AG110" i="123"/>
  <c r="AN110" i="123"/>
  <c r="AF110" i="123"/>
  <c r="AM110" i="123"/>
  <c r="AE110" i="123"/>
  <c r="AK110" i="123"/>
  <c r="AC110" i="123"/>
  <c r="AQ23" i="124"/>
  <c r="AI23" i="124"/>
  <c r="AP23" i="124"/>
  <c r="AH23" i="124"/>
  <c r="AO23" i="124"/>
  <c r="AG23" i="124"/>
  <c r="AN23" i="124"/>
  <c r="AF23" i="124"/>
  <c r="AM23" i="124"/>
  <c r="AE23" i="124"/>
  <c r="AK23" i="124"/>
  <c r="AC23" i="124"/>
  <c r="AO49" i="124"/>
  <c r="AG49" i="124"/>
  <c r="AN49" i="124"/>
  <c r="AF49" i="124"/>
  <c r="AM49" i="124"/>
  <c r="AE49" i="124"/>
  <c r="AL49" i="124"/>
  <c r="AD49" i="124"/>
  <c r="AK49" i="124"/>
  <c r="AC49" i="124"/>
  <c r="AQ49" i="124"/>
  <c r="AI49" i="124"/>
  <c r="AQ55" i="124"/>
  <c r="AI55" i="124"/>
  <c r="AP55" i="124"/>
  <c r="AH55" i="124"/>
  <c r="AO55" i="124"/>
  <c r="AG55" i="124"/>
  <c r="AN55" i="124"/>
  <c r="AF55" i="124"/>
  <c r="AM55" i="124"/>
  <c r="AE55" i="124"/>
  <c r="AK55" i="124"/>
  <c r="AK51" i="124" s="1"/>
  <c r="T17" i="124" s="1"/>
  <c r="AK17" i="124" s="1"/>
  <c r="AC55" i="124"/>
  <c r="AQ71" i="124"/>
  <c r="AI71" i="124"/>
  <c r="AP71" i="124"/>
  <c r="AH71" i="124"/>
  <c r="AO71" i="124"/>
  <c r="AG71" i="124"/>
  <c r="AN71" i="124"/>
  <c r="AF71" i="124"/>
  <c r="AM71" i="124"/>
  <c r="AM69" i="124" s="1"/>
  <c r="V11" i="124" s="1"/>
  <c r="AM11" i="124" s="1"/>
  <c r="AM10" i="124" s="1"/>
  <c r="V7" i="124" s="1"/>
  <c r="AM7" i="124" s="1"/>
  <c r="AE71" i="124"/>
  <c r="AK71" i="124"/>
  <c r="AK69" i="124" s="1"/>
  <c r="T11" i="124" s="1"/>
  <c r="AK11" i="124" s="1"/>
  <c r="AK10" i="124" s="1"/>
  <c r="T7" i="124" s="1"/>
  <c r="AK7" i="124" s="1"/>
  <c r="AC71" i="124"/>
  <c r="AQ87" i="124"/>
  <c r="AI87" i="124"/>
  <c r="AP87" i="124"/>
  <c r="AH87" i="124"/>
  <c r="AO87" i="124"/>
  <c r="AG87" i="124"/>
  <c r="AN87" i="124"/>
  <c r="AF87" i="124"/>
  <c r="AM87" i="124"/>
  <c r="AE87" i="124"/>
  <c r="AK87" i="124"/>
  <c r="AK82" i="124" s="1"/>
  <c r="T21" i="124" s="1"/>
  <c r="AK21" i="124" s="1"/>
  <c r="AC87" i="124"/>
  <c r="AL7" i="122"/>
  <c r="AI18" i="122"/>
  <c r="AQ18" i="122"/>
  <c r="AI26" i="122"/>
  <c r="AQ26" i="122"/>
  <c r="AG28" i="122"/>
  <c r="AO28" i="122"/>
  <c r="AC32" i="122"/>
  <c r="AK32" i="122"/>
  <c r="AJ33" i="122"/>
  <c r="AR33" i="122"/>
  <c r="AI34" i="122"/>
  <c r="AQ34" i="122"/>
  <c r="AG36" i="122"/>
  <c r="AO36" i="122"/>
  <c r="AC40" i="122"/>
  <c r="AK40" i="122"/>
  <c r="AK38" i="122" s="1"/>
  <c r="T16" i="122" s="1"/>
  <c r="AK16" i="122" s="1"/>
  <c r="AJ41" i="122"/>
  <c r="AR41" i="122"/>
  <c r="AI42" i="122"/>
  <c r="AQ42" i="122"/>
  <c r="AG44" i="122"/>
  <c r="AO44" i="122"/>
  <c r="AC48" i="122"/>
  <c r="AK48" i="122"/>
  <c r="AJ49" i="122"/>
  <c r="AR49" i="122"/>
  <c r="AI50" i="122"/>
  <c r="AQ50" i="122"/>
  <c r="AG52" i="122"/>
  <c r="AO52" i="122"/>
  <c r="AO51" i="122" s="1"/>
  <c r="X17" i="122" s="1"/>
  <c r="AO17" i="122" s="1"/>
  <c r="AC56" i="122"/>
  <c r="AK56" i="122"/>
  <c r="AJ57" i="122"/>
  <c r="AR57" i="122"/>
  <c r="AI58" i="122"/>
  <c r="AQ58" i="122"/>
  <c r="AG60" i="122"/>
  <c r="AO60" i="122"/>
  <c r="AC64" i="122"/>
  <c r="AK64" i="122"/>
  <c r="AJ65" i="122"/>
  <c r="AR65" i="122"/>
  <c r="AI66" i="122"/>
  <c r="AQ66" i="122"/>
  <c r="AG68" i="122"/>
  <c r="AO68" i="122"/>
  <c r="AC72" i="122"/>
  <c r="AK72" i="122"/>
  <c r="AJ73" i="122"/>
  <c r="AR73" i="122"/>
  <c r="AI74" i="122"/>
  <c r="AQ74" i="122"/>
  <c r="AG76" i="122"/>
  <c r="AO76" i="122"/>
  <c r="AC80" i="122"/>
  <c r="AK80" i="122"/>
  <c r="AJ81" i="122"/>
  <c r="AR81" i="122"/>
  <c r="AG84" i="122"/>
  <c r="AG82" i="122" s="1"/>
  <c r="P21" i="122" s="1"/>
  <c r="AG21" i="122" s="1"/>
  <c r="AO84" i="122"/>
  <c r="AO82" i="122" s="1"/>
  <c r="X21" i="122" s="1"/>
  <c r="AO21" i="122" s="1"/>
  <c r="AO20" i="122" s="1"/>
  <c r="X14" i="122" s="1"/>
  <c r="AO14" i="122" s="1"/>
  <c r="AC88" i="122"/>
  <c r="AK88" i="122"/>
  <c r="AJ89" i="122"/>
  <c r="AR89" i="122"/>
  <c r="AI90" i="122"/>
  <c r="AQ90" i="122"/>
  <c r="AG92" i="122"/>
  <c r="AO92" i="122"/>
  <c r="AC96" i="122"/>
  <c r="AK96" i="122"/>
  <c r="AJ97" i="122"/>
  <c r="AR97" i="122"/>
  <c r="AI98" i="122"/>
  <c r="AQ98" i="122"/>
  <c r="AG100" i="122"/>
  <c r="AO100" i="122"/>
  <c r="AC104" i="122"/>
  <c r="AK104" i="122"/>
  <c r="AJ105" i="122"/>
  <c r="AR105" i="122"/>
  <c r="AI106" i="122"/>
  <c r="AQ106" i="122"/>
  <c r="AG108" i="122"/>
  <c r="AO108" i="122"/>
  <c r="AC112" i="122"/>
  <c r="AK112" i="122"/>
  <c r="AD62" i="123"/>
  <c r="AD78" i="123"/>
  <c r="AL82" i="123"/>
  <c r="U21" i="123" s="1"/>
  <c r="AL21" i="123" s="1"/>
  <c r="AL20" i="123" s="1"/>
  <c r="U14" i="123" s="1"/>
  <c r="AL14" i="123" s="1"/>
  <c r="AD86" i="123"/>
  <c r="AH104" i="123"/>
  <c r="AD110" i="123"/>
  <c r="AD23" i="124"/>
  <c r="AH49" i="124"/>
  <c r="AD55" i="124"/>
  <c r="AD71" i="124"/>
  <c r="AD87" i="124"/>
  <c r="AJ18" i="122"/>
  <c r="AR18" i="122"/>
  <c r="AJ26" i="122"/>
  <c r="AR26" i="122"/>
  <c r="AD32" i="122"/>
  <c r="AL32" i="122"/>
  <c r="AL25" i="122" s="1"/>
  <c r="U9" i="122" s="1"/>
  <c r="AL9" i="122" s="1"/>
  <c r="AL8" i="122" s="1"/>
  <c r="U6" i="122" s="1"/>
  <c r="AL6" i="122" s="1"/>
  <c r="AL5" i="122" s="1"/>
  <c r="AJ34" i="122"/>
  <c r="AR34" i="122"/>
  <c r="AD40" i="122"/>
  <c r="AL40" i="122"/>
  <c r="AJ42" i="122"/>
  <c r="AR42" i="122"/>
  <c r="AD48" i="122"/>
  <c r="AL48" i="122"/>
  <c r="AJ50" i="122"/>
  <c r="AR50" i="122"/>
  <c r="AD56" i="122"/>
  <c r="AL56" i="122"/>
  <c r="AJ58" i="122"/>
  <c r="AR58" i="122"/>
  <c r="AD64" i="122"/>
  <c r="AL64" i="122"/>
  <c r="AJ66" i="122"/>
  <c r="AR66" i="122"/>
  <c r="AD72" i="122"/>
  <c r="AL72" i="122"/>
  <c r="AJ74" i="122"/>
  <c r="AR74" i="122"/>
  <c r="AD80" i="122"/>
  <c r="AL80" i="122"/>
  <c r="AD88" i="122"/>
  <c r="AL88" i="122"/>
  <c r="AJ90" i="122"/>
  <c r="AR90" i="122"/>
  <c r="AD96" i="122"/>
  <c r="AL96" i="122"/>
  <c r="AJ98" i="122"/>
  <c r="AR98" i="122"/>
  <c r="AD104" i="122"/>
  <c r="AL104" i="122"/>
  <c r="AJ106" i="122"/>
  <c r="AR106" i="122"/>
  <c r="AD112" i="122"/>
  <c r="AL112" i="122"/>
  <c r="AO24" i="123"/>
  <c r="AG24" i="123"/>
  <c r="AN24" i="123"/>
  <c r="AF24" i="123"/>
  <c r="AM24" i="123"/>
  <c r="AE24" i="123"/>
  <c r="AL24" i="123"/>
  <c r="AD24" i="123"/>
  <c r="AK24" i="123"/>
  <c r="AC24" i="123"/>
  <c r="AQ24" i="123"/>
  <c r="AI24" i="123"/>
  <c r="AO32" i="123"/>
  <c r="AG32" i="123"/>
  <c r="AN32" i="123"/>
  <c r="AF32" i="123"/>
  <c r="AM32" i="123"/>
  <c r="AE32" i="123"/>
  <c r="AL32" i="123"/>
  <c r="AD32" i="123"/>
  <c r="AK32" i="123"/>
  <c r="AC32" i="123"/>
  <c r="AQ32" i="123"/>
  <c r="AI32" i="123"/>
  <c r="AJ62" i="123"/>
  <c r="AJ78" i="123"/>
  <c r="AM82" i="123"/>
  <c r="V21" i="123" s="1"/>
  <c r="AM21" i="123" s="1"/>
  <c r="AJ86" i="123"/>
  <c r="AJ104" i="123"/>
  <c r="AJ110" i="123"/>
  <c r="AJ23" i="124"/>
  <c r="AQ31" i="124"/>
  <c r="AI31" i="124"/>
  <c r="AP31" i="124"/>
  <c r="AH31" i="124"/>
  <c r="AO31" i="124"/>
  <c r="AG31" i="124"/>
  <c r="AN31" i="124"/>
  <c r="AF31" i="124"/>
  <c r="AM31" i="124"/>
  <c r="AE31" i="124"/>
  <c r="AK31" i="124"/>
  <c r="AC31" i="124"/>
  <c r="AJ49" i="124"/>
  <c r="AJ55" i="124"/>
  <c r="AO57" i="124"/>
  <c r="AG57" i="124"/>
  <c r="AN57" i="124"/>
  <c r="AF57" i="124"/>
  <c r="AM57" i="124"/>
  <c r="AE57" i="124"/>
  <c r="AL57" i="124"/>
  <c r="AD57" i="124"/>
  <c r="AK57" i="124"/>
  <c r="AC57" i="124"/>
  <c r="AQ57" i="124"/>
  <c r="AI57" i="124"/>
  <c r="AQ63" i="124"/>
  <c r="AI63" i="124"/>
  <c r="AP63" i="124"/>
  <c r="AH63" i="124"/>
  <c r="AO63" i="124"/>
  <c r="AG63" i="124"/>
  <c r="AN63" i="124"/>
  <c r="AF63" i="124"/>
  <c r="AM63" i="124"/>
  <c r="AE63" i="124"/>
  <c r="AK63" i="124"/>
  <c r="AC63" i="124"/>
  <c r="AJ71" i="124"/>
  <c r="AO73" i="124"/>
  <c r="AG73" i="124"/>
  <c r="AN73" i="124"/>
  <c r="AF73" i="124"/>
  <c r="AM73" i="124"/>
  <c r="AE73" i="124"/>
  <c r="AL73" i="124"/>
  <c r="AD73" i="124"/>
  <c r="AK73" i="124"/>
  <c r="AC73" i="124"/>
  <c r="AQ73" i="124"/>
  <c r="AI73" i="124"/>
  <c r="AQ79" i="124"/>
  <c r="AI79" i="124"/>
  <c r="AP79" i="124"/>
  <c r="AH79" i="124"/>
  <c r="AO79" i="124"/>
  <c r="AG79" i="124"/>
  <c r="AN79" i="124"/>
  <c r="AF79" i="124"/>
  <c r="AM79" i="124"/>
  <c r="AE79" i="124"/>
  <c r="AK79" i="124"/>
  <c r="AC79" i="124"/>
  <c r="AJ87" i="124"/>
  <c r="AO89" i="124"/>
  <c r="AG89" i="124"/>
  <c r="AN89" i="124"/>
  <c r="AF89" i="124"/>
  <c r="AM89" i="124"/>
  <c r="AM82" i="124" s="1"/>
  <c r="V21" i="124" s="1"/>
  <c r="AM21" i="124" s="1"/>
  <c r="AM20" i="124" s="1"/>
  <c r="V14" i="124" s="1"/>
  <c r="AM14" i="124" s="1"/>
  <c r="AE89" i="124"/>
  <c r="AL89" i="124"/>
  <c r="AD89" i="124"/>
  <c r="AK89" i="124"/>
  <c r="AC89" i="124"/>
  <c r="AQ89" i="124"/>
  <c r="AI89" i="124"/>
  <c r="AF95" i="124"/>
  <c r="O22" i="124" s="1"/>
  <c r="AF22" i="124" s="1"/>
  <c r="AC18" i="122"/>
  <c r="AK18" i="122"/>
  <c r="AJ19" i="122"/>
  <c r="AF23" i="122"/>
  <c r="AC26" i="122"/>
  <c r="AK26" i="122"/>
  <c r="AJ27" i="122"/>
  <c r="AI28" i="122"/>
  <c r="AQ28" i="122"/>
  <c r="AF31" i="122"/>
  <c r="AE32" i="122"/>
  <c r="AM32" i="122"/>
  <c r="AD33" i="122"/>
  <c r="AL33" i="122"/>
  <c r="AC34" i="122"/>
  <c r="AK34" i="122"/>
  <c r="AJ35" i="122"/>
  <c r="AI36" i="122"/>
  <c r="AQ36" i="122"/>
  <c r="AF39" i="122"/>
  <c r="AF38" i="122" s="1"/>
  <c r="O16" i="122" s="1"/>
  <c r="AF16" i="122" s="1"/>
  <c r="AF15" i="122" s="1"/>
  <c r="O13" i="122" s="1"/>
  <c r="AF13" i="122" s="1"/>
  <c r="AE40" i="122"/>
  <c r="AE38" i="122" s="1"/>
  <c r="N16" i="122" s="1"/>
  <c r="AE16" i="122" s="1"/>
  <c r="AM40" i="122"/>
  <c r="AM38" i="122" s="1"/>
  <c r="V16" i="122" s="1"/>
  <c r="AM16" i="122" s="1"/>
  <c r="AD41" i="122"/>
  <c r="AL41" i="122"/>
  <c r="AC42" i="122"/>
  <c r="AK42" i="122"/>
  <c r="AJ43" i="122"/>
  <c r="AI44" i="122"/>
  <c r="AI38" i="122" s="1"/>
  <c r="R16" i="122" s="1"/>
  <c r="AI16" i="122" s="1"/>
  <c r="AQ44" i="122"/>
  <c r="AF47" i="122"/>
  <c r="AE48" i="122"/>
  <c r="AM48" i="122"/>
  <c r="AD49" i="122"/>
  <c r="AL49" i="122"/>
  <c r="AC50" i="122"/>
  <c r="AK50" i="122"/>
  <c r="AI52" i="122"/>
  <c r="AQ52" i="122"/>
  <c r="AF55" i="122"/>
  <c r="AE56" i="122"/>
  <c r="AM56" i="122"/>
  <c r="AD57" i="122"/>
  <c r="AL57" i="122"/>
  <c r="AC58" i="122"/>
  <c r="AK58" i="122"/>
  <c r="AJ59" i="122"/>
  <c r="AI60" i="122"/>
  <c r="AQ60" i="122"/>
  <c r="AF63" i="122"/>
  <c r="AE64" i="122"/>
  <c r="AM64" i="122"/>
  <c r="AD65" i="122"/>
  <c r="AL65" i="122"/>
  <c r="AC66" i="122"/>
  <c r="AK66" i="122"/>
  <c r="AJ67" i="122"/>
  <c r="AI68" i="122"/>
  <c r="AQ68" i="122"/>
  <c r="AF71" i="122"/>
  <c r="AE72" i="122"/>
  <c r="AM72" i="122"/>
  <c r="AD73" i="122"/>
  <c r="AL73" i="122"/>
  <c r="AC74" i="122"/>
  <c r="AK74" i="122"/>
  <c r="AJ75" i="122"/>
  <c r="AI76" i="122"/>
  <c r="AQ76" i="122"/>
  <c r="AF79" i="122"/>
  <c r="AE80" i="122"/>
  <c r="AM80" i="122"/>
  <c r="AD81" i="122"/>
  <c r="AL81" i="122"/>
  <c r="AJ83" i="122"/>
  <c r="AI84" i="122"/>
  <c r="AI82" i="122" s="1"/>
  <c r="R21" i="122" s="1"/>
  <c r="AI21" i="122" s="1"/>
  <c r="AQ84" i="122"/>
  <c r="AQ82" i="122" s="1"/>
  <c r="Z21" i="122" s="1"/>
  <c r="AQ21" i="122" s="1"/>
  <c r="AF87" i="122"/>
  <c r="AE88" i="122"/>
  <c r="AM88" i="122"/>
  <c r="AD89" i="122"/>
  <c r="AL89" i="122"/>
  <c r="AC90" i="122"/>
  <c r="AK90" i="122"/>
  <c r="AJ91" i="122"/>
  <c r="AI92" i="122"/>
  <c r="AQ92" i="122"/>
  <c r="AE96" i="122"/>
  <c r="AM96" i="122"/>
  <c r="AD97" i="122"/>
  <c r="AL97" i="122"/>
  <c r="AC98" i="122"/>
  <c r="AK98" i="122"/>
  <c r="AJ99" i="122"/>
  <c r="AI100" i="122"/>
  <c r="AQ100" i="122"/>
  <c r="AF103" i="122"/>
  <c r="AE104" i="122"/>
  <c r="AM104" i="122"/>
  <c r="AD105" i="122"/>
  <c r="AL105" i="122"/>
  <c r="AC106" i="122"/>
  <c r="AK106" i="122"/>
  <c r="AJ107" i="122"/>
  <c r="AI108" i="122"/>
  <c r="AQ108" i="122"/>
  <c r="AF111" i="122"/>
  <c r="AE112" i="122"/>
  <c r="AM112" i="122"/>
  <c r="AH24" i="123"/>
  <c r="AH32" i="123"/>
  <c r="AH25" i="123" s="1"/>
  <c r="Q9" i="123" s="1"/>
  <c r="AH9" i="123" s="1"/>
  <c r="AH8" i="123" s="1"/>
  <c r="Q6" i="123" s="1"/>
  <c r="AH6" i="123" s="1"/>
  <c r="AR46" i="123"/>
  <c r="AO48" i="123"/>
  <c r="AG48" i="123"/>
  <c r="AN48" i="123"/>
  <c r="AF48" i="123"/>
  <c r="AM48" i="123"/>
  <c r="AE48" i="123"/>
  <c r="AL48" i="123"/>
  <c r="AD48" i="123"/>
  <c r="AK48" i="123"/>
  <c r="AC48" i="123"/>
  <c r="AQ48" i="123"/>
  <c r="AI48" i="123"/>
  <c r="AL62" i="123"/>
  <c r="AL78" i="123"/>
  <c r="AL86" i="123"/>
  <c r="AP104" i="123"/>
  <c r="AL110" i="123"/>
  <c r="AL23" i="124"/>
  <c r="AD31" i="124"/>
  <c r="AP49" i="124"/>
  <c r="AL55" i="124"/>
  <c r="AH57" i="124"/>
  <c r="AD63" i="124"/>
  <c r="AL71" i="124"/>
  <c r="AH73" i="124"/>
  <c r="AD79" i="124"/>
  <c r="AL87" i="124"/>
  <c r="AH89" i="124"/>
  <c r="AD18" i="122"/>
  <c r="AD26" i="122"/>
  <c r="AJ28" i="122"/>
  <c r="AF32" i="122"/>
  <c r="AE33" i="122"/>
  <c r="AD34" i="122"/>
  <c r="AJ36" i="122"/>
  <c r="AF40" i="122"/>
  <c r="AE41" i="122"/>
  <c r="AD42" i="122"/>
  <c r="AJ44" i="122"/>
  <c r="AF48" i="122"/>
  <c r="AE49" i="122"/>
  <c r="AD50" i="122"/>
  <c r="AJ52" i="122"/>
  <c r="AF56" i="122"/>
  <c r="AE57" i="122"/>
  <c r="AD58" i="122"/>
  <c r="AJ60" i="122"/>
  <c r="AF64" i="122"/>
  <c r="AE65" i="122"/>
  <c r="AD66" i="122"/>
  <c r="AJ68" i="122"/>
  <c r="AF72" i="122"/>
  <c r="AE73" i="122"/>
  <c r="AD74" i="122"/>
  <c r="AJ76" i="122"/>
  <c r="AF80" i="122"/>
  <c r="AE81" i="122"/>
  <c r="AJ84" i="122"/>
  <c r="AF88" i="122"/>
  <c r="AE89" i="122"/>
  <c r="AD90" i="122"/>
  <c r="AJ92" i="122"/>
  <c r="AF96" i="122"/>
  <c r="AE97" i="122"/>
  <c r="AD98" i="122"/>
  <c r="AJ100" i="122"/>
  <c r="AF104" i="122"/>
  <c r="AE105" i="122"/>
  <c r="AD106" i="122"/>
  <c r="AJ108" i="122"/>
  <c r="AF112" i="122"/>
  <c r="AJ24" i="123"/>
  <c r="AJ32" i="123"/>
  <c r="AC51" i="123"/>
  <c r="L17" i="123" s="1"/>
  <c r="AC17" i="123" s="1"/>
  <c r="AR62" i="123"/>
  <c r="AR78" i="123"/>
  <c r="AO80" i="123"/>
  <c r="AG80" i="123"/>
  <c r="AN80" i="123"/>
  <c r="AF80" i="123"/>
  <c r="AM80" i="123"/>
  <c r="AE80" i="123"/>
  <c r="AL80" i="123"/>
  <c r="AD80" i="123"/>
  <c r="AK80" i="123"/>
  <c r="AC80" i="123"/>
  <c r="AQ80" i="123"/>
  <c r="AI80" i="123"/>
  <c r="AR86" i="123"/>
  <c r="AO88" i="123"/>
  <c r="AG88" i="123"/>
  <c r="AN88" i="123"/>
  <c r="AF88" i="123"/>
  <c r="AM88" i="123"/>
  <c r="AE88" i="123"/>
  <c r="AL88" i="123"/>
  <c r="AD88" i="123"/>
  <c r="AK88" i="123"/>
  <c r="AC88" i="123"/>
  <c r="AQ88" i="123"/>
  <c r="AI88" i="123"/>
  <c r="AQ94" i="123"/>
  <c r="AI94" i="123"/>
  <c r="AP94" i="123"/>
  <c r="AH94" i="123"/>
  <c r="AO94" i="123"/>
  <c r="AG94" i="123"/>
  <c r="AN94" i="123"/>
  <c r="AF94" i="123"/>
  <c r="AM94" i="123"/>
  <c r="AE94" i="123"/>
  <c r="AK94" i="123"/>
  <c r="AC94" i="123"/>
  <c r="AQ102" i="123"/>
  <c r="AI102" i="123"/>
  <c r="AP102" i="123"/>
  <c r="AH102" i="123"/>
  <c r="AO102" i="123"/>
  <c r="AG102" i="123"/>
  <c r="AN102" i="123"/>
  <c r="AF102" i="123"/>
  <c r="AM102" i="123"/>
  <c r="AE102" i="123"/>
  <c r="AK102" i="123"/>
  <c r="AC102" i="123"/>
  <c r="AR104" i="123"/>
  <c r="AR110" i="123"/>
  <c r="AO112" i="123"/>
  <c r="AG112" i="123"/>
  <c r="AN112" i="123"/>
  <c r="AF112" i="123"/>
  <c r="AM112" i="123"/>
  <c r="AE112" i="123"/>
  <c r="AL112" i="123"/>
  <c r="AD112" i="123"/>
  <c r="AK112" i="123"/>
  <c r="AC112" i="123"/>
  <c r="AQ112" i="123"/>
  <c r="AI112" i="123"/>
  <c r="AR23" i="124"/>
  <c r="AJ31" i="124"/>
  <c r="AO33" i="124"/>
  <c r="AG33" i="124"/>
  <c r="AN33" i="124"/>
  <c r="AF33" i="124"/>
  <c r="AM33" i="124"/>
  <c r="AE33" i="124"/>
  <c r="AL33" i="124"/>
  <c r="AD33" i="124"/>
  <c r="AK33" i="124"/>
  <c r="AC33" i="124"/>
  <c r="AQ33" i="124"/>
  <c r="AI33" i="124"/>
  <c r="AQ39" i="124"/>
  <c r="AI39" i="124"/>
  <c r="AP39" i="124"/>
  <c r="AH39" i="124"/>
  <c r="AO39" i="124"/>
  <c r="AG39" i="124"/>
  <c r="AN39" i="124"/>
  <c r="AN38" i="124" s="1"/>
  <c r="W16" i="124" s="1"/>
  <c r="AN16" i="124" s="1"/>
  <c r="AF39" i="124"/>
  <c r="AM39" i="124"/>
  <c r="AM38" i="124" s="1"/>
  <c r="V16" i="124" s="1"/>
  <c r="AM16" i="124" s="1"/>
  <c r="AE39" i="124"/>
  <c r="AK39" i="124"/>
  <c r="AC39" i="124"/>
  <c r="AR49" i="124"/>
  <c r="AR55" i="124"/>
  <c r="AJ57" i="124"/>
  <c r="AJ63" i="124"/>
  <c r="AO65" i="124"/>
  <c r="AG65" i="124"/>
  <c r="AN65" i="124"/>
  <c r="AF65" i="124"/>
  <c r="AM65" i="124"/>
  <c r="AE65" i="124"/>
  <c r="AL65" i="124"/>
  <c r="AD65" i="124"/>
  <c r="AK65" i="124"/>
  <c r="AC65" i="124"/>
  <c r="AQ65" i="124"/>
  <c r="AI65" i="124"/>
  <c r="AR71" i="124"/>
  <c r="AR69" i="124" s="1"/>
  <c r="AA11" i="124" s="1"/>
  <c r="AR11" i="124" s="1"/>
  <c r="AR10" i="124" s="1"/>
  <c r="AA7" i="124" s="1"/>
  <c r="AR7" i="124" s="1"/>
  <c r="AJ73" i="124"/>
  <c r="AJ79" i="124"/>
  <c r="AO81" i="124"/>
  <c r="AG81" i="124"/>
  <c r="AN81" i="124"/>
  <c r="AF81" i="124"/>
  <c r="AM81" i="124"/>
  <c r="AE81" i="124"/>
  <c r="AL81" i="124"/>
  <c r="AD81" i="124"/>
  <c r="AK81" i="124"/>
  <c r="AC81" i="124"/>
  <c r="AQ81" i="124"/>
  <c r="AI81" i="124"/>
  <c r="AR87" i="124"/>
  <c r="AJ89" i="124"/>
  <c r="AO97" i="124"/>
  <c r="AG97" i="124"/>
  <c r="AN97" i="124"/>
  <c r="AN95" i="124" s="1"/>
  <c r="W22" i="124" s="1"/>
  <c r="AN22" i="124" s="1"/>
  <c r="AF97" i="124"/>
  <c r="AM97" i="124"/>
  <c r="AM95" i="124" s="1"/>
  <c r="V22" i="124" s="1"/>
  <c r="AM22" i="124" s="1"/>
  <c r="AE97" i="124"/>
  <c r="AL97" i="124"/>
  <c r="AD97" i="124"/>
  <c r="AD95" i="124" s="1"/>
  <c r="M22" i="124" s="1"/>
  <c r="AD22" i="124" s="1"/>
  <c r="AK97" i="124"/>
  <c r="AC97" i="124"/>
  <c r="AC95" i="124" s="1"/>
  <c r="L22" i="124" s="1"/>
  <c r="AC22" i="124" s="1"/>
  <c r="AQ97" i="124"/>
  <c r="AQ95" i="124" s="1"/>
  <c r="Z22" i="124" s="1"/>
  <c r="AQ22" i="124" s="1"/>
  <c r="AI97" i="124"/>
  <c r="AQ103" i="124"/>
  <c r="AI103" i="124"/>
  <c r="AP103" i="124"/>
  <c r="AH103" i="124"/>
  <c r="AH95" i="124" s="1"/>
  <c r="Q22" i="124" s="1"/>
  <c r="AH22" i="124" s="1"/>
  <c r="AO103" i="124"/>
  <c r="AG103" i="124"/>
  <c r="AN103" i="124"/>
  <c r="AF103" i="124"/>
  <c r="AM103" i="124"/>
  <c r="AE103" i="124"/>
  <c r="AK103" i="124"/>
  <c r="AC103" i="124"/>
  <c r="AG18" i="123"/>
  <c r="AO18" i="123"/>
  <c r="AF19" i="123"/>
  <c r="AN19" i="123"/>
  <c r="AJ23" i="123"/>
  <c r="AR23" i="123"/>
  <c r="AG26" i="123"/>
  <c r="AO26" i="123"/>
  <c r="AF27" i="123"/>
  <c r="AF25" i="123" s="1"/>
  <c r="O9" i="123" s="1"/>
  <c r="AF9" i="123" s="1"/>
  <c r="AF8" i="123" s="1"/>
  <c r="O6" i="123" s="1"/>
  <c r="AF6" i="123" s="1"/>
  <c r="AN27" i="123"/>
  <c r="AN25" i="123" s="1"/>
  <c r="W9" i="123" s="1"/>
  <c r="AN9" i="123" s="1"/>
  <c r="AN8" i="123" s="1"/>
  <c r="W6" i="123" s="1"/>
  <c r="AN6" i="123" s="1"/>
  <c r="AE28" i="123"/>
  <c r="AE25" i="123" s="1"/>
  <c r="N9" i="123" s="1"/>
  <c r="AE9" i="123" s="1"/>
  <c r="AE8" i="123" s="1"/>
  <c r="N6" i="123" s="1"/>
  <c r="AE6" i="123" s="1"/>
  <c r="AM28" i="123"/>
  <c r="AM25" i="123" s="1"/>
  <c r="V9" i="123" s="1"/>
  <c r="AM9" i="123" s="1"/>
  <c r="AM8" i="123" s="1"/>
  <c r="V6" i="123" s="1"/>
  <c r="AM6" i="123" s="1"/>
  <c r="AD29" i="123"/>
  <c r="AL29" i="123"/>
  <c r="AL25" i="123" s="1"/>
  <c r="U9" i="123" s="1"/>
  <c r="AL9" i="123" s="1"/>
  <c r="AL8" i="123" s="1"/>
  <c r="U6" i="123" s="1"/>
  <c r="AL6" i="123" s="1"/>
  <c r="AJ31" i="123"/>
  <c r="AR31" i="123"/>
  <c r="AH33" i="123"/>
  <c r="AP33" i="123"/>
  <c r="AG34" i="123"/>
  <c r="AO34" i="123"/>
  <c r="AF35" i="123"/>
  <c r="AN35" i="123"/>
  <c r="AE36" i="123"/>
  <c r="AM36" i="123"/>
  <c r="AD37" i="123"/>
  <c r="AL37" i="123"/>
  <c r="AJ39" i="123"/>
  <c r="AJ38" i="123" s="1"/>
  <c r="S16" i="123" s="1"/>
  <c r="AJ16" i="123" s="1"/>
  <c r="AR39" i="123"/>
  <c r="AH41" i="123"/>
  <c r="AP41" i="123"/>
  <c r="AP38" i="123" s="1"/>
  <c r="Y16" i="123" s="1"/>
  <c r="AP16" i="123" s="1"/>
  <c r="AG42" i="123"/>
  <c r="AO42" i="123"/>
  <c r="AO38" i="123" s="1"/>
  <c r="X16" i="123" s="1"/>
  <c r="AO16" i="123" s="1"/>
  <c r="AF43" i="123"/>
  <c r="AN43" i="123"/>
  <c r="AE44" i="123"/>
  <c r="AM44" i="123"/>
  <c r="AD45" i="123"/>
  <c r="AL45" i="123"/>
  <c r="AJ47" i="123"/>
  <c r="AR47" i="123"/>
  <c r="AH49" i="123"/>
  <c r="AH38" i="123" s="1"/>
  <c r="Q16" i="123" s="1"/>
  <c r="AH16" i="123" s="1"/>
  <c r="AP49" i="123"/>
  <c r="AG50" i="123"/>
  <c r="AO50" i="123"/>
  <c r="AE52" i="123"/>
  <c r="AM52" i="123"/>
  <c r="AD53" i="123"/>
  <c r="AD51" i="123" s="1"/>
  <c r="M17" i="123" s="1"/>
  <c r="AD17" i="123" s="1"/>
  <c r="AL53" i="123"/>
  <c r="AL51" i="123" s="1"/>
  <c r="U17" i="123" s="1"/>
  <c r="AL17" i="123" s="1"/>
  <c r="AJ55" i="123"/>
  <c r="AR55" i="123"/>
  <c r="AR51" i="123" s="1"/>
  <c r="AA17" i="123" s="1"/>
  <c r="AR17" i="123" s="1"/>
  <c r="AH57" i="123"/>
  <c r="AP57" i="123"/>
  <c r="AG58" i="123"/>
  <c r="AO58" i="123"/>
  <c r="AF59" i="123"/>
  <c r="AN59" i="123"/>
  <c r="AE60" i="123"/>
  <c r="AM60" i="123"/>
  <c r="AD61" i="123"/>
  <c r="AL61" i="123"/>
  <c r="AJ63" i="123"/>
  <c r="AR63" i="123"/>
  <c r="AH65" i="123"/>
  <c r="AP65" i="123"/>
  <c r="AG66" i="123"/>
  <c r="AO66" i="123"/>
  <c r="AF67" i="123"/>
  <c r="AN67" i="123"/>
  <c r="AE68" i="123"/>
  <c r="AM68" i="123"/>
  <c r="AJ71" i="123"/>
  <c r="AR71" i="123"/>
  <c r="AH73" i="123"/>
  <c r="AP73" i="123"/>
  <c r="AG74" i="123"/>
  <c r="AO74" i="123"/>
  <c r="AF75" i="123"/>
  <c r="AN75" i="123"/>
  <c r="AE76" i="123"/>
  <c r="AM76" i="123"/>
  <c r="AD77" i="123"/>
  <c r="AL77" i="123"/>
  <c r="AJ79" i="123"/>
  <c r="AR79" i="123"/>
  <c r="AH81" i="123"/>
  <c r="AP81" i="123"/>
  <c r="AF83" i="123"/>
  <c r="AN83" i="123"/>
  <c r="AE84" i="123"/>
  <c r="AE82" i="123" s="1"/>
  <c r="N21" i="123" s="1"/>
  <c r="AE21" i="123" s="1"/>
  <c r="AM84" i="123"/>
  <c r="AD85" i="123"/>
  <c r="AD82" i="123" s="1"/>
  <c r="M21" i="123" s="1"/>
  <c r="AD21" i="123" s="1"/>
  <c r="AL85" i="123"/>
  <c r="AJ87" i="123"/>
  <c r="AR87" i="123"/>
  <c r="AH89" i="123"/>
  <c r="AP89" i="123"/>
  <c r="AG90" i="123"/>
  <c r="AO90" i="123"/>
  <c r="AF91" i="123"/>
  <c r="AN91" i="123"/>
  <c r="AE92" i="123"/>
  <c r="AM92" i="123"/>
  <c r="AD93" i="123"/>
  <c r="AL93" i="123"/>
  <c r="AH97" i="123"/>
  <c r="AP97" i="123"/>
  <c r="AG98" i="123"/>
  <c r="AO98" i="123"/>
  <c r="AF99" i="123"/>
  <c r="AN99" i="123"/>
  <c r="AE100" i="123"/>
  <c r="AM100" i="123"/>
  <c r="AD101" i="123"/>
  <c r="AL101" i="123"/>
  <c r="AJ103" i="123"/>
  <c r="AR103" i="123"/>
  <c r="AH105" i="123"/>
  <c r="AP105" i="123"/>
  <c r="AG106" i="123"/>
  <c r="AO106" i="123"/>
  <c r="AF107" i="123"/>
  <c r="AN107" i="123"/>
  <c r="AE108" i="123"/>
  <c r="AM108" i="123"/>
  <c r="AD109" i="123"/>
  <c r="AL109" i="123"/>
  <c r="AJ111" i="123"/>
  <c r="AR111" i="123"/>
  <c r="AH18" i="124"/>
  <c r="AP18" i="124"/>
  <c r="AG19" i="124"/>
  <c r="AO19" i="124"/>
  <c r="AJ24" i="124"/>
  <c r="AR24" i="124"/>
  <c r="AH26" i="124"/>
  <c r="AH25" i="124" s="1"/>
  <c r="Q9" i="124" s="1"/>
  <c r="AH9" i="124" s="1"/>
  <c r="AH8" i="124" s="1"/>
  <c r="Q6" i="124" s="1"/>
  <c r="AH6" i="124" s="1"/>
  <c r="AP26" i="124"/>
  <c r="AG27" i="124"/>
  <c r="AG25" i="124" s="1"/>
  <c r="P9" i="124" s="1"/>
  <c r="AG9" i="124" s="1"/>
  <c r="AG8" i="124" s="1"/>
  <c r="P6" i="124" s="1"/>
  <c r="AG6" i="124" s="1"/>
  <c r="AO27" i="124"/>
  <c r="AO25" i="124" s="1"/>
  <c r="X9" i="124" s="1"/>
  <c r="AO9" i="124" s="1"/>
  <c r="AO8" i="124" s="1"/>
  <c r="X6" i="124" s="1"/>
  <c r="AO6" i="124" s="1"/>
  <c r="AF28" i="124"/>
  <c r="AF25" i="124" s="1"/>
  <c r="O9" i="124" s="1"/>
  <c r="AF9" i="124" s="1"/>
  <c r="AF8" i="124" s="1"/>
  <c r="O6" i="124" s="1"/>
  <c r="AF6" i="124" s="1"/>
  <c r="AN28" i="124"/>
  <c r="AN25" i="124" s="1"/>
  <c r="W9" i="124" s="1"/>
  <c r="AN9" i="124" s="1"/>
  <c r="AN8" i="124" s="1"/>
  <c r="W6" i="124" s="1"/>
  <c r="AN6" i="124" s="1"/>
  <c r="AE29" i="124"/>
  <c r="AM29" i="124"/>
  <c r="AM25" i="124" s="1"/>
  <c r="V9" i="124" s="1"/>
  <c r="AM9" i="124" s="1"/>
  <c r="AM8" i="124" s="1"/>
  <c r="V6" i="124" s="1"/>
  <c r="AM6" i="124" s="1"/>
  <c r="AM5" i="124" s="1"/>
  <c r="AD30" i="124"/>
  <c r="AD25" i="124" s="1"/>
  <c r="M9" i="124" s="1"/>
  <c r="AD9" i="124" s="1"/>
  <c r="AD8" i="124" s="1"/>
  <c r="M6" i="124" s="1"/>
  <c r="AD6" i="124" s="1"/>
  <c r="AL30" i="124"/>
  <c r="AL25" i="124" s="1"/>
  <c r="U9" i="124" s="1"/>
  <c r="AL9" i="124" s="1"/>
  <c r="AL8" i="124" s="1"/>
  <c r="U6" i="124" s="1"/>
  <c r="AL6" i="124" s="1"/>
  <c r="AJ32" i="124"/>
  <c r="AR32" i="124"/>
  <c r="AH34" i="124"/>
  <c r="AP34" i="124"/>
  <c r="AG35" i="124"/>
  <c r="AO35" i="124"/>
  <c r="AF36" i="124"/>
  <c r="AN36" i="124"/>
  <c r="AE37" i="124"/>
  <c r="AM37" i="124"/>
  <c r="AJ40" i="124"/>
  <c r="AJ38" i="124" s="1"/>
  <c r="S16" i="124" s="1"/>
  <c r="AJ16" i="124" s="1"/>
  <c r="AR40" i="124"/>
  <c r="AH42" i="124"/>
  <c r="AP42" i="124"/>
  <c r="AG43" i="124"/>
  <c r="AO43" i="124"/>
  <c r="AF44" i="124"/>
  <c r="AN44" i="124"/>
  <c r="AE45" i="124"/>
  <c r="AM45" i="124"/>
  <c r="AD46" i="124"/>
  <c r="AL46" i="124"/>
  <c r="AJ48" i="124"/>
  <c r="AR48" i="124"/>
  <c r="AH50" i="124"/>
  <c r="AP50" i="124"/>
  <c r="AF52" i="124"/>
  <c r="AN52" i="124"/>
  <c r="AE53" i="124"/>
  <c r="AE51" i="124" s="1"/>
  <c r="N17" i="124" s="1"/>
  <c r="AE17" i="124" s="1"/>
  <c r="AM53" i="124"/>
  <c r="AM51" i="124" s="1"/>
  <c r="V17" i="124" s="1"/>
  <c r="AM17" i="124" s="1"/>
  <c r="AD54" i="124"/>
  <c r="AD51" i="124" s="1"/>
  <c r="M17" i="124" s="1"/>
  <c r="AD17" i="124" s="1"/>
  <c r="AL54" i="124"/>
  <c r="AL51" i="124" s="1"/>
  <c r="U17" i="124" s="1"/>
  <c r="AL17" i="124" s="1"/>
  <c r="AJ56" i="124"/>
  <c r="AR56" i="124"/>
  <c r="AH58" i="124"/>
  <c r="AP58" i="124"/>
  <c r="AG59" i="124"/>
  <c r="AO59" i="124"/>
  <c r="AF60" i="124"/>
  <c r="AN60" i="124"/>
  <c r="AE61" i="124"/>
  <c r="AM61" i="124"/>
  <c r="AD62" i="124"/>
  <c r="AL62" i="124"/>
  <c r="AJ64" i="124"/>
  <c r="AR64" i="124"/>
  <c r="AH66" i="124"/>
  <c r="AP66" i="124"/>
  <c r="AG67" i="124"/>
  <c r="AO67" i="124"/>
  <c r="AF68" i="124"/>
  <c r="AN68" i="124"/>
  <c r="AD70" i="124"/>
  <c r="AL70" i="124"/>
  <c r="AJ72" i="124"/>
  <c r="AR72" i="124"/>
  <c r="AH74" i="124"/>
  <c r="AP74" i="124"/>
  <c r="AG75" i="124"/>
  <c r="AO75" i="124"/>
  <c r="AF76" i="124"/>
  <c r="AN76" i="124"/>
  <c r="AE77" i="124"/>
  <c r="AM77" i="124"/>
  <c r="AD78" i="124"/>
  <c r="AL78" i="124"/>
  <c r="AJ80" i="124"/>
  <c r="AR80" i="124"/>
  <c r="AG83" i="124"/>
  <c r="AO83" i="124"/>
  <c r="AF84" i="124"/>
  <c r="AF82" i="124" s="1"/>
  <c r="O21" i="124" s="1"/>
  <c r="AF21" i="124" s="1"/>
  <c r="AF20" i="124" s="1"/>
  <c r="O14" i="124" s="1"/>
  <c r="AF14" i="124" s="1"/>
  <c r="AN84" i="124"/>
  <c r="AN82" i="124" s="1"/>
  <c r="W21" i="124" s="1"/>
  <c r="AN21" i="124" s="1"/>
  <c r="AN20" i="124" s="1"/>
  <c r="W14" i="124" s="1"/>
  <c r="AN14" i="124" s="1"/>
  <c r="AE85" i="124"/>
  <c r="AE82" i="124" s="1"/>
  <c r="N21" i="124" s="1"/>
  <c r="AE21" i="124" s="1"/>
  <c r="AM85" i="124"/>
  <c r="AD86" i="124"/>
  <c r="AD82" i="124" s="1"/>
  <c r="M21" i="124" s="1"/>
  <c r="AD21" i="124" s="1"/>
  <c r="AL86" i="124"/>
  <c r="AL82" i="124" s="1"/>
  <c r="U21" i="124" s="1"/>
  <c r="AL21" i="124" s="1"/>
  <c r="AJ88" i="124"/>
  <c r="AR88" i="124"/>
  <c r="AH90" i="124"/>
  <c r="AP90" i="124"/>
  <c r="AG91" i="124"/>
  <c r="AO91" i="124"/>
  <c r="AF92" i="124"/>
  <c r="AN92" i="124"/>
  <c r="AE93" i="124"/>
  <c r="AM93" i="124"/>
  <c r="AD94" i="124"/>
  <c r="AL94" i="124"/>
  <c r="AJ96" i="124"/>
  <c r="AR96" i="124"/>
  <c r="AH98" i="124"/>
  <c r="AP98" i="124"/>
  <c r="AP95" i="124" s="1"/>
  <c r="Y22" i="124" s="1"/>
  <c r="AP22" i="124" s="1"/>
  <c r="AG99" i="124"/>
  <c r="AO99" i="124"/>
  <c r="AF100" i="124"/>
  <c r="AN100" i="124"/>
  <c r="AE101" i="124"/>
  <c r="AM101" i="124"/>
  <c r="AD102" i="124"/>
  <c r="AL102" i="124"/>
  <c r="AJ104" i="124"/>
  <c r="AR104" i="124"/>
  <c r="AH106" i="124"/>
  <c r="AP106" i="124"/>
  <c r="AG107" i="124"/>
  <c r="AO107" i="124"/>
  <c r="AF108" i="124"/>
  <c r="AN108" i="124"/>
  <c r="AE109" i="124"/>
  <c r="AM109" i="124"/>
  <c r="AD110" i="124"/>
  <c r="AL110" i="124"/>
  <c r="AJ112" i="124"/>
  <c r="AR112" i="124"/>
  <c r="AO18" i="125"/>
  <c r="AG18" i="125"/>
  <c r="AN18" i="125"/>
  <c r="AF18" i="125"/>
  <c r="AM18" i="125"/>
  <c r="AE18" i="125"/>
  <c r="AK18" i="125"/>
  <c r="AC18" i="125"/>
  <c r="AQ18" i="125"/>
  <c r="AI18" i="125"/>
  <c r="AF24" i="125"/>
  <c r="AL26" i="125"/>
  <c r="AN28" i="125"/>
  <c r="AQ32" i="125"/>
  <c r="AI32" i="125"/>
  <c r="AP32" i="125"/>
  <c r="AH32" i="125"/>
  <c r="AO32" i="125"/>
  <c r="AG32" i="125"/>
  <c r="AM32" i="125"/>
  <c r="AE32" i="125"/>
  <c r="AK32" i="125"/>
  <c r="AC32" i="125"/>
  <c r="AQ40" i="125"/>
  <c r="AI40" i="125"/>
  <c r="AP40" i="125"/>
  <c r="AH40" i="125"/>
  <c r="AO40" i="125"/>
  <c r="AO38" i="125" s="1"/>
  <c r="X16" i="125" s="1"/>
  <c r="AO16" i="125" s="1"/>
  <c r="AG40" i="125"/>
  <c r="AN40" i="125"/>
  <c r="AF40" i="125"/>
  <c r="AM40" i="125"/>
  <c r="AE40" i="125"/>
  <c r="AK40" i="125"/>
  <c r="AC40" i="125"/>
  <c r="AQ56" i="125"/>
  <c r="AI56" i="125"/>
  <c r="AP56" i="125"/>
  <c r="AH56" i="125"/>
  <c r="AO56" i="125"/>
  <c r="AG56" i="125"/>
  <c r="AN56" i="125"/>
  <c r="AF56" i="125"/>
  <c r="AM56" i="125"/>
  <c r="AE56" i="125"/>
  <c r="AK56" i="125"/>
  <c r="AC56" i="125"/>
  <c r="AJ74" i="125"/>
  <c r="AJ80" i="125"/>
  <c r="AQ88" i="125"/>
  <c r="AI88" i="125"/>
  <c r="AP88" i="125"/>
  <c r="AH88" i="125"/>
  <c r="AO88" i="125"/>
  <c r="AG88" i="125"/>
  <c r="AN88" i="125"/>
  <c r="AF88" i="125"/>
  <c r="AM88" i="125"/>
  <c r="AE88" i="125"/>
  <c r="AK88" i="125"/>
  <c r="AC88" i="125"/>
  <c r="AQ96" i="125"/>
  <c r="AI96" i="125"/>
  <c r="AP96" i="125"/>
  <c r="AH96" i="125"/>
  <c r="AO96" i="125"/>
  <c r="AG96" i="125"/>
  <c r="AG95" i="125" s="1"/>
  <c r="P22" i="125" s="1"/>
  <c r="AG22" i="125" s="1"/>
  <c r="AN96" i="125"/>
  <c r="AF96" i="125"/>
  <c r="AM96" i="125"/>
  <c r="AE96" i="125"/>
  <c r="AK96" i="125"/>
  <c r="AC96" i="125"/>
  <c r="AC95" i="125" s="1"/>
  <c r="L22" i="125" s="1"/>
  <c r="AC22" i="125" s="1"/>
  <c r="AJ19" i="126"/>
  <c r="AL29" i="126"/>
  <c r="AD29" i="126"/>
  <c r="AO29" i="126"/>
  <c r="AG29" i="126"/>
  <c r="AK29" i="126"/>
  <c r="AJ29" i="126"/>
  <c r="AI29" i="126"/>
  <c r="AR29" i="126"/>
  <c r="AH29" i="126"/>
  <c r="AQ29" i="126"/>
  <c r="AF29" i="126"/>
  <c r="AN29" i="126"/>
  <c r="AC29" i="126"/>
  <c r="AC25" i="126" s="1"/>
  <c r="L9" i="126" s="1"/>
  <c r="AC9" i="126" s="1"/>
  <c r="AC8" i="126" s="1"/>
  <c r="L6" i="126" s="1"/>
  <c r="AC6" i="126" s="1"/>
  <c r="AI18" i="123"/>
  <c r="AQ18" i="123"/>
  <c r="AH19" i="123"/>
  <c r="AP19" i="123"/>
  <c r="AD23" i="123"/>
  <c r="AL23" i="123"/>
  <c r="AI26" i="123"/>
  <c r="AQ26" i="123"/>
  <c r="AH27" i="123"/>
  <c r="AP27" i="123"/>
  <c r="AG28" i="123"/>
  <c r="AO28" i="123"/>
  <c r="AF29" i="123"/>
  <c r="AN29" i="123"/>
  <c r="AD31" i="123"/>
  <c r="AL31" i="123"/>
  <c r="AJ33" i="123"/>
  <c r="AR33" i="123"/>
  <c r="AI34" i="123"/>
  <c r="AQ34" i="123"/>
  <c r="AH35" i="123"/>
  <c r="AP35" i="123"/>
  <c r="AP25" i="123" s="1"/>
  <c r="Y9" i="123" s="1"/>
  <c r="AP9" i="123" s="1"/>
  <c r="AP8" i="123" s="1"/>
  <c r="Y6" i="123" s="1"/>
  <c r="AP6" i="123" s="1"/>
  <c r="AG36" i="123"/>
  <c r="AO36" i="123"/>
  <c r="AF37" i="123"/>
  <c r="AN37" i="123"/>
  <c r="AD39" i="123"/>
  <c r="AL39" i="123"/>
  <c r="AJ41" i="123"/>
  <c r="AR41" i="123"/>
  <c r="AI42" i="123"/>
  <c r="AI38" i="123" s="1"/>
  <c r="R16" i="123" s="1"/>
  <c r="AI16" i="123" s="1"/>
  <c r="AQ42" i="123"/>
  <c r="AH43" i="123"/>
  <c r="AP43" i="123"/>
  <c r="AG44" i="123"/>
  <c r="AO44" i="123"/>
  <c r="AF45" i="123"/>
  <c r="AN45" i="123"/>
  <c r="AD47" i="123"/>
  <c r="AL47" i="123"/>
  <c r="AJ49" i="123"/>
  <c r="AR49" i="123"/>
  <c r="AI50" i="123"/>
  <c r="AQ50" i="123"/>
  <c r="AG52" i="123"/>
  <c r="AO52" i="123"/>
  <c r="AF53" i="123"/>
  <c r="AF51" i="123" s="1"/>
  <c r="O17" i="123" s="1"/>
  <c r="AF17" i="123" s="1"/>
  <c r="AN53" i="123"/>
  <c r="AN51" i="123" s="1"/>
  <c r="W17" i="123" s="1"/>
  <c r="AN17" i="123" s="1"/>
  <c r="AD55" i="123"/>
  <c r="AL55" i="123"/>
  <c r="AJ57" i="123"/>
  <c r="AR57" i="123"/>
  <c r="AI58" i="123"/>
  <c r="AQ58" i="123"/>
  <c r="AH59" i="123"/>
  <c r="AP59" i="123"/>
  <c r="AG60" i="123"/>
  <c r="AO60" i="123"/>
  <c r="AF61" i="123"/>
  <c r="AN61" i="123"/>
  <c r="AD63" i="123"/>
  <c r="AL63" i="123"/>
  <c r="AJ65" i="123"/>
  <c r="AR65" i="123"/>
  <c r="AI66" i="123"/>
  <c r="AQ66" i="123"/>
  <c r="AH67" i="123"/>
  <c r="AP67" i="123"/>
  <c r="AG68" i="123"/>
  <c r="AO68" i="123"/>
  <c r="AL71" i="123"/>
  <c r="AJ73" i="123"/>
  <c r="AR73" i="123"/>
  <c r="AQ74" i="123"/>
  <c r="AH75" i="123"/>
  <c r="AP75" i="123"/>
  <c r="AG76" i="123"/>
  <c r="AO76" i="123"/>
  <c r="AF77" i="123"/>
  <c r="AN77" i="123"/>
  <c r="AD79" i="123"/>
  <c r="AL79" i="123"/>
  <c r="AJ81" i="123"/>
  <c r="AR81" i="123"/>
  <c r="AH83" i="123"/>
  <c r="AP83" i="123"/>
  <c r="AG84" i="123"/>
  <c r="AO84" i="123"/>
  <c r="AO82" i="123" s="1"/>
  <c r="X21" i="123" s="1"/>
  <c r="AO21" i="123" s="1"/>
  <c r="AF85" i="123"/>
  <c r="AN85" i="123"/>
  <c r="AD87" i="123"/>
  <c r="AL87" i="123"/>
  <c r="AJ89" i="123"/>
  <c r="AR89" i="123"/>
  <c r="AI90" i="123"/>
  <c r="AQ90" i="123"/>
  <c r="AH91" i="123"/>
  <c r="AP91" i="123"/>
  <c r="AG92" i="123"/>
  <c r="AO92" i="123"/>
  <c r="AF93" i="123"/>
  <c r="AN93" i="123"/>
  <c r="AJ97" i="123"/>
  <c r="AR97" i="123"/>
  <c r="AI98" i="123"/>
  <c r="AQ98" i="123"/>
  <c r="AH99" i="123"/>
  <c r="AP99" i="123"/>
  <c r="AG100" i="123"/>
  <c r="AO100" i="123"/>
  <c r="AF101" i="123"/>
  <c r="AN101" i="123"/>
  <c r="AD103" i="123"/>
  <c r="AL103" i="123"/>
  <c r="AJ105" i="123"/>
  <c r="AR105" i="123"/>
  <c r="AI106" i="123"/>
  <c r="AQ106" i="123"/>
  <c r="AH107" i="123"/>
  <c r="AP107" i="123"/>
  <c r="AG108" i="123"/>
  <c r="AO108" i="123"/>
  <c r="AF109" i="123"/>
  <c r="AN109" i="123"/>
  <c r="AD111" i="123"/>
  <c r="AL111" i="123"/>
  <c r="AJ18" i="124"/>
  <c r="AR18" i="124"/>
  <c r="AJ26" i="124"/>
  <c r="AR26" i="124"/>
  <c r="AH28" i="124"/>
  <c r="AP28" i="124"/>
  <c r="AG29" i="124"/>
  <c r="AO29" i="124"/>
  <c r="AF30" i="124"/>
  <c r="AN30" i="124"/>
  <c r="AJ34" i="124"/>
  <c r="AR34" i="124"/>
  <c r="AH36" i="124"/>
  <c r="AP36" i="124"/>
  <c r="AG37" i="124"/>
  <c r="AO37" i="124"/>
  <c r="AJ42" i="124"/>
  <c r="AR42" i="124"/>
  <c r="AR38" i="124" s="1"/>
  <c r="AA16" i="124" s="1"/>
  <c r="AR16" i="124" s="1"/>
  <c r="AR15" i="124" s="1"/>
  <c r="AA13" i="124" s="1"/>
  <c r="AR13" i="124" s="1"/>
  <c r="AH44" i="124"/>
  <c r="AP44" i="124"/>
  <c r="AG45" i="124"/>
  <c r="AO45" i="124"/>
  <c r="AF46" i="124"/>
  <c r="AN46" i="124"/>
  <c r="AJ50" i="124"/>
  <c r="AR50" i="124"/>
  <c r="AH52" i="124"/>
  <c r="AP52" i="124"/>
  <c r="AG53" i="124"/>
  <c r="AG51" i="124" s="1"/>
  <c r="P17" i="124" s="1"/>
  <c r="AG17" i="124" s="1"/>
  <c r="AO53" i="124"/>
  <c r="AO51" i="124" s="1"/>
  <c r="X17" i="124" s="1"/>
  <c r="AO17" i="124" s="1"/>
  <c r="AF54" i="124"/>
  <c r="AN54" i="124"/>
  <c r="AJ58" i="124"/>
  <c r="AR58" i="124"/>
  <c r="AH60" i="124"/>
  <c r="AP60" i="124"/>
  <c r="AG61" i="124"/>
  <c r="AO61" i="124"/>
  <c r="AF62" i="124"/>
  <c r="AN62" i="124"/>
  <c r="AJ66" i="124"/>
  <c r="AR66" i="124"/>
  <c r="AH68" i="124"/>
  <c r="AP68" i="124"/>
  <c r="AF70" i="124"/>
  <c r="AN70" i="124"/>
  <c r="AJ74" i="124"/>
  <c r="AR74" i="124"/>
  <c r="AH76" i="124"/>
  <c r="AP76" i="124"/>
  <c r="AG77" i="124"/>
  <c r="AO77" i="124"/>
  <c r="AF78" i="124"/>
  <c r="AN78" i="124"/>
  <c r="AH84" i="124"/>
  <c r="AH82" i="124" s="1"/>
  <c r="Q21" i="124" s="1"/>
  <c r="AH21" i="124" s="1"/>
  <c r="AP84" i="124"/>
  <c r="AP82" i="124" s="1"/>
  <c r="Y21" i="124" s="1"/>
  <c r="AP21" i="124" s="1"/>
  <c r="AP20" i="124" s="1"/>
  <c r="Y14" i="124" s="1"/>
  <c r="AP14" i="124" s="1"/>
  <c r="AG85" i="124"/>
  <c r="AO85" i="124"/>
  <c r="AF86" i="124"/>
  <c r="AN86" i="124"/>
  <c r="AJ90" i="124"/>
  <c r="AR90" i="124"/>
  <c r="AH92" i="124"/>
  <c r="AP92" i="124"/>
  <c r="AG93" i="124"/>
  <c r="AO93" i="124"/>
  <c r="AF94" i="124"/>
  <c r="AN94" i="124"/>
  <c r="AJ98" i="124"/>
  <c r="AR98" i="124"/>
  <c r="AH100" i="124"/>
  <c r="AP100" i="124"/>
  <c r="AG101" i="124"/>
  <c r="AO101" i="124"/>
  <c r="AF102" i="124"/>
  <c r="AN102" i="124"/>
  <c r="AJ106" i="124"/>
  <c r="AR106" i="124"/>
  <c r="AH108" i="124"/>
  <c r="AP108" i="124"/>
  <c r="AG109" i="124"/>
  <c r="AO109" i="124"/>
  <c r="AF110" i="124"/>
  <c r="AN110" i="124"/>
  <c r="AL24" i="125"/>
  <c r="AO42" i="125"/>
  <c r="AG42" i="125"/>
  <c r="AN42" i="125"/>
  <c r="AF42" i="125"/>
  <c r="AM42" i="125"/>
  <c r="AE42" i="125"/>
  <c r="AL42" i="125"/>
  <c r="AD42" i="125"/>
  <c r="AK42" i="125"/>
  <c r="AK38" i="125" s="1"/>
  <c r="T16" i="125" s="1"/>
  <c r="AK16" i="125" s="1"/>
  <c r="AC42" i="125"/>
  <c r="AQ42" i="125"/>
  <c r="AI42" i="125"/>
  <c r="AQ48" i="125"/>
  <c r="AI48" i="125"/>
  <c r="AP48" i="125"/>
  <c r="AH48" i="125"/>
  <c r="AO48" i="125"/>
  <c r="AG48" i="125"/>
  <c r="AN48" i="125"/>
  <c r="AF48" i="125"/>
  <c r="AM48" i="125"/>
  <c r="AE48" i="125"/>
  <c r="AK48" i="125"/>
  <c r="AC48" i="125"/>
  <c r="AO58" i="125"/>
  <c r="AG58" i="125"/>
  <c r="AN58" i="125"/>
  <c r="AF58" i="125"/>
  <c r="AM58" i="125"/>
  <c r="AE58" i="125"/>
  <c r="AL58" i="125"/>
  <c r="AD58" i="125"/>
  <c r="AK58" i="125"/>
  <c r="AC58" i="125"/>
  <c r="AQ58" i="125"/>
  <c r="AI58" i="125"/>
  <c r="AQ64" i="125"/>
  <c r="AI64" i="125"/>
  <c r="AP64" i="125"/>
  <c r="AH64" i="125"/>
  <c r="AO64" i="125"/>
  <c r="AG64" i="125"/>
  <c r="AN64" i="125"/>
  <c r="AF64" i="125"/>
  <c r="AM64" i="125"/>
  <c r="AE64" i="125"/>
  <c r="AK64" i="125"/>
  <c r="AC64" i="125"/>
  <c r="AK82" i="125"/>
  <c r="T21" i="125" s="1"/>
  <c r="AK21" i="125" s="1"/>
  <c r="AO90" i="125"/>
  <c r="AG90" i="125"/>
  <c r="AN90" i="125"/>
  <c r="AF90" i="125"/>
  <c r="AM90" i="125"/>
  <c r="AE90" i="125"/>
  <c r="AL90" i="125"/>
  <c r="AD90" i="125"/>
  <c r="AK90" i="125"/>
  <c r="AC90" i="125"/>
  <c r="AQ90" i="125"/>
  <c r="AI90" i="125"/>
  <c r="AO98" i="125"/>
  <c r="AG98" i="125"/>
  <c r="AN98" i="125"/>
  <c r="AF98" i="125"/>
  <c r="AM98" i="125"/>
  <c r="AE98" i="125"/>
  <c r="AL98" i="125"/>
  <c r="AD98" i="125"/>
  <c r="AD95" i="125" s="1"/>
  <c r="M22" i="125" s="1"/>
  <c r="AD22" i="125" s="1"/>
  <c r="AK98" i="125"/>
  <c r="AC98" i="125"/>
  <c r="AQ98" i="125"/>
  <c r="AI98" i="125"/>
  <c r="AQ104" i="125"/>
  <c r="AI104" i="125"/>
  <c r="AP104" i="125"/>
  <c r="AH104" i="125"/>
  <c r="AO104" i="125"/>
  <c r="AG104" i="125"/>
  <c r="AN104" i="125"/>
  <c r="AF104" i="125"/>
  <c r="AM104" i="125"/>
  <c r="AE104" i="125"/>
  <c r="AK104" i="125"/>
  <c r="AC104" i="125"/>
  <c r="AJ18" i="123"/>
  <c r="AR18" i="123"/>
  <c r="AI19" i="123"/>
  <c r="AQ19" i="123"/>
  <c r="AE23" i="123"/>
  <c r="AM23" i="123"/>
  <c r="AJ26" i="123"/>
  <c r="AR26" i="123"/>
  <c r="AI27" i="123"/>
  <c r="AQ27" i="123"/>
  <c r="AH28" i="123"/>
  <c r="AP28" i="123"/>
  <c r="AG29" i="123"/>
  <c r="AO29" i="123"/>
  <c r="AE31" i="123"/>
  <c r="AM31" i="123"/>
  <c r="AC33" i="123"/>
  <c r="AK33" i="123"/>
  <c r="AJ34" i="123"/>
  <c r="AR34" i="123"/>
  <c r="AI35" i="123"/>
  <c r="AQ35" i="123"/>
  <c r="AH36" i="123"/>
  <c r="AP36" i="123"/>
  <c r="AG37" i="123"/>
  <c r="AO37" i="123"/>
  <c r="AE39" i="123"/>
  <c r="AM39" i="123"/>
  <c r="AK41" i="123"/>
  <c r="AK38" i="123" s="1"/>
  <c r="T16" i="123" s="1"/>
  <c r="AK16" i="123" s="1"/>
  <c r="AK15" i="123" s="1"/>
  <c r="T13" i="123" s="1"/>
  <c r="AK13" i="123" s="1"/>
  <c r="AJ42" i="123"/>
  <c r="AR42" i="123"/>
  <c r="AI43" i="123"/>
  <c r="AQ43" i="123"/>
  <c r="AH44" i="123"/>
  <c r="AP44" i="123"/>
  <c r="AG45" i="123"/>
  <c r="AO45" i="123"/>
  <c r="AE47" i="123"/>
  <c r="AM47" i="123"/>
  <c r="AC49" i="123"/>
  <c r="AK49" i="123"/>
  <c r="AJ50" i="123"/>
  <c r="AR50" i="123"/>
  <c r="AH52" i="123"/>
  <c r="AP52" i="123"/>
  <c r="AG53" i="123"/>
  <c r="AO53" i="123"/>
  <c r="AE55" i="123"/>
  <c r="AM55" i="123"/>
  <c r="AC57" i="123"/>
  <c r="AK57" i="123"/>
  <c r="AJ58" i="123"/>
  <c r="AR58" i="123"/>
  <c r="AI59" i="123"/>
  <c r="AQ59" i="123"/>
  <c r="AH60" i="123"/>
  <c r="AP60" i="123"/>
  <c r="AG61" i="123"/>
  <c r="AO61" i="123"/>
  <c r="AE63" i="123"/>
  <c r="AM63" i="123"/>
  <c r="AC65" i="123"/>
  <c r="AK65" i="123"/>
  <c r="AJ66" i="123"/>
  <c r="AR66" i="123"/>
  <c r="AI67" i="123"/>
  <c r="AQ67" i="123"/>
  <c r="AH68" i="123"/>
  <c r="AP68" i="123"/>
  <c r="AE71" i="123"/>
  <c r="AM71" i="123"/>
  <c r="AC73" i="123"/>
  <c r="AK73" i="123"/>
  <c r="AJ74" i="123"/>
  <c r="AR74" i="123"/>
  <c r="AI75" i="123"/>
  <c r="AQ75" i="123"/>
  <c r="AH76" i="123"/>
  <c r="AP76" i="123"/>
  <c r="AG77" i="123"/>
  <c r="AO77" i="123"/>
  <c r="AE79" i="123"/>
  <c r="AM79" i="123"/>
  <c r="AC81" i="123"/>
  <c r="AK81" i="123"/>
  <c r="AI83" i="123"/>
  <c r="AQ83" i="123"/>
  <c r="AH84" i="123"/>
  <c r="AP84" i="123"/>
  <c r="AG85" i="123"/>
  <c r="AO85" i="123"/>
  <c r="AE87" i="123"/>
  <c r="AM87" i="123"/>
  <c r="AC89" i="123"/>
  <c r="AK89" i="123"/>
  <c r="AJ90" i="123"/>
  <c r="AR90" i="123"/>
  <c r="AI91" i="123"/>
  <c r="AQ91" i="123"/>
  <c r="AH92" i="123"/>
  <c r="AP92" i="123"/>
  <c r="AG93" i="123"/>
  <c r="AO93" i="123"/>
  <c r="AC97" i="123"/>
  <c r="AK97" i="123"/>
  <c r="AJ98" i="123"/>
  <c r="AR98" i="123"/>
  <c r="AI99" i="123"/>
  <c r="AQ99" i="123"/>
  <c r="AH100" i="123"/>
  <c r="AP100" i="123"/>
  <c r="AG101" i="123"/>
  <c r="AO101" i="123"/>
  <c r="AE103" i="123"/>
  <c r="AM103" i="123"/>
  <c r="AC105" i="123"/>
  <c r="AK105" i="123"/>
  <c r="AJ106" i="123"/>
  <c r="AR106" i="123"/>
  <c r="AI107" i="123"/>
  <c r="AQ107" i="123"/>
  <c r="AH108" i="123"/>
  <c r="AP108" i="123"/>
  <c r="AG109" i="123"/>
  <c r="AO109" i="123"/>
  <c r="AE111" i="123"/>
  <c r="AM111" i="123"/>
  <c r="AC18" i="124"/>
  <c r="AJ19" i="124"/>
  <c r="AE24" i="124"/>
  <c r="AC26" i="124"/>
  <c r="AK26" i="124"/>
  <c r="AJ27" i="124"/>
  <c r="AI28" i="124"/>
  <c r="AI25" i="124" s="1"/>
  <c r="R9" i="124" s="1"/>
  <c r="AI9" i="124" s="1"/>
  <c r="AI8" i="124" s="1"/>
  <c r="R6" i="124" s="1"/>
  <c r="AI6" i="124" s="1"/>
  <c r="AQ28" i="124"/>
  <c r="AQ25" i="124" s="1"/>
  <c r="Z9" i="124" s="1"/>
  <c r="AQ9" i="124" s="1"/>
  <c r="AQ8" i="124" s="1"/>
  <c r="Z6" i="124" s="1"/>
  <c r="AQ6" i="124" s="1"/>
  <c r="AH29" i="124"/>
  <c r="AP29" i="124"/>
  <c r="AG30" i="124"/>
  <c r="AO30" i="124"/>
  <c r="AE32" i="124"/>
  <c r="AC34" i="124"/>
  <c r="AK34" i="124"/>
  <c r="AJ35" i="124"/>
  <c r="AI36" i="124"/>
  <c r="AQ36" i="124"/>
  <c r="AH37" i="124"/>
  <c r="AP37" i="124"/>
  <c r="AE40" i="124"/>
  <c r="AC42" i="124"/>
  <c r="AK42" i="124"/>
  <c r="AJ43" i="124"/>
  <c r="AI44" i="124"/>
  <c r="AQ44" i="124"/>
  <c r="AH45" i="124"/>
  <c r="AP45" i="124"/>
  <c r="AG46" i="124"/>
  <c r="AO46" i="124"/>
  <c r="AE48" i="124"/>
  <c r="AC50" i="124"/>
  <c r="AK50" i="124"/>
  <c r="AI52" i="124"/>
  <c r="AI51" i="124" s="1"/>
  <c r="R17" i="124" s="1"/>
  <c r="AI17" i="124" s="1"/>
  <c r="AQ52" i="124"/>
  <c r="AH53" i="124"/>
  <c r="AP53" i="124"/>
  <c r="AG54" i="124"/>
  <c r="AO54" i="124"/>
  <c r="AE56" i="124"/>
  <c r="AC58" i="124"/>
  <c r="AK58" i="124"/>
  <c r="AJ59" i="124"/>
  <c r="AI60" i="124"/>
  <c r="AQ60" i="124"/>
  <c r="AH61" i="124"/>
  <c r="AP61" i="124"/>
  <c r="AG62" i="124"/>
  <c r="AO62" i="124"/>
  <c r="AE64" i="124"/>
  <c r="AC66" i="124"/>
  <c r="AK66" i="124"/>
  <c r="AJ67" i="124"/>
  <c r="AI68" i="124"/>
  <c r="AQ68" i="124"/>
  <c r="AG70" i="124"/>
  <c r="AO70" i="124"/>
  <c r="AE72" i="124"/>
  <c r="AE69" i="124" s="1"/>
  <c r="N11" i="124" s="1"/>
  <c r="AE11" i="124" s="1"/>
  <c r="AE10" i="124" s="1"/>
  <c r="N7" i="124" s="1"/>
  <c r="AE7" i="124" s="1"/>
  <c r="AC74" i="124"/>
  <c r="AC69" i="124" s="1"/>
  <c r="L11" i="124" s="1"/>
  <c r="AC11" i="124" s="1"/>
  <c r="AC10" i="124" s="1"/>
  <c r="L7" i="124" s="1"/>
  <c r="AC7" i="124" s="1"/>
  <c r="AK74" i="124"/>
  <c r="AJ75" i="124"/>
  <c r="AI76" i="124"/>
  <c r="AQ76" i="124"/>
  <c r="AH77" i="124"/>
  <c r="AP77" i="124"/>
  <c r="AG78" i="124"/>
  <c r="AO78" i="124"/>
  <c r="AE80" i="124"/>
  <c r="AJ83" i="124"/>
  <c r="AI84" i="124"/>
  <c r="AQ84" i="124"/>
  <c r="AH85" i="124"/>
  <c r="AP85" i="124"/>
  <c r="AG86" i="124"/>
  <c r="AO86" i="124"/>
  <c r="AE88" i="124"/>
  <c r="AC90" i="124"/>
  <c r="AK90" i="124"/>
  <c r="AJ91" i="124"/>
  <c r="AI92" i="124"/>
  <c r="AQ92" i="124"/>
  <c r="AH93" i="124"/>
  <c r="AP93" i="124"/>
  <c r="AG94" i="124"/>
  <c r="AO94" i="124"/>
  <c r="AE96" i="124"/>
  <c r="AC98" i="124"/>
  <c r="AK98" i="124"/>
  <c r="AK95" i="124" s="1"/>
  <c r="T22" i="124" s="1"/>
  <c r="AK22" i="124" s="1"/>
  <c r="AJ99" i="124"/>
  <c r="AI100" i="124"/>
  <c r="AI95" i="124" s="1"/>
  <c r="R22" i="124" s="1"/>
  <c r="AI22" i="124" s="1"/>
  <c r="AQ100" i="124"/>
  <c r="AH101" i="124"/>
  <c r="AP101" i="124"/>
  <c r="AG102" i="124"/>
  <c r="AO102" i="124"/>
  <c r="AE104" i="124"/>
  <c r="AC106" i="124"/>
  <c r="AK106" i="124"/>
  <c r="AJ107" i="124"/>
  <c r="AI108" i="124"/>
  <c r="AQ108" i="124"/>
  <c r="AH109" i="124"/>
  <c r="AP109" i="124"/>
  <c r="AG110" i="124"/>
  <c r="AO110" i="124"/>
  <c r="AE112" i="124"/>
  <c r="AJ18" i="125"/>
  <c r="AN24" i="125"/>
  <c r="AJ32" i="125"/>
  <c r="AH42" i="125"/>
  <c r="AD48" i="125"/>
  <c r="AH58" i="125"/>
  <c r="AD64" i="125"/>
  <c r="AN69" i="125"/>
  <c r="W11" i="125" s="1"/>
  <c r="AN11" i="125" s="1"/>
  <c r="AN10" i="125" s="1"/>
  <c r="W7" i="125" s="1"/>
  <c r="AN7" i="125" s="1"/>
  <c r="AH90" i="125"/>
  <c r="AH98" i="125"/>
  <c r="AD104" i="125"/>
  <c r="AM69" i="126"/>
  <c r="V11" i="126" s="1"/>
  <c r="AM11" i="126" s="1"/>
  <c r="AM10" i="126" s="1"/>
  <c r="V7" i="126" s="1"/>
  <c r="AM7" i="126" s="1"/>
  <c r="AK18" i="123"/>
  <c r="AJ19" i="123"/>
  <c r="AR19" i="123"/>
  <c r="AF23" i="123"/>
  <c r="AN23" i="123"/>
  <c r="AC26" i="123"/>
  <c r="AK26" i="123"/>
  <c r="AJ27" i="123"/>
  <c r="AR27" i="123"/>
  <c r="AI28" i="123"/>
  <c r="AQ28" i="123"/>
  <c r="AH29" i="123"/>
  <c r="AP29" i="123"/>
  <c r="AF31" i="123"/>
  <c r="AN31" i="123"/>
  <c r="AD33" i="123"/>
  <c r="AL33" i="123"/>
  <c r="AC34" i="123"/>
  <c r="AK34" i="123"/>
  <c r="AJ35" i="123"/>
  <c r="AR35" i="123"/>
  <c r="AI36" i="123"/>
  <c r="AQ36" i="123"/>
  <c r="AH37" i="123"/>
  <c r="AP37" i="123"/>
  <c r="AN39" i="123"/>
  <c r="AK42" i="123"/>
  <c r="AJ43" i="123"/>
  <c r="AR43" i="123"/>
  <c r="AI44" i="123"/>
  <c r="AQ44" i="123"/>
  <c r="AH45" i="123"/>
  <c r="AP45" i="123"/>
  <c r="AF47" i="123"/>
  <c r="AN47" i="123"/>
  <c r="AD49" i="123"/>
  <c r="AL49" i="123"/>
  <c r="AC50" i="123"/>
  <c r="AK50" i="123"/>
  <c r="AI52" i="123"/>
  <c r="AQ52" i="123"/>
  <c r="AH53" i="123"/>
  <c r="AP53" i="123"/>
  <c r="AJ59" i="123"/>
  <c r="AR59" i="123"/>
  <c r="AQ60" i="123"/>
  <c r="AH61" i="123"/>
  <c r="AP61" i="123"/>
  <c r="AN63" i="123"/>
  <c r="AL65" i="123"/>
  <c r="AK66" i="123"/>
  <c r="AJ67" i="123"/>
  <c r="AR67" i="123"/>
  <c r="AI68" i="123"/>
  <c r="AQ68" i="123"/>
  <c r="AN71" i="123"/>
  <c r="AD73" i="123"/>
  <c r="AL73" i="123"/>
  <c r="AJ75" i="123"/>
  <c r="AR75" i="123"/>
  <c r="AI76" i="123"/>
  <c r="AQ76" i="123"/>
  <c r="AH77" i="123"/>
  <c r="AP77" i="123"/>
  <c r="AF79" i="123"/>
  <c r="AN79" i="123"/>
  <c r="AD81" i="123"/>
  <c r="AL81" i="123"/>
  <c r="AJ83" i="123"/>
  <c r="AR83" i="123"/>
  <c r="AI84" i="123"/>
  <c r="AQ84" i="123"/>
  <c r="AH85" i="123"/>
  <c r="AP85" i="123"/>
  <c r="AF87" i="123"/>
  <c r="AN87" i="123"/>
  <c r="AD89" i="123"/>
  <c r="AL89" i="123"/>
  <c r="AK90" i="123"/>
  <c r="AJ91" i="123"/>
  <c r="AR91" i="123"/>
  <c r="AI92" i="123"/>
  <c r="AQ92" i="123"/>
  <c r="AH93" i="123"/>
  <c r="AP93" i="123"/>
  <c r="AD97" i="123"/>
  <c r="AL97" i="123"/>
  <c r="AC98" i="123"/>
  <c r="AK98" i="123"/>
  <c r="AJ99" i="123"/>
  <c r="AR99" i="123"/>
  <c r="AI100" i="123"/>
  <c r="AQ100" i="123"/>
  <c r="AH101" i="123"/>
  <c r="AP101" i="123"/>
  <c r="AF103" i="123"/>
  <c r="AN103" i="123"/>
  <c r="AL105" i="123"/>
  <c r="AK106" i="123"/>
  <c r="AJ107" i="123"/>
  <c r="AR107" i="123"/>
  <c r="AI108" i="123"/>
  <c r="AQ108" i="123"/>
  <c r="AH109" i="123"/>
  <c r="AP109" i="123"/>
  <c r="AF111" i="123"/>
  <c r="AN111" i="123"/>
  <c r="AJ28" i="124"/>
  <c r="AR28" i="124"/>
  <c r="AH30" i="124"/>
  <c r="AP30" i="124"/>
  <c r="AJ36" i="124"/>
  <c r="AR36" i="124"/>
  <c r="AJ44" i="124"/>
  <c r="AR44" i="124"/>
  <c r="AH46" i="124"/>
  <c r="AP46" i="124"/>
  <c r="AJ52" i="124"/>
  <c r="AR52" i="124"/>
  <c r="AR51" i="124" s="1"/>
  <c r="AA17" i="124" s="1"/>
  <c r="AR17" i="124" s="1"/>
  <c r="AH54" i="124"/>
  <c r="AP54" i="124"/>
  <c r="AJ60" i="124"/>
  <c r="AR60" i="124"/>
  <c r="AH62" i="124"/>
  <c r="AP62" i="124"/>
  <c r="AJ68" i="124"/>
  <c r="AR68" i="124"/>
  <c r="AH70" i="124"/>
  <c r="AP70" i="124"/>
  <c r="AP69" i="124" s="1"/>
  <c r="Y11" i="124" s="1"/>
  <c r="AP11" i="124" s="1"/>
  <c r="AP10" i="124" s="1"/>
  <c r="Y7" i="124" s="1"/>
  <c r="AP7" i="124" s="1"/>
  <c r="AJ76" i="124"/>
  <c r="AR76" i="124"/>
  <c r="AH78" i="124"/>
  <c r="AP78" i="124"/>
  <c r="AJ84" i="124"/>
  <c r="AR84" i="124"/>
  <c r="AR82" i="124" s="1"/>
  <c r="AA21" i="124" s="1"/>
  <c r="AR21" i="124" s="1"/>
  <c r="AH86" i="124"/>
  <c r="AP86" i="124"/>
  <c r="AJ92" i="124"/>
  <c r="AR92" i="124"/>
  <c r="AH94" i="124"/>
  <c r="AP94" i="124"/>
  <c r="AJ100" i="124"/>
  <c r="AR100" i="124"/>
  <c r="AH102" i="124"/>
  <c r="AP102" i="124"/>
  <c r="AJ108" i="124"/>
  <c r="AR108" i="124"/>
  <c r="AH110" i="124"/>
  <c r="AP110" i="124"/>
  <c r="AO26" i="125"/>
  <c r="AG26" i="125"/>
  <c r="AN26" i="125"/>
  <c r="AF26" i="125"/>
  <c r="AM26" i="125"/>
  <c r="AE26" i="125"/>
  <c r="AE25" i="125" s="1"/>
  <c r="N9" i="125" s="1"/>
  <c r="AE9" i="125" s="1"/>
  <c r="AE8" i="125" s="1"/>
  <c r="N6" i="125" s="1"/>
  <c r="AE6" i="125" s="1"/>
  <c r="AK26" i="125"/>
  <c r="AC26" i="125"/>
  <c r="AQ26" i="125"/>
  <c r="AI26" i="125"/>
  <c r="AM28" i="125"/>
  <c r="AE28" i="125"/>
  <c r="AL28" i="125"/>
  <c r="AD28" i="125"/>
  <c r="AK28" i="125"/>
  <c r="AC28" i="125"/>
  <c r="AQ28" i="125"/>
  <c r="AI28" i="125"/>
  <c r="AO28" i="125"/>
  <c r="AG28" i="125"/>
  <c r="AO34" i="125"/>
  <c r="AG34" i="125"/>
  <c r="AN34" i="125"/>
  <c r="AF34" i="125"/>
  <c r="AM34" i="125"/>
  <c r="AE34" i="125"/>
  <c r="AL34" i="125"/>
  <c r="AD34" i="125"/>
  <c r="AK34" i="125"/>
  <c r="AC34" i="125"/>
  <c r="AQ34" i="125"/>
  <c r="AI34" i="125"/>
  <c r="AO50" i="125"/>
  <c r="AG50" i="125"/>
  <c r="AN50" i="125"/>
  <c r="AF50" i="125"/>
  <c r="AM50" i="125"/>
  <c r="AE50" i="125"/>
  <c r="AL50" i="125"/>
  <c r="AD50" i="125"/>
  <c r="AK50" i="125"/>
  <c r="AC50" i="125"/>
  <c r="AQ50" i="125"/>
  <c r="AI50" i="125"/>
  <c r="AO66" i="125"/>
  <c r="AG66" i="125"/>
  <c r="AN66" i="125"/>
  <c r="AF66" i="125"/>
  <c r="AM66" i="125"/>
  <c r="AE66" i="125"/>
  <c r="AL66" i="125"/>
  <c r="AD66" i="125"/>
  <c r="AK66" i="125"/>
  <c r="AC66" i="125"/>
  <c r="AQ66" i="125"/>
  <c r="AI66" i="125"/>
  <c r="AQ72" i="125"/>
  <c r="AI72" i="125"/>
  <c r="AP72" i="125"/>
  <c r="AH72" i="125"/>
  <c r="AO72" i="125"/>
  <c r="AG72" i="125"/>
  <c r="AN72" i="125"/>
  <c r="AF72" i="125"/>
  <c r="AM72" i="125"/>
  <c r="AE72" i="125"/>
  <c r="AK72" i="125"/>
  <c r="AK69" i="125" s="1"/>
  <c r="T11" i="125" s="1"/>
  <c r="AK11" i="125" s="1"/>
  <c r="AK10" i="125" s="1"/>
  <c r="T7" i="125" s="1"/>
  <c r="AK7" i="125" s="1"/>
  <c r="AC72" i="125"/>
  <c r="AO106" i="125"/>
  <c r="AG106" i="125"/>
  <c r="AN106" i="125"/>
  <c r="AF106" i="125"/>
  <c r="AM106" i="125"/>
  <c r="AE106" i="125"/>
  <c r="AL106" i="125"/>
  <c r="AD106" i="125"/>
  <c r="AK106" i="125"/>
  <c r="AC106" i="125"/>
  <c r="AQ106" i="125"/>
  <c r="AI106" i="125"/>
  <c r="AQ112" i="125"/>
  <c r="AI112" i="125"/>
  <c r="AP112" i="125"/>
  <c r="AH112" i="125"/>
  <c r="AO112" i="125"/>
  <c r="AG112" i="125"/>
  <c r="AN112" i="125"/>
  <c r="AF112" i="125"/>
  <c r="AM112" i="125"/>
  <c r="AE112" i="125"/>
  <c r="AK112" i="125"/>
  <c r="AC112" i="125"/>
  <c r="AL18" i="123"/>
  <c r="AC19" i="123"/>
  <c r="AK19" i="123"/>
  <c r="AG23" i="123"/>
  <c r="AD26" i="123"/>
  <c r="AC27" i="123"/>
  <c r="AJ28" i="123"/>
  <c r="AI29" i="123"/>
  <c r="AQ29" i="123"/>
  <c r="AG31" i="123"/>
  <c r="AE33" i="123"/>
  <c r="AD34" i="123"/>
  <c r="AC35" i="123"/>
  <c r="AJ36" i="123"/>
  <c r="AI37" i="123"/>
  <c r="AQ37" i="123"/>
  <c r="AG39" i="123"/>
  <c r="AE41" i="123"/>
  <c r="AD42" i="123"/>
  <c r="AC43" i="123"/>
  <c r="AC38" i="123" s="1"/>
  <c r="L16" i="123" s="1"/>
  <c r="AC16" i="123" s="1"/>
  <c r="AC15" i="123" s="1"/>
  <c r="L13" i="123" s="1"/>
  <c r="AC13" i="123" s="1"/>
  <c r="AJ44" i="123"/>
  <c r="AI45" i="123"/>
  <c r="AQ45" i="123"/>
  <c r="AG47" i="123"/>
  <c r="AE49" i="123"/>
  <c r="AD50" i="123"/>
  <c r="AJ52" i="123"/>
  <c r="AI53" i="123"/>
  <c r="AQ53" i="123"/>
  <c r="AG55" i="123"/>
  <c r="AE57" i="123"/>
  <c r="AD58" i="123"/>
  <c r="AC59" i="123"/>
  <c r="AJ60" i="123"/>
  <c r="AI61" i="123"/>
  <c r="AQ61" i="123"/>
  <c r="AG63" i="123"/>
  <c r="AE65" i="123"/>
  <c r="AC67" i="123"/>
  <c r="AJ68" i="123"/>
  <c r="AE73" i="123"/>
  <c r="AJ76" i="123"/>
  <c r="AI77" i="123"/>
  <c r="AQ77" i="123"/>
  <c r="AG79" i="123"/>
  <c r="AE81" i="123"/>
  <c r="AC83" i="123"/>
  <c r="AJ84" i="123"/>
  <c r="AI85" i="123"/>
  <c r="AQ85" i="123"/>
  <c r="AG87" i="123"/>
  <c r="AE89" i="123"/>
  <c r="AC91" i="123"/>
  <c r="AJ92" i="123"/>
  <c r="AI93" i="123"/>
  <c r="AQ93" i="123"/>
  <c r="AE97" i="123"/>
  <c r="AD98" i="123"/>
  <c r="AC99" i="123"/>
  <c r="AJ100" i="123"/>
  <c r="AI101" i="123"/>
  <c r="AQ101" i="123"/>
  <c r="AG103" i="123"/>
  <c r="AE105" i="123"/>
  <c r="AD106" i="123"/>
  <c r="AC107" i="123"/>
  <c r="AJ108" i="123"/>
  <c r="AI109" i="123"/>
  <c r="AQ109" i="123"/>
  <c r="AG111" i="123"/>
  <c r="AE26" i="124"/>
  <c r="AC28" i="124"/>
  <c r="AJ29" i="124"/>
  <c r="AI30" i="124"/>
  <c r="AQ30" i="124"/>
  <c r="AE34" i="124"/>
  <c r="AC36" i="124"/>
  <c r="AJ37" i="124"/>
  <c r="AE42" i="124"/>
  <c r="AC44" i="124"/>
  <c r="AJ45" i="124"/>
  <c r="AI46" i="124"/>
  <c r="AQ46" i="124"/>
  <c r="AE50" i="124"/>
  <c r="AC52" i="124"/>
  <c r="AJ53" i="124"/>
  <c r="AI54" i="124"/>
  <c r="AQ54" i="124"/>
  <c r="AE58" i="124"/>
  <c r="AC60" i="124"/>
  <c r="AJ61" i="124"/>
  <c r="AI62" i="124"/>
  <c r="AQ62" i="124"/>
  <c r="AE66" i="124"/>
  <c r="AC68" i="124"/>
  <c r="AI70" i="124"/>
  <c r="AI69" i="124" s="1"/>
  <c r="R11" i="124" s="1"/>
  <c r="AI11" i="124" s="1"/>
  <c r="AI10" i="124" s="1"/>
  <c r="R7" i="124" s="1"/>
  <c r="AI7" i="124" s="1"/>
  <c r="AQ70" i="124"/>
  <c r="AE74" i="124"/>
  <c r="AC76" i="124"/>
  <c r="AJ77" i="124"/>
  <c r="AI78" i="124"/>
  <c r="AQ78" i="124"/>
  <c r="AC84" i="124"/>
  <c r="AC82" i="124" s="1"/>
  <c r="L21" i="124" s="1"/>
  <c r="AC21" i="124" s="1"/>
  <c r="AC20" i="124" s="1"/>
  <c r="L14" i="124" s="1"/>
  <c r="AC14" i="124" s="1"/>
  <c r="AJ85" i="124"/>
  <c r="AI86" i="124"/>
  <c r="AQ86" i="124"/>
  <c r="AE90" i="124"/>
  <c r="AC92" i="124"/>
  <c r="AJ93" i="124"/>
  <c r="AI94" i="124"/>
  <c r="AQ94" i="124"/>
  <c r="AE98" i="124"/>
  <c r="AC100" i="124"/>
  <c r="AJ101" i="124"/>
  <c r="AI102" i="124"/>
  <c r="AQ102" i="124"/>
  <c r="AE106" i="124"/>
  <c r="AC108" i="124"/>
  <c r="AJ109" i="124"/>
  <c r="AI110" i="124"/>
  <c r="AQ110" i="124"/>
  <c r="AD26" i="125"/>
  <c r="AF28" i="125"/>
  <c r="AH34" i="125"/>
  <c r="AP42" i="125"/>
  <c r="AL48" i="125"/>
  <c r="AH50" i="125"/>
  <c r="AP58" i="125"/>
  <c r="AP51" i="125" s="1"/>
  <c r="Y17" i="125" s="1"/>
  <c r="AP17" i="125" s="1"/>
  <c r="AL64" i="125"/>
  <c r="AH66" i="125"/>
  <c r="AD72" i="125"/>
  <c r="AP90" i="125"/>
  <c r="AP98" i="125"/>
  <c r="AH106" i="125"/>
  <c r="AD112" i="125"/>
  <c r="AC38" i="126"/>
  <c r="L16" i="126" s="1"/>
  <c r="AC16" i="126" s="1"/>
  <c r="AQ97" i="129"/>
  <c r="AI97" i="129"/>
  <c r="AP97" i="129"/>
  <c r="AH97" i="129"/>
  <c r="AO97" i="129"/>
  <c r="AG97" i="129"/>
  <c r="AN97" i="129"/>
  <c r="AN95" i="129" s="1"/>
  <c r="W22" i="129" s="1"/>
  <c r="AN22" i="129" s="1"/>
  <c r="AF97" i="129"/>
  <c r="AL97" i="129"/>
  <c r="AD97" i="129"/>
  <c r="AM97" i="129"/>
  <c r="AK97" i="129"/>
  <c r="AJ97" i="129"/>
  <c r="AE97" i="129"/>
  <c r="AC97" i="129"/>
  <c r="AC95" i="129" s="1"/>
  <c r="L22" i="129" s="1"/>
  <c r="AC22" i="129" s="1"/>
  <c r="AR97" i="129"/>
  <c r="AE18" i="123"/>
  <c r="AD19" i="123"/>
  <c r="AJ29" i="123"/>
  <c r="AJ37" i="123"/>
  <c r="AJ45" i="123"/>
  <c r="AJ53" i="123"/>
  <c r="AJ61" i="123"/>
  <c r="AJ77" i="123"/>
  <c r="AJ85" i="123"/>
  <c r="AJ93" i="123"/>
  <c r="AJ101" i="123"/>
  <c r="AJ109" i="123"/>
  <c r="AJ30" i="124"/>
  <c r="AJ46" i="124"/>
  <c r="AJ54" i="124"/>
  <c r="AJ62" i="124"/>
  <c r="AJ70" i="124"/>
  <c r="AJ69" i="124" s="1"/>
  <c r="S11" i="124" s="1"/>
  <c r="AJ11" i="124" s="1"/>
  <c r="AJ10" i="124" s="1"/>
  <c r="S7" i="124" s="1"/>
  <c r="AJ7" i="124" s="1"/>
  <c r="AJ78" i="124"/>
  <c r="AJ86" i="124"/>
  <c r="AJ94" i="124"/>
  <c r="AJ102" i="124"/>
  <c r="AJ110" i="124"/>
  <c r="AQ24" i="125"/>
  <c r="AI24" i="125"/>
  <c r="AP24" i="125"/>
  <c r="AH24" i="125"/>
  <c r="AO24" i="125"/>
  <c r="AG24" i="125"/>
  <c r="AM24" i="125"/>
  <c r="AE24" i="125"/>
  <c r="AK24" i="125"/>
  <c r="AC24" i="125"/>
  <c r="AO74" i="125"/>
  <c r="AG74" i="125"/>
  <c r="AN74" i="125"/>
  <c r="AF74" i="125"/>
  <c r="AM74" i="125"/>
  <c r="AE74" i="125"/>
  <c r="AL74" i="125"/>
  <c r="AD74" i="125"/>
  <c r="AK74" i="125"/>
  <c r="AC74" i="125"/>
  <c r="AC69" i="125" s="1"/>
  <c r="L11" i="125" s="1"/>
  <c r="AC11" i="125" s="1"/>
  <c r="AC10" i="125" s="1"/>
  <c r="L7" i="125" s="1"/>
  <c r="AC7" i="125" s="1"/>
  <c r="AQ74" i="125"/>
  <c r="AI74" i="125"/>
  <c r="AQ80" i="125"/>
  <c r="AI80" i="125"/>
  <c r="AP80" i="125"/>
  <c r="AH80" i="125"/>
  <c r="AO80" i="125"/>
  <c r="AG80" i="125"/>
  <c r="AN80" i="125"/>
  <c r="AF80" i="125"/>
  <c r="AM80" i="125"/>
  <c r="AE80" i="125"/>
  <c r="AK80" i="125"/>
  <c r="AC80" i="125"/>
  <c r="AO19" i="126"/>
  <c r="AG19" i="126"/>
  <c r="AN19" i="126"/>
  <c r="AF19" i="126"/>
  <c r="AM19" i="126"/>
  <c r="AE19" i="126"/>
  <c r="AL19" i="126"/>
  <c r="AD19" i="126"/>
  <c r="AK19" i="126"/>
  <c r="AC19" i="126"/>
  <c r="AQ19" i="126"/>
  <c r="AI19" i="126"/>
  <c r="AM25" i="126"/>
  <c r="V9" i="126" s="1"/>
  <c r="AM9" i="126" s="1"/>
  <c r="AM8" i="126" s="1"/>
  <c r="V6" i="126" s="1"/>
  <c r="AM6" i="126" s="1"/>
  <c r="AH19" i="125"/>
  <c r="AP19" i="125"/>
  <c r="AD23" i="125"/>
  <c r="AL23" i="125"/>
  <c r="AH27" i="125"/>
  <c r="AH25" i="125" s="1"/>
  <c r="Q9" i="125" s="1"/>
  <c r="AH9" i="125" s="1"/>
  <c r="AH8" i="125" s="1"/>
  <c r="Q6" i="125" s="1"/>
  <c r="AH6" i="125" s="1"/>
  <c r="AP27" i="125"/>
  <c r="AP25" i="125" s="1"/>
  <c r="Y9" i="125" s="1"/>
  <c r="AP9" i="125" s="1"/>
  <c r="AP8" i="125" s="1"/>
  <c r="Y6" i="125" s="1"/>
  <c r="AP6" i="125" s="1"/>
  <c r="AF29" i="125"/>
  <c r="AN29" i="125"/>
  <c r="AE30" i="125"/>
  <c r="AM30" i="125"/>
  <c r="AD31" i="125"/>
  <c r="AL31" i="125"/>
  <c r="AJ33" i="125"/>
  <c r="AR33" i="125"/>
  <c r="AH35" i="125"/>
  <c r="AP35" i="125"/>
  <c r="AG36" i="125"/>
  <c r="AO36" i="125"/>
  <c r="AF37" i="125"/>
  <c r="AN37" i="125"/>
  <c r="AD39" i="125"/>
  <c r="AL39" i="125"/>
  <c r="AJ41" i="125"/>
  <c r="AR41" i="125"/>
  <c r="AR38" i="125" s="1"/>
  <c r="AA16" i="125" s="1"/>
  <c r="AR16" i="125" s="1"/>
  <c r="AH43" i="125"/>
  <c r="AP43" i="125"/>
  <c r="AG44" i="125"/>
  <c r="AG38" i="125" s="1"/>
  <c r="P16" i="125" s="1"/>
  <c r="AG16" i="125" s="1"/>
  <c r="AO44" i="125"/>
  <c r="AF45" i="125"/>
  <c r="AN45" i="125"/>
  <c r="AE46" i="125"/>
  <c r="AM46" i="125"/>
  <c r="AM38" i="125" s="1"/>
  <c r="V16" i="125" s="1"/>
  <c r="AM16" i="125" s="1"/>
  <c r="AD47" i="125"/>
  <c r="AL47" i="125"/>
  <c r="AJ49" i="125"/>
  <c r="AR49" i="125"/>
  <c r="AG52" i="125"/>
  <c r="AO52" i="125"/>
  <c r="AF53" i="125"/>
  <c r="AF51" i="125" s="1"/>
  <c r="O17" i="125" s="1"/>
  <c r="AF17" i="125" s="1"/>
  <c r="AN53" i="125"/>
  <c r="AE54" i="125"/>
  <c r="AM54" i="125"/>
  <c r="AM51" i="125" s="1"/>
  <c r="V17" i="125" s="1"/>
  <c r="AM17" i="125" s="1"/>
  <c r="AD55" i="125"/>
  <c r="AL55" i="125"/>
  <c r="AJ57" i="125"/>
  <c r="AR57" i="125"/>
  <c r="AH59" i="125"/>
  <c r="AP59" i="125"/>
  <c r="AG60" i="125"/>
  <c r="AO60" i="125"/>
  <c r="AF61" i="125"/>
  <c r="AN61" i="125"/>
  <c r="AE62" i="125"/>
  <c r="AM62" i="125"/>
  <c r="AD63" i="125"/>
  <c r="AL63" i="125"/>
  <c r="AJ65" i="125"/>
  <c r="AR65" i="125"/>
  <c r="AH67" i="125"/>
  <c r="AP67" i="125"/>
  <c r="AG68" i="125"/>
  <c r="AO68" i="125"/>
  <c r="AE70" i="125"/>
  <c r="AM70" i="125"/>
  <c r="AD71" i="125"/>
  <c r="AD69" i="125" s="1"/>
  <c r="M11" i="125" s="1"/>
  <c r="AD11" i="125" s="1"/>
  <c r="AD10" i="125" s="1"/>
  <c r="M7" i="125" s="1"/>
  <c r="AD7" i="125" s="1"/>
  <c r="AL71" i="125"/>
  <c r="AL69" i="125" s="1"/>
  <c r="U11" i="125" s="1"/>
  <c r="AL11" i="125" s="1"/>
  <c r="AL10" i="125" s="1"/>
  <c r="U7" i="125" s="1"/>
  <c r="AL7" i="125" s="1"/>
  <c r="AJ73" i="125"/>
  <c r="AR73" i="125"/>
  <c r="AR69" i="125" s="1"/>
  <c r="AA11" i="125" s="1"/>
  <c r="AR11" i="125" s="1"/>
  <c r="AR10" i="125" s="1"/>
  <c r="AA7" i="125" s="1"/>
  <c r="AR7" i="125" s="1"/>
  <c r="AH75" i="125"/>
  <c r="AP75" i="125"/>
  <c r="AG76" i="125"/>
  <c r="AO76" i="125"/>
  <c r="AF77" i="125"/>
  <c r="AN77" i="125"/>
  <c r="AE78" i="125"/>
  <c r="AM78" i="125"/>
  <c r="AD79" i="125"/>
  <c r="AL79" i="125"/>
  <c r="AJ81" i="125"/>
  <c r="AR81" i="125"/>
  <c r="AH83" i="125"/>
  <c r="AP83" i="125"/>
  <c r="AG84" i="125"/>
  <c r="AG82" i="125" s="1"/>
  <c r="P21" i="125" s="1"/>
  <c r="AG21" i="125" s="1"/>
  <c r="AG20" i="125" s="1"/>
  <c r="P14" i="125" s="1"/>
  <c r="AG14" i="125" s="1"/>
  <c r="AO84" i="125"/>
  <c r="AO82" i="125" s="1"/>
  <c r="X21" i="125" s="1"/>
  <c r="AO21" i="125" s="1"/>
  <c r="AF85" i="125"/>
  <c r="AF82" i="125" s="1"/>
  <c r="O21" i="125" s="1"/>
  <c r="AF21" i="125" s="1"/>
  <c r="AN85" i="125"/>
  <c r="AN82" i="125" s="1"/>
  <c r="W21" i="125" s="1"/>
  <c r="AN21" i="125" s="1"/>
  <c r="AE86" i="125"/>
  <c r="AM86" i="125"/>
  <c r="AM82" i="125" s="1"/>
  <c r="V21" i="125" s="1"/>
  <c r="AM21" i="125" s="1"/>
  <c r="AD87" i="125"/>
  <c r="AL87" i="125"/>
  <c r="AJ89" i="125"/>
  <c r="AR89" i="125"/>
  <c r="AH91" i="125"/>
  <c r="AP91" i="125"/>
  <c r="AG92" i="125"/>
  <c r="AO92" i="125"/>
  <c r="AF93" i="125"/>
  <c r="AN93" i="125"/>
  <c r="AE94" i="125"/>
  <c r="AM94" i="125"/>
  <c r="AJ97" i="125"/>
  <c r="AJ95" i="125" s="1"/>
  <c r="S22" i="125" s="1"/>
  <c r="AJ22" i="125" s="1"/>
  <c r="AR97" i="125"/>
  <c r="AR95" i="125" s="1"/>
  <c r="AA22" i="125" s="1"/>
  <c r="AR22" i="125" s="1"/>
  <c r="AH99" i="125"/>
  <c r="AP99" i="125"/>
  <c r="AG100" i="125"/>
  <c r="AO100" i="125"/>
  <c r="AF101" i="125"/>
  <c r="AN101" i="125"/>
  <c r="AE102" i="125"/>
  <c r="AM102" i="125"/>
  <c r="AD103" i="125"/>
  <c r="AL103" i="125"/>
  <c r="AJ105" i="125"/>
  <c r="AR105" i="125"/>
  <c r="AH107" i="125"/>
  <c r="AP107" i="125"/>
  <c r="AG108" i="125"/>
  <c r="AO108" i="125"/>
  <c r="AF109" i="125"/>
  <c r="AN109" i="125"/>
  <c r="AE110" i="125"/>
  <c r="AM110" i="125"/>
  <c r="AD111" i="125"/>
  <c r="AL111" i="125"/>
  <c r="AJ18" i="126"/>
  <c r="AR18" i="126"/>
  <c r="AE23" i="126"/>
  <c r="AM23" i="126"/>
  <c r="AD24" i="126"/>
  <c r="AL24" i="126"/>
  <c r="AO26" i="126"/>
  <c r="AG26" i="126"/>
  <c r="AR26" i="126"/>
  <c r="AJ26" i="126"/>
  <c r="AL26" i="126"/>
  <c r="AE27" i="126"/>
  <c r="AE25" i="126" s="1"/>
  <c r="N9" i="126" s="1"/>
  <c r="AE9" i="126" s="1"/>
  <c r="AE8" i="126" s="1"/>
  <c r="N6" i="126" s="1"/>
  <c r="AE6" i="126" s="1"/>
  <c r="AP27" i="126"/>
  <c r="AP25" i="126" s="1"/>
  <c r="Y9" i="126" s="1"/>
  <c r="AP9" i="126" s="1"/>
  <c r="AP8" i="126" s="1"/>
  <c r="Y6" i="126" s="1"/>
  <c r="AP6" i="126" s="1"/>
  <c r="AP5" i="126" s="1"/>
  <c r="AH30" i="126"/>
  <c r="AE32" i="126"/>
  <c r="AO32" i="126"/>
  <c r="AI33" i="126"/>
  <c r="AE35" i="126"/>
  <c r="AP35" i="126"/>
  <c r="AL44" i="126"/>
  <c r="AH46" i="126"/>
  <c r="AL52" i="126"/>
  <c r="AL51" i="126" s="1"/>
  <c r="U17" i="126" s="1"/>
  <c r="AL17" i="126" s="1"/>
  <c r="AH54" i="126"/>
  <c r="AL60" i="126"/>
  <c r="AH67" i="126"/>
  <c r="AJ68" i="126"/>
  <c r="AQ73" i="126"/>
  <c r="AI73" i="126"/>
  <c r="AP73" i="126"/>
  <c r="AP69" i="126" s="1"/>
  <c r="Y11" i="126" s="1"/>
  <c r="AP11" i="126" s="1"/>
  <c r="AP10" i="126" s="1"/>
  <c r="Y7" i="126" s="1"/>
  <c r="AP7" i="126" s="1"/>
  <c r="AH73" i="126"/>
  <c r="AO73" i="126"/>
  <c r="AG73" i="126"/>
  <c r="AN73" i="126"/>
  <c r="AF73" i="126"/>
  <c r="AM73" i="126"/>
  <c r="AE73" i="126"/>
  <c r="AK73" i="126"/>
  <c r="AC73" i="126"/>
  <c r="AJ91" i="126"/>
  <c r="AJ97" i="126"/>
  <c r="AO99" i="126"/>
  <c r="AG99" i="126"/>
  <c r="AN99" i="126"/>
  <c r="AF99" i="126"/>
  <c r="AM99" i="126"/>
  <c r="AM95" i="126" s="1"/>
  <c r="V22" i="126" s="1"/>
  <c r="AM22" i="126" s="1"/>
  <c r="AE99" i="126"/>
  <c r="AL99" i="126"/>
  <c r="AD99" i="126"/>
  <c r="AK99" i="126"/>
  <c r="AC99" i="126"/>
  <c r="AQ99" i="126"/>
  <c r="AI99" i="126"/>
  <c r="AQ105" i="126"/>
  <c r="AI105" i="126"/>
  <c r="AP105" i="126"/>
  <c r="AH105" i="126"/>
  <c r="AO105" i="126"/>
  <c r="AG105" i="126"/>
  <c r="AN105" i="126"/>
  <c r="AF105" i="126"/>
  <c r="AM105" i="126"/>
  <c r="AE105" i="126"/>
  <c r="AK105" i="126"/>
  <c r="AC105" i="126"/>
  <c r="AJ36" i="127"/>
  <c r="AH82" i="127"/>
  <c r="Q21" i="127" s="1"/>
  <c r="AP26" i="128"/>
  <c r="AH26" i="128"/>
  <c r="AO26" i="128"/>
  <c r="AG26" i="128"/>
  <c r="AN26" i="128"/>
  <c r="AF26" i="128"/>
  <c r="AM26" i="128"/>
  <c r="AE26" i="128"/>
  <c r="AL26" i="128"/>
  <c r="AD26" i="128"/>
  <c r="AK26" i="128"/>
  <c r="AC26" i="128"/>
  <c r="AR26" i="128"/>
  <c r="AQ26" i="128"/>
  <c r="AI26" i="128"/>
  <c r="AJ19" i="125"/>
  <c r="AR19" i="125"/>
  <c r="AF23" i="125"/>
  <c r="AN23" i="125"/>
  <c r="AJ27" i="125"/>
  <c r="AJ25" i="125" s="1"/>
  <c r="S9" i="125" s="1"/>
  <c r="AJ9" i="125" s="1"/>
  <c r="AJ8" i="125" s="1"/>
  <c r="S6" i="125" s="1"/>
  <c r="AJ6" i="125" s="1"/>
  <c r="AR27" i="125"/>
  <c r="AR25" i="125" s="1"/>
  <c r="AA9" i="125" s="1"/>
  <c r="AR9" i="125" s="1"/>
  <c r="AR8" i="125" s="1"/>
  <c r="AA6" i="125" s="1"/>
  <c r="AR6" i="125" s="1"/>
  <c r="AG30" i="125"/>
  <c r="AO30" i="125"/>
  <c r="AF31" i="125"/>
  <c r="AN31" i="125"/>
  <c r="AJ35" i="125"/>
  <c r="AR35" i="125"/>
  <c r="AI36" i="125"/>
  <c r="AQ36" i="125"/>
  <c r="AF39" i="125"/>
  <c r="AN39" i="125"/>
  <c r="AJ43" i="125"/>
  <c r="AR43" i="125"/>
  <c r="AI44" i="125"/>
  <c r="AQ44" i="125"/>
  <c r="AG46" i="125"/>
  <c r="AO46" i="125"/>
  <c r="AF47" i="125"/>
  <c r="AN47" i="125"/>
  <c r="AI52" i="125"/>
  <c r="AQ52" i="125"/>
  <c r="AG54" i="125"/>
  <c r="AO54" i="125"/>
  <c r="AF55" i="125"/>
  <c r="AN55" i="125"/>
  <c r="AJ59" i="125"/>
  <c r="AR59" i="125"/>
  <c r="AI60" i="125"/>
  <c r="AQ60" i="125"/>
  <c r="AG62" i="125"/>
  <c r="AO62" i="125"/>
  <c r="AF63" i="125"/>
  <c r="AN63" i="125"/>
  <c r="AJ67" i="125"/>
  <c r="AR67" i="125"/>
  <c r="AI68" i="125"/>
  <c r="AQ68" i="125"/>
  <c r="AG70" i="125"/>
  <c r="AG69" i="125" s="1"/>
  <c r="P11" i="125" s="1"/>
  <c r="AG11" i="125" s="1"/>
  <c r="AG10" i="125" s="1"/>
  <c r="P7" i="125" s="1"/>
  <c r="AG7" i="125" s="1"/>
  <c r="AO70" i="125"/>
  <c r="AF71" i="125"/>
  <c r="AF69" i="125" s="1"/>
  <c r="O11" i="125" s="1"/>
  <c r="AF11" i="125" s="1"/>
  <c r="AF10" i="125" s="1"/>
  <c r="O7" i="125" s="1"/>
  <c r="AF7" i="125" s="1"/>
  <c r="AN71" i="125"/>
  <c r="AJ75" i="125"/>
  <c r="AR75" i="125"/>
  <c r="AI76" i="125"/>
  <c r="AQ76" i="125"/>
  <c r="AG78" i="125"/>
  <c r="AO78" i="125"/>
  <c r="AF79" i="125"/>
  <c r="AN79" i="125"/>
  <c r="AJ83" i="125"/>
  <c r="AR83" i="125"/>
  <c r="AI84" i="125"/>
  <c r="AI82" i="125" s="1"/>
  <c r="R21" i="125" s="1"/>
  <c r="AI21" i="125" s="1"/>
  <c r="AQ84" i="125"/>
  <c r="AG86" i="125"/>
  <c r="AO86" i="125"/>
  <c r="AF87" i="125"/>
  <c r="AN87" i="125"/>
  <c r="AJ91" i="125"/>
  <c r="AR91" i="125"/>
  <c r="AI92" i="125"/>
  <c r="AQ92" i="125"/>
  <c r="AG94" i="125"/>
  <c r="AO94" i="125"/>
  <c r="AJ99" i="125"/>
  <c r="AR99" i="125"/>
  <c r="AI100" i="125"/>
  <c r="AQ100" i="125"/>
  <c r="AG102" i="125"/>
  <c r="AO102" i="125"/>
  <c r="AF103" i="125"/>
  <c r="AN103" i="125"/>
  <c r="AJ107" i="125"/>
  <c r="AR107" i="125"/>
  <c r="AI108" i="125"/>
  <c r="AQ108" i="125"/>
  <c r="AG110" i="125"/>
  <c r="AO110" i="125"/>
  <c r="AF111" i="125"/>
  <c r="AN111" i="125"/>
  <c r="AG23" i="126"/>
  <c r="AO23" i="126"/>
  <c r="AF24" i="126"/>
  <c r="AN24" i="126"/>
  <c r="AH27" i="126"/>
  <c r="AH25" i="126" s="1"/>
  <c r="Q9" i="126" s="1"/>
  <c r="AH9" i="126" s="1"/>
  <c r="AH8" i="126" s="1"/>
  <c r="Q6" i="126" s="1"/>
  <c r="AH6" i="126" s="1"/>
  <c r="AM28" i="126"/>
  <c r="AE28" i="126"/>
  <c r="AP28" i="126"/>
  <c r="AH28" i="126"/>
  <c r="AL28" i="126"/>
  <c r="AG32" i="126"/>
  <c r="AR32" i="126"/>
  <c r="AH35" i="126"/>
  <c r="AN36" i="126"/>
  <c r="AF36" i="126"/>
  <c r="AM36" i="126"/>
  <c r="AE36" i="126"/>
  <c r="AK36" i="126"/>
  <c r="AP36" i="126"/>
  <c r="AH36" i="126"/>
  <c r="AQ36" i="126"/>
  <c r="AO43" i="126"/>
  <c r="AG43" i="126"/>
  <c r="AN43" i="126"/>
  <c r="AF43" i="126"/>
  <c r="AL43" i="126"/>
  <c r="AD43" i="126"/>
  <c r="AQ43" i="126"/>
  <c r="AI43" i="126"/>
  <c r="AR43" i="126"/>
  <c r="AM46" i="126"/>
  <c r="AM54" i="126"/>
  <c r="AO59" i="126"/>
  <c r="AG59" i="126"/>
  <c r="AN59" i="126"/>
  <c r="AF59" i="126"/>
  <c r="AL59" i="126"/>
  <c r="AD59" i="126"/>
  <c r="AQ59" i="126"/>
  <c r="AI59" i="126"/>
  <c r="AR59" i="126"/>
  <c r="AQ65" i="126"/>
  <c r="AI65" i="126"/>
  <c r="AP65" i="126"/>
  <c r="AH65" i="126"/>
  <c r="AO65" i="126"/>
  <c r="AG65" i="126"/>
  <c r="AN65" i="126"/>
  <c r="AF65" i="126"/>
  <c r="AK65" i="126"/>
  <c r="AC65" i="126"/>
  <c r="AK67" i="126"/>
  <c r="AO75" i="126"/>
  <c r="AG75" i="126"/>
  <c r="AN75" i="126"/>
  <c r="AF75" i="126"/>
  <c r="AM75" i="126"/>
  <c r="AE75" i="126"/>
  <c r="AL75" i="126"/>
  <c r="AD75" i="126"/>
  <c r="AK75" i="126"/>
  <c r="AC75" i="126"/>
  <c r="AQ75" i="126"/>
  <c r="AI75" i="126"/>
  <c r="AQ81" i="126"/>
  <c r="AI81" i="126"/>
  <c r="AP81" i="126"/>
  <c r="AH81" i="126"/>
  <c r="AO81" i="126"/>
  <c r="AG81" i="126"/>
  <c r="AN81" i="126"/>
  <c r="AF81" i="126"/>
  <c r="AM81" i="126"/>
  <c r="AE81" i="126"/>
  <c r="AK81" i="126"/>
  <c r="AC81" i="126"/>
  <c r="AO107" i="126"/>
  <c r="AG107" i="126"/>
  <c r="AN107" i="126"/>
  <c r="AF107" i="126"/>
  <c r="AM107" i="126"/>
  <c r="AE107" i="126"/>
  <c r="AL107" i="126"/>
  <c r="AD107" i="126"/>
  <c r="AK107" i="126"/>
  <c r="AC107" i="126"/>
  <c r="AQ107" i="126"/>
  <c r="AI107" i="126"/>
  <c r="AQ18" i="127"/>
  <c r="AI18" i="127"/>
  <c r="AP18" i="127"/>
  <c r="AH18" i="127"/>
  <c r="AO18" i="127"/>
  <c r="AG18" i="127"/>
  <c r="AN18" i="127"/>
  <c r="AF18" i="127"/>
  <c r="AM18" i="127"/>
  <c r="AE18" i="127"/>
  <c r="AK18" i="127"/>
  <c r="AC18" i="127"/>
  <c r="AQ26" i="127"/>
  <c r="AI26" i="127"/>
  <c r="AP26" i="127"/>
  <c r="AH26" i="127"/>
  <c r="AO26" i="127"/>
  <c r="AG26" i="127"/>
  <c r="AN26" i="127"/>
  <c r="AF26" i="127"/>
  <c r="AM26" i="127"/>
  <c r="AE26" i="127"/>
  <c r="AK26" i="127"/>
  <c r="AC26" i="127"/>
  <c r="AQ42" i="127"/>
  <c r="AI42" i="127"/>
  <c r="AP42" i="127"/>
  <c r="AH42" i="127"/>
  <c r="AO42" i="127"/>
  <c r="AG42" i="127"/>
  <c r="AN42" i="127"/>
  <c r="AF42" i="127"/>
  <c r="AM42" i="127"/>
  <c r="AE42" i="127"/>
  <c r="AK42" i="127"/>
  <c r="AC42" i="127"/>
  <c r="AO53" i="130"/>
  <c r="AG53" i="130"/>
  <c r="AN53" i="130"/>
  <c r="AF53" i="130"/>
  <c r="AM53" i="130"/>
  <c r="AE53" i="130"/>
  <c r="AL53" i="130"/>
  <c r="AD53" i="130"/>
  <c r="AK53" i="130"/>
  <c r="AC53" i="130"/>
  <c r="AC51" i="130" s="1"/>
  <c r="L17" i="130" s="1"/>
  <c r="AC17" i="130" s="1"/>
  <c r="AQ53" i="130"/>
  <c r="AI53" i="130"/>
  <c r="AI51" i="130" s="1"/>
  <c r="R17" i="130" s="1"/>
  <c r="AI17" i="130" s="1"/>
  <c r="AR53" i="130"/>
  <c r="AP53" i="130"/>
  <c r="AH53" i="130"/>
  <c r="AJ53" i="130"/>
  <c r="AJ36" i="125"/>
  <c r="AR36" i="125"/>
  <c r="AJ44" i="125"/>
  <c r="AR44" i="125"/>
  <c r="AJ52" i="125"/>
  <c r="AR52" i="125"/>
  <c r="AJ60" i="125"/>
  <c r="AR60" i="125"/>
  <c r="AJ68" i="125"/>
  <c r="AR68" i="125"/>
  <c r="AJ76" i="125"/>
  <c r="AR76" i="125"/>
  <c r="AJ84" i="125"/>
  <c r="AR84" i="125"/>
  <c r="AJ92" i="125"/>
  <c r="AR92" i="125"/>
  <c r="AJ100" i="125"/>
  <c r="AR100" i="125"/>
  <c r="AJ108" i="125"/>
  <c r="AR108" i="125"/>
  <c r="AP33" i="126"/>
  <c r="AH33" i="126"/>
  <c r="AK33" i="126"/>
  <c r="AC33" i="126"/>
  <c r="AM33" i="126"/>
  <c r="AN44" i="126"/>
  <c r="AF44" i="126"/>
  <c r="AM44" i="126"/>
  <c r="AE44" i="126"/>
  <c r="AK44" i="126"/>
  <c r="AC44" i="126"/>
  <c r="AP44" i="126"/>
  <c r="AH44" i="126"/>
  <c r="AR44" i="126"/>
  <c r="AN52" i="126"/>
  <c r="AF52" i="126"/>
  <c r="AM52" i="126"/>
  <c r="AE52" i="126"/>
  <c r="AK52" i="126"/>
  <c r="AC52" i="126"/>
  <c r="AP52" i="126"/>
  <c r="AH52" i="126"/>
  <c r="AR52" i="126"/>
  <c r="AN60" i="126"/>
  <c r="AF60" i="126"/>
  <c r="AM60" i="126"/>
  <c r="AE60" i="126"/>
  <c r="AK60" i="126"/>
  <c r="AC60" i="126"/>
  <c r="AP60" i="126"/>
  <c r="AH60" i="126"/>
  <c r="AR60" i="126"/>
  <c r="AQ56" i="127"/>
  <c r="AI56" i="127"/>
  <c r="AP56" i="127"/>
  <c r="AH56" i="127"/>
  <c r="AO56" i="127"/>
  <c r="AG56" i="127"/>
  <c r="AN56" i="127"/>
  <c r="AF56" i="127"/>
  <c r="AM56" i="127"/>
  <c r="AE56" i="127"/>
  <c r="AL56" i="127"/>
  <c r="AK56" i="127"/>
  <c r="AJ56" i="127"/>
  <c r="AD56" i="127"/>
  <c r="AC56" i="127"/>
  <c r="AP42" i="128"/>
  <c r="AH42" i="128"/>
  <c r="AO42" i="128"/>
  <c r="AG42" i="128"/>
  <c r="AN42" i="128"/>
  <c r="AF42" i="128"/>
  <c r="AM42" i="128"/>
  <c r="AE42" i="128"/>
  <c r="AL42" i="128"/>
  <c r="AL38" i="128" s="1"/>
  <c r="U16" i="128" s="1"/>
  <c r="AL16" i="128" s="1"/>
  <c r="AD42" i="128"/>
  <c r="AK42" i="128"/>
  <c r="AK38" i="128" s="1"/>
  <c r="T16" i="128" s="1"/>
  <c r="AK16" i="128" s="1"/>
  <c r="AK15" i="128" s="1"/>
  <c r="T13" i="128" s="1"/>
  <c r="AK13" i="128" s="1"/>
  <c r="AC42" i="128"/>
  <c r="AR42" i="128"/>
  <c r="AQ42" i="128"/>
  <c r="AJ42" i="128"/>
  <c r="AI42" i="128"/>
  <c r="AP66" i="128"/>
  <c r="AH66" i="128"/>
  <c r="AO66" i="128"/>
  <c r="AG66" i="128"/>
  <c r="AN66" i="128"/>
  <c r="AF66" i="128"/>
  <c r="AM66" i="128"/>
  <c r="AE66" i="128"/>
  <c r="AL66" i="128"/>
  <c r="AD66" i="128"/>
  <c r="AK66" i="128"/>
  <c r="AC66" i="128"/>
  <c r="AR66" i="128"/>
  <c r="AQ66" i="128"/>
  <c r="AI66" i="128"/>
  <c r="AN17" i="125"/>
  <c r="AD19" i="125"/>
  <c r="AL19" i="125"/>
  <c r="AH23" i="125"/>
  <c r="AP23" i="125"/>
  <c r="AD27" i="125"/>
  <c r="AL27" i="125"/>
  <c r="AJ29" i="125"/>
  <c r="AI30" i="125"/>
  <c r="AQ30" i="125"/>
  <c r="AH31" i="125"/>
  <c r="AP31" i="125"/>
  <c r="AF33" i="125"/>
  <c r="AD35" i="125"/>
  <c r="AL35" i="125"/>
  <c r="AC36" i="125"/>
  <c r="AK36" i="125"/>
  <c r="AJ37" i="125"/>
  <c r="AH39" i="125"/>
  <c r="AP39" i="125"/>
  <c r="AP38" i="125" s="1"/>
  <c r="Y16" i="125" s="1"/>
  <c r="AP16" i="125" s="1"/>
  <c r="AP15" i="125" s="1"/>
  <c r="Y13" i="125" s="1"/>
  <c r="AP13" i="125" s="1"/>
  <c r="AF41" i="125"/>
  <c r="AD43" i="125"/>
  <c r="AL43" i="125"/>
  <c r="AC44" i="125"/>
  <c r="AC38" i="125" s="1"/>
  <c r="L16" i="125" s="1"/>
  <c r="AC16" i="125" s="1"/>
  <c r="AK44" i="125"/>
  <c r="AJ45" i="125"/>
  <c r="AI46" i="125"/>
  <c r="AQ46" i="125"/>
  <c r="AH47" i="125"/>
  <c r="AP47" i="125"/>
  <c r="AF49" i="125"/>
  <c r="AC52" i="125"/>
  <c r="AK52" i="125"/>
  <c r="AJ53" i="125"/>
  <c r="AI54" i="125"/>
  <c r="AQ54" i="125"/>
  <c r="AH55" i="125"/>
  <c r="AH51" i="125" s="1"/>
  <c r="Q17" i="125" s="1"/>
  <c r="AH17" i="125" s="1"/>
  <c r="AP55" i="125"/>
  <c r="AF57" i="125"/>
  <c r="AD59" i="125"/>
  <c r="AL59" i="125"/>
  <c r="AC60" i="125"/>
  <c r="AK60" i="125"/>
  <c r="AJ61" i="125"/>
  <c r="AI62" i="125"/>
  <c r="AQ62" i="125"/>
  <c r="AH63" i="125"/>
  <c r="AP63" i="125"/>
  <c r="AF65" i="125"/>
  <c r="AD67" i="125"/>
  <c r="AL67" i="125"/>
  <c r="AC68" i="125"/>
  <c r="AK68" i="125"/>
  <c r="AI70" i="125"/>
  <c r="AQ70" i="125"/>
  <c r="AQ69" i="125" s="1"/>
  <c r="Z11" i="125" s="1"/>
  <c r="AQ11" i="125" s="1"/>
  <c r="AQ10" i="125" s="1"/>
  <c r="Z7" i="125" s="1"/>
  <c r="AQ7" i="125" s="1"/>
  <c r="AH71" i="125"/>
  <c r="AH69" i="125" s="1"/>
  <c r="Q11" i="125" s="1"/>
  <c r="AH11" i="125" s="1"/>
  <c r="AH10" i="125" s="1"/>
  <c r="Q7" i="125" s="1"/>
  <c r="AH7" i="125" s="1"/>
  <c r="AP71" i="125"/>
  <c r="AP69" i="125" s="1"/>
  <c r="Y11" i="125" s="1"/>
  <c r="AP11" i="125" s="1"/>
  <c r="AP10" i="125" s="1"/>
  <c r="Y7" i="125" s="1"/>
  <c r="AP7" i="125" s="1"/>
  <c r="AF73" i="125"/>
  <c r="AD75" i="125"/>
  <c r="AL75" i="125"/>
  <c r="AC76" i="125"/>
  <c r="AK76" i="125"/>
  <c r="AJ77" i="125"/>
  <c r="AI78" i="125"/>
  <c r="AQ78" i="125"/>
  <c r="AH79" i="125"/>
  <c r="AP79" i="125"/>
  <c r="AF81" i="125"/>
  <c r="AD83" i="125"/>
  <c r="AL83" i="125"/>
  <c r="AC84" i="125"/>
  <c r="AC82" i="125" s="1"/>
  <c r="L21" i="125" s="1"/>
  <c r="AC21" i="125" s="1"/>
  <c r="AC20" i="125" s="1"/>
  <c r="L14" i="125" s="1"/>
  <c r="AC14" i="125" s="1"/>
  <c r="AK84" i="125"/>
  <c r="AJ85" i="125"/>
  <c r="AI86" i="125"/>
  <c r="AQ86" i="125"/>
  <c r="AH87" i="125"/>
  <c r="AP87" i="125"/>
  <c r="AF89" i="125"/>
  <c r="AD91" i="125"/>
  <c r="AL91" i="125"/>
  <c r="AC92" i="125"/>
  <c r="AK92" i="125"/>
  <c r="AJ93" i="125"/>
  <c r="AI94" i="125"/>
  <c r="AQ94" i="125"/>
  <c r="AQ82" i="125" s="1"/>
  <c r="Z21" i="125" s="1"/>
  <c r="AQ21" i="125" s="1"/>
  <c r="AF97" i="125"/>
  <c r="AD99" i="125"/>
  <c r="AL99" i="125"/>
  <c r="AL95" i="125" s="1"/>
  <c r="U22" i="125" s="1"/>
  <c r="AL22" i="125" s="1"/>
  <c r="AC100" i="125"/>
  <c r="AK100" i="125"/>
  <c r="AJ101" i="125"/>
  <c r="AI102" i="125"/>
  <c r="AQ102" i="125"/>
  <c r="AH103" i="125"/>
  <c r="AP103" i="125"/>
  <c r="AF105" i="125"/>
  <c r="AD107" i="125"/>
  <c r="AL107" i="125"/>
  <c r="AC108" i="125"/>
  <c r="AK108" i="125"/>
  <c r="AJ109" i="125"/>
  <c r="AI110" i="125"/>
  <c r="AQ110" i="125"/>
  <c r="AH111" i="125"/>
  <c r="AP111" i="125"/>
  <c r="AF18" i="126"/>
  <c r="AI23" i="126"/>
  <c r="AQ23" i="126"/>
  <c r="AH24" i="126"/>
  <c r="AP24" i="126"/>
  <c r="AF26" i="126"/>
  <c r="AQ26" i="126"/>
  <c r="AD28" i="126"/>
  <c r="AO28" i="126"/>
  <c r="AK30" i="126"/>
  <c r="AK25" i="126" s="1"/>
  <c r="T9" i="126" s="1"/>
  <c r="AK9" i="126" s="1"/>
  <c r="AK8" i="126" s="1"/>
  <c r="T6" i="126" s="1"/>
  <c r="AK6" i="126" s="1"/>
  <c r="AC30" i="126"/>
  <c r="AN30" i="126"/>
  <c r="AF30" i="126"/>
  <c r="AM30" i="126"/>
  <c r="AJ32" i="126"/>
  <c r="AD33" i="126"/>
  <c r="AN33" i="126"/>
  <c r="AD36" i="126"/>
  <c r="AQ41" i="126"/>
  <c r="AI41" i="126"/>
  <c r="AP41" i="126"/>
  <c r="AP38" i="126" s="1"/>
  <c r="Y16" i="126" s="1"/>
  <c r="AP16" i="126" s="1"/>
  <c r="AH41" i="126"/>
  <c r="AH38" i="126" s="1"/>
  <c r="Q16" i="126" s="1"/>
  <c r="AH16" i="126" s="1"/>
  <c r="AN41" i="126"/>
  <c r="AN38" i="126" s="1"/>
  <c r="W16" i="126" s="1"/>
  <c r="AN16" i="126" s="1"/>
  <c r="AF41" i="126"/>
  <c r="AF38" i="126" s="1"/>
  <c r="O16" i="126" s="1"/>
  <c r="AF16" i="126" s="1"/>
  <c r="AK41" i="126"/>
  <c r="AC41" i="126"/>
  <c r="AR41" i="126"/>
  <c r="AR38" i="126" s="1"/>
  <c r="AA16" i="126" s="1"/>
  <c r="AR16" i="126" s="1"/>
  <c r="AE43" i="126"/>
  <c r="AD44" i="126"/>
  <c r="AQ49" i="126"/>
  <c r="AI49" i="126"/>
  <c r="AP49" i="126"/>
  <c r="AH49" i="126"/>
  <c r="AN49" i="126"/>
  <c r="AF49" i="126"/>
  <c r="AK49" i="126"/>
  <c r="AC49" i="126"/>
  <c r="AR49" i="126"/>
  <c r="AD52" i="126"/>
  <c r="AQ57" i="126"/>
  <c r="AI57" i="126"/>
  <c r="AP57" i="126"/>
  <c r="AH57" i="126"/>
  <c r="AN57" i="126"/>
  <c r="AF57" i="126"/>
  <c r="AK57" i="126"/>
  <c r="AC57" i="126"/>
  <c r="AR57" i="126"/>
  <c r="AE59" i="126"/>
  <c r="AD60" i="126"/>
  <c r="AE65" i="126"/>
  <c r="AJ75" i="126"/>
  <c r="AJ81" i="126"/>
  <c r="AO83" i="126"/>
  <c r="AG83" i="126"/>
  <c r="AG82" i="126" s="1"/>
  <c r="P21" i="126" s="1"/>
  <c r="AG21" i="126" s="1"/>
  <c r="AN83" i="126"/>
  <c r="AF83" i="126"/>
  <c r="AM83" i="126"/>
  <c r="AE83" i="126"/>
  <c r="AL83" i="126"/>
  <c r="AD83" i="126"/>
  <c r="AK83" i="126"/>
  <c r="AC83" i="126"/>
  <c r="AC82" i="126" s="1"/>
  <c r="L21" i="126" s="1"/>
  <c r="AC21" i="126" s="1"/>
  <c r="AC20" i="126" s="1"/>
  <c r="L14" i="126" s="1"/>
  <c r="AC14" i="126" s="1"/>
  <c r="AQ83" i="126"/>
  <c r="AI83" i="126"/>
  <c r="AQ89" i="126"/>
  <c r="AI89" i="126"/>
  <c r="AP89" i="126"/>
  <c r="AH89" i="126"/>
  <c r="AO89" i="126"/>
  <c r="AG89" i="126"/>
  <c r="AN89" i="126"/>
  <c r="AF89" i="126"/>
  <c r="AM89" i="126"/>
  <c r="AE89" i="126"/>
  <c r="AK89" i="126"/>
  <c r="AC89" i="126"/>
  <c r="AJ107" i="126"/>
  <c r="AJ18" i="127"/>
  <c r="AJ26" i="127"/>
  <c r="AO28" i="127"/>
  <c r="AG28" i="127"/>
  <c r="AN28" i="127"/>
  <c r="AF28" i="127"/>
  <c r="AM28" i="127"/>
  <c r="AE28" i="127"/>
  <c r="AL28" i="127"/>
  <c r="AD28" i="127"/>
  <c r="AD25" i="127" s="1"/>
  <c r="M9" i="127" s="1"/>
  <c r="AD9" i="127" s="1"/>
  <c r="AD8" i="127" s="1"/>
  <c r="M6" i="127" s="1"/>
  <c r="AD6" i="127" s="1"/>
  <c r="AK28" i="127"/>
  <c r="AC28" i="127"/>
  <c r="AQ28" i="127"/>
  <c r="AI28" i="127"/>
  <c r="AQ34" i="127"/>
  <c r="AI34" i="127"/>
  <c r="AP34" i="127"/>
  <c r="AH34" i="127"/>
  <c r="AO34" i="127"/>
  <c r="AG34" i="127"/>
  <c r="AN34" i="127"/>
  <c r="AF34" i="127"/>
  <c r="AM34" i="127"/>
  <c r="AE34" i="127"/>
  <c r="AK34" i="127"/>
  <c r="AC34" i="127"/>
  <c r="AJ42" i="127"/>
  <c r="AO44" i="127"/>
  <c r="AG44" i="127"/>
  <c r="AN44" i="127"/>
  <c r="AF44" i="127"/>
  <c r="AM44" i="127"/>
  <c r="AE44" i="127"/>
  <c r="AL44" i="127"/>
  <c r="AD44" i="127"/>
  <c r="AK44" i="127"/>
  <c r="AC44" i="127"/>
  <c r="AQ44" i="127"/>
  <c r="AI44" i="127"/>
  <c r="AP49" i="127"/>
  <c r="AH49" i="127"/>
  <c r="AO49" i="127"/>
  <c r="AG49" i="127"/>
  <c r="AN49" i="127"/>
  <c r="AF49" i="127"/>
  <c r="AM49" i="127"/>
  <c r="AE49" i="127"/>
  <c r="AL49" i="127"/>
  <c r="AD49" i="127"/>
  <c r="AR49" i="127"/>
  <c r="AQ49" i="127"/>
  <c r="AK49" i="127"/>
  <c r="AJ49" i="127"/>
  <c r="AC49" i="127"/>
  <c r="AR56" i="127"/>
  <c r="AJ66" i="128"/>
  <c r="AE19" i="125"/>
  <c r="AM19" i="125"/>
  <c r="AI23" i="125"/>
  <c r="AQ23" i="125"/>
  <c r="AE27" i="125"/>
  <c r="AJ30" i="125"/>
  <c r="AI31" i="125"/>
  <c r="AQ31" i="125"/>
  <c r="AE35" i="125"/>
  <c r="AD36" i="125"/>
  <c r="AL36" i="125"/>
  <c r="AI39" i="125"/>
  <c r="AQ39" i="125"/>
  <c r="AE43" i="125"/>
  <c r="AE38" i="125" s="1"/>
  <c r="N16" i="125" s="1"/>
  <c r="AE16" i="125" s="1"/>
  <c r="AD44" i="125"/>
  <c r="AL44" i="125"/>
  <c r="AJ46" i="125"/>
  <c r="AI47" i="125"/>
  <c r="AQ47" i="125"/>
  <c r="AD52" i="125"/>
  <c r="AL52" i="125"/>
  <c r="AJ54" i="125"/>
  <c r="AI55" i="125"/>
  <c r="AQ55" i="125"/>
  <c r="AE59" i="125"/>
  <c r="AD60" i="125"/>
  <c r="AL60" i="125"/>
  <c r="AJ62" i="125"/>
  <c r="AI63" i="125"/>
  <c r="AQ63" i="125"/>
  <c r="AE67" i="125"/>
  <c r="AD68" i="125"/>
  <c r="AL68" i="125"/>
  <c r="AJ70" i="125"/>
  <c r="AI71" i="125"/>
  <c r="AQ71" i="125"/>
  <c r="AE75" i="125"/>
  <c r="AD76" i="125"/>
  <c r="AL76" i="125"/>
  <c r="AJ78" i="125"/>
  <c r="AI79" i="125"/>
  <c r="AQ79" i="125"/>
  <c r="AE83" i="125"/>
  <c r="AE82" i="125" s="1"/>
  <c r="N21" i="125" s="1"/>
  <c r="AE21" i="125" s="1"/>
  <c r="AD84" i="125"/>
  <c r="AL84" i="125"/>
  <c r="AJ86" i="125"/>
  <c r="AI87" i="125"/>
  <c r="AQ87" i="125"/>
  <c r="AE91" i="125"/>
  <c r="AD92" i="125"/>
  <c r="AL92" i="125"/>
  <c r="AJ94" i="125"/>
  <c r="AE99" i="125"/>
  <c r="AD100" i="125"/>
  <c r="AL100" i="125"/>
  <c r="AJ102" i="125"/>
  <c r="AI103" i="125"/>
  <c r="AQ103" i="125"/>
  <c r="AE107" i="125"/>
  <c r="AD108" i="125"/>
  <c r="AL108" i="125"/>
  <c r="AJ110" i="125"/>
  <c r="AI111" i="125"/>
  <c r="AQ111" i="125"/>
  <c r="AJ23" i="126"/>
  <c r="AI24" i="126"/>
  <c r="AQ24" i="126"/>
  <c r="AN27" i="126"/>
  <c r="AF27" i="126"/>
  <c r="AQ27" i="126"/>
  <c r="AI27" i="126"/>
  <c r="AL27" i="126"/>
  <c r="AF28" i="126"/>
  <c r="AQ28" i="126"/>
  <c r="AE33" i="126"/>
  <c r="AO33" i="126"/>
  <c r="AN35" i="126"/>
  <c r="AF35" i="126"/>
  <c r="AQ35" i="126"/>
  <c r="AI35" i="126"/>
  <c r="AL35" i="126"/>
  <c r="AG36" i="126"/>
  <c r="AK38" i="126"/>
  <c r="T16" i="126" s="1"/>
  <c r="AK16" i="126" s="1"/>
  <c r="AH43" i="126"/>
  <c r="AG44" i="126"/>
  <c r="AL46" i="126"/>
  <c r="AD46" i="126"/>
  <c r="AK46" i="126"/>
  <c r="AC46" i="126"/>
  <c r="AQ46" i="126"/>
  <c r="AI46" i="126"/>
  <c r="AN46" i="126"/>
  <c r="AF46" i="126"/>
  <c r="AR46" i="126"/>
  <c r="AG52" i="126"/>
  <c r="AL54" i="126"/>
  <c r="AD54" i="126"/>
  <c r="AK54" i="126"/>
  <c r="AC54" i="126"/>
  <c r="AQ54" i="126"/>
  <c r="AQ51" i="126" s="1"/>
  <c r="Z17" i="126" s="1"/>
  <c r="AQ17" i="126" s="1"/>
  <c r="AI54" i="126"/>
  <c r="AN54" i="126"/>
  <c r="AF54" i="126"/>
  <c r="AR54" i="126"/>
  <c r="AH59" i="126"/>
  <c r="AG60" i="126"/>
  <c r="AJ65" i="126"/>
  <c r="AN68" i="126"/>
  <c r="AF68" i="126"/>
  <c r="AM68" i="126"/>
  <c r="AE68" i="126"/>
  <c r="AL68" i="126"/>
  <c r="AD68" i="126"/>
  <c r="AK68" i="126"/>
  <c r="AC68" i="126"/>
  <c r="AP68" i="126"/>
  <c r="AH68" i="126"/>
  <c r="AP75" i="126"/>
  <c r="AP107" i="126"/>
  <c r="AL18" i="127"/>
  <c r="AP34" i="128"/>
  <c r="AH34" i="128"/>
  <c r="AO34" i="128"/>
  <c r="AG34" i="128"/>
  <c r="AN34" i="128"/>
  <c r="AF34" i="128"/>
  <c r="AM34" i="128"/>
  <c r="AE34" i="128"/>
  <c r="AL34" i="128"/>
  <c r="AD34" i="128"/>
  <c r="AK34" i="128"/>
  <c r="AC34" i="128"/>
  <c r="AR34" i="128"/>
  <c r="AQ34" i="128"/>
  <c r="AJ34" i="128"/>
  <c r="AI34" i="128"/>
  <c r="AE38" i="128"/>
  <c r="N16" i="128" s="1"/>
  <c r="AE16" i="128" s="1"/>
  <c r="AO34" i="129"/>
  <c r="AG34" i="129"/>
  <c r="AN34" i="129"/>
  <c r="AF34" i="129"/>
  <c r="AM34" i="129"/>
  <c r="AE34" i="129"/>
  <c r="AL34" i="129"/>
  <c r="AD34" i="129"/>
  <c r="AK34" i="129"/>
  <c r="AC34" i="129"/>
  <c r="AQ34" i="129"/>
  <c r="AI34" i="129"/>
  <c r="AR34" i="129"/>
  <c r="AP34" i="129"/>
  <c r="AJ34" i="129"/>
  <c r="AH34" i="129"/>
  <c r="AF19" i="125"/>
  <c r="AJ23" i="125"/>
  <c r="AJ31" i="125"/>
  <c r="AE36" i="125"/>
  <c r="AJ39" i="125"/>
  <c r="AJ38" i="125" s="1"/>
  <c r="S16" i="125" s="1"/>
  <c r="AJ16" i="125" s="1"/>
  <c r="AE44" i="125"/>
  <c r="AJ47" i="125"/>
  <c r="AE52" i="125"/>
  <c r="AJ55" i="125"/>
  <c r="AE60" i="125"/>
  <c r="AJ63" i="125"/>
  <c r="AE68" i="125"/>
  <c r="AJ71" i="125"/>
  <c r="AE76" i="125"/>
  <c r="AJ79" i="125"/>
  <c r="AE84" i="125"/>
  <c r="AJ87" i="125"/>
  <c r="AE92" i="125"/>
  <c r="AE100" i="125"/>
  <c r="AJ103" i="125"/>
  <c r="AE108" i="125"/>
  <c r="AJ111" i="125"/>
  <c r="AJ24" i="126"/>
  <c r="AQ32" i="126"/>
  <c r="AI32" i="126"/>
  <c r="AL32" i="126"/>
  <c r="AD32" i="126"/>
  <c r="AM32" i="126"/>
  <c r="AF33" i="126"/>
  <c r="AQ33" i="126"/>
  <c r="AI44" i="126"/>
  <c r="AI52" i="126"/>
  <c r="AI60" i="126"/>
  <c r="AO67" i="126"/>
  <c r="AG67" i="126"/>
  <c r="AN67" i="126"/>
  <c r="AF67" i="126"/>
  <c r="AM67" i="126"/>
  <c r="AE67" i="126"/>
  <c r="AL67" i="126"/>
  <c r="AD67" i="126"/>
  <c r="AQ67" i="126"/>
  <c r="AI67" i="126"/>
  <c r="AO91" i="126"/>
  <c r="AG91" i="126"/>
  <c r="AN91" i="126"/>
  <c r="AF91" i="126"/>
  <c r="AM91" i="126"/>
  <c r="AE91" i="126"/>
  <c r="AL91" i="126"/>
  <c r="AD91" i="126"/>
  <c r="AK91" i="126"/>
  <c r="AC91" i="126"/>
  <c r="AQ91" i="126"/>
  <c r="AI91" i="126"/>
  <c r="AC95" i="126"/>
  <c r="L22" i="126" s="1"/>
  <c r="AC22" i="126" s="1"/>
  <c r="AQ97" i="126"/>
  <c r="AI97" i="126"/>
  <c r="AP97" i="126"/>
  <c r="AP95" i="126" s="1"/>
  <c r="Y22" i="126" s="1"/>
  <c r="AP22" i="126" s="1"/>
  <c r="AH97" i="126"/>
  <c r="AH95" i="126" s="1"/>
  <c r="Q22" i="126" s="1"/>
  <c r="AH22" i="126" s="1"/>
  <c r="AO97" i="126"/>
  <c r="AG97" i="126"/>
  <c r="AN97" i="126"/>
  <c r="AF97" i="126"/>
  <c r="AF95" i="126" s="1"/>
  <c r="O22" i="126" s="1"/>
  <c r="AF22" i="126" s="1"/>
  <c r="AM97" i="126"/>
  <c r="AE97" i="126"/>
  <c r="AE95" i="126" s="1"/>
  <c r="N22" i="126" s="1"/>
  <c r="AE22" i="126" s="1"/>
  <c r="AK97" i="126"/>
  <c r="AK95" i="126" s="1"/>
  <c r="T22" i="126" s="1"/>
  <c r="AK22" i="126" s="1"/>
  <c r="AC97" i="126"/>
  <c r="AO36" i="127"/>
  <c r="AG36" i="127"/>
  <c r="AN36" i="127"/>
  <c r="AF36" i="127"/>
  <c r="AM36" i="127"/>
  <c r="AE36" i="127"/>
  <c r="AL36" i="127"/>
  <c r="AD36" i="127"/>
  <c r="AK36" i="127"/>
  <c r="AC36" i="127"/>
  <c r="AQ36" i="127"/>
  <c r="AI36" i="127"/>
  <c r="AP97" i="127"/>
  <c r="AH97" i="127"/>
  <c r="AO97" i="127"/>
  <c r="AG97" i="127"/>
  <c r="AN97" i="127"/>
  <c r="AF97" i="127"/>
  <c r="AM97" i="127"/>
  <c r="AE97" i="127"/>
  <c r="AL97" i="127"/>
  <c r="AD97" i="127"/>
  <c r="AK97" i="127"/>
  <c r="AK95" i="127" s="1"/>
  <c r="T22" i="127" s="1"/>
  <c r="AK22" i="127" s="1"/>
  <c r="AC97" i="127"/>
  <c r="AR97" i="127"/>
  <c r="AR95" i="127" s="1"/>
  <c r="AA22" i="127" s="1"/>
  <c r="AR22" i="127" s="1"/>
  <c r="AQ97" i="127"/>
  <c r="AJ97" i="127"/>
  <c r="AI97" i="127"/>
  <c r="AK69" i="128"/>
  <c r="T11" i="128" s="1"/>
  <c r="AK11" i="128" s="1"/>
  <c r="AK10" i="128" s="1"/>
  <c r="T7" i="128" s="1"/>
  <c r="AK7" i="128" s="1"/>
  <c r="AE31" i="126"/>
  <c r="AM31" i="126"/>
  <c r="AJ34" i="126"/>
  <c r="AR34" i="126"/>
  <c r="AG37" i="126"/>
  <c r="AO37" i="126"/>
  <c r="AE39" i="126"/>
  <c r="AE38" i="126" s="1"/>
  <c r="N16" i="126" s="1"/>
  <c r="AE16" i="126" s="1"/>
  <c r="AM39" i="126"/>
  <c r="AD40" i="126"/>
  <c r="AD38" i="126" s="1"/>
  <c r="M16" i="126" s="1"/>
  <c r="AD16" i="126" s="1"/>
  <c r="AL40" i="126"/>
  <c r="AL38" i="126" s="1"/>
  <c r="U16" i="126" s="1"/>
  <c r="AL16" i="126" s="1"/>
  <c r="AL15" i="126" s="1"/>
  <c r="U13" i="126" s="1"/>
  <c r="AL13" i="126" s="1"/>
  <c r="AJ42" i="126"/>
  <c r="AR42" i="126"/>
  <c r="AG45" i="126"/>
  <c r="AO45" i="126"/>
  <c r="AE47" i="126"/>
  <c r="AM47" i="126"/>
  <c r="AD48" i="126"/>
  <c r="AL48" i="126"/>
  <c r="AJ50" i="126"/>
  <c r="AR50" i="126"/>
  <c r="AG53" i="126"/>
  <c r="AO53" i="126"/>
  <c r="AO51" i="126" s="1"/>
  <c r="X17" i="126" s="1"/>
  <c r="AO17" i="126" s="1"/>
  <c r="AE55" i="126"/>
  <c r="AM55" i="126"/>
  <c r="AD56" i="126"/>
  <c r="AL56" i="126"/>
  <c r="AJ58" i="126"/>
  <c r="AR58" i="126"/>
  <c r="AG61" i="126"/>
  <c r="AO61" i="126"/>
  <c r="AF62" i="126"/>
  <c r="AN62" i="126"/>
  <c r="AE63" i="126"/>
  <c r="AM63" i="126"/>
  <c r="AD64" i="126"/>
  <c r="AL64" i="126"/>
  <c r="AJ66" i="126"/>
  <c r="AR66" i="126"/>
  <c r="AF70" i="126"/>
  <c r="AF69" i="126" s="1"/>
  <c r="O11" i="126" s="1"/>
  <c r="AF11" i="126" s="1"/>
  <c r="AF10" i="126" s="1"/>
  <c r="O7" i="126" s="1"/>
  <c r="AF7" i="126" s="1"/>
  <c r="AN70" i="126"/>
  <c r="AE71" i="126"/>
  <c r="AE69" i="126" s="1"/>
  <c r="N11" i="126" s="1"/>
  <c r="AE11" i="126" s="1"/>
  <c r="AE10" i="126" s="1"/>
  <c r="N7" i="126" s="1"/>
  <c r="AE7" i="126" s="1"/>
  <c r="AM71" i="126"/>
  <c r="AD72" i="126"/>
  <c r="AL72" i="126"/>
  <c r="AL69" i="126" s="1"/>
  <c r="U11" i="126" s="1"/>
  <c r="AL11" i="126" s="1"/>
  <c r="AL10" i="126" s="1"/>
  <c r="U7" i="126" s="1"/>
  <c r="AL7" i="126" s="1"/>
  <c r="AJ74" i="126"/>
  <c r="AR74" i="126"/>
  <c r="AH76" i="126"/>
  <c r="AP76" i="126"/>
  <c r="AG77" i="126"/>
  <c r="AO77" i="126"/>
  <c r="AF78" i="126"/>
  <c r="AN78" i="126"/>
  <c r="AE79" i="126"/>
  <c r="AM79" i="126"/>
  <c r="AD80" i="126"/>
  <c r="AL80" i="126"/>
  <c r="AH84" i="126"/>
  <c r="AH82" i="126" s="1"/>
  <c r="Q21" i="126" s="1"/>
  <c r="AH21" i="126" s="1"/>
  <c r="AP84" i="126"/>
  <c r="AP82" i="126" s="1"/>
  <c r="Y21" i="126" s="1"/>
  <c r="AP21" i="126" s="1"/>
  <c r="AP20" i="126" s="1"/>
  <c r="Y14" i="126" s="1"/>
  <c r="AP14" i="126" s="1"/>
  <c r="AG85" i="126"/>
  <c r="AO85" i="126"/>
  <c r="AF86" i="126"/>
  <c r="AN86" i="126"/>
  <c r="AE87" i="126"/>
  <c r="AM87" i="126"/>
  <c r="AD88" i="126"/>
  <c r="AL88" i="126"/>
  <c r="AJ90" i="126"/>
  <c r="AR90" i="126"/>
  <c r="AH92" i="126"/>
  <c r="AP92" i="126"/>
  <c r="AG93" i="126"/>
  <c r="AO93" i="126"/>
  <c r="AF94" i="126"/>
  <c r="AN94" i="126"/>
  <c r="AD96" i="126"/>
  <c r="AL96" i="126"/>
  <c r="AJ98" i="126"/>
  <c r="AR98" i="126"/>
  <c r="AH100" i="126"/>
  <c r="AP100" i="126"/>
  <c r="AG101" i="126"/>
  <c r="AO101" i="126"/>
  <c r="AF102" i="126"/>
  <c r="AN102" i="126"/>
  <c r="AE103" i="126"/>
  <c r="AM103" i="126"/>
  <c r="AD104" i="126"/>
  <c r="AL104" i="126"/>
  <c r="AJ106" i="126"/>
  <c r="AR106" i="126"/>
  <c r="AH108" i="126"/>
  <c r="AP108" i="126"/>
  <c r="AG109" i="126"/>
  <c r="AO109" i="126"/>
  <c r="AF110" i="126"/>
  <c r="AN110" i="126"/>
  <c r="AE111" i="126"/>
  <c r="AM111" i="126"/>
  <c r="AD112" i="126"/>
  <c r="AL112" i="126"/>
  <c r="AJ19" i="127"/>
  <c r="AR19" i="127"/>
  <c r="AH21" i="127"/>
  <c r="AF23" i="127"/>
  <c r="AN23" i="127"/>
  <c r="AE24" i="127"/>
  <c r="AM24" i="127"/>
  <c r="AJ27" i="127"/>
  <c r="AR27" i="127"/>
  <c r="AR25" i="127" s="1"/>
  <c r="AA9" i="127" s="1"/>
  <c r="AR9" i="127" s="1"/>
  <c r="AR8" i="127" s="1"/>
  <c r="AA6" i="127" s="1"/>
  <c r="AR6" i="127" s="1"/>
  <c r="AH29" i="127"/>
  <c r="AP29" i="127"/>
  <c r="AG30" i="127"/>
  <c r="AO30" i="127"/>
  <c r="AF31" i="127"/>
  <c r="AN31" i="127"/>
  <c r="AE32" i="127"/>
  <c r="AM32" i="127"/>
  <c r="AD33" i="127"/>
  <c r="AL33" i="127"/>
  <c r="AJ35" i="127"/>
  <c r="AR35" i="127"/>
  <c r="AH37" i="127"/>
  <c r="AP37" i="127"/>
  <c r="AF39" i="127"/>
  <c r="AF38" i="127" s="1"/>
  <c r="O16" i="127" s="1"/>
  <c r="AF16" i="127" s="1"/>
  <c r="AN39" i="127"/>
  <c r="AE40" i="127"/>
  <c r="AE38" i="127" s="1"/>
  <c r="N16" i="127" s="1"/>
  <c r="AE16" i="127" s="1"/>
  <c r="AE15" i="127" s="1"/>
  <c r="N13" i="127" s="1"/>
  <c r="AE13" i="127" s="1"/>
  <c r="AM40" i="127"/>
  <c r="AM38" i="127" s="1"/>
  <c r="V16" i="127" s="1"/>
  <c r="AM16" i="127" s="1"/>
  <c r="AM15" i="127" s="1"/>
  <c r="V13" i="127" s="1"/>
  <c r="AM13" i="127" s="1"/>
  <c r="AD41" i="127"/>
  <c r="AL41" i="127"/>
  <c r="AL38" i="127" s="1"/>
  <c r="U16" i="127" s="1"/>
  <c r="AL16" i="127" s="1"/>
  <c r="AJ43" i="127"/>
  <c r="AR43" i="127"/>
  <c r="AH45" i="127"/>
  <c r="AP45" i="127"/>
  <c r="AG46" i="127"/>
  <c r="AO46" i="127"/>
  <c r="AF47" i="127"/>
  <c r="AQ48" i="127"/>
  <c r="AI48" i="127"/>
  <c r="AP48" i="127"/>
  <c r="AH48" i="127"/>
  <c r="AO48" i="127"/>
  <c r="AG48" i="127"/>
  <c r="AN48" i="127"/>
  <c r="AF48" i="127"/>
  <c r="AM48" i="127"/>
  <c r="AE48" i="127"/>
  <c r="AI50" i="127"/>
  <c r="AP57" i="127"/>
  <c r="AH57" i="127"/>
  <c r="AO57" i="127"/>
  <c r="AG57" i="127"/>
  <c r="AN57" i="127"/>
  <c r="AF57" i="127"/>
  <c r="AM57" i="127"/>
  <c r="AE57" i="127"/>
  <c r="AL57" i="127"/>
  <c r="AD57" i="127"/>
  <c r="AK57" i="127"/>
  <c r="AQ80" i="127"/>
  <c r="AI80" i="127"/>
  <c r="AP80" i="127"/>
  <c r="AH80" i="127"/>
  <c r="AO80" i="127"/>
  <c r="AG80" i="127"/>
  <c r="AN80" i="127"/>
  <c r="AF80" i="127"/>
  <c r="AM80" i="127"/>
  <c r="AE80" i="127"/>
  <c r="AL80" i="127"/>
  <c r="AD80" i="127"/>
  <c r="AJ49" i="128"/>
  <c r="AQ57" i="128"/>
  <c r="AI57" i="128"/>
  <c r="AP57" i="128"/>
  <c r="AH57" i="128"/>
  <c r="AO57" i="128"/>
  <c r="AG57" i="128"/>
  <c r="AN57" i="128"/>
  <c r="AF57" i="128"/>
  <c r="AM57" i="128"/>
  <c r="AE57" i="128"/>
  <c r="AL57" i="128"/>
  <c r="AD57" i="128"/>
  <c r="AQ35" i="130"/>
  <c r="AI35" i="130"/>
  <c r="AP35" i="130"/>
  <c r="AH35" i="130"/>
  <c r="AO35" i="130"/>
  <c r="AG35" i="130"/>
  <c r="AN35" i="130"/>
  <c r="AF35" i="130"/>
  <c r="AM35" i="130"/>
  <c r="AE35" i="130"/>
  <c r="AK35" i="130"/>
  <c r="AC35" i="130"/>
  <c r="AR35" i="130"/>
  <c r="AL35" i="130"/>
  <c r="AD35" i="130"/>
  <c r="AQ43" i="130"/>
  <c r="AI43" i="130"/>
  <c r="AP43" i="130"/>
  <c r="AH43" i="130"/>
  <c r="AO43" i="130"/>
  <c r="AG43" i="130"/>
  <c r="AN43" i="130"/>
  <c r="AF43" i="130"/>
  <c r="AM43" i="130"/>
  <c r="AE43" i="130"/>
  <c r="AK43" i="130"/>
  <c r="AC43" i="130"/>
  <c r="AR43" i="130"/>
  <c r="AL43" i="130"/>
  <c r="AJ43" i="130"/>
  <c r="AD43" i="130"/>
  <c r="AJ76" i="126"/>
  <c r="AR76" i="126"/>
  <c r="AJ84" i="126"/>
  <c r="AJ82" i="126" s="1"/>
  <c r="S21" i="126" s="1"/>
  <c r="AJ21" i="126" s="1"/>
  <c r="AR84" i="126"/>
  <c r="AR82" i="126" s="1"/>
  <c r="AA21" i="126" s="1"/>
  <c r="AR21" i="126" s="1"/>
  <c r="AR20" i="126" s="1"/>
  <c r="AA14" i="126" s="1"/>
  <c r="AR14" i="126" s="1"/>
  <c r="AJ92" i="126"/>
  <c r="AR92" i="126"/>
  <c r="AJ100" i="126"/>
  <c r="AR100" i="126"/>
  <c r="AR95" i="126" s="1"/>
  <c r="AA22" i="126" s="1"/>
  <c r="AR22" i="126" s="1"/>
  <c r="AJ108" i="126"/>
  <c r="AR108" i="126"/>
  <c r="AH23" i="127"/>
  <c r="AP23" i="127"/>
  <c r="AJ29" i="127"/>
  <c r="AR29" i="127"/>
  <c r="AH31" i="127"/>
  <c r="AP31" i="127"/>
  <c r="AJ37" i="127"/>
  <c r="AR37" i="127"/>
  <c r="AH39" i="127"/>
  <c r="AP39" i="127"/>
  <c r="AP38" i="127" s="1"/>
  <c r="Y16" i="127" s="1"/>
  <c r="AP16" i="127" s="1"/>
  <c r="AJ45" i="127"/>
  <c r="AR45" i="127"/>
  <c r="AH47" i="127"/>
  <c r="AQ65" i="128"/>
  <c r="AI65" i="128"/>
  <c r="AP65" i="128"/>
  <c r="AH65" i="128"/>
  <c r="AO65" i="128"/>
  <c r="AG65" i="128"/>
  <c r="AN65" i="128"/>
  <c r="AF65" i="128"/>
  <c r="AM65" i="128"/>
  <c r="AE65" i="128"/>
  <c r="AL65" i="128"/>
  <c r="AD65" i="128"/>
  <c r="AH82" i="129"/>
  <c r="Q21" i="129" s="1"/>
  <c r="AH21" i="129" s="1"/>
  <c r="AJ37" i="126"/>
  <c r="AR37" i="126"/>
  <c r="AG40" i="126"/>
  <c r="AO40" i="126"/>
  <c r="AJ45" i="126"/>
  <c r="AR45" i="126"/>
  <c r="AG48" i="126"/>
  <c r="AO48" i="126"/>
  <c r="AJ53" i="126"/>
  <c r="AJ51" i="126" s="1"/>
  <c r="S17" i="126" s="1"/>
  <c r="AJ17" i="126" s="1"/>
  <c r="AR53" i="126"/>
  <c r="AG56" i="126"/>
  <c r="AO56" i="126"/>
  <c r="AJ61" i="126"/>
  <c r="AR61" i="126"/>
  <c r="AI62" i="126"/>
  <c r="AQ62" i="126"/>
  <c r="AG64" i="126"/>
  <c r="AO64" i="126"/>
  <c r="AI70" i="126"/>
  <c r="AQ70" i="126"/>
  <c r="AG72" i="126"/>
  <c r="AG69" i="126" s="1"/>
  <c r="P11" i="126" s="1"/>
  <c r="AG11" i="126" s="1"/>
  <c r="AG10" i="126" s="1"/>
  <c r="P7" i="126" s="1"/>
  <c r="AG7" i="126" s="1"/>
  <c r="AO72" i="126"/>
  <c r="AO69" i="126" s="1"/>
  <c r="X11" i="126" s="1"/>
  <c r="AO11" i="126" s="1"/>
  <c r="AO10" i="126" s="1"/>
  <c r="X7" i="126" s="1"/>
  <c r="AO7" i="126" s="1"/>
  <c r="AC76" i="126"/>
  <c r="AK76" i="126"/>
  <c r="AJ77" i="126"/>
  <c r="AR77" i="126"/>
  <c r="AI78" i="126"/>
  <c r="AQ78" i="126"/>
  <c r="AG80" i="126"/>
  <c r="AO80" i="126"/>
  <c r="AC84" i="126"/>
  <c r="AK84" i="126"/>
  <c r="AJ85" i="126"/>
  <c r="AR85" i="126"/>
  <c r="AI86" i="126"/>
  <c r="AQ86" i="126"/>
  <c r="AG88" i="126"/>
  <c r="AO88" i="126"/>
  <c r="AC92" i="126"/>
  <c r="AK92" i="126"/>
  <c r="AJ93" i="126"/>
  <c r="AR93" i="126"/>
  <c r="AI94" i="126"/>
  <c r="AQ94" i="126"/>
  <c r="AG96" i="126"/>
  <c r="AO96" i="126"/>
  <c r="AO95" i="126" s="1"/>
  <c r="X22" i="126" s="1"/>
  <c r="AO22" i="126" s="1"/>
  <c r="AC100" i="126"/>
  <c r="AK100" i="126"/>
  <c r="AJ101" i="126"/>
  <c r="AR101" i="126"/>
  <c r="AI102" i="126"/>
  <c r="AQ102" i="126"/>
  <c r="AG104" i="126"/>
  <c r="AO104" i="126"/>
  <c r="AC108" i="126"/>
  <c r="AK108" i="126"/>
  <c r="AJ109" i="126"/>
  <c r="AR109" i="126"/>
  <c r="AI110" i="126"/>
  <c r="AQ110" i="126"/>
  <c r="AG112" i="126"/>
  <c r="AO112" i="126"/>
  <c r="AI23" i="127"/>
  <c r="AQ23" i="127"/>
  <c r="AC29" i="127"/>
  <c r="AK29" i="127"/>
  <c r="AJ30" i="127"/>
  <c r="AR30" i="127"/>
  <c r="AI31" i="127"/>
  <c r="AQ31" i="127"/>
  <c r="AG33" i="127"/>
  <c r="AO33" i="127"/>
  <c r="AC37" i="127"/>
  <c r="AK37" i="127"/>
  <c r="AI39" i="127"/>
  <c r="AQ39" i="127"/>
  <c r="AG41" i="127"/>
  <c r="AG38" i="127" s="1"/>
  <c r="P16" i="127" s="1"/>
  <c r="AG16" i="127" s="1"/>
  <c r="AG15" i="127" s="1"/>
  <c r="P13" i="127" s="1"/>
  <c r="AG13" i="127" s="1"/>
  <c r="AO41" i="127"/>
  <c r="AO38" i="127" s="1"/>
  <c r="X16" i="127" s="1"/>
  <c r="AO16" i="127" s="1"/>
  <c r="AC45" i="127"/>
  <c r="AK45" i="127"/>
  <c r="AJ46" i="127"/>
  <c r="AR46" i="127"/>
  <c r="AP65" i="127"/>
  <c r="AH65" i="127"/>
  <c r="AO65" i="127"/>
  <c r="AG65" i="127"/>
  <c r="AG51" i="127" s="1"/>
  <c r="P17" i="127" s="1"/>
  <c r="AG17" i="127" s="1"/>
  <c r="AN65" i="127"/>
  <c r="AF65" i="127"/>
  <c r="AM65" i="127"/>
  <c r="AE65" i="127"/>
  <c r="AL65" i="127"/>
  <c r="AD65" i="127"/>
  <c r="AK65" i="127"/>
  <c r="AC65" i="127"/>
  <c r="AP73" i="127"/>
  <c r="AH73" i="127"/>
  <c r="AO73" i="127"/>
  <c r="AG73" i="127"/>
  <c r="AN73" i="127"/>
  <c r="AF73" i="127"/>
  <c r="AM73" i="127"/>
  <c r="AE73" i="127"/>
  <c r="AL73" i="127"/>
  <c r="AD73" i="127"/>
  <c r="AK73" i="127"/>
  <c r="AK69" i="127" s="1"/>
  <c r="T11" i="127" s="1"/>
  <c r="AK11" i="127" s="1"/>
  <c r="AK10" i="127" s="1"/>
  <c r="T7" i="127" s="1"/>
  <c r="AK7" i="127" s="1"/>
  <c r="AC73" i="127"/>
  <c r="AP89" i="127"/>
  <c r="AH89" i="127"/>
  <c r="AO89" i="127"/>
  <c r="AG89" i="127"/>
  <c r="AG82" i="127" s="1"/>
  <c r="P21" i="127" s="1"/>
  <c r="AG21" i="127" s="1"/>
  <c r="AN89" i="127"/>
  <c r="AF89" i="127"/>
  <c r="AM89" i="127"/>
  <c r="AE89" i="127"/>
  <c r="AL89" i="127"/>
  <c r="AD89" i="127"/>
  <c r="AK89" i="127"/>
  <c r="AC89" i="127"/>
  <c r="AP105" i="127"/>
  <c r="AH105" i="127"/>
  <c r="AO105" i="127"/>
  <c r="AG105" i="127"/>
  <c r="AN105" i="127"/>
  <c r="AF105" i="127"/>
  <c r="AM105" i="127"/>
  <c r="AE105" i="127"/>
  <c r="AL105" i="127"/>
  <c r="AD105" i="127"/>
  <c r="AK105" i="127"/>
  <c r="AC105" i="127"/>
  <c r="AP18" i="128"/>
  <c r="AH18" i="128"/>
  <c r="AO18" i="128"/>
  <c r="AG18" i="128"/>
  <c r="AN18" i="128"/>
  <c r="AF18" i="128"/>
  <c r="AM18" i="128"/>
  <c r="AE18" i="128"/>
  <c r="AL18" i="128"/>
  <c r="AD18" i="128"/>
  <c r="AK18" i="128"/>
  <c r="AC18" i="128"/>
  <c r="AP50" i="128"/>
  <c r="AH50" i="128"/>
  <c r="AO50" i="128"/>
  <c r="AG50" i="128"/>
  <c r="AN50" i="128"/>
  <c r="AF50" i="128"/>
  <c r="AM50" i="128"/>
  <c r="AE50" i="128"/>
  <c r="AL50" i="128"/>
  <c r="AD50" i="128"/>
  <c r="AK50" i="128"/>
  <c r="AC50" i="128"/>
  <c r="AO74" i="129"/>
  <c r="AG74" i="129"/>
  <c r="AN74" i="129"/>
  <c r="AF74" i="129"/>
  <c r="AM74" i="129"/>
  <c r="AE74" i="129"/>
  <c r="AL74" i="129"/>
  <c r="AD74" i="129"/>
  <c r="AK74" i="129"/>
  <c r="AC74" i="129"/>
  <c r="AC69" i="129" s="1"/>
  <c r="L11" i="129" s="1"/>
  <c r="AC11" i="129" s="1"/>
  <c r="AC10" i="129" s="1"/>
  <c r="L7" i="129" s="1"/>
  <c r="AC7" i="129" s="1"/>
  <c r="AQ74" i="129"/>
  <c r="AI74" i="129"/>
  <c r="AR74" i="129"/>
  <c r="AP74" i="129"/>
  <c r="AJ74" i="129"/>
  <c r="AJ62" i="126"/>
  <c r="AR62" i="126"/>
  <c r="AJ70" i="126"/>
  <c r="AR70" i="126"/>
  <c r="AR69" i="126" s="1"/>
  <c r="AA11" i="126" s="1"/>
  <c r="AR11" i="126" s="1"/>
  <c r="AR10" i="126" s="1"/>
  <c r="AA7" i="126" s="1"/>
  <c r="AR7" i="126" s="1"/>
  <c r="AD76" i="126"/>
  <c r="AL76" i="126"/>
  <c r="AJ78" i="126"/>
  <c r="AR78" i="126"/>
  <c r="AD84" i="126"/>
  <c r="AL84" i="126"/>
  <c r="AJ86" i="126"/>
  <c r="AR86" i="126"/>
  <c r="AD92" i="126"/>
  <c r="AL92" i="126"/>
  <c r="AJ94" i="126"/>
  <c r="AR94" i="126"/>
  <c r="AD100" i="126"/>
  <c r="AL100" i="126"/>
  <c r="AJ102" i="126"/>
  <c r="AR102" i="126"/>
  <c r="AD108" i="126"/>
  <c r="AL108" i="126"/>
  <c r="AJ110" i="126"/>
  <c r="AR110" i="126"/>
  <c r="AJ23" i="127"/>
  <c r="AR23" i="127"/>
  <c r="AJ31" i="127"/>
  <c r="AR31" i="127"/>
  <c r="AJ39" i="127"/>
  <c r="AJ38" i="127" s="1"/>
  <c r="S16" i="127" s="1"/>
  <c r="AJ16" i="127" s="1"/>
  <c r="AR39" i="127"/>
  <c r="AR47" i="127"/>
  <c r="AQ47" i="127"/>
  <c r="AP47" i="127"/>
  <c r="AO47" i="127"/>
  <c r="AN47" i="127"/>
  <c r="AJ47" i="127"/>
  <c r="AM51" i="127"/>
  <c r="V17" i="127" s="1"/>
  <c r="AM17" i="127" s="1"/>
  <c r="AI89" i="127"/>
  <c r="AQ96" i="127"/>
  <c r="AI96" i="127"/>
  <c r="AP96" i="127"/>
  <c r="AH96" i="127"/>
  <c r="AO96" i="127"/>
  <c r="AG96" i="127"/>
  <c r="AN96" i="127"/>
  <c r="AF96" i="127"/>
  <c r="AM96" i="127"/>
  <c r="AE96" i="127"/>
  <c r="AL96" i="127"/>
  <c r="AD96" i="127"/>
  <c r="AI105" i="127"/>
  <c r="AI18" i="128"/>
  <c r="AQ33" i="128"/>
  <c r="AI33" i="128"/>
  <c r="AP33" i="128"/>
  <c r="AH33" i="128"/>
  <c r="AO33" i="128"/>
  <c r="AG33" i="128"/>
  <c r="AN33" i="128"/>
  <c r="AF33" i="128"/>
  <c r="AM33" i="128"/>
  <c r="AE33" i="128"/>
  <c r="AL33" i="128"/>
  <c r="AD33" i="128"/>
  <c r="AQ41" i="128"/>
  <c r="AI41" i="128"/>
  <c r="AP41" i="128"/>
  <c r="AP38" i="128" s="1"/>
  <c r="Y16" i="128" s="1"/>
  <c r="AP16" i="128" s="1"/>
  <c r="AH41" i="128"/>
  <c r="AH38" i="128" s="1"/>
  <c r="Q16" i="128" s="1"/>
  <c r="AH16" i="128" s="1"/>
  <c r="AO41" i="128"/>
  <c r="AG41" i="128"/>
  <c r="AN41" i="128"/>
  <c r="AF41" i="128"/>
  <c r="AM41" i="128"/>
  <c r="AM38" i="128" s="1"/>
  <c r="V16" i="128" s="1"/>
  <c r="AM16" i="128" s="1"/>
  <c r="AM15" i="128" s="1"/>
  <c r="V13" i="128" s="1"/>
  <c r="AM13" i="128" s="1"/>
  <c r="AE41" i="128"/>
  <c r="AL41" i="128"/>
  <c r="AD41" i="128"/>
  <c r="AD38" i="128" s="1"/>
  <c r="M16" i="128" s="1"/>
  <c r="AD16" i="128" s="1"/>
  <c r="AI50" i="128"/>
  <c r="AJ65" i="128"/>
  <c r="AO81" i="128"/>
  <c r="AG81" i="128"/>
  <c r="AN81" i="128"/>
  <c r="AF81" i="128"/>
  <c r="AM81" i="128"/>
  <c r="AE81" i="128"/>
  <c r="AL81" i="128"/>
  <c r="AD81" i="128"/>
  <c r="AK81" i="128"/>
  <c r="AC81" i="128"/>
  <c r="AQ81" i="128"/>
  <c r="AI81" i="128"/>
  <c r="AR81" i="128"/>
  <c r="AP81" i="128"/>
  <c r="AJ81" i="128"/>
  <c r="AE51" i="129"/>
  <c r="N17" i="129" s="1"/>
  <c r="AE17" i="129" s="1"/>
  <c r="AQ56" i="129"/>
  <c r="AI56" i="129"/>
  <c r="AP56" i="129"/>
  <c r="AH56" i="129"/>
  <c r="AO56" i="129"/>
  <c r="AG56" i="129"/>
  <c r="AN56" i="129"/>
  <c r="AF56" i="129"/>
  <c r="AM56" i="129"/>
  <c r="AE56" i="129"/>
  <c r="AK56" i="129"/>
  <c r="AC56" i="129"/>
  <c r="AR56" i="129"/>
  <c r="AL56" i="129"/>
  <c r="AJ56" i="129"/>
  <c r="AH74" i="129"/>
  <c r="AJ31" i="126"/>
  <c r="AG34" i="126"/>
  <c r="AD37" i="126"/>
  <c r="AL37" i="126"/>
  <c r="AJ39" i="126"/>
  <c r="AJ38" i="126" s="1"/>
  <c r="S16" i="126" s="1"/>
  <c r="AJ16" i="126" s="1"/>
  <c r="AI40" i="126"/>
  <c r="AI38" i="126" s="1"/>
  <c r="R16" i="126" s="1"/>
  <c r="AI16" i="126" s="1"/>
  <c r="AQ40" i="126"/>
  <c r="AQ38" i="126" s="1"/>
  <c r="Z16" i="126" s="1"/>
  <c r="AQ16" i="126" s="1"/>
  <c r="AQ15" i="126" s="1"/>
  <c r="Z13" i="126" s="1"/>
  <c r="AQ13" i="126" s="1"/>
  <c r="AG42" i="126"/>
  <c r="AD45" i="126"/>
  <c r="AL45" i="126"/>
  <c r="AJ47" i="126"/>
  <c r="AI48" i="126"/>
  <c r="AQ48" i="126"/>
  <c r="AG50" i="126"/>
  <c r="AD53" i="126"/>
  <c r="AL53" i="126"/>
  <c r="AJ55" i="126"/>
  <c r="AI56" i="126"/>
  <c r="AQ56" i="126"/>
  <c r="AG58" i="126"/>
  <c r="AD61" i="126"/>
  <c r="AL61" i="126"/>
  <c r="AC62" i="126"/>
  <c r="AK62" i="126"/>
  <c r="AJ63" i="126"/>
  <c r="AI64" i="126"/>
  <c r="AQ64" i="126"/>
  <c r="AG66" i="126"/>
  <c r="AC70" i="126"/>
  <c r="AK70" i="126"/>
  <c r="AJ71" i="126"/>
  <c r="AI72" i="126"/>
  <c r="AQ72" i="126"/>
  <c r="AG74" i="126"/>
  <c r="AE76" i="126"/>
  <c r="AM76" i="126"/>
  <c r="AD77" i="126"/>
  <c r="AL77" i="126"/>
  <c r="AC78" i="126"/>
  <c r="AK78" i="126"/>
  <c r="AJ79" i="126"/>
  <c r="AI80" i="126"/>
  <c r="AQ80" i="126"/>
  <c r="AE84" i="126"/>
  <c r="AM84" i="126"/>
  <c r="AD85" i="126"/>
  <c r="AL85" i="126"/>
  <c r="AC86" i="126"/>
  <c r="AK86" i="126"/>
  <c r="AJ87" i="126"/>
  <c r="AI88" i="126"/>
  <c r="AQ88" i="126"/>
  <c r="AG90" i="126"/>
  <c r="AE92" i="126"/>
  <c r="AM92" i="126"/>
  <c r="AD93" i="126"/>
  <c r="AL93" i="126"/>
  <c r="AC94" i="126"/>
  <c r="AK94" i="126"/>
  <c r="AI96" i="126"/>
  <c r="AQ96" i="126"/>
  <c r="AG98" i="126"/>
  <c r="AE100" i="126"/>
  <c r="AM100" i="126"/>
  <c r="AD101" i="126"/>
  <c r="AL101" i="126"/>
  <c r="AC102" i="126"/>
  <c r="AK102" i="126"/>
  <c r="AJ103" i="126"/>
  <c r="AI104" i="126"/>
  <c r="AQ104" i="126"/>
  <c r="AG106" i="126"/>
  <c r="AE108" i="126"/>
  <c r="AM108" i="126"/>
  <c r="AD109" i="126"/>
  <c r="AL109" i="126"/>
  <c r="AC110" i="126"/>
  <c r="AK110" i="126"/>
  <c r="AJ111" i="126"/>
  <c r="AI112" i="126"/>
  <c r="AQ112" i="126"/>
  <c r="AC7" i="127"/>
  <c r="AG19" i="127"/>
  <c r="AC23" i="127"/>
  <c r="AK23" i="127"/>
  <c r="AJ24" i="127"/>
  <c r="AG27" i="127"/>
  <c r="AE29" i="127"/>
  <c r="AM29" i="127"/>
  <c r="AD30" i="127"/>
  <c r="AL30" i="127"/>
  <c r="AL25" i="127" s="1"/>
  <c r="U9" i="127" s="1"/>
  <c r="AL9" i="127" s="1"/>
  <c r="AL8" i="127" s="1"/>
  <c r="U6" i="127" s="1"/>
  <c r="AL6" i="127" s="1"/>
  <c r="AL5" i="127" s="1"/>
  <c r="AC31" i="127"/>
  <c r="AK31" i="127"/>
  <c r="AJ32" i="127"/>
  <c r="AI33" i="127"/>
  <c r="AQ33" i="127"/>
  <c r="AG35" i="127"/>
  <c r="AE37" i="127"/>
  <c r="AM37" i="127"/>
  <c r="AC39" i="127"/>
  <c r="AK39" i="127"/>
  <c r="AK38" i="127" s="1"/>
  <c r="T16" i="127" s="1"/>
  <c r="AK16" i="127" s="1"/>
  <c r="AJ40" i="127"/>
  <c r="AI41" i="127"/>
  <c r="AQ41" i="127"/>
  <c r="AG43" i="127"/>
  <c r="AE45" i="127"/>
  <c r="AM45" i="127"/>
  <c r="AD46" i="127"/>
  <c r="AL46" i="127"/>
  <c r="AC47" i="127"/>
  <c r="AK47" i="127"/>
  <c r="AL48" i="127"/>
  <c r="AR57" i="127"/>
  <c r="AJ65" i="127"/>
  <c r="AJ73" i="127"/>
  <c r="AP81" i="127"/>
  <c r="AH81" i="127"/>
  <c r="AO81" i="127"/>
  <c r="AG81" i="127"/>
  <c r="AN81" i="127"/>
  <c r="AF81" i="127"/>
  <c r="AM81" i="127"/>
  <c r="AE81" i="127"/>
  <c r="AL81" i="127"/>
  <c r="AD81" i="127"/>
  <c r="AK81" i="127"/>
  <c r="AC81" i="127"/>
  <c r="AJ89" i="127"/>
  <c r="AC96" i="127"/>
  <c r="AJ105" i="127"/>
  <c r="AJ18" i="128"/>
  <c r="AC33" i="128"/>
  <c r="AC41" i="128"/>
  <c r="AC38" i="128" s="1"/>
  <c r="L16" i="128" s="1"/>
  <c r="AC16" i="128" s="1"/>
  <c r="AJ50" i="128"/>
  <c r="AM51" i="128"/>
  <c r="V17" i="128" s="1"/>
  <c r="AP58" i="128"/>
  <c r="AH58" i="128"/>
  <c r="AO58" i="128"/>
  <c r="AG58" i="128"/>
  <c r="AN58" i="128"/>
  <c r="AF58" i="128"/>
  <c r="AM58" i="128"/>
  <c r="AE58" i="128"/>
  <c r="AL58" i="128"/>
  <c r="AD58" i="128"/>
  <c r="AK58" i="128"/>
  <c r="AC58" i="128"/>
  <c r="AK65" i="128"/>
  <c r="AH81" i="128"/>
  <c r="AO89" i="128"/>
  <c r="AG89" i="128"/>
  <c r="AN89" i="128"/>
  <c r="AF89" i="128"/>
  <c r="AM89" i="128"/>
  <c r="AE89" i="128"/>
  <c r="AL89" i="128"/>
  <c r="AD89" i="128"/>
  <c r="AK89" i="128"/>
  <c r="AC89" i="128"/>
  <c r="AQ89" i="128"/>
  <c r="AI89" i="128"/>
  <c r="AR89" i="128"/>
  <c r="AP89" i="128"/>
  <c r="AJ89" i="128"/>
  <c r="AD56" i="129"/>
  <c r="AO66" i="129"/>
  <c r="AG66" i="129"/>
  <c r="AN66" i="129"/>
  <c r="AF66" i="129"/>
  <c r="AM66" i="129"/>
  <c r="AE66" i="129"/>
  <c r="AL66" i="129"/>
  <c r="AD66" i="129"/>
  <c r="AK66" i="129"/>
  <c r="AC66" i="129"/>
  <c r="AQ66" i="129"/>
  <c r="AI66" i="129"/>
  <c r="AR66" i="129"/>
  <c r="AP66" i="129"/>
  <c r="AJ66" i="129"/>
  <c r="AE37" i="126"/>
  <c r="AJ40" i="126"/>
  <c r="AE45" i="126"/>
  <c r="AJ48" i="126"/>
  <c r="AE53" i="126"/>
  <c r="AJ56" i="126"/>
  <c r="AE61" i="126"/>
  <c r="AD62" i="126"/>
  <c r="AJ64" i="126"/>
  <c r="AD70" i="126"/>
  <c r="AJ72" i="126"/>
  <c r="AF76" i="126"/>
  <c r="AE77" i="126"/>
  <c r="AD78" i="126"/>
  <c r="AJ80" i="126"/>
  <c r="AF84" i="126"/>
  <c r="AE85" i="126"/>
  <c r="AD86" i="126"/>
  <c r="AJ88" i="126"/>
  <c r="AF92" i="126"/>
  <c r="AE93" i="126"/>
  <c r="AD94" i="126"/>
  <c r="AJ96" i="126"/>
  <c r="AF100" i="126"/>
  <c r="AE101" i="126"/>
  <c r="AD102" i="126"/>
  <c r="AJ104" i="126"/>
  <c r="AF108" i="126"/>
  <c r="AE109" i="126"/>
  <c r="AD110" i="126"/>
  <c r="AJ112" i="126"/>
  <c r="AD23" i="127"/>
  <c r="AF29" i="127"/>
  <c r="AE30" i="127"/>
  <c r="AD31" i="127"/>
  <c r="AJ33" i="127"/>
  <c r="AF37" i="127"/>
  <c r="AD39" i="127"/>
  <c r="AJ41" i="127"/>
  <c r="AF45" i="127"/>
  <c r="AD47" i="127"/>
  <c r="AL47" i="127"/>
  <c r="AO50" i="127"/>
  <c r="AG50" i="127"/>
  <c r="AN50" i="127"/>
  <c r="AF50" i="127"/>
  <c r="AM50" i="127"/>
  <c r="AE50" i="127"/>
  <c r="AL50" i="127"/>
  <c r="AD50" i="127"/>
  <c r="AK50" i="127"/>
  <c r="AC50" i="127"/>
  <c r="AQ64" i="127"/>
  <c r="AI64" i="127"/>
  <c r="AP64" i="127"/>
  <c r="AH64" i="127"/>
  <c r="AO64" i="127"/>
  <c r="AG64" i="127"/>
  <c r="AN64" i="127"/>
  <c r="AF64" i="127"/>
  <c r="AM64" i="127"/>
  <c r="AE64" i="127"/>
  <c r="AL64" i="127"/>
  <c r="AD64" i="127"/>
  <c r="AQ65" i="127"/>
  <c r="AQ72" i="127"/>
  <c r="AI72" i="127"/>
  <c r="AP72" i="127"/>
  <c r="AH72" i="127"/>
  <c r="AO72" i="127"/>
  <c r="AG72" i="127"/>
  <c r="AN72" i="127"/>
  <c r="AF72" i="127"/>
  <c r="AM72" i="127"/>
  <c r="AE72" i="127"/>
  <c r="AL72" i="127"/>
  <c r="AL69" i="127" s="1"/>
  <c r="U11" i="127" s="1"/>
  <c r="AL11" i="127" s="1"/>
  <c r="AL10" i="127" s="1"/>
  <c r="U7" i="127" s="1"/>
  <c r="AL7" i="127" s="1"/>
  <c r="AD72" i="127"/>
  <c r="AD69" i="127" s="1"/>
  <c r="M11" i="127" s="1"/>
  <c r="AD11" i="127" s="1"/>
  <c r="AD10" i="127" s="1"/>
  <c r="M7" i="127" s="1"/>
  <c r="AD7" i="127" s="1"/>
  <c r="AQ73" i="127"/>
  <c r="AQ88" i="127"/>
  <c r="AI88" i="127"/>
  <c r="AP88" i="127"/>
  <c r="AH88" i="127"/>
  <c r="AO88" i="127"/>
  <c r="AG88" i="127"/>
  <c r="AN88" i="127"/>
  <c r="AF88" i="127"/>
  <c r="AM88" i="127"/>
  <c r="AE88" i="127"/>
  <c r="AL88" i="127"/>
  <c r="AD88" i="127"/>
  <c r="AQ89" i="127"/>
  <c r="AQ104" i="127"/>
  <c r="AI104" i="127"/>
  <c r="AP104" i="127"/>
  <c r="AH104" i="127"/>
  <c r="AO104" i="127"/>
  <c r="AG104" i="127"/>
  <c r="AN104" i="127"/>
  <c r="AF104" i="127"/>
  <c r="AM104" i="127"/>
  <c r="AE104" i="127"/>
  <c r="AL104" i="127"/>
  <c r="AD104" i="127"/>
  <c r="AQ105" i="127"/>
  <c r="AQ112" i="127"/>
  <c r="AI112" i="127"/>
  <c r="AP112" i="127"/>
  <c r="AH112" i="127"/>
  <c r="AO112" i="127"/>
  <c r="AG112" i="127"/>
  <c r="AN112" i="127"/>
  <c r="AF112" i="127"/>
  <c r="AM112" i="127"/>
  <c r="AE112" i="127"/>
  <c r="AL112" i="127"/>
  <c r="AD112" i="127"/>
  <c r="AM17" i="128"/>
  <c r="AQ18" i="128"/>
  <c r="AQ49" i="128"/>
  <c r="AI49" i="128"/>
  <c r="AP49" i="128"/>
  <c r="AH49" i="128"/>
  <c r="AO49" i="128"/>
  <c r="AG49" i="128"/>
  <c r="AN49" i="128"/>
  <c r="AF49" i="128"/>
  <c r="AM49" i="128"/>
  <c r="AE49" i="128"/>
  <c r="AL49" i="128"/>
  <c r="AD49" i="128"/>
  <c r="AQ111" i="128"/>
  <c r="AI111" i="128"/>
  <c r="AP111" i="128"/>
  <c r="AH111" i="128"/>
  <c r="AO111" i="128"/>
  <c r="AG111" i="128"/>
  <c r="AN111" i="128"/>
  <c r="AF111" i="128"/>
  <c r="AM111" i="128"/>
  <c r="AE111" i="128"/>
  <c r="AK111" i="128"/>
  <c r="AC111" i="128"/>
  <c r="AR111" i="128"/>
  <c r="AL111" i="128"/>
  <c r="AJ111" i="128"/>
  <c r="AP16" i="129"/>
  <c r="AP15" i="129" s="1"/>
  <c r="Y13" i="129" s="1"/>
  <c r="AP13" i="129" s="1"/>
  <c r="AR69" i="129"/>
  <c r="AA11" i="129" s="1"/>
  <c r="AR11" i="129" s="1"/>
  <c r="AR10" i="129" s="1"/>
  <c r="AA7" i="129" s="1"/>
  <c r="AR7" i="129" s="1"/>
  <c r="AP82" i="129"/>
  <c r="Y21" i="129" s="1"/>
  <c r="AP21" i="129" s="1"/>
  <c r="AQ75" i="130"/>
  <c r="AI75" i="130"/>
  <c r="AP75" i="130"/>
  <c r="AH75" i="130"/>
  <c r="AO75" i="130"/>
  <c r="AG75" i="130"/>
  <c r="AN75" i="130"/>
  <c r="AF75" i="130"/>
  <c r="AM75" i="130"/>
  <c r="AE75" i="130"/>
  <c r="AK75" i="130"/>
  <c r="AC75" i="130"/>
  <c r="AR75" i="130"/>
  <c r="AL75" i="130"/>
  <c r="AD75" i="130"/>
  <c r="AJ75" i="130"/>
  <c r="AJ58" i="127"/>
  <c r="AR58" i="127"/>
  <c r="AJ66" i="127"/>
  <c r="AR66" i="127"/>
  <c r="AJ74" i="127"/>
  <c r="AR74" i="127"/>
  <c r="AJ90" i="127"/>
  <c r="AR90" i="127"/>
  <c r="AJ98" i="127"/>
  <c r="AJ95" i="127" s="1"/>
  <c r="S22" i="127" s="1"/>
  <c r="AJ22" i="127" s="1"/>
  <c r="AR98" i="127"/>
  <c r="AJ106" i="127"/>
  <c r="AR106" i="127"/>
  <c r="AJ19" i="128"/>
  <c r="AR19" i="128"/>
  <c r="AJ27" i="128"/>
  <c r="AJ25" i="128" s="1"/>
  <c r="S9" i="128" s="1"/>
  <c r="AJ9" i="128" s="1"/>
  <c r="AJ8" i="128" s="1"/>
  <c r="S6" i="128" s="1"/>
  <c r="AJ6" i="128" s="1"/>
  <c r="AR27" i="128"/>
  <c r="AJ35" i="128"/>
  <c r="AR35" i="128"/>
  <c r="AJ43" i="128"/>
  <c r="AR43" i="128"/>
  <c r="AJ59" i="128"/>
  <c r="AR59" i="128"/>
  <c r="AJ67" i="128"/>
  <c r="AR67" i="128"/>
  <c r="AN73" i="128"/>
  <c r="AF73" i="128"/>
  <c r="AM73" i="128"/>
  <c r="AE73" i="128"/>
  <c r="AL73" i="128"/>
  <c r="AD73" i="128"/>
  <c r="AK73" i="128"/>
  <c r="AC73" i="128"/>
  <c r="AQ73" i="128"/>
  <c r="AI73" i="128"/>
  <c r="AQ32" i="129"/>
  <c r="AI32" i="129"/>
  <c r="AP32" i="129"/>
  <c r="AH32" i="129"/>
  <c r="AO32" i="129"/>
  <c r="AG32" i="129"/>
  <c r="AN32" i="129"/>
  <c r="AF32" i="129"/>
  <c r="AM32" i="129"/>
  <c r="AE32" i="129"/>
  <c r="AK32" i="129"/>
  <c r="AC32" i="129"/>
  <c r="AO42" i="129"/>
  <c r="AG42" i="129"/>
  <c r="AN42" i="129"/>
  <c r="AF42" i="129"/>
  <c r="AM42" i="129"/>
  <c r="AE42" i="129"/>
  <c r="AE38" i="129" s="1"/>
  <c r="N16" i="129" s="1"/>
  <c r="AE16" i="129" s="1"/>
  <c r="AE15" i="129" s="1"/>
  <c r="N13" i="129" s="1"/>
  <c r="AE13" i="129" s="1"/>
  <c r="AL42" i="129"/>
  <c r="AD42" i="129"/>
  <c r="AK42" i="129"/>
  <c r="AC42" i="129"/>
  <c r="AQ42" i="129"/>
  <c r="AI42" i="129"/>
  <c r="AQ64" i="129"/>
  <c r="AI64" i="129"/>
  <c r="AP64" i="129"/>
  <c r="AH64" i="129"/>
  <c r="AO64" i="129"/>
  <c r="AG64" i="129"/>
  <c r="AN64" i="129"/>
  <c r="AF64" i="129"/>
  <c r="AM64" i="129"/>
  <c r="AE64" i="129"/>
  <c r="AK64" i="129"/>
  <c r="AC64" i="129"/>
  <c r="AQ72" i="129"/>
  <c r="AI72" i="129"/>
  <c r="AP72" i="129"/>
  <c r="AH72" i="129"/>
  <c r="AO72" i="129"/>
  <c r="AG72" i="129"/>
  <c r="AN72" i="129"/>
  <c r="AF72" i="129"/>
  <c r="AM72" i="129"/>
  <c r="AM69" i="129" s="1"/>
  <c r="V11" i="129" s="1"/>
  <c r="AM11" i="129" s="1"/>
  <c r="AM10" i="129" s="1"/>
  <c r="V7" i="129" s="1"/>
  <c r="AM7" i="129" s="1"/>
  <c r="AE72" i="129"/>
  <c r="AK72" i="129"/>
  <c r="AK69" i="129" s="1"/>
  <c r="T11" i="129" s="1"/>
  <c r="AK11" i="129" s="1"/>
  <c r="AK10" i="129" s="1"/>
  <c r="T7" i="129" s="1"/>
  <c r="AK7" i="129" s="1"/>
  <c r="AC72" i="129"/>
  <c r="AQ83" i="130"/>
  <c r="AI83" i="130"/>
  <c r="AP83" i="130"/>
  <c r="AH83" i="130"/>
  <c r="AO83" i="130"/>
  <c r="AG83" i="130"/>
  <c r="AN83" i="130"/>
  <c r="AF83" i="130"/>
  <c r="AM83" i="130"/>
  <c r="AE83" i="130"/>
  <c r="AE82" i="130" s="1"/>
  <c r="N21" i="130" s="1"/>
  <c r="AE21" i="130" s="1"/>
  <c r="AK83" i="130"/>
  <c r="AC83" i="130"/>
  <c r="AC82" i="130" s="1"/>
  <c r="L21" i="130" s="1"/>
  <c r="AC21" i="130" s="1"/>
  <c r="AR83" i="130"/>
  <c r="AL83" i="130"/>
  <c r="AD83" i="130"/>
  <c r="AM36" i="132"/>
  <c r="AL36" i="132"/>
  <c r="AR36" i="132"/>
  <c r="AQ36" i="132"/>
  <c r="AP36" i="132"/>
  <c r="AH36" i="132"/>
  <c r="AJ36" i="132"/>
  <c r="AI36" i="132"/>
  <c r="AG36" i="132"/>
  <c r="AF36" i="132"/>
  <c r="AE36" i="132"/>
  <c r="AO36" i="132"/>
  <c r="AD36" i="132"/>
  <c r="AN36" i="132"/>
  <c r="AC36" i="132"/>
  <c r="AK36" i="132"/>
  <c r="AI52" i="127"/>
  <c r="AQ52" i="127"/>
  <c r="AH53" i="127"/>
  <c r="AP53" i="127"/>
  <c r="AP51" i="127" s="1"/>
  <c r="Y17" i="127" s="1"/>
  <c r="AP17" i="127" s="1"/>
  <c r="AG54" i="127"/>
  <c r="AO54" i="127"/>
  <c r="AF55" i="127"/>
  <c r="AF51" i="127" s="1"/>
  <c r="O17" i="127" s="1"/>
  <c r="AF17" i="127" s="1"/>
  <c r="AN55" i="127"/>
  <c r="AN51" i="127" s="1"/>
  <c r="W17" i="127" s="1"/>
  <c r="AN17" i="127" s="1"/>
  <c r="AC58" i="127"/>
  <c r="AK58" i="127"/>
  <c r="AJ59" i="127"/>
  <c r="AR59" i="127"/>
  <c r="AI60" i="127"/>
  <c r="AQ60" i="127"/>
  <c r="AH61" i="127"/>
  <c r="AP61" i="127"/>
  <c r="AG62" i="127"/>
  <c r="AO62" i="127"/>
  <c r="AF63" i="127"/>
  <c r="AN63" i="127"/>
  <c r="AC66" i="127"/>
  <c r="AK66" i="127"/>
  <c r="AJ67" i="127"/>
  <c r="AR67" i="127"/>
  <c r="AI68" i="127"/>
  <c r="AQ68" i="127"/>
  <c r="AG70" i="127"/>
  <c r="AO70" i="127"/>
  <c r="AO69" i="127" s="1"/>
  <c r="X11" i="127" s="1"/>
  <c r="AO11" i="127" s="1"/>
  <c r="AO10" i="127" s="1"/>
  <c r="X7" i="127" s="1"/>
  <c r="AO7" i="127" s="1"/>
  <c r="AF71" i="127"/>
  <c r="AN71" i="127"/>
  <c r="AC74" i="127"/>
  <c r="AK74" i="127"/>
  <c r="AJ75" i="127"/>
  <c r="AR75" i="127"/>
  <c r="AI76" i="127"/>
  <c r="AQ76" i="127"/>
  <c r="AH77" i="127"/>
  <c r="AP77" i="127"/>
  <c r="AG78" i="127"/>
  <c r="AO78" i="127"/>
  <c r="AF79" i="127"/>
  <c r="AN79" i="127"/>
  <c r="AJ83" i="127"/>
  <c r="AR83" i="127"/>
  <c r="AI84" i="127"/>
  <c r="AQ84" i="127"/>
  <c r="AH85" i="127"/>
  <c r="AP85" i="127"/>
  <c r="AG86" i="127"/>
  <c r="AO86" i="127"/>
  <c r="AO82" i="127" s="1"/>
  <c r="X21" i="127" s="1"/>
  <c r="AO21" i="127" s="1"/>
  <c r="AF87" i="127"/>
  <c r="AN87" i="127"/>
  <c r="AN82" i="127" s="1"/>
  <c r="W21" i="127" s="1"/>
  <c r="AN21" i="127" s="1"/>
  <c r="AC90" i="127"/>
  <c r="AK90" i="127"/>
  <c r="AJ91" i="127"/>
  <c r="AR91" i="127"/>
  <c r="AI92" i="127"/>
  <c r="AQ92" i="127"/>
  <c r="AH93" i="127"/>
  <c r="AP93" i="127"/>
  <c r="AG94" i="127"/>
  <c r="AO94" i="127"/>
  <c r="AC98" i="127"/>
  <c r="AK98" i="127"/>
  <c r="AJ99" i="127"/>
  <c r="AR99" i="127"/>
  <c r="AI100" i="127"/>
  <c r="AQ100" i="127"/>
  <c r="AH101" i="127"/>
  <c r="AP101" i="127"/>
  <c r="AG102" i="127"/>
  <c r="AO102" i="127"/>
  <c r="AF103" i="127"/>
  <c r="AN103" i="127"/>
  <c r="AC106" i="127"/>
  <c r="AK106" i="127"/>
  <c r="AJ107" i="127"/>
  <c r="AR107" i="127"/>
  <c r="AI108" i="127"/>
  <c r="AQ108" i="127"/>
  <c r="AH109" i="127"/>
  <c r="AP109" i="127"/>
  <c r="AG110" i="127"/>
  <c r="AO110" i="127"/>
  <c r="AF111" i="127"/>
  <c r="AN111" i="127"/>
  <c r="AC19" i="128"/>
  <c r="AK19" i="128"/>
  <c r="AG23" i="128"/>
  <c r="AO23" i="128"/>
  <c r="AF24" i="128"/>
  <c r="AN24" i="128"/>
  <c r="AC27" i="128"/>
  <c r="AK27" i="128"/>
  <c r="AJ28" i="128"/>
  <c r="AR28" i="128"/>
  <c r="AI29" i="128"/>
  <c r="AQ29" i="128"/>
  <c r="AH30" i="128"/>
  <c r="AP30" i="128"/>
  <c r="AG31" i="128"/>
  <c r="AO31" i="128"/>
  <c r="AF32" i="128"/>
  <c r="AN32" i="128"/>
  <c r="AC35" i="128"/>
  <c r="AK35" i="128"/>
  <c r="AJ36" i="128"/>
  <c r="AR36" i="128"/>
  <c r="AI37" i="128"/>
  <c r="AQ37" i="128"/>
  <c r="AG39" i="128"/>
  <c r="AO39" i="128"/>
  <c r="AO38" i="128" s="1"/>
  <c r="X16" i="128" s="1"/>
  <c r="AO16" i="128" s="1"/>
  <c r="AO15" i="128" s="1"/>
  <c r="X13" i="128" s="1"/>
  <c r="AO13" i="128" s="1"/>
  <c r="AF40" i="128"/>
  <c r="AN40" i="128"/>
  <c r="AC43" i="128"/>
  <c r="AK43" i="128"/>
  <c r="AJ44" i="128"/>
  <c r="AR44" i="128"/>
  <c r="AR38" i="128" s="1"/>
  <c r="AA16" i="128" s="1"/>
  <c r="AR16" i="128" s="1"/>
  <c r="AI45" i="128"/>
  <c r="AQ45" i="128"/>
  <c r="AQ38" i="128" s="1"/>
  <c r="Z16" i="128" s="1"/>
  <c r="AQ16" i="128" s="1"/>
  <c r="AH46" i="128"/>
  <c r="AP46" i="128"/>
  <c r="AG47" i="128"/>
  <c r="AO47" i="128"/>
  <c r="AF48" i="128"/>
  <c r="AN48" i="128"/>
  <c r="AJ52" i="128"/>
  <c r="AR52" i="128"/>
  <c r="AR51" i="128" s="1"/>
  <c r="AA17" i="128" s="1"/>
  <c r="AR17" i="128" s="1"/>
  <c r="AI53" i="128"/>
  <c r="AQ53" i="128"/>
  <c r="AH54" i="128"/>
  <c r="AP54" i="128"/>
  <c r="AG55" i="128"/>
  <c r="AO55" i="128"/>
  <c r="AO51" i="128" s="1"/>
  <c r="X17" i="128" s="1"/>
  <c r="AO17" i="128" s="1"/>
  <c r="AF56" i="128"/>
  <c r="AF51" i="128" s="1"/>
  <c r="O17" i="128" s="1"/>
  <c r="AF17" i="128" s="1"/>
  <c r="AN56" i="128"/>
  <c r="AN51" i="128" s="1"/>
  <c r="W17" i="128" s="1"/>
  <c r="AN17" i="128" s="1"/>
  <c r="AC59" i="128"/>
  <c r="AK59" i="128"/>
  <c r="AJ60" i="128"/>
  <c r="AR60" i="128"/>
  <c r="AI61" i="128"/>
  <c r="AQ61" i="128"/>
  <c r="AH62" i="128"/>
  <c r="AP62" i="128"/>
  <c r="AG63" i="128"/>
  <c r="AO63" i="128"/>
  <c r="AF64" i="128"/>
  <c r="AN64" i="128"/>
  <c r="AC67" i="128"/>
  <c r="AK67" i="128"/>
  <c r="AK68" i="128"/>
  <c r="AR68" i="128"/>
  <c r="AJ68" i="128"/>
  <c r="AQ68" i="128"/>
  <c r="AP68" i="128"/>
  <c r="AN68" i="128"/>
  <c r="AL68" i="128"/>
  <c r="AG73" i="128"/>
  <c r="AD32" i="129"/>
  <c r="AH42" i="129"/>
  <c r="AD64" i="129"/>
  <c r="AD72" i="129"/>
  <c r="AJ83" i="130"/>
  <c r="AJ52" i="127"/>
  <c r="AR52" i="127"/>
  <c r="AI53" i="127"/>
  <c r="AQ53" i="127"/>
  <c r="AH54" i="127"/>
  <c r="AP54" i="127"/>
  <c r="AG55" i="127"/>
  <c r="AO55" i="127"/>
  <c r="AD58" i="127"/>
  <c r="AL58" i="127"/>
  <c r="AC59" i="127"/>
  <c r="AK59" i="127"/>
  <c r="AJ60" i="127"/>
  <c r="AR60" i="127"/>
  <c r="AI61" i="127"/>
  <c r="AQ61" i="127"/>
  <c r="AH62" i="127"/>
  <c r="AP62" i="127"/>
  <c r="AG63" i="127"/>
  <c r="AO63" i="127"/>
  <c r="AD66" i="127"/>
  <c r="AL66" i="127"/>
  <c r="AC67" i="127"/>
  <c r="AK67" i="127"/>
  <c r="AJ68" i="127"/>
  <c r="AR68" i="127"/>
  <c r="AH70" i="127"/>
  <c r="AP70" i="127"/>
  <c r="AP69" i="127" s="1"/>
  <c r="Y11" i="127" s="1"/>
  <c r="AP11" i="127" s="1"/>
  <c r="AP10" i="127" s="1"/>
  <c r="Y7" i="127" s="1"/>
  <c r="AP7" i="127" s="1"/>
  <c r="AG71" i="127"/>
  <c r="AO71" i="127"/>
  <c r="AD74" i="127"/>
  <c r="AL74" i="127"/>
  <c r="AC75" i="127"/>
  <c r="AK75" i="127"/>
  <c r="AJ76" i="127"/>
  <c r="AR76" i="127"/>
  <c r="AI77" i="127"/>
  <c r="AQ77" i="127"/>
  <c r="AH78" i="127"/>
  <c r="AP78" i="127"/>
  <c r="AG79" i="127"/>
  <c r="AO79" i="127"/>
  <c r="AC83" i="127"/>
  <c r="AK83" i="127"/>
  <c r="AK82" i="127" s="1"/>
  <c r="T21" i="127" s="1"/>
  <c r="AK21" i="127" s="1"/>
  <c r="AJ84" i="127"/>
  <c r="AR84" i="127"/>
  <c r="AI85" i="127"/>
  <c r="AQ85" i="127"/>
  <c r="AH86" i="127"/>
  <c r="AP86" i="127"/>
  <c r="AG87" i="127"/>
  <c r="AO87" i="127"/>
  <c r="AD90" i="127"/>
  <c r="AL90" i="127"/>
  <c r="AC91" i="127"/>
  <c r="AK91" i="127"/>
  <c r="AJ92" i="127"/>
  <c r="AR92" i="127"/>
  <c r="AI93" i="127"/>
  <c r="AQ93" i="127"/>
  <c r="AH94" i="127"/>
  <c r="AP94" i="127"/>
  <c r="AD98" i="127"/>
  <c r="AL98" i="127"/>
  <c r="AC99" i="127"/>
  <c r="AK99" i="127"/>
  <c r="AJ100" i="127"/>
  <c r="AR100" i="127"/>
  <c r="AI101" i="127"/>
  <c r="AQ101" i="127"/>
  <c r="AH102" i="127"/>
  <c r="AP102" i="127"/>
  <c r="AG103" i="127"/>
  <c r="AO103" i="127"/>
  <c r="AD106" i="127"/>
  <c r="AL106" i="127"/>
  <c r="AK107" i="127"/>
  <c r="AJ108" i="127"/>
  <c r="AR108" i="127"/>
  <c r="AI109" i="127"/>
  <c r="AQ109" i="127"/>
  <c r="AG111" i="127"/>
  <c r="AO111" i="127"/>
  <c r="AD19" i="128"/>
  <c r="AL19" i="128"/>
  <c r="AG24" i="128"/>
  <c r="AO24" i="128"/>
  <c r="AD27" i="128"/>
  <c r="AL27" i="128"/>
  <c r="AJ29" i="128"/>
  <c r="AR29" i="128"/>
  <c r="AI30" i="128"/>
  <c r="AQ30" i="128"/>
  <c r="AG32" i="128"/>
  <c r="AO32" i="128"/>
  <c r="AD35" i="128"/>
  <c r="AL35" i="128"/>
  <c r="AJ37" i="128"/>
  <c r="AR37" i="128"/>
  <c r="AG40" i="128"/>
  <c r="AO40" i="128"/>
  <c r="AD43" i="128"/>
  <c r="AL43" i="128"/>
  <c r="AJ45" i="128"/>
  <c r="AR45" i="128"/>
  <c r="AI46" i="128"/>
  <c r="AQ46" i="128"/>
  <c r="AG48" i="128"/>
  <c r="AO48" i="128"/>
  <c r="AJ53" i="128"/>
  <c r="AR53" i="128"/>
  <c r="AI54" i="128"/>
  <c r="AQ54" i="128"/>
  <c r="AG56" i="128"/>
  <c r="AG51" i="128" s="1"/>
  <c r="P17" i="128" s="1"/>
  <c r="AG17" i="128" s="1"/>
  <c r="AO56" i="128"/>
  <c r="AD59" i="128"/>
  <c r="AL59" i="128"/>
  <c r="AJ61" i="128"/>
  <c r="AR61" i="128"/>
  <c r="AI62" i="128"/>
  <c r="AQ62" i="128"/>
  <c r="AG64" i="128"/>
  <c r="AO64" i="128"/>
  <c r="AD67" i="128"/>
  <c r="AL67" i="128"/>
  <c r="AP71" i="128"/>
  <c r="AH71" i="128"/>
  <c r="AO71" i="128"/>
  <c r="AG71" i="128"/>
  <c r="AN71" i="128"/>
  <c r="AF71" i="128"/>
  <c r="AM71" i="128"/>
  <c r="AM69" i="128" s="1"/>
  <c r="V11" i="128" s="1"/>
  <c r="AM11" i="128" s="1"/>
  <c r="AM10" i="128" s="1"/>
  <c r="V7" i="128" s="1"/>
  <c r="AM7" i="128" s="1"/>
  <c r="AE71" i="128"/>
  <c r="AK71" i="128"/>
  <c r="AC71" i="128"/>
  <c r="AH73" i="128"/>
  <c r="AQ79" i="128"/>
  <c r="AI79" i="128"/>
  <c r="AP79" i="128"/>
  <c r="AH79" i="128"/>
  <c r="AO79" i="128"/>
  <c r="AG79" i="128"/>
  <c r="AN79" i="128"/>
  <c r="AF79" i="128"/>
  <c r="AM79" i="128"/>
  <c r="AE79" i="128"/>
  <c r="AK79" i="128"/>
  <c r="AC79" i="128"/>
  <c r="AQ87" i="128"/>
  <c r="AI87" i="128"/>
  <c r="AP87" i="128"/>
  <c r="AH87" i="128"/>
  <c r="AO87" i="128"/>
  <c r="AG87" i="128"/>
  <c r="AN87" i="128"/>
  <c r="AF87" i="128"/>
  <c r="AM87" i="128"/>
  <c r="AE87" i="128"/>
  <c r="AK87" i="128"/>
  <c r="AC87" i="128"/>
  <c r="AO105" i="128"/>
  <c r="AG105" i="128"/>
  <c r="AN105" i="128"/>
  <c r="AF105" i="128"/>
  <c r="AM105" i="128"/>
  <c r="AE105" i="128"/>
  <c r="AL105" i="128"/>
  <c r="AD105" i="128"/>
  <c r="AK105" i="128"/>
  <c r="AC105" i="128"/>
  <c r="AQ105" i="128"/>
  <c r="AI105" i="128"/>
  <c r="AQ24" i="129"/>
  <c r="AI24" i="129"/>
  <c r="AP24" i="129"/>
  <c r="AH24" i="129"/>
  <c r="AO24" i="129"/>
  <c r="AG24" i="129"/>
  <c r="AN24" i="129"/>
  <c r="AF24" i="129"/>
  <c r="AM24" i="129"/>
  <c r="AE24" i="129"/>
  <c r="AK24" i="129"/>
  <c r="AC24" i="129"/>
  <c r="AJ32" i="129"/>
  <c r="AQ40" i="129"/>
  <c r="AI40" i="129"/>
  <c r="AP40" i="129"/>
  <c r="AH40" i="129"/>
  <c r="AO40" i="129"/>
  <c r="AG40" i="129"/>
  <c r="AN40" i="129"/>
  <c r="AF40" i="129"/>
  <c r="AM40" i="129"/>
  <c r="AM38" i="129" s="1"/>
  <c r="V16" i="129" s="1"/>
  <c r="AM16" i="129" s="1"/>
  <c r="AE40" i="129"/>
  <c r="AK40" i="129"/>
  <c r="AK38" i="129" s="1"/>
  <c r="T16" i="129" s="1"/>
  <c r="AK16" i="129" s="1"/>
  <c r="AC40" i="129"/>
  <c r="AC38" i="129" s="1"/>
  <c r="L16" i="129" s="1"/>
  <c r="AC16" i="129" s="1"/>
  <c r="AJ42" i="129"/>
  <c r="AO50" i="129"/>
  <c r="AG50" i="129"/>
  <c r="AN50" i="129"/>
  <c r="AF50" i="129"/>
  <c r="AM50" i="129"/>
  <c r="AE50" i="129"/>
  <c r="AL50" i="129"/>
  <c r="AD50" i="129"/>
  <c r="AK50" i="129"/>
  <c r="AC50" i="129"/>
  <c r="AQ50" i="129"/>
  <c r="AI50" i="129"/>
  <c r="AJ64" i="129"/>
  <c r="AQ80" i="129"/>
  <c r="AI80" i="129"/>
  <c r="AP80" i="129"/>
  <c r="AH80" i="129"/>
  <c r="AO80" i="129"/>
  <c r="AG80" i="129"/>
  <c r="AN80" i="129"/>
  <c r="AF80" i="129"/>
  <c r="AM80" i="129"/>
  <c r="AE80" i="129"/>
  <c r="AK80" i="129"/>
  <c r="AC80" i="129"/>
  <c r="AP90" i="129"/>
  <c r="AO90" i="129"/>
  <c r="AM90" i="129"/>
  <c r="AR90" i="129"/>
  <c r="AG90" i="129"/>
  <c r="AQ90" i="129"/>
  <c r="AF90" i="129"/>
  <c r="AN90" i="129"/>
  <c r="AE90" i="129"/>
  <c r="AL90" i="129"/>
  <c r="AD90" i="129"/>
  <c r="AK90" i="129"/>
  <c r="AC90" i="129"/>
  <c r="AC82" i="129" s="1"/>
  <c r="L21" i="129" s="1"/>
  <c r="AC21" i="129" s="1"/>
  <c r="AC20" i="129" s="1"/>
  <c r="L14" i="129" s="1"/>
  <c r="AC14" i="129" s="1"/>
  <c r="AI90" i="129"/>
  <c r="AK52" i="127"/>
  <c r="AJ53" i="127"/>
  <c r="AR53" i="127"/>
  <c r="AI54" i="127"/>
  <c r="AQ54" i="127"/>
  <c r="AH55" i="127"/>
  <c r="AP55" i="127"/>
  <c r="AE58" i="127"/>
  <c r="AM58" i="127"/>
  <c r="AD59" i="127"/>
  <c r="AL59" i="127"/>
  <c r="AC60" i="127"/>
  <c r="AK60" i="127"/>
  <c r="AJ61" i="127"/>
  <c r="AR61" i="127"/>
  <c r="AI62" i="127"/>
  <c r="AQ62" i="127"/>
  <c r="AH63" i="127"/>
  <c r="AP63" i="127"/>
  <c r="AE66" i="127"/>
  <c r="AM66" i="127"/>
  <c r="AD67" i="127"/>
  <c r="AL67" i="127"/>
  <c r="AC68" i="127"/>
  <c r="AK68" i="127"/>
  <c r="AI70" i="127"/>
  <c r="AQ70" i="127"/>
  <c r="AH71" i="127"/>
  <c r="AP71" i="127"/>
  <c r="AE74" i="127"/>
  <c r="AM74" i="127"/>
  <c r="AD75" i="127"/>
  <c r="AL75" i="127"/>
  <c r="AC76" i="127"/>
  <c r="AK76" i="127"/>
  <c r="AJ77" i="127"/>
  <c r="AR77" i="127"/>
  <c r="AI78" i="127"/>
  <c r="AQ78" i="127"/>
  <c r="AH79" i="127"/>
  <c r="AP79" i="127"/>
  <c r="AL83" i="127"/>
  <c r="AK84" i="127"/>
  <c r="AJ85" i="127"/>
  <c r="AR85" i="127"/>
  <c r="AQ86" i="127"/>
  <c r="AP87" i="127"/>
  <c r="AE90" i="127"/>
  <c r="AM90" i="127"/>
  <c r="AJ93" i="127"/>
  <c r="AR93" i="127"/>
  <c r="AE98" i="127"/>
  <c r="AM98" i="127"/>
  <c r="AJ101" i="127"/>
  <c r="AR101" i="127"/>
  <c r="AE106" i="127"/>
  <c r="AM106" i="127"/>
  <c r="AJ109" i="127"/>
  <c r="AR109" i="127"/>
  <c r="AE19" i="128"/>
  <c r="AM19" i="128"/>
  <c r="AE27" i="128"/>
  <c r="AM27" i="128"/>
  <c r="AJ30" i="128"/>
  <c r="AR30" i="128"/>
  <c r="AE35" i="128"/>
  <c r="AM35" i="128"/>
  <c r="AE43" i="128"/>
  <c r="AM43" i="128"/>
  <c r="AJ46" i="128"/>
  <c r="AR46" i="128"/>
  <c r="AJ54" i="128"/>
  <c r="AR54" i="128"/>
  <c r="AE59" i="128"/>
  <c r="AM59" i="128"/>
  <c r="AJ62" i="128"/>
  <c r="AR62" i="128"/>
  <c r="AE67" i="128"/>
  <c r="AM67" i="128"/>
  <c r="AQ70" i="128"/>
  <c r="AI70" i="128"/>
  <c r="AP70" i="128"/>
  <c r="AH70" i="128"/>
  <c r="AO70" i="128"/>
  <c r="AG70" i="128"/>
  <c r="AN70" i="128"/>
  <c r="AN69" i="128" s="1"/>
  <c r="W11" i="128" s="1"/>
  <c r="AN11" i="128" s="1"/>
  <c r="AN10" i="128" s="1"/>
  <c r="W7" i="128" s="1"/>
  <c r="AN7" i="128" s="1"/>
  <c r="AF70" i="128"/>
  <c r="AL70" i="128"/>
  <c r="AD70" i="128"/>
  <c r="AJ73" i="128"/>
  <c r="AC95" i="128"/>
  <c r="L22" i="128" s="1"/>
  <c r="AD24" i="129"/>
  <c r="AL32" i="129"/>
  <c r="AD40" i="129"/>
  <c r="AP42" i="129"/>
  <c r="AH50" i="129"/>
  <c r="AL64" i="129"/>
  <c r="AH69" i="129"/>
  <c r="Q11" i="129" s="1"/>
  <c r="AH11" i="129" s="1"/>
  <c r="AH10" i="129" s="1"/>
  <c r="Q7" i="129" s="1"/>
  <c r="AH7" i="129" s="1"/>
  <c r="AL72" i="129"/>
  <c r="AD80" i="129"/>
  <c r="AH90" i="129"/>
  <c r="AQ105" i="129"/>
  <c r="AI105" i="129"/>
  <c r="AP105" i="129"/>
  <c r="AH105" i="129"/>
  <c r="AO105" i="129"/>
  <c r="AG105" i="129"/>
  <c r="AN105" i="129"/>
  <c r="AF105" i="129"/>
  <c r="AL105" i="129"/>
  <c r="AD105" i="129"/>
  <c r="AM105" i="129"/>
  <c r="AK105" i="129"/>
  <c r="AJ105" i="129"/>
  <c r="AE105" i="129"/>
  <c r="AC105" i="129"/>
  <c r="AD52" i="127"/>
  <c r="AL52" i="127"/>
  <c r="AL51" i="127" s="1"/>
  <c r="U17" i="127" s="1"/>
  <c r="AL17" i="127" s="1"/>
  <c r="AC53" i="127"/>
  <c r="AK53" i="127"/>
  <c r="AJ54" i="127"/>
  <c r="AR54" i="127"/>
  <c r="AI55" i="127"/>
  <c r="AQ55" i="127"/>
  <c r="AF58" i="127"/>
  <c r="AN58" i="127"/>
  <c r="AE59" i="127"/>
  <c r="AM59" i="127"/>
  <c r="AD60" i="127"/>
  <c r="AL60" i="127"/>
  <c r="AC61" i="127"/>
  <c r="AK61" i="127"/>
  <c r="AJ62" i="127"/>
  <c r="AR62" i="127"/>
  <c r="AI63" i="127"/>
  <c r="AQ63" i="127"/>
  <c r="AF66" i="127"/>
  <c r="AN66" i="127"/>
  <c r="AE67" i="127"/>
  <c r="AM67" i="127"/>
  <c r="AD68" i="127"/>
  <c r="AL68" i="127"/>
  <c r="AJ70" i="127"/>
  <c r="AR70" i="127"/>
  <c r="AI71" i="127"/>
  <c r="AQ71" i="127"/>
  <c r="AF74" i="127"/>
  <c r="AN74" i="127"/>
  <c r="AE75" i="127"/>
  <c r="AM75" i="127"/>
  <c r="AD76" i="127"/>
  <c r="AL76" i="127"/>
  <c r="AC77" i="127"/>
  <c r="AK77" i="127"/>
  <c r="AJ78" i="127"/>
  <c r="AR78" i="127"/>
  <c r="AI79" i="127"/>
  <c r="AQ79" i="127"/>
  <c r="AE83" i="127"/>
  <c r="AM83" i="127"/>
  <c r="AD84" i="127"/>
  <c r="AL84" i="127"/>
  <c r="AC85" i="127"/>
  <c r="AK85" i="127"/>
  <c r="AJ86" i="127"/>
  <c r="AR86" i="127"/>
  <c r="AI87" i="127"/>
  <c r="AQ87" i="127"/>
  <c r="AF90" i="127"/>
  <c r="AN90" i="127"/>
  <c r="AE91" i="127"/>
  <c r="AM91" i="127"/>
  <c r="AD92" i="127"/>
  <c r="AL92" i="127"/>
  <c r="AC93" i="127"/>
  <c r="AK93" i="127"/>
  <c r="AJ94" i="127"/>
  <c r="AR94" i="127"/>
  <c r="AF98" i="127"/>
  <c r="AN98" i="127"/>
  <c r="AE99" i="127"/>
  <c r="AM99" i="127"/>
  <c r="AD100" i="127"/>
  <c r="AL100" i="127"/>
  <c r="AC101" i="127"/>
  <c r="AK101" i="127"/>
  <c r="AJ102" i="127"/>
  <c r="AR102" i="127"/>
  <c r="AI103" i="127"/>
  <c r="AQ103" i="127"/>
  <c r="AF106" i="127"/>
  <c r="AN106" i="127"/>
  <c r="AE107" i="127"/>
  <c r="AM107" i="127"/>
  <c r="AD108" i="127"/>
  <c r="AL108" i="127"/>
  <c r="AC109" i="127"/>
  <c r="AK109" i="127"/>
  <c r="AJ110" i="127"/>
  <c r="AI111" i="127"/>
  <c r="AQ111" i="127"/>
  <c r="AF19" i="128"/>
  <c r="AN19" i="128"/>
  <c r="AC22" i="128"/>
  <c r="AJ23" i="128"/>
  <c r="AI24" i="128"/>
  <c r="AQ24" i="128"/>
  <c r="AF27" i="128"/>
  <c r="AN27" i="128"/>
  <c r="AE28" i="128"/>
  <c r="AD29" i="128"/>
  <c r="AL29" i="128"/>
  <c r="AC30" i="128"/>
  <c r="AK30" i="128"/>
  <c r="AJ31" i="128"/>
  <c r="AI32" i="128"/>
  <c r="AQ32" i="128"/>
  <c r="AF35" i="128"/>
  <c r="AN35" i="128"/>
  <c r="AE36" i="128"/>
  <c r="AD37" i="128"/>
  <c r="AL37" i="128"/>
  <c r="AJ39" i="128"/>
  <c r="AI40" i="128"/>
  <c r="AI38" i="128" s="1"/>
  <c r="R16" i="128" s="1"/>
  <c r="AI16" i="128" s="1"/>
  <c r="AQ40" i="128"/>
  <c r="AF43" i="128"/>
  <c r="AN43" i="128"/>
  <c r="AE44" i="128"/>
  <c r="AD45" i="128"/>
  <c r="AL45" i="128"/>
  <c r="AC46" i="128"/>
  <c r="AK46" i="128"/>
  <c r="AJ47" i="128"/>
  <c r="AI48" i="128"/>
  <c r="AQ48" i="128"/>
  <c r="AE52" i="128"/>
  <c r="AD53" i="128"/>
  <c r="AD51" i="128" s="1"/>
  <c r="M17" i="128" s="1"/>
  <c r="AD17" i="128" s="1"/>
  <c r="AL53" i="128"/>
  <c r="AL51" i="128" s="1"/>
  <c r="U17" i="128" s="1"/>
  <c r="AL17" i="128" s="1"/>
  <c r="AC54" i="128"/>
  <c r="AC51" i="128" s="1"/>
  <c r="L17" i="128" s="1"/>
  <c r="AC17" i="128" s="1"/>
  <c r="AK54" i="128"/>
  <c r="AK51" i="128" s="1"/>
  <c r="T17" i="128" s="1"/>
  <c r="AK17" i="128" s="1"/>
  <c r="AJ55" i="128"/>
  <c r="AI56" i="128"/>
  <c r="AQ56" i="128"/>
  <c r="AF59" i="128"/>
  <c r="AN59" i="128"/>
  <c r="AE60" i="128"/>
  <c r="AD61" i="128"/>
  <c r="AL61" i="128"/>
  <c r="AC62" i="128"/>
  <c r="AK62" i="128"/>
  <c r="AJ63" i="128"/>
  <c r="AI64" i="128"/>
  <c r="AQ64" i="128"/>
  <c r="AF67" i="128"/>
  <c r="AN67" i="128"/>
  <c r="AE68" i="128"/>
  <c r="AC70" i="128"/>
  <c r="AI71" i="128"/>
  <c r="AO73" i="128"/>
  <c r="AJ79" i="128"/>
  <c r="AM82" i="128"/>
  <c r="V21" i="128" s="1"/>
  <c r="AM21" i="128" s="1"/>
  <c r="AJ87" i="128"/>
  <c r="AO97" i="128"/>
  <c r="AG97" i="128"/>
  <c r="AN97" i="128"/>
  <c r="AF97" i="128"/>
  <c r="AM97" i="128"/>
  <c r="AE97" i="128"/>
  <c r="AL97" i="128"/>
  <c r="AD97" i="128"/>
  <c r="AK97" i="128"/>
  <c r="AC97" i="128"/>
  <c r="AQ97" i="128"/>
  <c r="AQ95" i="128" s="1"/>
  <c r="Z22" i="128" s="1"/>
  <c r="AQ22" i="128" s="1"/>
  <c r="AI97" i="128"/>
  <c r="AI95" i="128" s="1"/>
  <c r="R22" i="128" s="1"/>
  <c r="AI22" i="128" s="1"/>
  <c r="AQ103" i="128"/>
  <c r="AI103" i="128"/>
  <c r="AP103" i="128"/>
  <c r="AH103" i="128"/>
  <c r="AO103" i="128"/>
  <c r="AG103" i="128"/>
  <c r="AN103" i="128"/>
  <c r="AF103" i="128"/>
  <c r="AM103" i="128"/>
  <c r="AE103" i="128"/>
  <c r="AK103" i="128"/>
  <c r="AK95" i="128" s="1"/>
  <c r="T22" i="128" s="1"/>
  <c r="AK22" i="128" s="1"/>
  <c r="AC103" i="128"/>
  <c r="AJ105" i="128"/>
  <c r="AO18" i="129"/>
  <c r="AG18" i="129"/>
  <c r="AN18" i="129"/>
  <c r="AF18" i="129"/>
  <c r="AM18" i="129"/>
  <c r="AE18" i="129"/>
  <c r="AL18" i="129"/>
  <c r="AD18" i="129"/>
  <c r="AK18" i="129"/>
  <c r="AC18" i="129"/>
  <c r="AQ18" i="129"/>
  <c r="AI18" i="129"/>
  <c r="AJ24" i="129"/>
  <c r="AO26" i="129"/>
  <c r="AG26" i="129"/>
  <c r="AN26" i="129"/>
  <c r="AF26" i="129"/>
  <c r="AM26" i="129"/>
  <c r="AE26" i="129"/>
  <c r="AE25" i="129" s="1"/>
  <c r="N9" i="129" s="1"/>
  <c r="AE9" i="129" s="1"/>
  <c r="AE8" i="129" s="1"/>
  <c r="N6" i="129" s="1"/>
  <c r="AE6" i="129" s="1"/>
  <c r="AL26" i="129"/>
  <c r="AD26" i="129"/>
  <c r="AD25" i="129" s="1"/>
  <c r="M9" i="129" s="1"/>
  <c r="AD9" i="129" s="1"/>
  <c r="AD8" i="129" s="1"/>
  <c r="M6" i="129" s="1"/>
  <c r="AD6" i="129" s="1"/>
  <c r="AK26" i="129"/>
  <c r="AC26" i="129"/>
  <c r="AQ26" i="129"/>
  <c r="AI26" i="129"/>
  <c r="AR32" i="129"/>
  <c r="AJ40" i="129"/>
  <c r="AR42" i="129"/>
  <c r="AQ48" i="129"/>
  <c r="AI48" i="129"/>
  <c r="AP48" i="129"/>
  <c r="AH48" i="129"/>
  <c r="AO48" i="129"/>
  <c r="AG48" i="129"/>
  <c r="AN48" i="129"/>
  <c r="AF48" i="129"/>
  <c r="AM48" i="129"/>
  <c r="AE48" i="129"/>
  <c r="AK48" i="129"/>
  <c r="AC48" i="129"/>
  <c r="AJ50" i="129"/>
  <c r="AP51" i="129"/>
  <c r="Y17" i="129" s="1"/>
  <c r="AP17" i="129" s="1"/>
  <c r="AO58" i="129"/>
  <c r="AG58" i="129"/>
  <c r="AN58" i="129"/>
  <c r="AF58" i="129"/>
  <c r="AM58" i="129"/>
  <c r="AE58" i="129"/>
  <c r="AL58" i="129"/>
  <c r="AD58" i="129"/>
  <c r="AK58" i="129"/>
  <c r="AK51" i="129" s="1"/>
  <c r="T17" i="129" s="1"/>
  <c r="AK17" i="129" s="1"/>
  <c r="AC58" i="129"/>
  <c r="AQ58" i="129"/>
  <c r="AI58" i="129"/>
  <c r="AR64" i="129"/>
  <c r="AR72" i="129"/>
  <c r="AJ80" i="129"/>
  <c r="AQ88" i="129"/>
  <c r="AI88" i="129"/>
  <c r="AP88" i="129"/>
  <c r="AH88" i="129"/>
  <c r="AO88" i="129"/>
  <c r="AG88" i="129"/>
  <c r="AN88" i="129"/>
  <c r="AF88" i="129"/>
  <c r="AM88" i="129"/>
  <c r="AM82" i="129" s="1"/>
  <c r="V21" i="129" s="1"/>
  <c r="AM21" i="129" s="1"/>
  <c r="AE88" i="129"/>
  <c r="AK88" i="129"/>
  <c r="AK82" i="129" s="1"/>
  <c r="T21" i="129" s="1"/>
  <c r="AK21" i="129" s="1"/>
  <c r="AC88" i="129"/>
  <c r="AJ90" i="129"/>
  <c r="AR105" i="129"/>
  <c r="AE52" i="127"/>
  <c r="AE51" i="127" s="1"/>
  <c r="N17" i="127" s="1"/>
  <c r="AE17" i="127" s="1"/>
  <c r="AD53" i="127"/>
  <c r="AC54" i="127"/>
  <c r="AJ55" i="127"/>
  <c r="AG58" i="127"/>
  <c r="AF59" i="127"/>
  <c r="AE60" i="127"/>
  <c r="AD61" i="127"/>
  <c r="AC62" i="127"/>
  <c r="AJ63" i="127"/>
  <c r="AG66" i="127"/>
  <c r="AF67" i="127"/>
  <c r="AE68" i="127"/>
  <c r="AC70" i="127"/>
  <c r="AC69" i="127" s="1"/>
  <c r="L11" i="127" s="1"/>
  <c r="AC11" i="127" s="1"/>
  <c r="AC10" i="127" s="1"/>
  <c r="L7" i="127" s="1"/>
  <c r="AJ71" i="127"/>
  <c r="AG74" i="127"/>
  <c r="AF75" i="127"/>
  <c r="AE76" i="127"/>
  <c r="AD77" i="127"/>
  <c r="AC78" i="127"/>
  <c r="AJ79" i="127"/>
  <c r="AF83" i="127"/>
  <c r="AE84" i="127"/>
  <c r="AD85" i="127"/>
  <c r="AC86" i="127"/>
  <c r="AJ87" i="127"/>
  <c r="AG90" i="127"/>
  <c r="AF91" i="127"/>
  <c r="AE92" i="127"/>
  <c r="AD93" i="127"/>
  <c r="AC94" i="127"/>
  <c r="AG98" i="127"/>
  <c r="AF99" i="127"/>
  <c r="AE100" i="127"/>
  <c r="AD101" i="127"/>
  <c r="AC102" i="127"/>
  <c r="AJ103" i="127"/>
  <c r="AG106" i="127"/>
  <c r="AE108" i="127"/>
  <c r="AD109" i="127"/>
  <c r="AJ111" i="127"/>
  <c r="AG19" i="128"/>
  <c r="AJ24" i="128"/>
  <c r="AG27" i="128"/>
  <c r="AE29" i="128"/>
  <c r="AD30" i="128"/>
  <c r="AJ32" i="128"/>
  <c r="AG35" i="128"/>
  <c r="AE37" i="128"/>
  <c r="AJ40" i="128"/>
  <c r="AG43" i="128"/>
  <c r="AE45" i="128"/>
  <c r="AD46" i="128"/>
  <c r="AJ48" i="128"/>
  <c r="AE53" i="128"/>
  <c r="AD54" i="128"/>
  <c r="AJ56" i="128"/>
  <c r="AG59" i="128"/>
  <c r="AE61" i="128"/>
  <c r="AD62" i="128"/>
  <c r="AJ64" i="128"/>
  <c r="AG67" i="128"/>
  <c r="AE70" i="128"/>
  <c r="AJ71" i="128"/>
  <c r="AP73" i="128"/>
  <c r="AL79" i="128"/>
  <c r="AL87" i="128"/>
  <c r="AP105" i="128"/>
  <c r="AL24" i="129"/>
  <c r="AL40" i="129"/>
  <c r="AP50" i="129"/>
  <c r="AO37" i="130"/>
  <c r="AG37" i="130"/>
  <c r="AN37" i="130"/>
  <c r="AF37" i="130"/>
  <c r="AM37" i="130"/>
  <c r="AE37" i="130"/>
  <c r="AL37" i="130"/>
  <c r="AD37" i="130"/>
  <c r="AK37" i="130"/>
  <c r="AC37" i="130"/>
  <c r="AQ37" i="130"/>
  <c r="AI37" i="130"/>
  <c r="AR37" i="130"/>
  <c r="AP37" i="130"/>
  <c r="AJ37" i="130"/>
  <c r="AH37" i="130"/>
  <c r="AO85" i="130"/>
  <c r="AG85" i="130"/>
  <c r="AN85" i="130"/>
  <c r="AF85" i="130"/>
  <c r="AM85" i="130"/>
  <c r="AE85" i="130"/>
  <c r="AL85" i="130"/>
  <c r="AD85" i="130"/>
  <c r="AK85" i="130"/>
  <c r="AC85" i="130"/>
  <c r="AQ85" i="130"/>
  <c r="AI85" i="130"/>
  <c r="AR85" i="130"/>
  <c r="AP85" i="130"/>
  <c r="AH85" i="130"/>
  <c r="AJ72" i="128"/>
  <c r="AR72" i="128"/>
  <c r="AR69" i="128" s="1"/>
  <c r="AA11" i="128" s="1"/>
  <c r="AR11" i="128" s="1"/>
  <c r="AR10" i="128" s="1"/>
  <c r="AA7" i="128" s="1"/>
  <c r="AR7" i="128" s="1"/>
  <c r="AH74" i="128"/>
  <c r="AP74" i="128"/>
  <c r="AG75" i="128"/>
  <c r="AO75" i="128"/>
  <c r="AF76" i="128"/>
  <c r="AN76" i="128"/>
  <c r="AE77" i="128"/>
  <c r="AM77" i="128"/>
  <c r="AD78" i="128"/>
  <c r="AL78" i="128"/>
  <c r="AJ80" i="128"/>
  <c r="AR80" i="128"/>
  <c r="AG83" i="128"/>
  <c r="AO83" i="128"/>
  <c r="AF84" i="128"/>
  <c r="AF82" i="128" s="1"/>
  <c r="O21" i="128" s="1"/>
  <c r="AF21" i="128" s="1"/>
  <c r="AN84" i="128"/>
  <c r="AN82" i="128" s="1"/>
  <c r="W21" i="128" s="1"/>
  <c r="AN21" i="128" s="1"/>
  <c r="AN20" i="128" s="1"/>
  <c r="W14" i="128" s="1"/>
  <c r="AN14" i="128" s="1"/>
  <c r="AE85" i="128"/>
  <c r="AE82" i="128" s="1"/>
  <c r="N21" i="128" s="1"/>
  <c r="AE21" i="128" s="1"/>
  <c r="AM85" i="128"/>
  <c r="AD86" i="128"/>
  <c r="AL86" i="128"/>
  <c r="AL82" i="128" s="1"/>
  <c r="U21" i="128" s="1"/>
  <c r="AL21" i="128" s="1"/>
  <c r="AJ88" i="128"/>
  <c r="AR88" i="128"/>
  <c r="AH90" i="128"/>
  <c r="AP90" i="128"/>
  <c r="AG91" i="128"/>
  <c r="AO91" i="128"/>
  <c r="AF92" i="128"/>
  <c r="AN92" i="128"/>
  <c r="AE93" i="128"/>
  <c r="AM93" i="128"/>
  <c r="AD94" i="128"/>
  <c r="AL94" i="128"/>
  <c r="AJ96" i="128"/>
  <c r="AR96" i="128"/>
  <c r="AH98" i="128"/>
  <c r="AP98" i="128"/>
  <c r="AP95" i="128" s="1"/>
  <c r="Y22" i="128" s="1"/>
  <c r="AP22" i="128" s="1"/>
  <c r="AG99" i="128"/>
  <c r="AO99" i="128"/>
  <c r="AF100" i="128"/>
  <c r="AF95" i="128" s="1"/>
  <c r="O22" i="128" s="1"/>
  <c r="AF22" i="128" s="1"/>
  <c r="AN100" i="128"/>
  <c r="AE101" i="128"/>
  <c r="AM101" i="128"/>
  <c r="AD102" i="128"/>
  <c r="AL102" i="128"/>
  <c r="AJ104" i="128"/>
  <c r="AR104" i="128"/>
  <c r="AH106" i="128"/>
  <c r="AP106" i="128"/>
  <c r="AG107" i="128"/>
  <c r="AO107" i="128"/>
  <c r="AF108" i="128"/>
  <c r="AN108" i="128"/>
  <c r="AE109" i="128"/>
  <c r="AM109" i="128"/>
  <c r="AD110" i="128"/>
  <c r="AL110" i="128"/>
  <c r="AJ112" i="128"/>
  <c r="AR112" i="128"/>
  <c r="AD23" i="129"/>
  <c r="AL23" i="129"/>
  <c r="AG28" i="129"/>
  <c r="AO28" i="129"/>
  <c r="AF29" i="129"/>
  <c r="AN29" i="129"/>
  <c r="AD31" i="129"/>
  <c r="AL31" i="129"/>
  <c r="AJ33" i="129"/>
  <c r="AR33" i="129"/>
  <c r="AG36" i="129"/>
  <c r="AO36" i="129"/>
  <c r="AF37" i="129"/>
  <c r="AN37" i="129"/>
  <c r="AD39" i="129"/>
  <c r="AL39" i="129"/>
  <c r="AJ41" i="129"/>
  <c r="AR41" i="129"/>
  <c r="AR38" i="129" s="1"/>
  <c r="AA16" i="129" s="1"/>
  <c r="AR16" i="129" s="1"/>
  <c r="AG44" i="129"/>
  <c r="AO44" i="129"/>
  <c r="AF45" i="129"/>
  <c r="AN45" i="129"/>
  <c r="AD47" i="129"/>
  <c r="AL47" i="129"/>
  <c r="AJ49" i="129"/>
  <c r="AR49" i="129"/>
  <c r="AG52" i="129"/>
  <c r="AO52" i="129"/>
  <c r="AF53" i="129"/>
  <c r="AF51" i="129" s="1"/>
  <c r="O17" i="129" s="1"/>
  <c r="AF17" i="129" s="1"/>
  <c r="AN53" i="129"/>
  <c r="AN51" i="129" s="1"/>
  <c r="W17" i="129" s="1"/>
  <c r="AN17" i="129" s="1"/>
  <c r="AD55" i="129"/>
  <c r="AL55" i="129"/>
  <c r="AL51" i="129" s="1"/>
  <c r="U17" i="129" s="1"/>
  <c r="AL17" i="129" s="1"/>
  <c r="AJ57" i="129"/>
  <c r="AR57" i="129"/>
  <c r="AG60" i="129"/>
  <c r="AO60" i="129"/>
  <c r="AF61" i="129"/>
  <c r="AN61" i="129"/>
  <c r="AD63" i="129"/>
  <c r="AL63" i="129"/>
  <c r="AJ65" i="129"/>
  <c r="AR65" i="129"/>
  <c r="AG68" i="129"/>
  <c r="AO68" i="129"/>
  <c r="AD71" i="129"/>
  <c r="AD69" i="129" s="1"/>
  <c r="M11" i="129" s="1"/>
  <c r="AD11" i="129" s="1"/>
  <c r="AD10" i="129" s="1"/>
  <c r="M7" i="129" s="1"/>
  <c r="AD7" i="129" s="1"/>
  <c r="AL71" i="129"/>
  <c r="AL69" i="129" s="1"/>
  <c r="U11" i="129" s="1"/>
  <c r="AL11" i="129" s="1"/>
  <c r="AL10" i="129" s="1"/>
  <c r="U7" i="129" s="1"/>
  <c r="AL7" i="129" s="1"/>
  <c r="AJ73" i="129"/>
  <c r="AR73" i="129"/>
  <c r="AG76" i="129"/>
  <c r="AO76" i="129"/>
  <c r="AF77" i="129"/>
  <c r="AN77" i="129"/>
  <c r="AD79" i="129"/>
  <c r="AL79" i="129"/>
  <c r="AJ81" i="129"/>
  <c r="AR81" i="129"/>
  <c r="AG84" i="129"/>
  <c r="AG82" i="129" s="1"/>
  <c r="P21" i="129" s="1"/>
  <c r="AG21" i="129" s="1"/>
  <c r="AO84" i="129"/>
  <c r="AO82" i="129" s="1"/>
  <c r="X21" i="129" s="1"/>
  <c r="AO21" i="129" s="1"/>
  <c r="AO20" i="129" s="1"/>
  <c r="X14" i="129" s="1"/>
  <c r="AO14" i="129" s="1"/>
  <c r="AF85" i="129"/>
  <c r="AF82" i="129" s="1"/>
  <c r="O21" i="129" s="1"/>
  <c r="AF21" i="129" s="1"/>
  <c r="AN85" i="129"/>
  <c r="AN82" i="129" s="1"/>
  <c r="W21" i="129" s="1"/>
  <c r="AN21" i="129" s="1"/>
  <c r="AN20" i="129" s="1"/>
  <c r="W14" i="129" s="1"/>
  <c r="AN14" i="129" s="1"/>
  <c r="AD87" i="129"/>
  <c r="AL87" i="129"/>
  <c r="AL82" i="129" s="1"/>
  <c r="U21" i="129" s="1"/>
  <c r="AL21" i="129" s="1"/>
  <c r="AJ89" i="129"/>
  <c r="AR89" i="129"/>
  <c r="AH92" i="129"/>
  <c r="AP98" i="129"/>
  <c r="AH98" i="129"/>
  <c r="AO98" i="129"/>
  <c r="AG98" i="129"/>
  <c r="AN98" i="129"/>
  <c r="AF98" i="129"/>
  <c r="AM98" i="129"/>
  <c r="AE98" i="129"/>
  <c r="AK98" i="129"/>
  <c r="AC98" i="129"/>
  <c r="AH100" i="129"/>
  <c r="AP106" i="129"/>
  <c r="AH106" i="129"/>
  <c r="AO106" i="129"/>
  <c r="AG106" i="129"/>
  <c r="AN106" i="129"/>
  <c r="AF106" i="129"/>
  <c r="AM106" i="129"/>
  <c r="AE106" i="129"/>
  <c r="AK106" i="129"/>
  <c r="AC106" i="129"/>
  <c r="AH108" i="129"/>
  <c r="AJ29" i="130"/>
  <c r="AJ93" i="130"/>
  <c r="AM38" i="131"/>
  <c r="V16" i="131" s="1"/>
  <c r="AM16" i="131" s="1"/>
  <c r="AQ43" i="131"/>
  <c r="AI43" i="131"/>
  <c r="AP43" i="131"/>
  <c r="AH43" i="131"/>
  <c r="AO43" i="131"/>
  <c r="AG43" i="131"/>
  <c r="AN43" i="131"/>
  <c r="AF43" i="131"/>
  <c r="AM43" i="131"/>
  <c r="AE43" i="131"/>
  <c r="AK43" i="131"/>
  <c r="AC43" i="131"/>
  <c r="AR43" i="131"/>
  <c r="AL43" i="131"/>
  <c r="AJ43" i="131"/>
  <c r="AD43" i="131"/>
  <c r="AO53" i="131"/>
  <c r="AG53" i="131"/>
  <c r="AN53" i="131"/>
  <c r="AF53" i="131"/>
  <c r="AM53" i="131"/>
  <c r="AE53" i="131"/>
  <c r="AL53" i="131"/>
  <c r="AD53" i="131"/>
  <c r="AK53" i="131"/>
  <c r="AC53" i="131"/>
  <c r="AQ53" i="131"/>
  <c r="AI53" i="131"/>
  <c r="AR53" i="131"/>
  <c r="AP53" i="131"/>
  <c r="AJ53" i="131"/>
  <c r="AH53" i="131"/>
  <c r="AO61" i="131"/>
  <c r="AG61" i="131"/>
  <c r="AN61" i="131"/>
  <c r="AF61" i="131"/>
  <c r="AM61" i="131"/>
  <c r="AE61" i="131"/>
  <c r="AL61" i="131"/>
  <c r="AD61" i="131"/>
  <c r="AK61" i="131"/>
  <c r="AC61" i="131"/>
  <c r="AQ61" i="131"/>
  <c r="AI61" i="131"/>
  <c r="AR61" i="131"/>
  <c r="AP61" i="131"/>
  <c r="AH61" i="131"/>
  <c r="AD72" i="128"/>
  <c r="AL72" i="128"/>
  <c r="AJ74" i="128"/>
  <c r="AR74" i="128"/>
  <c r="AQ75" i="128"/>
  <c r="AP76" i="128"/>
  <c r="AG77" i="128"/>
  <c r="AO77" i="128"/>
  <c r="AF78" i="128"/>
  <c r="AN78" i="128"/>
  <c r="AD80" i="128"/>
  <c r="AL80" i="128"/>
  <c r="AI83" i="128"/>
  <c r="AQ83" i="128"/>
  <c r="AH84" i="128"/>
  <c r="AH82" i="128" s="1"/>
  <c r="Q21" i="128" s="1"/>
  <c r="AH21" i="128" s="1"/>
  <c r="AH20" i="128" s="1"/>
  <c r="Q14" i="128" s="1"/>
  <c r="AH14" i="128" s="1"/>
  <c r="AP84" i="128"/>
  <c r="AP82" i="128" s="1"/>
  <c r="Y21" i="128" s="1"/>
  <c r="AP21" i="128" s="1"/>
  <c r="AG85" i="128"/>
  <c r="AO85" i="128"/>
  <c r="AF86" i="128"/>
  <c r="AN86" i="128"/>
  <c r="AD88" i="128"/>
  <c r="AL88" i="128"/>
  <c r="AJ90" i="128"/>
  <c r="AR90" i="128"/>
  <c r="AI91" i="128"/>
  <c r="AQ91" i="128"/>
  <c r="AH92" i="128"/>
  <c r="AP92" i="128"/>
  <c r="AG93" i="128"/>
  <c r="AO93" i="128"/>
  <c r="AF94" i="128"/>
  <c r="AN94" i="128"/>
  <c r="AL96" i="128"/>
  <c r="AJ98" i="128"/>
  <c r="AR98" i="128"/>
  <c r="AI99" i="128"/>
  <c r="AQ99" i="128"/>
  <c r="AH100" i="128"/>
  <c r="AH95" i="128" s="1"/>
  <c r="Q22" i="128" s="1"/>
  <c r="AH22" i="128" s="1"/>
  <c r="AP100" i="128"/>
  <c r="AG101" i="128"/>
  <c r="AO101" i="128"/>
  <c r="AF102" i="128"/>
  <c r="AN102" i="128"/>
  <c r="AD104" i="128"/>
  <c r="AL104" i="128"/>
  <c r="AJ106" i="128"/>
  <c r="AR106" i="128"/>
  <c r="AI107" i="128"/>
  <c r="AQ107" i="128"/>
  <c r="AH108" i="128"/>
  <c r="AP108" i="128"/>
  <c r="AG109" i="128"/>
  <c r="AO109" i="128"/>
  <c r="AF110" i="128"/>
  <c r="AN110" i="128"/>
  <c r="AD112" i="128"/>
  <c r="AL112" i="128"/>
  <c r="AJ19" i="129"/>
  <c r="AR19" i="129"/>
  <c r="AF23" i="129"/>
  <c r="AN23" i="129"/>
  <c r="AJ27" i="129"/>
  <c r="AR27" i="129"/>
  <c r="AR25" i="129" s="1"/>
  <c r="AA9" i="129" s="1"/>
  <c r="AR9" i="129" s="1"/>
  <c r="AR8" i="129" s="1"/>
  <c r="AA6" i="129" s="1"/>
  <c r="AR6" i="129" s="1"/>
  <c r="AR5" i="129" s="1"/>
  <c r="AI28" i="129"/>
  <c r="AQ28" i="129"/>
  <c r="AH29" i="129"/>
  <c r="AH25" i="129" s="1"/>
  <c r="Q9" i="129" s="1"/>
  <c r="AH9" i="129" s="1"/>
  <c r="AH8" i="129" s="1"/>
  <c r="Q6" i="129" s="1"/>
  <c r="AH6" i="129" s="1"/>
  <c r="AP29" i="129"/>
  <c r="AP25" i="129" s="1"/>
  <c r="Y9" i="129" s="1"/>
  <c r="AP9" i="129" s="1"/>
  <c r="AP8" i="129" s="1"/>
  <c r="Y6" i="129" s="1"/>
  <c r="AP6" i="129" s="1"/>
  <c r="AG30" i="129"/>
  <c r="AO30" i="129"/>
  <c r="AF31" i="129"/>
  <c r="AN31" i="129"/>
  <c r="AD33" i="129"/>
  <c r="AL33" i="129"/>
  <c r="AJ35" i="129"/>
  <c r="AR35" i="129"/>
  <c r="AI36" i="129"/>
  <c r="AQ36" i="129"/>
  <c r="AH37" i="129"/>
  <c r="AP37" i="129"/>
  <c r="AF39" i="129"/>
  <c r="AN39" i="129"/>
  <c r="AD41" i="129"/>
  <c r="AL41" i="129"/>
  <c r="AJ43" i="129"/>
  <c r="AR43" i="129"/>
  <c r="AI44" i="129"/>
  <c r="AQ44" i="129"/>
  <c r="AH45" i="129"/>
  <c r="AP45" i="129"/>
  <c r="AG46" i="129"/>
  <c r="AO46" i="129"/>
  <c r="AF47" i="129"/>
  <c r="AN47" i="129"/>
  <c r="AD49" i="129"/>
  <c r="AL49" i="129"/>
  <c r="AI52" i="129"/>
  <c r="AQ52" i="129"/>
  <c r="AH53" i="129"/>
  <c r="AH51" i="129" s="1"/>
  <c r="Q17" i="129" s="1"/>
  <c r="AH17" i="129" s="1"/>
  <c r="AP53" i="129"/>
  <c r="AG54" i="129"/>
  <c r="AO54" i="129"/>
  <c r="AF55" i="129"/>
  <c r="AN55" i="129"/>
  <c r="AD57" i="129"/>
  <c r="AL57" i="129"/>
  <c r="AJ59" i="129"/>
  <c r="AR59" i="129"/>
  <c r="AI60" i="129"/>
  <c r="AQ60" i="129"/>
  <c r="AH61" i="129"/>
  <c r="AP61" i="129"/>
  <c r="AG62" i="129"/>
  <c r="AO62" i="129"/>
  <c r="AF63" i="129"/>
  <c r="AN63" i="129"/>
  <c r="AD65" i="129"/>
  <c r="AL65" i="129"/>
  <c r="AJ67" i="129"/>
  <c r="AR67" i="129"/>
  <c r="AI68" i="129"/>
  <c r="AQ68" i="129"/>
  <c r="AG70" i="129"/>
  <c r="AG69" i="129" s="1"/>
  <c r="P11" i="129" s="1"/>
  <c r="AG11" i="129" s="1"/>
  <c r="AG10" i="129" s="1"/>
  <c r="P7" i="129" s="1"/>
  <c r="AG7" i="129" s="1"/>
  <c r="AO70" i="129"/>
  <c r="AF71" i="129"/>
  <c r="AF69" i="129" s="1"/>
  <c r="O11" i="129" s="1"/>
  <c r="AF11" i="129" s="1"/>
  <c r="AF10" i="129" s="1"/>
  <c r="O7" i="129" s="1"/>
  <c r="AF7" i="129" s="1"/>
  <c r="AN71" i="129"/>
  <c r="AN69" i="129" s="1"/>
  <c r="W11" i="129" s="1"/>
  <c r="AN11" i="129" s="1"/>
  <c r="AN10" i="129" s="1"/>
  <c r="W7" i="129" s="1"/>
  <c r="AN7" i="129" s="1"/>
  <c r="AD73" i="129"/>
  <c r="AL73" i="129"/>
  <c r="AJ75" i="129"/>
  <c r="AR75" i="129"/>
  <c r="AI76" i="129"/>
  <c r="AQ76" i="129"/>
  <c r="AH77" i="129"/>
  <c r="AP77" i="129"/>
  <c r="AG78" i="129"/>
  <c r="AO78" i="129"/>
  <c r="AF79" i="129"/>
  <c r="AN79" i="129"/>
  <c r="AD81" i="129"/>
  <c r="AL81" i="129"/>
  <c r="AJ83" i="129"/>
  <c r="AR83" i="129"/>
  <c r="AI84" i="129"/>
  <c r="AI82" i="129" s="1"/>
  <c r="R21" i="129" s="1"/>
  <c r="AI21" i="129" s="1"/>
  <c r="AI20" i="129" s="1"/>
  <c r="R14" i="129" s="1"/>
  <c r="AI14" i="129" s="1"/>
  <c r="AQ84" i="129"/>
  <c r="AQ82" i="129" s="1"/>
  <c r="Z21" i="129" s="1"/>
  <c r="AQ21" i="129" s="1"/>
  <c r="AH85" i="129"/>
  <c r="AP85" i="129"/>
  <c r="AG86" i="129"/>
  <c r="AO86" i="129"/>
  <c r="AF87" i="129"/>
  <c r="AN87" i="129"/>
  <c r="AD89" i="129"/>
  <c r="AL89" i="129"/>
  <c r="AO92" i="129"/>
  <c r="AI98" i="129"/>
  <c r="AO100" i="129"/>
  <c r="AI106" i="129"/>
  <c r="AP108" i="129"/>
  <c r="AK25" i="130"/>
  <c r="T9" i="130" s="1"/>
  <c r="AO61" i="130"/>
  <c r="AG61" i="130"/>
  <c r="AN61" i="130"/>
  <c r="AF61" i="130"/>
  <c r="AM61" i="130"/>
  <c r="AE61" i="130"/>
  <c r="AL61" i="130"/>
  <c r="AD61" i="130"/>
  <c r="AK61" i="130"/>
  <c r="AC61" i="130"/>
  <c r="AQ61" i="130"/>
  <c r="AI61" i="130"/>
  <c r="AQ67" i="130"/>
  <c r="AI67" i="130"/>
  <c r="AP67" i="130"/>
  <c r="AH67" i="130"/>
  <c r="AO67" i="130"/>
  <c r="AG67" i="130"/>
  <c r="AN67" i="130"/>
  <c r="AF67" i="130"/>
  <c r="AM67" i="130"/>
  <c r="AE67" i="130"/>
  <c r="AK67" i="130"/>
  <c r="AC67" i="130"/>
  <c r="AQ99" i="130"/>
  <c r="AI99" i="130"/>
  <c r="AP99" i="130"/>
  <c r="AH99" i="130"/>
  <c r="AO99" i="130"/>
  <c r="AG99" i="130"/>
  <c r="AN99" i="130"/>
  <c r="AF99" i="130"/>
  <c r="AM99" i="130"/>
  <c r="AE99" i="130"/>
  <c r="AK99" i="130"/>
  <c r="AC99" i="130"/>
  <c r="AQ107" i="130"/>
  <c r="AI107" i="130"/>
  <c r="AP107" i="130"/>
  <c r="AH107" i="130"/>
  <c r="AO107" i="130"/>
  <c r="AG107" i="130"/>
  <c r="AN107" i="130"/>
  <c r="AF107" i="130"/>
  <c r="AM107" i="130"/>
  <c r="AE107" i="130"/>
  <c r="AK107" i="130"/>
  <c r="AC107" i="130"/>
  <c r="AE72" i="128"/>
  <c r="AM72" i="128"/>
  <c r="AC74" i="128"/>
  <c r="AK74" i="128"/>
  <c r="AJ75" i="128"/>
  <c r="AJ69" i="128" s="1"/>
  <c r="S11" i="128" s="1"/>
  <c r="AJ11" i="128" s="1"/>
  <c r="AJ10" i="128" s="1"/>
  <c r="S7" i="128" s="1"/>
  <c r="AJ7" i="128" s="1"/>
  <c r="AR75" i="128"/>
  <c r="AI76" i="128"/>
  <c r="AQ76" i="128"/>
  <c r="AH77" i="128"/>
  <c r="AP77" i="128"/>
  <c r="AG78" i="128"/>
  <c r="AO78" i="128"/>
  <c r="AE80" i="128"/>
  <c r="AM80" i="128"/>
  <c r="AJ83" i="128"/>
  <c r="AJ82" i="128" s="1"/>
  <c r="S21" i="128" s="1"/>
  <c r="AJ21" i="128" s="1"/>
  <c r="AR83" i="128"/>
  <c r="AI84" i="128"/>
  <c r="AQ84" i="128"/>
  <c r="AH85" i="128"/>
  <c r="AP85" i="128"/>
  <c r="AG86" i="128"/>
  <c r="AO86" i="128"/>
  <c r="AE88" i="128"/>
  <c r="AM88" i="128"/>
  <c r="AK90" i="128"/>
  <c r="AJ91" i="128"/>
  <c r="AR91" i="128"/>
  <c r="AI92" i="128"/>
  <c r="AQ92" i="128"/>
  <c r="AH93" i="128"/>
  <c r="AP93" i="128"/>
  <c r="AG94" i="128"/>
  <c r="AO94" i="128"/>
  <c r="AE96" i="128"/>
  <c r="AM96" i="128"/>
  <c r="AC98" i="128"/>
  <c r="AK98" i="128"/>
  <c r="AJ99" i="128"/>
  <c r="AR99" i="128"/>
  <c r="AI100" i="128"/>
  <c r="AQ100" i="128"/>
  <c r="AH101" i="128"/>
  <c r="AP101" i="128"/>
  <c r="AG102" i="128"/>
  <c r="AO102" i="128"/>
  <c r="AO95" i="128" s="1"/>
  <c r="X22" i="128" s="1"/>
  <c r="AO22" i="128" s="1"/>
  <c r="AE104" i="128"/>
  <c r="AM104" i="128"/>
  <c r="AC106" i="128"/>
  <c r="AK106" i="128"/>
  <c r="AJ107" i="128"/>
  <c r="AR107" i="128"/>
  <c r="AI108" i="128"/>
  <c r="AQ108" i="128"/>
  <c r="AH109" i="128"/>
  <c r="AP109" i="128"/>
  <c r="AG110" i="128"/>
  <c r="AO110" i="128"/>
  <c r="AE112" i="128"/>
  <c r="AM112" i="128"/>
  <c r="AG23" i="129"/>
  <c r="AO23" i="129"/>
  <c r="AJ28" i="129"/>
  <c r="AR28" i="129"/>
  <c r="AI29" i="129"/>
  <c r="AQ29" i="129"/>
  <c r="AG31" i="129"/>
  <c r="AO31" i="129"/>
  <c r="AE33" i="129"/>
  <c r="AM33" i="129"/>
  <c r="AJ36" i="129"/>
  <c r="AR36" i="129"/>
  <c r="AI37" i="129"/>
  <c r="AQ37" i="129"/>
  <c r="AG39" i="129"/>
  <c r="AO39" i="129"/>
  <c r="AE41" i="129"/>
  <c r="AM41" i="129"/>
  <c r="AJ44" i="129"/>
  <c r="AR44" i="129"/>
  <c r="AI45" i="129"/>
  <c r="AQ45" i="129"/>
  <c r="AG47" i="129"/>
  <c r="AO47" i="129"/>
  <c r="AE49" i="129"/>
  <c r="AM49" i="129"/>
  <c r="AJ52" i="129"/>
  <c r="AR52" i="129"/>
  <c r="AI53" i="129"/>
  <c r="AQ53" i="129"/>
  <c r="AG55" i="129"/>
  <c r="AO55" i="129"/>
  <c r="AE57" i="129"/>
  <c r="AM57" i="129"/>
  <c r="AM51" i="129" s="1"/>
  <c r="V17" i="129" s="1"/>
  <c r="AM17" i="129" s="1"/>
  <c r="AJ60" i="129"/>
  <c r="AR60" i="129"/>
  <c r="AI61" i="129"/>
  <c r="AQ61" i="129"/>
  <c r="AG63" i="129"/>
  <c r="AO63" i="129"/>
  <c r="AE65" i="129"/>
  <c r="AM65" i="129"/>
  <c r="AJ68" i="129"/>
  <c r="AR68" i="129"/>
  <c r="AG71" i="129"/>
  <c r="AO71" i="129"/>
  <c r="AE73" i="129"/>
  <c r="AM73" i="129"/>
  <c r="AJ76" i="129"/>
  <c r="AR76" i="129"/>
  <c r="AI77" i="129"/>
  <c r="AQ77" i="129"/>
  <c r="AG79" i="129"/>
  <c r="AO79" i="129"/>
  <c r="AE81" i="129"/>
  <c r="AM81" i="129"/>
  <c r="AJ84" i="129"/>
  <c r="AR84" i="129"/>
  <c r="AI85" i="129"/>
  <c r="AQ85" i="129"/>
  <c r="AG87" i="129"/>
  <c r="AO87" i="129"/>
  <c r="AE89" i="129"/>
  <c r="AM89" i="129"/>
  <c r="AP92" i="129"/>
  <c r="AJ98" i="129"/>
  <c r="AP100" i="129"/>
  <c r="AJ106" i="129"/>
  <c r="AO109" i="130"/>
  <c r="AG109" i="130"/>
  <c r="AN109" i="130"/>
  <c r="AF109" i="130"/>
  <c r="AM109" i="130"/>
  <c r="AE109" i="130"/>
  <c r="AL109" i="130"/>
  <c r="AD109" i="130"/>
  <c r="AK109" i="130"/>
  <c r="AC109" i="130"/>
  <c r="AQ109" i="130"/>
  <c r="AI109" i="130"/>
  <c r="AK96" i="131"/>
  <c r="AC96" i="131"/>
  <c r="AP96" i="131"/>
  <c r="AH96" i="131"/>
  <c r="AO96" i="131"/>
  <c r="AG96" i="131"/>
  <c r="AN96" i="131"/>
  <c r="AF96" i="131"/>
  <c r="AQ96" i="131"/>
  <c r="AM96" i="131"/>
  <c r="AL96" i="131"/>
  <c r="AJ96" i="131"/>
  <c r="AI96" i="131"/>
  <c r="AD96" i="131"/>
  <c r="AR96" i="131"/>
  <c r="AE96" i="131"/>
  <c r="AF72" i="128"/>
  <c r="AN72" i="128"/>
  <c r="AD74" i="128"/>
  <c r="AL74" i="128"/>
  <c r="AC75" i="128"/>
  <c r="AK75" i="128"/>
  <c r="AJ76" i="128"/>
  <c r="AR76" i="128"/>
  <c r="AI77" i="128"/>
  <c r="AQ77" i="128"/>
  <c r="AH78" i="128"/>
  <c r="AP78" i="128"/>
  <c r="AF80" i="128"/>
  <c r="AN80" i="128"/>
  <c r="AC83" i="128"/>
  <c r="AK83" i="128"/>
  <c r="AK82" i="128" s="1"/>
  <c r="T21" i="128" s="1"/>
  <c r="AK21" i="128" s="1"/>
  <c r="AJ84" i="128"/>
  <c r="AR84" i="128"/>
  <c r="AI85" i="128"/>
  <c r="AQ85" i="128"/>
  <c r="AH86" i="128"/>
  <c r="AP86" i="128"/>
  <c r="AF88" i="128"/>
  <c r="AN88" i="128"/>
  <c r="AD90" i="128"/>
  <c r="AL90" i="128"/>
  <c r="AC91" i="128"/>
  <c r="AK91" i="128"/>
  <c r="AJ92" i="128"/>
  <c r="AR92" i="128"/>
  <c r="AI93" i="128"/>
  <c r="AQ93" i="128"/>
  <c r="AH94" i="128"/>
  <c r="AP94" i="128"/>
  <c r="AN96" i="128"/>
  <c r="AN95" i="128" s="1"/>
  <c r="W22" i="128" s="1"/>
  <c r="AN22" i="128" s="1"/>
  <c r="AD98" i="128"/>
  <c r="AL98" i="128"/>
  <c r="AK99" i="128"/>
  <c r="AJ100" i="128"/>
  <c r="AR100" i="128"/>
  <c r="AI101" i="128"/>
  <c r="AQ101" i="128"/>
  <c r="AH102" i="128"/>
  <c r="AP102" i="128"/>
  <c r="AJ108" i="128"/>
  <c r="AR108" i="128"/>
  <c r="AH110" i="128"/>
  <c r="AP110" i="128"/>
  <c r="AH23" i="129"/>
  <c r="AP23" i="129"/>
  <c r="AJ29" i="129"/>
  <c r="AJ25" i="129" s="1"/>
  <c r="S9" i="129" s="1"/>
  <c r="AJ9" i="129" s="1"/>
  <c r="AJ8" i="129" s="1"/>
  <c r="S6" i="129" s="1"/>
  <c r="AJ6" i="129" s="1"/>
  <c r="AR29" i="129"/>
  <c r="AH31" i="129"/>
  <c r="AP31" i="129"/>
  <c r="AJ37" i="129"/>
  <c r="AR37" i="129"/>
  <c r="AH39" i="129"/>
  <c r="AP39" i="129"/>
  <c r="AP38" i="129" s="1"/>
  <c r="Y16" i="129" s="1"/>
  <c r="AJ45" i="129"/>
  <c r="AR45" i="129"/>
  <c r="AH47" i="129"/>
  <c r="AP47" i="129"/>
  <c r="AJ53" i="129"/>
  <c r="AR53" i="129"/>
  <c r="AH55" i="129"/>
  <c r="AP55" i="129"/>
  <c r="AJ61" i="129"/>
  <c r="AR61" i="129"/>
  <c r="AH63" i="129"/>
  <c r="AP63" i="129"/>
  <c r="AH71" i="129"/>
  <c r="AP71" i="129"/>
  <c r="AP69" i="129" s="1"/>
  <c r="Y11" i="129" s="1"/>
  <c r="AP11" i="129" s="1"/>
  <c r="AP10" i="129" s="1"/>
  <c r="Y7" i="129" s="1"/>
  <c r="AP7" i="129" s="1"/>
  <c r="AJ77" i="129"/>
  <c r="AR77" i="129"/>
  <c r="AH79" i="129"/>
  <c r="AP79" i="129"/>
  <c r="AJ85" i="129"/>
  <c r="AR85" i="129"/>
  <c r="AH87" i="129"/>
  <c r="AP87" i="129"/>
  <c r="AQ19" i="130"/>
  <c r="AI19" i="130"/>
  <c r="AP19" i="130"/>
  <c r="AH19" i="130"/>
  <c r="AO19" i="130"/>
  <c r="AG19" i="130"/>
  <c r="AN19" i="130"/>
  <c r="AF19" i="130"/>
  <c r="AM19" i="130"/>
  <c r="AE19" i="130"/>
  <c r="AK19" i="130"/>
  <c r="AC19" i="130"/>
  <c r="AQ27" i="130"/>
  <c r="AI27" i="130"/>
  <c r="AP27" i="130"/>
  <c r="AH27" i="130"/>
  <c r="AO27" i="130"/>
  <c r="AG27" i="130"/>
  <c r="AN27" i="130"/>
  <c r="AF27" i="130"/>
  <c r="AM27" i="130"/>
  <c r="AM25" i="130" s="1"/>
  <c r="V9" i="130" s="1"/>
  <c r="AM9" i="130" s="1"/>
  <c r="AM8" i="130" s="1"/>
  <c r="V6" i="130" s="1"/>
  <c r="AM6" i="130" s="1"/>
  <c r="AE27" i="130"/>
  <c r="AE25" i="130" s="1"/>
  <c r="N9" i="130" s="1"/>
  <c r="AE9" i="130" s="1"/>
  <c r="AE8" i="130" s="1"/>
  <c r="N6" i="130" s="1"/>
  <c r="AE6" i="130" s="1"/>
  <c r="AK27" i="130"/>
  <c r="AC27" i="130"/>
  <c r="AC25" i="130" s="1"/>
  <c r="L9" i="130" s="1"/>
  <c r="AC9" i="130" s="1"/>
  <c r="AC8" i="130" s="1"/>
  <c r="L6" i="130" s="1"/>
  <c r="AC6" i="130" s="1"/>
  <c r="AQ91" i="130"/>
  <c r="AI91" i="130"/>
  <c r="AP91" i="130"/>
  <c r="AH91" i="130"/>
  <c r="AO91" i="130"/>
  <c r="AG91" i="130"/>
  <c r="AN91" i="130"/>
  <c r="AF91" i="130"/>
  <c r="AM91" i="130"/>
  <c r="AE91" i="130"/>
  <c r="AK91" i="130"/>
  <c r="AC91" i="130"/>
  <c r="AO101" i="130"/>
  <c r="AO95" i="130" s="1"/>
  <c r="X22" i="130" s="1"/>
  <c r="AO22" i="130" s="1"/>
  <c r="AG101" i="130"/>
  <c r="AN101" i="130"/>
  <c r="AF101" i="130"/>
  <c r="AM101" i="130"/>
  <c r="AE101" i="130"/>
  <c r="AL101" i="130"/>
  <c r="AD101" i="130"/>
  <c r="AK101" i="130"/>
  <c r="AC101" i="130"/>
  <c r="AQ101" i="130"/>
  <c r="AI101" i="130"/>
  <c r="AH109" i="130"/>
  <c r="AO37" i="131"/>
  <c r="AG37" i="131"/>
  <c r="AN37" i="131"/>
  <c r="AF37" i="131"/>
  <c r="AM37" i="131"/>
  <c r="AE37" i="131"/>
  <c r="AL37" i="131"/>
  <c r="AD37" i="131"/>
  <c r="AK37" i="131"/>
  <c r="AC37" i="131"/>
  <c r="AQ37" i="131"/>
  <c r="AI37" i="131"/>
  <c r="AR37" i="131"/>
  <c r="AP37" i="131"/>
  <c r="AH37" i="131"/>
  <c r="AG72" i="128"/>
  <c r="AE74" i="128"/>
  <c r="AD75" i="128"/>
  <c r="AC76" i="128"/>
  <c r="AJ77" i="128"/>
  <c r="AI78" i="128"/>
  <c r="AQ78" i="128"/>
  <c r="AG80" i="128"/>
  <c r="AD83" i="128"/>
  <c r="AC84" i="128"/>
  <c r="AJ85" i="128"/>
  <c r="AI86" i="128"/>
  <c r="AQ86" i="128"/>
  <c r="AG88" i="128"/>
  <c r="AE90" i="128"/>
  <c r="AD91" i="128"/>
  <c r="AC92" i="128"/>
  <c r="AJ93" i="128"/>
  <c r="AI94" i="128"/>
  <c r="AQ94" i="128"/>
  <c r="AE98" i="128"/>
  <c r="AC100" i="128"/>
  <c r="AJ101" i="128"/>
  <c r="AI102" i="128"/>
  <c r="AQ102" i="128"/>
  <c r="AG104" i="128"/>
  <c r="AE106" i="128"/>
  <c r="AD107" i="128"/>
  <c r="AC108" i="128"/>
  <c r="AJ109" i="128"/>
  <c r="AI110" i="128"/>
  <c r="AQ110" i="128"/>
  <c r="AG112" i="128"/>
  <c r="AE19" i="129"/>
  <c r="AI23" i="129"/>
  <c r="AQ23" i="129"/>
  <c r="AE27" i="129"/>
  <c r="AD28" i="129"/>
  <c r="AC29" i="129"/>
  <c r="AJ30" i="129"/>
  <c r="AI31" i="129"/>
  <c r="AQ31" i="129"/>
  <c r="AG33" i="129"/>
  <c r="AE35" i="129"/>
  <c r="AD36" i="129"/>
  <c r="AC37" i="129"/>
  <c r="AI39" i="129"/>
  <c r="AQ39" i="129"/>
  <c r="AQ38" i="129" s="1"/>
  <c r="Z16" i="129" s="1"/>
  <c r="AQ16" i="129" s="1"/>
  <c r="AG41" i="129"/>
  <c r="AE43" i="129"/>
  <c r="AD44" i="129"/>
  <c r="AC45" i="129"/>
  <c r="AJ46" i="129"/>
  <c r="AI47" i="129"/>
  <c r="AQ47" i="129"/>
  <c r="AG49" i="129"/>
  <c r="AD52" i="129"/>
  <c r="AC53" i="129"/>
  <c r="AC51" i="129" s="1"/>
  <c r="L17" i="129" s="1"/>
  <c r="AC17" i="129" s="1"/>
  <c r="AJ54" i="129"/>
  <c r="AI55" i="129"/>
  <c r="AQ55" i="129"/>
  <c r="AG57" i="129"/>
  <c r="AE59" i="129"/>
  <c r="AD60" i="129"/>
  <c r="AC61" i="129"/>
  <c r="AJ62" i="129"/>
  <c r="AI63" i="129"/>
  <c r="AQ63" i="129"/>
  <c r="AG65" i="129"/>
  <c r="AE67" i="129"/>
  <c r="AD68" i="129"/>
  <c r="AJ70" i="129"/>
  <c r="AJ69" i="129" s="1"/>
  <c r="S11" i="129" s="1"/>
  <c r="AJ11" i="129" s="1"/>
  <c r="AJ10" i="129" s="1"/>
  <c r="S7" i="129" s="1"/>
  <c r="AJ7" i="129" s="1"/>
  <c r="AI71" i="129"/>
  <c r="AI69" i="129" s="1"/>
  <c r="R11" i="129" s="1"/>
  <c r="AI11" i="129" s="1"/>
  <c r="AI10" i="129" s="1"/>
  <c r="R7" i="129" s="1"/>
  <c r="AI7" i="129" s="1"/>
  <c r="AQ71" i="129"/>
  <c r="AQ69" i="129" s="1"/>
  <c r="Z11" i="129" s="1"/>
  <c r="AQ11" i="129" s="1"/>
  <c r="AQ10" i="129" s="1"/>
  <c r="Z7" i="129" s="1"/>
  <c r="AQ7" i="129" s="1"/>
  <c r="AG73" i="129"/>
  <c r="AE75" i="129"/>
  <c r="AD76" i="129"/>
  <c r="AC77" i="129"/>
  <c r="AJ78" i="129"/>
  <c r="AI79" i="129"/>
  <c r="AQ79" i="129"/>
  <c r="AG81" i="129"/>
  <c r="AE83" i="129"/>
  <c r="AD84" i="129"/>
  <c r="AC85" i="129"/>
  <c r="AJ86" i="129"/>
  <c r="AI87" i="129"/>
  <c r="AQ87" i="129"/>
  <c r="AG89" i="129"/>
  <c r="AQ98" i="129"/>
  <c r="AQ106" i="129"/>
  <c r="AD19" i="130"/>
  <c r="AD27" i="130"/>
  <c r="AO45" i="130"/>
  <c r="AG45" i="130"/>
  <c r="AN45" i="130"/>
  <c r="AF45" i="130"/>
  <c r="AM45" i="130"/>
  <c r="AE45" i="130"/>
  <c r="AL45" i="130"/>
  <c r="AD45" i="130"/>
  <c r="AK45" i="130"/>
  <c r="AC45" i="130"/>
  <c r="AQ45" i="130"/>
  <c r="AI45" i="130"/>
  <c r="AQ59" i="130"/>
  <c r="AI59" i="130"/>
  <c r="AP59" i="130"/>
  <c r="AH59" i="130"/>
  <c r="AO59" i="130"/>
  <c r="AG59" i="130"/>
  <c r="AN59" i="130"/>
  <c r="AF59" i="130"/>
  <c r="AM59" i="130"/>
  <c r="AE59" i="130"/>
  <c r="AK59" i="130"/>
  <c r="AC59" i="130"/>
  <c r="AP61" i="130"/>
  <c r="AL67" i="130"/>
  <c r="AO77" i="130"/>
  <c r="AG77" i="130"/>
  <c r="AN77" i="130"/>
  <c r="AF77" i="130"/>
  <c r="AM77" i="130"/>
  <c r="AE77" i="130"/>
  <c r="AL77" i="130"/>
  <c r="AD77" i="130"/>
  <c r="AK77" i="130"/>
  <c r="AC77" i="130"/>
  <c r="AQ77" i="130"/>
  <c r="AQ69" i="130" s="1"/>
  <c r="Z11" i="130" s="1"/>
  <c r="AQ11" i="130" s="1"/>
  <c r="AQ10" i="130" s="1"/>
  <c r="Z7" i="130" s="1"/>
  <c r="AQ7" i="130" s="1"/>
  <c r="AI77" i="130"/>
  <c r="AD91" i="130"/>
  <c r="AH101" i="130"/>
  <c r="AL107" i="130"/>
  <c r="AJ109" i="130"/>
  <c r="AQ27" i="131"/>
  <c r="AI27" i="131"/>
  <c r="AP27" i="131"/>
  <c r="AH27" i="131"/>
  <c r="AO27" i="131"/>
  <c r="AO25" i="131" s="1"/>
  <c r="X9" i="131" s="1"/>
  <c r="AO9" i="131" s="1"/>
  <c r="AO8" i="131" s="1"/>
  <c r="X6" i="131" s="1"/>
  <c r="AO6" i="131" s="1"/>
  <c r="AG27" i="131"/>
  <c r="AN27" i="131"/>
  <c r="AF27" i="131"/>
  <c r="AM27" i="131"/>
  <c r="AE27" i="131"/>
  <c r="AE25" i="131" s="1"/>
  <c r="N9" i="131" s="1"/>
  <c r="AE9" i="131" s="1"/>
  <c r="AE8" i="131" s="1"/>
  <c r="N6" i="131" s="1"/>
  <c r="AE6" i="131" s="1"/>
  <c r="AK27" i="131"/>
  <c r="AC27" i="131"/>
  <c r="AC25" i="131" s="1"/>
  <c r="L9" i="131" s="1"/>
  <c r="AC9" i="131" s="1"/>
  <c r="AC8" i="131" s="1"/>
  <c r="L6" i="131" s="1"/>
  <c r="AC6" i="131" s="1"/>
  <c r="AR27" i="131"/>
  <c r="AL27" i="131"/>
  <c r="AJ27" i="131"/>
  <c r="AD27" i="131"/>
  <c r="AJ37" i="131"/>
  <c r="AR11" i="132"/>
  <c r="AR10" i="132" s="1"/>
  <c r="AA7" i="132" s="1"/>
  <c r="AR7" i="132" s="1"/>
  <c r="AJ78" i="128"/>
  <c r="AJ86" i="128"/>
  <c r="AJ94" i="128"/>
  <c r="AJ102" i="128"/>
  <c r="AJ110" i="128"/>
  <c r="AJ23" i="129"/>
  <c r="AJ31" i="129"/>
  <c r="AJ39" i="129"/>
  <c r="AJ47" i="129"/>
  <c r="AJ55" i="129"/>
  <c r="AJ63" i="129"/>
  <c r="AJ71" i="129"/>
  <c r="AJ79" i="129"/>
  <c r="AJ87" i="129"/>
  <c r="AN92" i="129"/>
  <c r="AF92" i="129"/>
  <c r="AM92" i="129"/>
  <c r="AE92" i="129"/>
  <c r="AL92" i="129"/>
  <c r="AD92" i="129"/>
  <c r="AK92" i="129"/>
  <c r="AC92" i="129"/>
  <c r="AQ92" i="129"/>
  <c r="AI92" i="129"/>
  <c r="AN100" i="129"/>
  <c r="AF100" i="129"/>
  <c r="AM100" i="129"/>
  <c r="AE100" i="129"/>
  <c r="AL100" i="129"/>
  <c r="AD100" i="129"/>
  <c r="AK100" i="129"/>
  <c r="AK95" i="129" s="1"/>
  <c r="T22" i="129" s="1"/>
  <c r="AK22" i="129" s="1"/>
  <c r="AC100" i="129"/>
  <c r="AQ100" i="129"/>
  <c r="AI100" i="129"/>
  <c r="AO108" i="129"/>
  <c r="AN108" i="129"/>
  <c r="AF108" i="129"/>
  <c r="AM108" i="129"/>
  <c r="AE108" i="129"/>
  <c r="AL108" i="129"/>
  <c r="AD108" i="129"/>
  <c r="AK108" i="129"/>
  <c r="AC108" i="129"/>
  <c r="AQ108" i="129"/>
  <c r="AI108" i="129"/>
  <c r="AK9" i="130"/>
  <c r="AK8" i="130" s="1"/>
  <c r="T6" i="130" s="1"/>
  <c r="AK6" i="130" s="1"/>
  <c r="AO29" i="130"/>
  <c r="AG29" i="130"/>
  <c r="AN29" i="130"/>
  <c r="AF29" i="130"/>
  <c r="AM29" i="130"/>
  <c r="AE29" i="130"/>
  <c r="AL29" i="130"/>
  <c r="AD29" i="130"/>
  <c r="AK29" i="130"/>
  <c r="AC29" i="130"/>
  <c r="AQ29" i="130"/>
  <c r="AI29" i="130"/>
  <c r="AO93" i="130"/>
  <c r="AG93" i="130"/>
  <c r="AN93" i="130"/>
  <c r="AF93" i="130"/>
  <c r="AM93" i="130"/>
  <c r="AE93" i="130"/>
  <c r="AL93" i="130"/>
  <c r="AD93" i="130"/>
  <c r="AK93" i="130"/>
  <c r="AC93" i="130"/>
  <c r="AQ93" i="130"/>
  <c r="AI93" i="130"/>
  <c r="AJ91" i="129"/>
  <c r="AR91" i="129"/>
  <c r="AH93" i="129"/>
  <c r="AP93" i="129"/>
  <c r="AG94" i="129"/>
  <c r="AO94" i="129"/>
  <c r="AE96" i="129"/>
  <c r="AM96" i="129"/>
  <c r="AJ99" i="129"/>
  <c r="AR99" i="129"/>
  <c r="AR95" i="129" s="1"/>
  <c r="AA22" i="129" s="1"/>
  <c r="AR22" i="129" s="1"/>
  <c r="AH101" i="129"/>
  <c r="AP101" i="129"/>
  <c r="AG102" i="129"/>
  <c r="AO102" i="129"/>
  <c r="AF103" i="129"/>
  <c r="AN103" i="129"/>
  <c r="AE104" i="129"/>
  <c r="AM104" i="129"/>
  <c r="AJ107" i="129"/>
  <c r="AR107" i="129"/>
  <c r="AH109" i="129"/>
  <c r="AP109" i="129"/>
  <c r="AG110" i="129"/>
  <c r="AO110" i="129"/>
  <c r="AF111" i="129"/>
  <c r="AN111" i="129"/>
  <c r="AE112" i="129"/>
  <c r="AM112" i="129"/>
  <c r="AD18" i="130"/>
  <c r="AL18" i="130"/>
  <c r="AG23" i="130"/>
  <c r="AO23" i="130"/>
  <c r="AF24" i="130"/>
  <c r="AN24" i="130"/>
  <c r="AD26" i="130"/>
  <c r="AL26" i="130"/>
  <c r="AJ28" i="130"/>
  <c r="AR28" i="130"/>
  <c r="AH30" i="130"/>
  <c r="AP30" i="130"/>
  <c r="AG31" i="130"/>
  <c r="AO31" i="130"/>
  <c r="AF32" i="130"/>
  <c r="AN32" i="130"/>
  <c r="AE33" i="130"/>
  <c r="AM33" i="130"/>
  <c r="AD34" i="130"/>
  <c r="AL34" i="130"/>
  <c r="AJ36" i="130"/>
  <c r="AR36" i="130"/>
  <c r="AG39" i="130"/>
  <c r="AO39" i="130"/>
  <c r="AF40" i="130"/>
  <c r="AF38" i="130" s="1"/>
  <c r="O16" i="130" s="1"/>
  <c r="AF16" i="130" s="1"/>
  <c r="AF15" i="130" s="1"/>
  <c r="O13" i="130" s="1"/>
  <c r="AF13" i="130" s="1"/>
  <c r="AN40" i="130"/>
  <c r="AN38" i="130" s="1"/>
  <c r="W16" i="130" s="1"/>
  <c r="AN16" i="130" s="1"/>
  <c r="AE41" i="130"/>
  <c r="AE38" i="130" s="1"/>
  <c r="N16" i="130" s="1"/>
  <c r="AE16" i="130" s="1"/>
  <c r="AM41" i="130"/>
  <c r="AM38" i="130" s="1"/>
  <c r="V16" i="130" s="1"/>
  <c r="AM16" i="130" s="1"/>
  <c r="AD42" i="130"/>
  <c r="AL42" i="130"/>
  <c r="AJ44" i="130"/>
  <c r="AR44" i="130"/>
  <c r="AH46" i="130"/>
  <c r="AP46" i="130"/>
  <c r="AG47" i="130"/>
  <c r="AO47" i="130"/>
  <c r="AF48" i="130"/>
  <c r="AN48" i="130"/>
  <c r="AE49" i="130"/>
  <c r="AM49" i="130"/>
  <c r="AD50" i="130"/>
  <c r="AL50" i="130"/>
  <c r="AJ52" i="130"/>
  <c r="AR52" i="130"/>
  <c r="AH54" i="130"/>
  <c r="AH51" i="130" s="1"/>
  <c r="Q17" i="130" s="1"/>
  <c r="AH17" i="130" s="1"/>
  <c r="AP54" i="130"/>
  <c r="AP51" i="130" s="1"/>
  <c r="Y17" i="130" s="1"/>
  <c r="AP17" i="130" s="1"/>
  <c r="AG55" i="130"/>
  <c r="AO55" i="130"/>
  <c r="AO51" i="130" s="1"/>
  <c r="X17" i="130" s="1"/>
  <c r="AO17" i="130" s="1"/>
  <c r="AF56" i="130"/>
  <c r="AN56" i="130"/>
  <c r="AE57" i="130"/>
  <c r="AM57" i="130"/>
  <c r="AD58" i="130"/>
  <c r="AL58" i="130"/>
  <c r="AJ60" i="130"/>
  <c r="AR60" i="130"/>
  <c r="AH62" i="130"/>
  <c r="AP62" i="130"/>
  <c r="AG63" i="130"/>
  <c r="AO63" i="130"/>
  <c r="AF64" i="130"/>
  <c r="AN64" i="130"/>
  <c r="AE65" i="130"/>
  <c r="AM65" i="130"/>
  <c r="AD66" i="130"/>
  <c r="AL66" i="130"/>
  <c r="AJ68" i="130"/>
  <c r="AR68" i="130"/>
  <c r="AH70" i="130"/>
  <c r="AP70" i="130"/>
  <c r="AG71" i="130"/>
  <c r="AG69" i="130" s="1"/>
  <c r="P11" i="130" s="1"/>
  <c r="AG11" i="130" s="1"/>
  <c r="AG10" i="130" s="1"/>
  <c r="P7" i="130" s="1"/>
  <c r="AG7" i="130" s="1"/>
  <c r="AO71" i="130"/>
  <c r="AO69" i="130" s="1"/>
  <c r="X11" i="130" s="1"/>
  <c r="AO11" i="130" s="1"/>
  <c r="AO10" i="130" s="1"/>
  <c r="X7" i="130" s="1"/>
  <c r="AO7" i="130" s="1"/>
  <c r="AF72" i="130"/>
  <c r="AF69" i="130" s="1"/>
  <c r="O11" i="130" s="1"/>
  <c r="AF11" i="130" s="1"/>
  <c r="AF10" i="130" s="1"/>
  <c r="O7" i="130" s="1"/>
  <c r="AF7" i="130" s="1"/>
  <c r="AN72" i="130"/>
  <c r="AN69" i="130" s="1"/>
  <c r="W11" i="130" s="1"/>
  <c r="AN11" i="130" s="1"/>
  <c r="AN10" i="130" s="1"/>
  <c r="W7" i="130" s="1"/>
  <c r="AN7" i="130" s="1"/>
  <c r="AE73" i="130"/>
  <c r="AM73" i="130"/>
  <c r="AM69" i="130" s="1"/>
  <c r="V11" i="130" s="1"/>
  <c r="AM11" i="130" s="1"/>
  <c r="AM10" i="130" s="1"/>
  <c r="V7" i="130" s="1"/>
  <c r="AM7" i="130" s="1"/>
  <c r="AD74" i="130"/>
  <c r="AL74" i="130"/>
  <c r="AJ76" i="130"/>
  <c r="AR76" i="130"/>
  <c r="AH78" i="130"/>
  <c r="AP78" i="130"/>
  <c r="AG79" i="130"/>
  <c r="AO79" i="130"/>
  <c r="AF80" i="130"/>
  <c r="AN80" i="130"/>
  <c r="AE81" i="130"/>
  <c r="AM81" i="130"/>
  <c r="AJ84" i="130"/>
  <c r="AR84" i="130"/>
  <c r="AH86" i="130"/>
  <c r="AP86" i="130"/>
  <c r="AG87" i="130"/>
  <c r="AO87" i="130"/>
  <c r="AF88" i="130"/>
  <c r="AN88" i="130"/>
  <c r="AE89" i="130"/>
  <c r="AM89" i="130"/>
  <c r="AD90" i="130"/>
  <c r="AL90" i="130"/>
  <c r="AJ92" i="130"/>
  <c r="AR92" i="130"/>
  <c r="AH94" i="130"/>
  <c r="AP94" i="130"/>
  <c r="AF96" i="130"/>
  <c r="AN96" i="130"/>
  <c r="AE97" i="130"/>
  <c r="AM97" i="130"/>
  <c r="AM95" i="130" s="1"/>
  <c r="V22" i="130" s="1"/>
  <c r="AM22" i="130" s="1"/>
  <c r="AD98" i="130"/>
  <c r="AL98" i="130"/>
  <c r="AL95" i="130" s="1"/>
  <c r="U22" i="130" s="1"/>
  <c r="AL22" i="130" s="1"/>
  <c r="AJ100" i="130"/>
  <c r="AR100" i="130"/>
  <c r="AH102" i="130"/>
  <c r="AP102" i="130"/>
  <c r="AG103" i="130"/>
  <c r="AO103" i="130"/>
  <c r="AF104" i="130"/>
  <c r="AN104" i="130"/>
  <c r="AE105" i="130"/>
  <c r="AM105" i="130"/>
  <c r="AD106" i="130"/>
  <c r="AL106" i="130"/>
  <c r="AJ108" i="130"/>
  <c r="AR108" i="130"/>
  <c r="AH110" i="130"/>
  <c r="AP110" i="130"/>
  <c r="AG111" i="130"/>
  <c r="AO111" i="130"/>
  <c r="AF112" i="130"/>
  <c r="AN112" i="130"/>
  <c r="AK88" i="131"/>
  <c r="AC88" i="131"/>
  <c r="AP88" i="131"/>
  <c r="AH88" i="131"/>
  <c r="AO88" i="131"/>
  <c r="AG88" i="131"/>
  <c r="AN88" i="131"/>
  <c r="AN82" i="131" s="1"/>
  <c r="W21" i="131" s="1"/>
  <c r="AN21" i="131" s="1"/>
  <c r="AF88" i="131"/>
  <c r="AQ88" i="131"/>
  <c r="AM88" i="131"/>
  <c r="AL88" i="131"/>
  <c r="AJ88" i="131"/>
  <c r="AI88" i="131"/>
  <c r="AD88" i="131"/>
  <c r="AD91" i="129"/>
  <c r="AL91" i="129"/>
  <c r="AJ93" i="129"/>
  <c r="AR93" i="129"/>
  <c r="AI94" i="129"/>
  <c r="AQ94" i="129"/>
  <c r="AG96" i="129"/>
  <c r="AO96" i="129"/>
  <c r="AO95" i="129" s="1"/>
  <c r="X22" i="129" s="1"/>
  <c r="AO22" i="129" s="1"/>
  <c r="AD99" i="129"/>
  <c r="AL99" i="129"/>
  <c r="AJ101" i="129"/>
  <c r="AR101" i="129"/>
  <c r="AI102" i="129"/>
  <c r="AQ102" i="129"/>
  <c r="AH103" i="129"/>
  <c r="AP103" i="129"/>
  <c r="AG104" i="129"/>
  <c r="AO104" i="129"/>
  <c r="AD107" i="129"/>
  <c r="AL107" i="129"/>
  <c r="AJ109" i="129"/>
  <c r="AR109" i="129"/>
  <c r="AI110" i="129"/>
  <c r="AQ110" i="129"/>
  <c r="AH111" i="129"/>
  <c r="AP111" i="129"/>
  <c r="AG112" i="129"/>
  <c r="AO112" i="129"/>
  <c r="AF18" i="130"/>
  <c r="AN18" i="130"/>
  <c r="AI23" i="130"/>
  <c r="AQ23" i="130"/>
  <c r="AH24" i="130"/>
  <c r="AP24" i="130"/>
  <c r="AF26" i="130"/>
  <c r="AN26" i="130"/>
  <c r="AD28" i="130"/>
  <c r="AL28" i="130"/>
  <c r="AJ30" i="130"/>
  <c r="AR30" i="130"/>
  <c r="AR25" i="130" s="1"/>
  <c r="AA9" i="130" s="1"/>
  <c r="AR9" i="130" s="1"/>
  <c r="AR8" i="130" s="1"/>
  <c r="AA6" i="130" s="1"/>
  <c r="AR6" i="130" s="1"/>
  <c r="AI31" i="130"/>
  <c r="AQ31" i="130"/>
  <c r="AH32" i="130"/>
  <c r="AP32" i="130"/>
  <c r="AG33" i="130"/>
  <c r="AO33" i="130"/>
  <c r="AF34" i="130"/>
  <c r="AN34" i="130"/>
  <c r="AD36" i="130"/>
  <c r="AL36" i="130"/>
  <c r="AI39" i="130"/>
  <c r="AQ39" i="130"/>
  <c r="AH40" i="130"/>
  <c r="AH38" i="130" s="1"/>
  <c r="Q16" i="130" s="1"/>
  <c r="AH16" i="130" s="1"/>
  <c r="AH15" i="130" s="1"/>
  <c r="Q13" i="130" s="1"/>
  <c r="AH13" i="130" s="1"/>
  <c r="AP40" i="130"/>
  <c r="AG41" i="130"/>
  <c r="AO41" i="130"/>
  <c r="AF42" i="130"/>
  <c r="AN42" i="130"/>
  <c r="AD44" i="130"/>
  <c r="AL44" i="130"/>
  <c r="AJ46" i="130"/>
  <c r="AR46" i="130"/>
  <c r="AI47" i="130"/>
  <c r="AQ47" i="130"/>
  <c r="AH48" i="130"/>
  <c r="AP48" i="130"/>
  <c r="AG49" i="130"/>
  <c r="AO49" i="130"/>
  <c r="AF50" i="130"/>
  <c r="AN50" i="130"/>
  <c r="AD52" i="130"/>
  <c r="AL52" i="130"/>
  <c r="AL51" i="130" s="1"/>
  <c r="U17" i="130" s="1"/>
  <c r="AL17" i="130" s="1"/>
  <c r="AJ54" i="130"/>
  <c r="AR54" i="130"/>
  <c r="AI55" i="130"/>
  <c r="AQ55" i="130"/>
  <c r="AH56" i="130"/>
  <c r="AP56" i="130"/>
  <c r="AG57" i="130"/>
  <c r="AO57" i="130"/>
  <c r="AF58" i="130"/>
  <c r="AN58" i="130"/>
  <c r="AD60" i="130"/>
  <c r="AL60" i="130"/>
  <c r="AJ62" i="130"/>
  <c r="AR62" i="130"/>
  <c r="AI63" i="130"/>
  <c r="AQ63" i="130"/>
  <c r="AH64" i="130"/>
  <c r="AP64" i="130"/>
  <c r="AG65" i="130"/>
  <c r="AO65" i="130"/>
  <c r="AF66" i="130"/>
  <c r="AN66" i="130"/>
  <c r="AD68" i="130"/>
  <c r="AL68" i="130"/>
  <c r="AJ70" i="130"/>
  <c r="AR70" i="130"/>
  <c r="AI71" i="130"/>
  <c r="AI69" i="130" s="1"/>
  <c r="R11" i="130" s="1"/>
  <c r="AI11" i="130" s="1"/>
  <c r="AI10" i="130" s="1"/>
  <c r="R7" i="130" s="1"/>
  <c r="AI7" i="130" s="1"/>
  <c r="AQ71" i="130"/>
  <c r="AH72" i="130"/>
  <c r="AP72" i="130"/>
  <c r="AG73" i="130"/>
  <c r="AO73" i="130"/>
  <c r="AF74" i="130"/>
  <c r="AN74" i="130"/>
  <c r="AD76" i="130"/>
  <c r="AL76" i="130"/>
  <c r="AJ78" i="130"/>
  <c r="AR78" i="130"/>
  <c r="AI79" i="130"/>
  <c r="AQ79" i="130"/>
  <c r="AH80" i="130"/>
  <c r="AP80" i="130"/>
  <c r="AG81" i="130"/>
  <c r="AO81" i="130"/>
  <c r="AL84" i="130"/>
  <c r="AJ86" i="130"/>
  <c r="AR86" i="130"/>
  <c r="AI87" i="130"/>
  <c r="AQ87" i="130"/>
  <c r="AH88" i="130"/>
  <c r="AP88" i="130"/>
  <c r="AG89" i="130"/>
  <c r="AO89" i="130"/>
  <c r="AF90" i="130"/>
  <c r="AN90" i="130"/>
  <c r="AJ94" i="130"/>
  <c r="AR94" i="130"/>
  <c r="AH96" i="130"/>
  <c r="AP96" i="130"/>
  <c r="AG97" i="130"/>
  <c r="AG95" i="130" s="1"/>
  <c r="P22" i="130" s="1"/>
  <c r="AG22" i="130" s="1"/>
  <c r="AO97" i="130"/>
  <c r="AF98" i="130"/>
  <c r="AN98" i="130"/>
  <c r="AJ102" i="130"/>
  <c r="AR102" i="130"/>
  <c r="AH104" i="130"/>
  <c r="AP104" i="130"/>
  <c r="AG105" i="130"/>
  <c r="AO105" i="130"/>
  <c r="AN106" i="130"/>
  <c r="AJ110" i="130"/>
  <c r="AR110" i="130"/>
  <c r="AH112" i="130"/>
  <c r="AP112" i="130"/>
  <c r="AP25" i="132"/>
  <c r="Y9" i="132" s="1"/>
  <c r="AP9" i="132" s="1"/>
  <c r="AP8" i="132" s="1"/>
  <c r="Y6" i="132" s="1"/>
  <c r="AP6" i="132" s="1"/>
  <c r="AE91" i="129"/>
  <c r="AM91" i="129"/>
  <c r="AC93" i="129"/>
  <c r="AK93" i="129"/>
  <c r="AJ94" i="129"/>
  <c r="AR94" i="129"/>
  <c r="AH96" i="129"/>
  <c r="AP96" i="129"/>
  <c r="AE99" i="129"/>
  <c r="AM99" i="129"/>
  <c r="AC101" i="129"/>
  <c r="AK101" i="129"/>
  <c r="AJ102" i="129"/>
  <c r="AR102" i="129"/>
  <c r="AI103" i="129"/>
  <c r="AQ103" i="129"/>
  <c r="AH104" i="129"/>
  <c r="AP104" i="129"/>
  <c r="AE107" i="129"/>
  <c r="AM107" i="129"/>
  <c r="AC109" i="129"/>
  <c r="AK109" i="129"/>
  <c r="AJ110" i="129"/>
  <c r="AR110" i="129"/>
  <c r="AI111" i="129"/>
  <c r="AQ111" i="129"/>
  <c r="AH112" i="129"/>
  <c r="AP112" i="129"/>
  <c r="AG18" i="130"/>
  <c r="AO18" i="130"/>
  <c r="AJ23" i="130"/>
  <c r="AR23" i="130"/>
  <c r="AI24" i="130"/>
  <c r="AQ24" i="130"/>
  <c r="AG26" i="130"/>
  <c r="AO26" i="130"/>
  <c r="AO25" i="130" s="1"/>
  <c r="X9" i="130" s="1"/>
  <c r="AO9" i="130" s="1"/>
  <c r="AO8" i="130" s="1"/>
  <c r="X6" i="130" s="1"/>
  <c r="AO6" i="130" s="1"/>
  <c r="AO5" i="130" s="1"/>
  <c r="AE28" i="130"/>
  <c r="AM28" i="130"/>
  <c r="AC30" i="130"/>
  <c r="AK30" i="130"/>
  <c r="AJ31" i="130"/>
  <c r="AR31" i="130"/>
  <c r="AI32" i="130"/>
  <c r="AQ32" i="130"/>
  <c r="AH33" i="130"/>
  <c r="AP33" i="130"/>
  <c r="AG34" i="130"/>
  <c r="AO34" i="130"/>
  <c r="AE36" i="130"/>
  <c r="AM36" i="130"/>
  <c r="AJ39" i="130"/>
  <c r="AR39" i="130"/>
  <c r="AR38" i="130" s="1"/>
  <c r="AA16" i="130" s="1"/>
  <c r="AR16" i="130" s="1"/>
  <c r="AI40" i="130"/>
  <c r="AQ40" i="130"/>
  <c r="AH41" i="130"/>
  <c r="AP41" i="130"/>
  <c r="AG42" i="130"/>
  <c r="AO42" i="130"/>
  <c r="AE44" i="130"/>
  <c r="AM44" i="130"/>
  <c r="AC46" i="130"/>
  <c r="AK46" i="130"/>
  <c r="AJ47" i="130"/>
  <c r="AR47" i="130"/>
  <c r="AI48" i="130"/>
  <c r="AQ48" i="130"/>
  <c r="AH49" i="130"/>
  <c r="AP49" i="130"/>
  <c r="AP38" i="130" s="1"/>
  <c r="Y16" i="130" s="1"/>
  <c r="AP16" i="130" s="1"/>
  <c r="AG50" i="130"/>
  <c r="AO50" i="130"/>
  <c r="AE52" i="130"/>
  <c r="AM52" i="130"/>
  <c r="AC54" i="130"/>
  <c r="AK54" i="130"/>
  <c r="AK51" i="130" s="1"/>
  <c r="T17" i="130" s="1"/>
  <c r="AK17" i="130" s="1"/>
  <c r="AJ55" i="130"/>
  <c r="AR55" i="130"/>
  <c r="AI56" i="130"/>
  <c r="AQ56" i="130"/>
  <c r="AH57" i="130"/>
  <c r="AP57" i="130"/>
  <c r="AG58" i="130"/>
  <c r="AO58" i="130"/>
  <c r="AE60" i="130"/>
  <c r="AM60" i="130"/>
  <c r="AC62" i="130"/>
  <c r="AK62" i="130"/>
  <c r="AJ63" i="130"/>
  <c r="AR63" i="130"/>
  <c r="AI64" i="130"/>
  <c r="AQ64" i="130"/>
  <c r="AH65" i="130"/>
  <c r="AP65" i="130"/>
  <c r="AG66" i="130"/>
  <c r="AO66" i="130"/>
  <c r="AE68" i="130"/>
  <c r="AM68" i="130"/>
  <c r="AC70" i="130"/>
  <c r="AK70" i="130"/>
  <c r="AJ71" i="130"/>
  <c r="AR71" i="130"/>
  <c r="AI72" i="130"/>
  <c r="AQ72" i="130"/>
  <c r="AH73" i="130"/>
  <c r="AP73" i="130"/>
  <c r="AG74" i="130"/>
  <c r="AO74" i="130"/>
  <c r="AE76" i="130"/>
  <c r="AM76" i="130"/>
  <c r="AC78" i="130"/>
  <c r="AK78" i="130"/>
  <c r="AJ79" i="130"/>
  <c r="AR79" i="130"/>
  <c r="AI80" i="130"/>
  <c r="AQ80" i="130"/>
  <c r="AH81" i="130"/>
  <c r="AP81" i="130"/>
  <c r="AE84" i="130"/>
  <c r="AM84" i="130"/>
  <c r="AC86" i="130"/>
  <c r="AK86" i="130"/>
  <c r="AJ87" i="130"/>
  <c r="AR87" i="130"/>
  <c r="AI88" i="130"/>
  <c r="AQ88" i="130"/>
  <c r="AH89" i="130"/>
  <c r="AP89" i="130"/>
  <c r="AG90" i="130"/>
  <c r="AO90" i="130"/>
  <c r="AE92" i="130"/>
  <c r="AC94" i="130"/>
  <c r="AK94" i="130"/>
  <c r="AI96" i="130"/>
  <c r="AI95" i="130" s="1"/>
  <c r="R22" i="130" s="1"/>
  <c r="AI22" i="130" s="1"/>
  <c r="AQ96" i="130"/>
  <c r="AH97" i="130"/>
  <c r="AP97" i="130"/>
  <c r="AG98" i="130"/>
  <c r="AO98" i="130"/>
  <c r="AE100" i="130"/>
  <c r="AE95" i="130" s="1"/>
  <c r="N22" i="130" s="1"/>
  <c r="AE22" i="130" s="1"/>
  <c r="AC102" i="130"/>
  <c r="AK102" i="130"/>
  <c r="AJ103" i="130"/>
  <c r="AI104" i="130"/>
  <c r="AQ104" i="130"/>
  <c r="AH105" i="130"/>
  <c r="AP105" i="130"/>
  <c r="AG106" i="130"/>
  <c r="AO106" i="130"/>
  <c r="AE108" i="130"/>
  <c r="AM108" i="130"/>
  <c r="AC110" i="130"/>
  <c r="AK110" i="130"/>
  <c r="AJ111" i="130"/>
  <c r="AR111" i="130"/>
  <c r="AI112" i="130"/>
  <c r="AQ112" i="130"/>
  <c r="AO29" i="131"/>
  <c r="AG29" i="131"/>
  <c r="AN29" i="131"/>
  <c r="AF29" i="131"/>
  <c r="AM29" i="131"/>
  <c r="AE29" i="131"/>
  <c r="AL29" i="131"/>
  <c r="AD29" i="131"/>
  <c r="AK29" i="131"/>
  <c r="AC29" i="131"/>
  <c r="AQ29" i="131"/>
  <c r="AI29" i="131"/>
  <c r="AO45" i="131"/>
  <c r="AG45" i="131"/>
  <c r="AN45" i="131"/>
  <c r="AF45" i="131"/>
  <c r="AM45" i="131"/>
  <c r="AE45" i="131"/>
  <c r="AL45" i="131"/>
  <c r="AD45" i="131"/>
  <c r="AK45" i="131"/>
  <c r="AC45" i="131"/>
  <c r="AQ45" i="131"/>
  <c r="AI45" i="131"/>
  <c r="AP67" i="131"/>
  <c r="AH67" i="131"/>
  <c r="AM67" i="131"/>
  <c r="AL67" i="131"/>
  <c r="AD67" i="131"/>
  <c r="AK67" i="131"/>
  <c r="AN67" i="131"/>
  <c r="AJ67" i="131"/>
  <c r="AI67" i="131"/>
  <c r="AG67" i="131"/>
  <c r="AF67" i="131"/>
  <c r="AQ67" i="131"/>
  <c r="AC67" i="131"/>
  <c r="AQ56" i="132"/>
  <c r="AI56" i="132"/>
  <c r="AP56" i="132"/>
  <c r="AH56" i="132"/>
  <c r="AN56" i="132"/>
  <c r="AF56" i="132"/>
  <c r="AM56" i="132"/>
  <c r="AE56" i="132"/>
  <c r="AL56" i="132"/>
  <c r="AD56" i="132"/>
  <c r="AR56" i="132"/>
  <c r="AO56" i="132"/>
  <c r="AK56" i="132"/>
  <c r="AJ56" i="132"/>
  <c r="AG56" i="132"/>
  <c r="AC56" i="132"/>
  <c r="AF91" i="129"/>
  <c r="AN91" i="129"/>
  <c r="AD93" i="129"/>
  <c r="AL93" i="129"/>
  <c r="AC94" i="129"/>
  <c r="AK94" i="129"/>
  <c r="AI96" i="129"/>
  <c r="AI95" i="129" s="1"/>
  <c r="R22" i="129" s="1"/>
  <c r="AI22" i="129" s="1"/>
  <c r="AQ96" i="129"/>
  <c r="AF99" i="129"/>
  <c r="AF95" i="129" s="1"/>
  <c r="O22" i="129" s="1"/>
  <c r="AF22" i="129" s="1"/>
  <c r="AN99" i="129"/>
  <c r="AD101" i="129"/>
  <c r="AL101" i="129"/>
  <c r="AC102" i="129"/>
  <c r="AK102" i="129"/>
  <c r="AJ103" i="129"/>
  <c r="AR103" i="129"/>
  <c r="AI104" i="129"/>
  <c r="AQ104" i="129"/>
  <c r="AF107" i="129"/>
  <c r="AN107" i="129"/>
  <c r="AD109" i="129"/>
  <c r="AL109" i="129"/>
  <c r="AC110" i="129"/>
  <c r="AK110" i="129"/>
  <c r="AJ111" i="129"/>
  <c r="AR111" i="129"/>
  <c r="AI112" i="129"/>
  <c r="AQ112" i="129"/>
  <c r="AH18" i="130"/>
  <c r="AP18" i="130"/>
  <c r="AC23" i="130"/>
  <c r="AK23" i="130"/>
  <c r="AJ24" i="130"/>
  <c r="AR24" i="130"/>
  <c r="AH26" i="130"/>
  <c r="AP26" i="130"/>
  <c r="AF28" i="130"/>
  <c r="AN28" i="130"/>
  <c r="AD30" i="130"/>
  <c r="AL30" i="130"/>
  <c r="AC31" i="130"/>
  <c r="AK31" i="130"/>
  <c r="AJ32" i="130"/>
  <c r="AR32" i="130"/>
  <c r="AI33" i="130"/>
  <c r="AQ33" i="130"/>
  <c r="AH34" i="130"/>
  <c r="AP34" i="130"/>
  <c r="AF36" i="130"/>
  <c r="AN36" i="130"/>
  <c r="AC39" i="130"/>
  <c r="AK39" i="130"/>
  <c r="AJ40" i="130"/>
  <c r="AR40" i="130"/>
  <c r="AI41" i="130"/>
  <c r="AQ41" i="130"/>
  <c r="AH42" i="130"/>
  <c r="AP42" i="130"/>
  <c r="AF44" i="130"/>
  <c r="AN44" i="130"/>
  <c r="AD46" i="130"/>
  <c r="AL46" i="130"/>
  <c r="AC47" i="130"/>
  <c r="AK47" i="130"/>
  <c r="AJ48" i="130"/>
  <c r="AR48" i="130"/>
  <c r="AI49" i="130"/>
  <c r="AQ49" i="130"/>
  <c r="AH50" i="130"/>
  <c r="AP50" i="130"/>
  <c r="AF52" i="130"/>
  <c r="AF51" i="130" s="1"/>
  <c r="O17" i="130" s="1"/>
  <c r="AF17" i="130" s="1"/>
  <c r="AN52" i="130"/>
  <c r="AD54" i="130"/>
  <c r="AL54" i="130"/>
  <c r="AC55" i="130"/>
  <c r="AK55" i="130"/>
  <c r="AJ56" i="130"/>
  <c r="AR56" i="130"/>
  <c r="AI57" i="130"/>
  <c r="AQ57" i="130"/>
  <c r="AH58" i="130"/>
  <c r="AP58" i="130"/>
  <c r="AN60" i="130"/>
  <c r="AL62" i="130"/>
  <c r="AK63" i="130"/>
  <c r="AJ64" i="130"/>
  <c r="AR64" i="130"/>
  <c r="AI65" i="130"/>
  <c r="AQ65" i="130"/>
  <c r="AH66" i="130"/>
  <c r="AP66" i="130"/>
  <c r="AF68" i="130"/>
  <c r="AN68" i="130"/>
  <c r="AL70" i="130"/>
  <c r="AK71" i="130"/>
  <c r="AJ72" i="130"/>
  <c r="AR72" i="130"/>
  <c r="AQ73" i="130"/>
  <c r="AH74" i="130"/>
  <c r="AP74" i="130"/>
  <c r="AJ80" i="130"/>
  <c r="AR80" i="130"/>
  <c r="AJ88" i="130"/>
  <c r="AR88" i="130"/>
  <c r="AJ96" i="130"/>
  <c r="AR96" i="130"/>
  <c r="AJ104" i="130"/>
  <c r="AR104" i="130"/>
  <c r="AJ112" i="130"/>
  <c r="AR112" i="130"/>
  <c r="AG91" i="129"/>
  <c r="AE93" i="129"/>
  <c r="AD94" i="129"/>
  <c r="AD82" i="129" s="1"/>
  <c r="M21" i="129" s="1"/>
  <c r="AD21" i="129" s="1"/>
  <c r="AJ96" i="129"/>
  <c r="AG99" i="129"/>
  <c r="AE101" i="129"/>
  <c r="AD102" i="129"/>
  <c r="AC103" i="129"/>
  <c r="AJ104" i="129"/>
  <c r="AG107" i="129"/>
  <c r="AE109" i="129"/>
  <c r="AD110" i="129"/>
  <c r="AJ112" i="129"/>
  <c r="AR112" i="129"/>
  <c r="AI18" i="130"/>
  <c r="AQ18" i="130"/>
  <c r="AD23" i="130"/>
  <c r="AL23" i="130"/>
  <c r="AC24" i="130"/>
  <c r="AK24" i="130"/>
  <c r="AI26" i="130"/>
  <c r="AQ26" i="130"/>
  <c r="AG28" i="130"/>
  <c r="AO28" i="130"/>
  <c r="AE30" i="130"/>
  <c r="AM30" i="130"/>
  <c r="AD31" i="130"/>
  <c r="AL31" i="130"/>
  <c r="AC32" i="130"/>
  <c r="AK32" i="130"/>
  <c r="AJ33" i="130"/>
  <c r="AR33" i="130"/>
  <c r="AI34" i="130"/>
  <c r="AQ34" i="130"/>
  <c r="AG36" i="130"/>
  <c r="AO36" i="130"/>
  <c r="AL39" i="130"/>
  <c r="AC40" i="130"/>
  <c r="AK40" i="130"/>
  <c r="AJ41" i="130"/>
  <c r="AR41" i="130"/>
  <c r="AI42" i="130"/>
  <c r="AQ42" i="130"/>
  <c r="AG44" i="130"/>
  <c r="AE46" i="130"/>
  <c r="AD47" i="130"/>
  <c r="AC48" i="130"/>
  <c r="AJ49" i="130"/>
  <c r="AI50" i="130"/>
  <c r="AQ50" i="130"/>
  <c r="AG52" i="130"/>
  <c r="AG51" i="130" s="1"/>
  <c r="P17" i="130" s="1"/>
  <c r="AG17" i="130" s="1"/>
  <c r="AE54" i="130"/>
  <c r="AD55" i="130"/>
  <c r="AC56" i="130"/>
  <c r="AJ57" i="130"/>
  <c r="AI58" i="130"/>
  <c r="AQ58" i="130"/>
  <c r="AQ51" i="130" s="1"/>
  <c r="Z17" i="130" s="1"/>
  <c r="AQ17" i="130" s="1"/>
  <c r="AG60" i="130"/>
  <c r="AE62" i="130"/>
  <c r="AD63" i="130"/>
  <c r="AC64" i="130"/>
  <c r="AJ65" i="130"/>
  <c r="AI66" i="130"/>
  <c r="AQ66" i="130"/>
  <c r="AG68" i="130"/>
  <c r="AE70" i="130"/>
  <c r="AD71" i="130"/>
  <c r="AD69" i="130" s="1"/>
  <c r="M11" i="130" s="1"/>
  <c r="AD11" i="130" s="1"/>
  <c r="AD10" i="130" s="1"/>
  <c r="M7" i="130" s="1"/>
  <c r="AD7" i="130" s="1"/>
  <c r="AC72" i="130"/>
  <c r="AJ73" i="130"/>
  <c r="AI74" i="130"/>
  <c r="AQ74" i="130"/>
  <c r="AG76" i="130"/>
  <c r="AE78" i="130"/>
  <c r="AD79" i="130"/>
  <c r="AC80" i="130"/>
  <c r="AK80" i="130"/>
  <c r="AJ81" i="130"/>
  <c r="AC88" i="130"/>
  <c r="AK88" i="130"/>
  <c r="AJ89" i="130"/>
  <c r="AR89" i="130"/>
  <c r="AI90" i="130"/>
  <c r="AQ90" i="130"/>
  <c r="AE94" i="130"/>
  <c r="AM94" i="130"/>
  <c r="AC96" i="130"/>
  <c r="AK96" i="130"/>
  <c r="AJ97" i="130"/>
  <c r="AR97" i="130"/>
  <c r="AI98" i="130"/>
  <c r="AQ98" i="130"/>
  <c r="AE102" i="130"/>
  <c r="AM102" i="130"/>
  <c r="AC104" i="130"/>
  <c r="AK104" i="130"/>
  <c r="AJ105" i="130"/>
  <c r="AR105" i="130"/>
  <c r="AQ106" i="130"/>
  <c r="AE110" i="130"/>
  <c r="AM110" i="130"/>
  <c r="AC112" i="130"/>
  <c r="AK112" i="130"/>
  <c r="AQ19" i="131"/>
  <c r="AI19" i="131"/>
  <c r="AP19" i="131"/>
  <c r="AH19" i="131"/>
  <c r="AO19" i="131"/>
  <c r="AG19" i="131"/>
  <c r="AN19" i="131"/>
  <c r="AF19" i="131"/>
  <c r="AM19" i="131"/>
  <c r="AE19" i="131"/>
  <c r="AK19" i="131"/>
  <c r="AC19" i="131"/>
  <c r="AQ35" i="131"/>
  <c r="AI35" i="131"/>
  <c r="AP35" i="131"/>
  <c r="AH35" i="131"/>
  <c r="AH25" i="131" s="1"/>
  <c r="Q9" i="131" s="1"/>
  <c r="AH9" i="131" s="1"/>
  <c r="AH8" i="131" s="1"/>
  <c r="Q6" i="131" s="1"/>
  <c r="AH6" i="131" s="1"/>
  <c r="AO35" i="131"/>
  <c r="AG35" i="131"/>
  <c r="AN35" i="131"/>
  <c r="AF35" i="131"/>
  <c r="AM35" i="131"/>
  <c r="AE35" i="131"/>
  <c r="AK35" i="131"/>
  <c r="AC35" i="131"/>
  <c r="AQ59" i="131"/>
  <c r="AI59" i="131"/>
  <c r="AP59" i="131"/>
  <c r="AH59" i="131"/>
  <c r="AO59" i="131"/>
  <c r="AG59" i="131"/>
  <c r="AN59" i="131"/>
  <c r="AF59" i="131"/>
  <c r="AM59" i="131"/>
  <c r="AE59" i="131"/>
  <c r="AK59" i="131"/>
  <c r="AC59" i="131"/>
  <c r="AC112" i="129"/>
  <c r="AJ18" i="130"/>
  <c r="AE23" i="130"/>
  <c r="AD24" i="130"/>
  <c r="AJ26" i="130"/>
  <c r="AH28" i="130"/>
  <c r="AF30" i="130"/>
  <c r="AJ34" i="130"/>
  <c r="AH36" i="130"/>
  <c r="AD40" i="130"/>
  <c r="AC41" i="130"/>
  <c r="AJ42" i="130"/>
  <c r="AJ50" i="130"/>
  <c r="AJ58" i="130"/>
  <c r="AJ66" i="130"/>
  <c r="AJ74" i="130"/>
  <c r="AD80" i="130"/>
  <c r="AD88" i="130"/>
  <c r="AJ90" i="130"/>
  <c r="AF94" i="130"/>
  <c r="AD96" i="130"/>
  <c r="AC97" i="130"/>
  <c r="AJ98" i="130"/>
  <c r="AF102" i="130"/>
  <c r="AD104" i="130"/>
  <c r="AC105" i="130"/>
  <c r="AJ106" i="130"/>
  <c r="AF110" i="130"/>
  <c r="AE111" i="130"/>
  <c r="AD112" i="130"/>
  <c r="AD19" i="131"/>
  <c r="AM25" i="131"/>
  <c r="V9" i="131" s="1"/>
  <c r="AM9" i="131" s="1"/>
  <c r="AM8" i="131" s="1"/>
  <c r="V6" i="131" s="1"/>
  <c r="AM6" i="131" s="1"/>
  <c r="AP29" i="131"/>
  <c r="AP25" i="131" s="1"/>
  <c r="Y9" i="131" s="1"/>
  <c r="AP9" i="131" s="1"/>
  <c r="AP8" i="131" s="1"/>
  <c r="Y6" i="131" s="1"/>
  <c r="AP6" i="131" s="1"/>
  <c r="AD35" i="131"/>
  <c r="AP45" i="131"/>
  <c r="AD59" i="131"/>
  <c r="AR67" i="131"/>
  <c r="AQ40" i="132"/>
  <c r="AI40" i="132"/>
  <c r="AP40" i="132"/>
  <c r="AH40" i="132"/>
  <c r="AN40" i="132"/>
  <c r="AF40" i="132"/>
  <c r="AM40" i="132"/>
  <c r="AE40" i="132"/>
  <c r="AL40" i="132"/>
  <c r="AD40" i="132"/>
  <c r="AR40" i="132"/>
  <c r="AO40" i="132"/>
  <c r="AK40" i="132"/>
  <c r="AJ40" i="132"/>
  <c r="AG40" i="132"/>
  <c r="AC40" i="132"/>
  <c r="AC38" i="132" s="1"/>
  <c r="L16" i="132" s="1"/>
  <c r="AC16" i="132" s="1"/>
  <c r="AJ28" i="131"/>
  <c r="AR28" i="131"/>
  <c r="AR25" i="131" s="1"/>
  <c r="AA9" i="131" s="1"/>
  <c r="AR9" i="131" s="1"/>
  <c r="AR8" i="131" s="1"/>
  <c r="AA6" i="131" s="1"/>
  <c r="AR6" i="131" s="1"/>
  <c r="AJ36" i="131"/>
  <c r="AR36" i="131"/>
  <c r="AJ44" i="131"/>
  <c r="AR44" i="131"/>
  <c r="AJ52" i="131"/>
  <c r="AR52" i="131"/>
  <c r="AR51" i="131" s="1"/>
  <c r="AA17" i="131" s="1"/>
  <c r="AR17" i="131" s="1"/>
  <c r="AJ60" i="131"/>
  <c r="AR60" i="131"/>
  <c r="AQ107" i="131"/>
  <c r="AI107" i="131"/>
  <c r="AP107" i="131"/>
  <c r="AH107" i="131"/>
  <c r="AM107" i="131"/>
  <c r="AE107" i="131"/>
  <c r="AL107" i="131"/>
  <c r="AD107" i="131"/>
  <c r="AK107" i="131"/>
  <c r="AC107" i="131"/>
  <c r="AQ28" i="132"/>
  <c r="AI28" i="132"/>
  <c r="AP28" i="132"/>
  <c r="AH28" i="132"/>
  <c r="AH25" i="132" s="1"/>
  <c r="Q9" i="132" s="1"/>
  <c r="AH9" i="132" s="1"/>
  <c r="AH8" i="132" s="1"/>
  <c r="Q6" i="132" s="1"/>
  <c r="AH6" i="132" s="1"/>
  <c r="AM28" i="132"/>
  <c r="AE28" i="132"/>
  <c r="AL28" i="132"/>
  <c r="AD28" i="132"/>
  <c r="AK28" i="132"/>
  <c r="AC28" i="132"/>
  <c r="AC25" i="132" s="1"/>
  <c r="L9" i="132" s="1"/>
  <c r="AC9" i="132" s="1"/>
  <c r="AC8" i="132" s="1"/>
  <c r="L6" i="132" s="1"/>
  <c r="AC6" i="132" s="1"/>
  <c r="AO17" i="131"/>
  <c r="AF18" i="131"/>
  <c r="AN18" i="131"/>
  <c r="AI23" i="131"/>
  <c r="AQ23" i="131"/>
  <c r="AH24" i="131"/>
  <c r="AP24" i="131"/>
  <c r="AF26" i="131"/>
  <c r="AN26" i="131"/>
  <c r="AD28" i="131"/>
  <c r="AL28" i="131"/>
  <c r="AJ30" i="131"/>
  <c r="AR30" i="131"/>
  <c r="AI31" i="131"/>
  <c r="AQ31" i="131"/>
  <c r="AH32" i="131"/>
  <c r="AP32" i="131"/>
  <c r="AG33" i="131"/>
  <c r="AO33" i="131"/>
  <c r="AF34" i="131"/>
  <c r="AN34" i="131"/>
  <c r="AD36" i="131"/>
  <c r="AL36" i="131"/>
  <c r="AI39" i="131"/>
  <c r="AQ39" i="131"/>
  <c r="AQ38" i="131" s="1"/>
  <c r="Z16" i="131" s="1"/>
  <c r="AQ16" i="131" s="1"/>
  <c r="AH40" i="131"/>
  <c r="AH38" i="131" s="1"/>
  <c r="Q16" i="131" s="1"/>
  <c r="AH16" i="131" s="1"/>
  <c r="AP40" i="131"/>
  <c r="AP38" i="131" s="1"/>
  <c r="Y16" i="131" s="1"/>
  <c r="AP16" i="131" s="1"/>
  <c r="AP15" i="131" s="1"/>
  <c r="Y13" i="131" s="1"/>
  <c r="AP13" i="131" s="1"/>
  <c r="AG41" i="131"/>
  <c r="AO41" i="131"/>
  <c r="AF42" i="131"/>
  <c r="AF38" i="131" s="1"/>
  <c r="O16" i="131" s="1"/>
  <c r="AF16" i="131" s="1"/>
  <c r="AN42" i="131"/>
  <c r="AN38" i="131" s="1"/>
  <c r="W16" i="131" s="1"/>
  <c r="AN16" i="131" s="1"/>
  <c r="AD44" i="131"/>
  <c r="AL44" i="131"/>
  <c r="AJ46" i="131"/>
  <c r="AR46" i="131"/>
  <c r="AI47" i="131"/>
  <c r="AQ47" i="131"/>
  <c r="AH48" i="131"/>
  <c r="AP48" i="131"/>
  <c r="AF50" i="131"/>
  <c r="AN50" i="131"/>
  <c r="AD52" i="131"/>
  <c r="AL52" i="131"/>
  <c r="AJ54" i="131"/>
  <c r="AR54" i="131"/>
  <c r="AI55" i="131"/>
  <c r="AI51" i="131" s="1"/>
  <c r="R17" i="131" s="1"/>
  <c r="AI17" i="131" s="1"/>
  <c r="AQ55" i="131"/>
  <c r="AH56" i="131"/>
  <c r="AP56" i="131"/>
  <c r="AP51" i="131" s="1"/>
  <c r="Y17" i="131" s="1"/>
  <c r="AP17" i="131" s="1"/>
  <c r="AF58" i="131"/>
  <c r="AN58" i="131"/>
  <c r="AD60" i="131"/>
  <c r="AL60" i="131"/>
  <c r="AJ62" i="131"/>
  <c r="AR62" i="131"/>
  <c r="AI63" i="131"/>
  <c r="AQ63" i="131"/>
  <c r="AQ51" i="131" s="1"/>
  <c r="Z17" i="131" s="1"/>
  <c r="AQ17" i="131" s="1"/>
  <c r="AH64" i="131"/>
  <c r="AP64" i="131"/>
  <c r="AQ66" i="131"/>
  <c r="AI66" i="131"/>
  <c r="AM66" i="131"/>
  <c r="AE66" i="131"/>
  <c r="AL66" i="131"/>
  <c r="AO74" i="131"/>
  <c r="AG107" i="131"/>
  <c r="AG28" i="132"/>
  <c r="AJ23" i="131"/>
  <c r="AR23" i="131"/>
  <c r="AI24" i="131"/>
  <c r="AQ24" i="131"/>
  <c r="AE28" i="131"/>
  <c r="AM28" i="131"/>
  <c r="AJ31" i="131"/>
  <c r="AR31" i="131"/>
  <c r="AI32" i="131"/>
  <c r="AQ32" i="131"/>
  <c r="AE36" i="131"/>
  <c r="AM36" i="131"/>
  <c r="AJ39" i="131"/>
  <c r="AR39" i="131"/>
  <c r="AI40" i="131"/>
  <c r="AQ40" i="131"/>
  <c r="AE44" i="131"/>
  <c r="AM44" i="131"/>
  <c r="AJ47" i="131"/>
  <c r="AR47" i="131"/>
  <c r="AI48" i="131"/>
  <c r="AQ48" i="131"/>
  <c r="AE52" i="131"/>
  <c r="AE51" i="131" s="1"/>
  <c r="N17" i="131" s="1"/>
  <c r="AE17" i="131" s="1"/>
  <c r="AM52" i="131"/>
  <c r="AJ55" i="131"/>
  <c r="AR55" i="131"/>
  <c r="AI56" i="131"/>
  <c r="AQ56" i="131"/>
  <c r="AE60" i="131"/>
  <c r="AM60" i="131"/>
  <c r="AJ63" i="131"/>
  <c r="AR63" i="131"/>
  <c r="AI64" i="131"/>
  <c r="AQ64" i="131"/>
  <c r="AN66" i="131"/>
  <c r="AJ107" i="131"/>
  <c r="AJ28" i="132"/>
  <c r="AJ24" i="131"/>
  <c r="AR24" i="131"/>
  <c r="AF28" i="131"/>
  <c r="AN28" i="131"/>
  <c r="AJ32" i="131"/>
  <c r="AR32" i="131"/>
  <c r="AF36" i="131"/>
  <c r="AN36" i="131"/>
  <c r="AJ40" i="131"/>
  <c r="AR40" i="131"/>
  <c r="AF44" i="131"/>
  <c r="AN44" i="131"/>
  <c r="AJ48" i="131"/>
  <c r="AR48" i="131"/>
  <c r="AF52" i="131"/>
  <c r="AN52" i="131"/>
  <c r="AJ56" i="131"/>
  <c r="AR56" i="131"/>
  <c r="AF60" i="131"/>
  <c r="AN60" i="131"/>
  <c r="AJ64" i="131"/>
  <c r="AR64" i="131"/>
  <c r="AQ74" i="131"/>
  <c r="AI74" i="131"/>
  <c r="AN74" i="131"/>
  <c r="AF74" i="131"/>
  <c r="AF69" i="131" s="1"/>
  <c r="O11" i="131" s="1"/>
  <c r="AF11" i="131" s="1"/>
  <c r="AF10" i="131" s="1"/>
  <c r="O7" i="131" s="1"/>
  <c r="AF7" i="131" s="1"/>
  <c r="AM74" i="131"/>
  <c r="AE74" i="131"/>
  <c r="AL74" i="131"/>
  <c r="AD74" i="131"/>
  <c r="AR74" i="131"/>
  <c r="AN107" i="131"/>
  <c r="AN28" i="132"/>
  <c r="AI18" i="131"/>
  <c r="AQ18" i="131"/>
  <c r="AD23" i="131"/>
  <c r="AL23" i="131"/>
  <c r="AC24" i="131"/>
  <c r="AK24" i="131"/>
  <c r="AI26" i="131"/>
  <c r="AQ26" i="131"/>
  <c r="AG28" i="131"/>
  <c r="AG25" i="131" s="1"/>
  <c r="P9" i="131" s="1"/>
  <c r="AG9" i="131" s="1"/>
  <c r="AG8" i="131" s="1"/>
  <c r="P6" i="131" s="1"/>
  <c r="AG6" i="131" s="1"/>
  <c r="AO28" i="131"/>
  <c r="AE30" i="131"/>
  <c r="AD31" i="131"/>
  <c r="AL31" i="131"/>
  <c r="AC32" i="131"/>
  <c r="AK32" i="131"/>
  <c r="AK25" i="131" s="1"/>
  <c r="T9" i="131" s="1"/>
  <c r="AK9" i="131" s="1"/>
  <c r="AK8" i="131" s="1"/>
  <c r="T6" i="131" s="1"/>
  <c r="AK6" i="131" s="1"/>
  <c r="AK5" i="131" s="1"/>
  <c r="AJ33" i="131"/>
  <c r="AI34" i="131"/>
  <c r="AQ34" i="131"/>
  <c r="AG36" i="131"/>
  <c r="AO36" i="131"/>
  <c r="AD39" i="131"/>
  <c r="AL39" i="131"/>
  <c r="AL38" i="131" s="1"/>
  <c r="U16" i="131" s="1"/>
  <c r="AL16" i="131" s="1"/>
  <c r="AC40" i="131"/>
  <c r="AC38" i="131" s="1"/>
  <c r="L16" i="131" s="1"/>
  <c r="AC16" i="131" s="1"/>
  <c r="AC15" i="131" s="1"/>
  <c r="L13" i="131" s="1"/>
  <c r="AC13" i="131" s="1"/>
  <c r="AK40" i="131"/>
  <c r="AK38" i="131" s="1"/>
  <c r="T16" i="131" s="1"/>
  <c r="AK16" i="131" s="1"/>
  <c r="AK15" i="131" s="1"/>
  <c r="T13" i="131" s="1"/>
  <c r="AK13" i="131" s="1"/>
  <c r="AJ41" i="131"/>
  <c r="AI42" i="131"/>
  <c r="AQ42" i="131"/>
  <c r="AG44" i="131"/>
  <c r="AO44" i="131"/>
  <c r="AE46" i="131"/>
  <c r="AD47" i="131"/>
  <c r="AL47" i="131"/>
  <c r="AC48" i="131"/>
  <c r="AK48" i="131"/>
  <c r="AJ49" i="131"/>
  <c r="AI50" i="131"/>
  <c r="AQ50" i="131"/>
  <c r="AG52" i="131"/>
  <c r="AG51" i="131" s="1"/>
  <c r="P17" i="131" s="1"/>
  <c r="AG17" i="131" s="1"/>
  <c r="AO52" i="131"/>
  <c r="AO51" i="131" s="1"/>
  <c r="X17" i="131" s="1"/>
  <c r="AE54" i="131"/>
  <c r="AD55" i="131"/>
  <c r="AL55" i="131"/>
  <c r="AC56" i="131"/>
  <c r="AC51" i="131" s="1"/>
  <c r="L17" i="131" s="1"/>
  <c r="AC17" i="131" s="1"/>
  <c r="AK56" i="131"/>
  <c r="AK51" i="131" s="1"/>
  <c r="T17" i="131" s="1"/>
  <c r="AK17" i="131" s="1"/>
  <c r="AJ57" i="131"/>
  <c r="AI58" i="131"/>
  <c r="AQ58" i="131"/>
  <c r="AG60" i="131"/>
  <c r="AO60" i="131"/>
  <c r="AE62" i="131"/>
  <c r="AM62" i="131"/>
  <c r="AD63" i="131"/>
  <c r="AL63" i="131"/>
  <c r="AC64" i="131"/>
  <c r="AK64" i="131"/>
  <c r="AF66" i="131"/>
  <c r="AP66" i="131"/>
  <c r="AL71" i="131"/>
  <c r="AD71" i="131"/>
  <c r="AQ71" i="131"/>
  <c r="AI71" i="131"/>
  <c r="AP71" i="131"/>
  <c r="AH71" i="131"/>
  <c r="AO71" i="131"/>
  <c r="AO69" i="131" s="1"/>
  <c r="X11" i="131" s="1"/>
  <c r="AO11" i="131" s="1"/>
  <c r="AO10" i="131" s="1"/>
  <c r="X7" i="131" s="1"/>
  <c r="AO7" i="131" s="1"/>
  <c r="AG71" i="131"/>
  <c r="AG69" i="131" s="1"/>
  <c r="P11" i="131" s="1"/>
  <c r="AG11" i="131" s="1"/>
  <c r="AG10" i="131" s="1"/>
  <c r="P7" i="131" s="1"/>
  <c r="AG7" i="131" s="1"/>
  <c r="AR71" i="131"/>
  <c r="AC74" i="131"/>
  <c r="AP75" i="131"/>
  <c r="AH75" i="131"/>
  <c r="AM75" i="131"/>
  <c r="AE75" i="131"/>
  <c r="AL75" i="131"/>
  <c r="AD75" i="131"/>
  <c r="AK75" i="131"/>
  <c r="AC75" i="131"/>
  <c r="AR75" i="131"/>
  <c r="AL79" i="131"/>
  <c r="AD79" i="131"/>
  <c r="AQ79" i="131"/>
  <c r="AI79" i="131"/>
  <c r="AP79" i="131"/>
  <c r="AH79" i="131"/>
  <c r="AO79" i="131"/>
  <c r="AG79" i="131"/>
  <c r="AR79" i="131"/>
  <c r="AQ90" i="131"/>
  <c r="AI90" i="131"/>
  <c r="AN90" i="131"/>
  <c r="AF90" i="131"/>
  <c r="AM90" i="131"/>
  <c r="AE90" i="131"/>
  <c r="AL90" i="131"/>
  <c r="AD90" i="131"/>
  <c r="AR90" i="131"/>
  <c r="AQ98" i="131"/>
  <c r="AI98" i="131"/>
  <c r="AN98" i="131"/>
  <c r="AF98" i="131"/>
  <c r="AM98" i="131"/>
  <c r="AE98" i="131"/>
  <c r="AL98" i="131"/>
  <c r="AD98" i="131"/>
  <c r="AR98" i="131"/>
  <c r="AL104" i="131"/>
  <c r="AD104" i="131"/>
  <c r="AK104" i="131"/>
  <c r="AC104" i="131"/>
  <c r="AP104" i="131"/>
  <c r="AH104" i="131"/>
  <c r="AO104" i="131"/>
  <c r="AG104" i="131"/>
  <c r="AN104" i="131"/>
  <c r="AF104" i="131"/>
  <c r="AO107" i="131"/>
  <c r="AL112" i="131"/>
  <c r="AD112" i="131"/>
  <c r="AK112" i="131"/>
  <c r="AC112" i="131"/>
  <c r="AP112" i="131"/>
  <c r="AH112" i="131"/>
  <c r="AO112" i="131"/>
  <c r="AG112" i="131"/>
  <c r="AN112" i="131"/>
  <c r="AF112" i="131"/>
  <c r="AO28" i="132"/>
  <c r="AJ18" i="131"/>
  <c r="AE23" i="131"/>
  <c r="AD24" i="131"/>
  <c r="AJ26" i="131"/>
  <c r="AH28" i="131"/>
  <c r="AE31" i="131"/>
  <c r="AD32" i="131"/>
  <c r="AJ34" i="131"/>
  <c r="AH36" i="131"/>
  <c r="AE39" i="131"/>
  <c r="AD40" i="131"/>
  <c r="AJ42" i="131"/>
  <c r="AH44" i="131"/>
  <c r="AE47" i="131"/>
  <c r="AD48" i="131"/>
  <c r="AJ50" i="131"/>
  <c r="AH52" i="131"/>
  <c r="AE55" i="131"/>
  <c r="AD56" i="131"/>
  <c r="AJ58" i="131"/>
  <c r="AH60" i="131"/>
  <c r="AF62" i="131"/>
  <c r="AE63" i="131"/>
  <c r="AD64" i="131"/>
  <c r="AG66" i="131"/>
  <c r="AR66" i="131"/>
  <c r="AK72" i="131"/>
  <c r="AK69" i="131" s="1"/>
  <c r="T11" i="131" s="1"/>
  <c r="AK11" i="131" s="1"/>
  <c r="AK10" i="131" s="1"/>
  <c r="T7" i="131" s="1"/>
  <c r="AK7" i="131" s="1"/>
  <c r="AC72" i="131"/>
  <c r="AC69" i="131" s="1"/>
  <c r="L11" i="131" s="1"/>
  <c r="AC11" i="131" s="1"/>
  <c r="AC10" i="131" s="1"/>
  <c r="L7" i="131" s="1"/>
  <c r="AC7" i="131" s="1"/>
  <c r="AP72" i="131"/>
  <c r="AH72" i="131"/>
  <c r="AO72" i="131"/>
  <c r="AG72" i="131"/>
  <c r="AN72" i="131"/>
  <c r="AN69" i="131" s="1"/>
  <c r="W11" i="131" s="1"/>
  <c r="AN11" i="131" s="1"/>
  <c r="AN10" i="131" s="1"/>
  <c r="W7" i="131" s="1"/>
  <c r="AN7" i="131" s="1"/>
  <c r="AF72" i="131"/>
  <c r="AR72" i="131"/>
  <c r="AG74" i="131"/>
  <c r="AK80" i="131"/>
  <c r="AC80" i="131"/>
  <c r="AP80" i="131"/>
  <c r="AH80" i="131"/>
  <c r="AO80" i="131"/>
  <c r="AG80" i="131"/>
  <c r="AN80" i="131"/>
  <c r="AF80" i="131"/>
  <c r="AR80" i="131"/>
  <c r="AP83" i="131"/>
  <c r="AH83" i="131"/>
  <c r="AM83" i="131"/>
  <c r="AE83" i="131"/>
  <c r="AL83" i="131"/>
  <c r="AD83" i="131"/>
  <c r="AK83" i="131"/>
  <c r="AC83" i="131"/>
  <c r="AR83" i="131"/>
  <c r="AL87" i="131"/>
  <c r="AD87" i="131"/>
  <c r="AQ87" i="131"/>
  <c r="AI87" i="131"/>
  <c r="AP87" i="131"/>
  <c r="AH87" i="131"/>
  <c r="AO87" i="131"/>
  <c r="AO82" i="131" s="1"/>
  <c r="X21" i="131" s="1"/>
  <c r="AO21" i="131" s="1"/>
  <c r="AG87" i="131"/>
  <c r="AR87" i="131"/>
  <c r="AP91" i="131"/>
  <c r="AH91" i="131"/>
  <c r="AM91" i="131"/>
  <c r="AE91" i="131"/>
  <c r="AL91" i="131"/>
  <c r="AD91" i="131"/>
  <c r="AK91" i="131"/>
  <c r="AC91" i="131"/>
  <c r="AR91" i="131"/>
  <c r="AP99" i="131"/>
  <c r="AH99" i="131"/>
  <c r="AM99" i="131"/>
  <c r="AE99" i="131"/>
  <c r="AL99" i="131"/>
  <c r="AD99" i="131"/>
  <c r="AK99" i="131"/>
  <c r="AC99" i="131"/>
  <c r="AR99" i="131"/>
  <c r="AM103" i="131"/>
  <c r="AE103" i="131"/>
  <c r="AL103" i="131"/>
  <c r="AD103" i="131"/>
  <c r="AQ103" i="131"/>
  <c r="AI103" i="131"/>
  <c r="AP103" i="131"/>
  <c r="AH103" i="131"/>
  <c r="AO103" i="131"/>
  <c r="AG103" i="131"/>
  <c r="AR107" i="131"/>
  <c r="AM111" i="131"/>
  <c r="AE111" i="131"/>
  <c r="AL111" i="131"/>
  <c r="AD111" i="131"/>
  <c r="AQ111" i="131"/>
  <c r="AI111" i="131"/>
  <c r="AP111" i="131"/>
  <c r="AH111" i="131"/>
  <c r="AO111" i="131"/>
  <c r="AG111" i="131"/>
  <c r="AM24" i="132"/>
  <c r="AE24" i="132"/>
  <c r="AL24" i="132"/>
  <c r="AD24" i="132"/>
  <c r="AQ24" i="132"/>
  <c r="AI24" i="132"/>
  <c r="AP24" i="132"/>
  <c r="AH24" i="132"/>
  <c r="AO24" i="132"/>
  <c r="AG24" i="132"/>
  <c r="AR28" i="132"/>
  <c r="AR25" i="132" s="1"/>
  <c r="AA9" i="132" s="1"/>
  <c r="AR9" i="132" s="1"/>
  <c r="AR8" i="132" s="1"/>
  <c r="AA6" i="132" s="1"/>
  <c r="AR6" i="132" s="1"/>
  <c r="AM111" i="132"/>
  <c r="AE111" i="132"/>
  <c r="AJ111" i="132"/>
  <c r="AR111" i="132"/>
  <c r="AI111" i="132"/>
  <c r="AQ111" i="132"/>
  <c r="AH111" i="132"/>
  <c r="AP111" i="132"/>
  <c r="AG111" i="132"/>
  <c r="AO111" i="132"/>
  <c r="AF111" i="132"/>
  <c r="AN111" i="132"/>
  <c r="AD111" i="132"/>
  <c r="AL111" i="132"/>
  <c r="AC111" i="132"/>
  <c r="AK111" i="132"/>
  <c r="AJ68" i="131"/>
  <c r="AR68" i="131"/>
  <c r="AH70" i="131"/>
  <c r="AH69" i="131" s="1"/>
  <c r="Q11" i="131" s="1"/>
  <c r="AH11" i="131" s="1"/>
  <c r="AH10" i="131" s="1"/>
  <c r="Q7" i="131" s="1"/>
  <c r="AH7" i="131" s="1"/>
  <c r="AP70" i="131"/>
  <c r="AP69" i="131" s="1"/>
  <c r="Y11" i="131" s="1"/>
  <c r="AP11" i="131" s="1"/>
  <c r="AP10" i="131" s="1"/>
  <c r="Y7" i="131" s="1"/>
  <c r="AP7" i="131" s="1"/>
  <c r="AJ76" i="131"/>
  <c r="AR76" i="131"/>
  <c r="AH78" i="131"/>
  <c r="AP78" i="131"/>
  <c r="AJ84" i="131"/>
  <c r="AR84" i="131"/>
  <c r="AH86" i="131"/>
  <c r="AP86" i="131"/>
  <c r="AJ92" i="131"/>
  <c r="AR92" i="131"/>
  <c r="AH94" i="131"/>
  <c r="AP94" i="131"/>
  <c r="AJ100" i="131"/>
  <c r="AR100" i="131"/>
  <c r="AH102" i="131"/>
  <c r="AP102" i="131"/>
  <c r="AD106" i="131"/>
  <c r="AL106" i="131"/>
  <c r="AJ108" i="131"/>
  <c r="AR108" i="131"/>
  <c r="AH110" i="131"/>
  <c r="AP110" i="131"/>
  <c r="AD19" i="132"/>
  <c r="AL19" i="132"/>
  <c r="AH23" i="132"/>
  <c r="AP23" i="132"/>
  <c r="AD27" i="132"/>
  <c r="AD25" i="132" s="1"/>
  <c r="M9" i="132" s="1"/>
  <c r="AD9" i="132" s="1"/>
  <c r="AD8" i="132" s="1"/>
  <c r="M6" i="132" s="1"/>
  <c r="AD6" i="132" s="1"/>
  <c r="AL27" i="132"/>
  <c r="AL25" i="132" s="1"/>
  <c r="U9" i="132" s="1"/>
  <c r="AL9" i="132" s="1"/>
  <c r="AL8" i="132" s="1"/>
  <c r="U6" i="132" s="1"/>
  <c r="AL6" i="132" s="1"/>
  <c r="AL5" i="132" s="1"/>
  <c r="AJ29" i="132"/>
  <c r="AR29" i="132"/>
  <c r="AH31" i="132"/>
  <c r="AP31" i="132"/>
  <c r="AG32" i="132"/>
  <c r="AO32" i="132"/>
  <c r="AO25" i="132" s="1"/>
  <c r="X9" i="132" s="1"/>
  <c r="AO9" i="132" s="1"/>
  <c r="AO8" i="132" s="1"/>
  <c r="X6" i="132" s="1"/>
  <c r="AO6" i="132" s="1"/>
  <c r="AF33" i="132"/>
  <c r="AN33" i="132"/>
  <c r="AD35" i="132"/>
  <c r="AL35" i="132"/>
  <c r="AI41" i="132"/>
  <c r="AK48" i="132"/>
  <c r="AQ49" i="132"/>
  <c r="AI57" i="132"/>
  <c r="AQ69" i="132"/>
  <c r="Z11" i="132" s="1"/>
  <c r="AQ11" i="132" s="1"/>
  <c r="AQ10" i="132" s="1"/>
  <c r="Z7" i="132" s="1"/>
  <c r="AQ7" i="132" s="1"/>
  <c r="AF65" i="131"/>
  <c r="AN65" i="131"/>
  <c r="AC68" i="131"/>
  <c r="AK68" i="131"/>
  <c r="AI70" i="131"/>
  <c r="AI69" i="131" s="1"/>
  <c r="R11" i="131" s="1"/>
  <c r="AI11" i="131" s="1"/>
  <c r="AI10" i="131" s="1"/>
  <c r="R7" i="131" s="1"/>
  <c r="AI7" i="131" s="1"/>
  <c r="AQ70" i="131"/>
  <c r="AF73" i="131"/>
  <c r="AN73" i="131"/>
  <c r="AC76" i="131"/>
  <c r="AK76" i="131"/>
  <c r="AJ77" i="131"/>
  <c r="AR77" i="131"/>
  <c r="AI78" i="131"/>
  <c r="AQ78" i="131"/>
  <c r="AN81" i="131"/>
  <c r="AC84" i="131"/>
  <c r="AK84" i="131"/>
  <c r="AJ85" i="131"/>
  <c r="AR85" i="131"/>
  <c r="AI86" i="131"/>
  <c r="AI82" i="131" s="1"/>
  <c r="R21" i="131" s="1"/>
  <c r="AI21" i="131" s="1"/>
  <c r="AQ86" i="131"/>
  <c r="AQ82" i="131" s="1"/>
  <c r="Z21" i="131" s="1"/>
  <c r="AQ21" i="131" s="1"/>
  <c r="AF89" i="131"/>
  <c r="AN89" i="131"/>
  <c r="AC92" i="131"/>
  <c r="AK92" i="131"/>
  <c r="AJ93" i="131"/>
  <c r="AR93" i="131"/>
  <c r="AI94" i="131"/>
  <c r="AQ94" i="131"/>
  <c r="AF97" i="131"/>
  <c r="AN97" i="131"/>
  <c r="AC100" i="131"/>
  <c r="AK100" i="131"/>
  <c r="AJ101" i="131"/>
  <c r="AR101" i="131"/>
  <c r="AI102" i="131"/>
  <c r="AQ102" i="131"/>
  <c r="AF105" i="131"/>
  <c r="AN105" i="131"/>
  <c r="AE106" i="131"/>
  <c r="AM106" i="131"/>
  <c r="AC108" i="131"/>
  <c r="AK108" i="131"/>
  <c r="AJ109" i="131"/>
  <c r="AR109" i="131"/>
  <c r="AI110" i="131"/>
  <c r="AQ110" i="131"/>
  <c r="AF18" i="132"/>
  <c r="AN18" i="132"/>
  <c r="AE19" i="132"/>
  <c r="AM19" i="132"/>
  <c r="AI23" i="132"/>
  <c r="AQ23" i="132"/>
  <c r="AF26" i="132"/>
  <c r="AN26" i="132"/>
  <c r="AE27" i="132"/>
  <c r="AM27" i="132"/>
  <c r="AC29" i="132"/>
  <c r="AK29" i="132"/>
  <c r="AK25" i="132" s="1"/>
  <c r="T9" i="132" s="1"/>
  <c r="AK9" i="132" s="1"/>
  <c r="AK8" i="132" s="1"/>
  <c r="T6" i="132" s="1"/>
  <c r="AK6" i="132" s="1"/>
  <c r="AJ30" i="132"/>
  <c r="AR30" i="132"/>
  <c r="AI31" i="132"/>
  <c r="AQ31" i="132"/>
  <c r="AH32" i="132"/>
  <c r="AP32" i="132"/>
  <c r="AG33" i="132"/>
  <c r="AO33" i="132"/>
  <c r="AF34" i="132"/>
  <c r="AN34" i="132"/>
  <c r="AE35" i="132"/>
  <c r="AM35" i="132"/>
  <c r="AJ41" i="132"/>
  <c r="AO48" i="132"/>
  <c r="AJ57" i="132"/>
  <c r="AQ81" i="132"/>
  <c r="AI81" i="132"/>
  <c r="AP81" i="132"/>
  <c r="AH81" i="132"/>
  <c r="AO81" i="132"/>
  <c r="AG81" i="132"/>
  <c r="AN81" i="132"/>
  <c r="AF81" i="132"/>
  <c r="AM81" i="132"/>
  <c r="AE81" i="132"/>
  <c r="AL81" i="132"/>
  <c r="AD81" i="132"/>
  <c r="AK81" i="132"/>
  <c r="AC81" i="132"/>
  <c r="AQ89" i="132"/>
  <c r="AI89" i="132"/>
  <c r="AP89" i="132"/>
  <c r="AH89" i="132"/>
  <c r="AO89" i="132"/>
  <c r="AG89" i="132"/>
  <c r="AN89" i="132"/>
  <c r="AF89" i="132"/>
  <c r="AM89" i="132"/>
  <c r="AE89" i="132"/>
  <c r="AL89" i="132"/>
  <c r="AD89" i="132"/>
  <c r="AK89" i="132"/>
  <c r="AC89" i="132"/>
  <c r="AD68" i="131"/>
  <c r="AL68" i="131"/>
  <c r="AJ70" i="131"/>
  <c r="AR70" i="131"/>
  <c r="AD76" i="131"/>
  <c r="AL76" i="131"/>
  <c r="AJ78" i="131"/>
  <c r="AR78" i="131"/>
  <c r="AD84" i="131"/>
  <c r="AL84" i="131"/>
  <c r="AJ86" i="131"/>
  <c r="AR86" i="131"/>
  <c r="AD92" i="131"/>
  <c r="AL92" i="131"/>
  <c r="AJ94" i="131"/>
  <c r="AR94" i="131"/>
  <c r="AD100" i="131"/>
  <c r="AL100" i="131"/>
  <c r="AJ102" i="131"/>
  <c r="AR102" i="131"/>
  <c r="AF106" i="131"/>
  <c r="AN106" i="131"/>
  <c r="AD108" i="131"/>
  <c r="AL108" i="131"/>
  <c r="AJ110" i="131"/>
  <c r="AR110" i="131"/>
  <c r="AF19" i="132"/>
  <c r="AN19" i="132"/>
  <c r="AJ23" i="132"/>
  <c r="AR23" i="132"/>
  <c r="AF27" i="132"/>
  <c r="AN27" i="132"/>
  <c r="AL29" i="132"/>
  <c r="AJ31" i="132"/>
  <c r="AR31" i="132"/>
  <c r="AI32" i="132"/>
  <c r="AQ32" i="132"/>
  <c r="AH33" i="132"/>
  <c r="AP33" i="132"/>
  <c r="AF35" i="132"/>
  <c r="AN35" i="132"/>
  <c r="AL37" i="132"/>
  <c r="AD37" i="132"/>
  <c r="AK37" i="132"/>
  <c r="AC37" i="132"/>
  <c r="AQ37" i="132"/>
  <c r="AI37" i="132"/>
  <c r="AP37" i="132"/>
  <c r="AH37" i="132"/>
  <c r="AO37" i="132"/>
  <c r="AG37" i="132"/>
  <c r="AL53" i="132"/>
  <c r="AD53" i="132"/>
  <c r="AK53" i="132"/>
  <c r="AC53" i="132"/>
  <c r="AQ53" i="132"/>
  <c r="AI53" i="132"/>
  <c r="AP53" i="132"/>
  <c r="AH53" i="132"/>
  <c r="AO53" i="132"/>
  <c r="AG53" i="132"/>
  <c r="AN57" i="132"/>
  <c r="AQ73" i="132"/>
  <c r="AI73" i="132"/>
  <c r="AP73" i="132"/>
  <c r="AH73" i="132"/>
  <c r="AO73" i="132"/>
  <c r="AG73" i="132"/>
  <c r="AM73" i="132"/>
  <c r="AE73" i="132"/>
  <c r="AL73" i="132"/>
  <c r="AD73" i="132"/>
  <c r="AK73" i="132"/>
  <c r="AK69" i="132" s="1"/>
  <c r="T11" i="132" s="1"/>
  <c r="AK11" i="132" s="1"/>
  <c r="AK10" i="132" s="1"/>
  <c r="T7" i="132" s="1"/>
  <c r="AK7" i="132" s="1"/>
  <c r="AC73" i="132"/>
  <c r="AJ32" i="132"/>
  <c r="AR32" i="132"/>
  <c r="AI33" i="132"/>
  <c r="AQ33" i="132"/>
  <c r="AG35" i="132"/>
  <c r="AG25" i="132" s="1"/>
  <c r="P9" i="132" s="1"/>
  <c r="AG9" i="132" s="1"/>
  <c r="AG8" i="132" s="1"/>
  <c r="P6" i="132" s="1"/>
  <c r="AG6" i="132" s="1"/>
  <c r="AO35" i="132"/>
  <c r="AP49" i="132"/>
  <c r="AH49" i="132"/>
  <c r="AO49" i="132"/>
  <c r="AG49" i="132"/>
  <c r="AM49" i="132"/>
  <c r="AE49" i="132"/>
  <c r="AL49" i="132"/>
  <c r="AD49" i="132"/>
  <c r="AK49" i="132"/>
  <c r="AC49" i="132"/>
  <c r="AK95" i="132"/>
  <c r="T22" i="132" s="1"/>
  <c r="AK22" i="132" s="1"/>
  <c r="AJ33" i="132"/>
  <c r="AR33" i="132"/>
  <c r="AQ48" i="132"/>
  <c r="AI48" i="132"/>
  <c r="AP48" i="132"/>
  <c r="AH48" i="132"/>
  <c r="AN48" i="132"/>
  <c r="AF48" i="132"/>
  <c r="AM48" i="132"/>
  <c r="AE48" i="132"/>
  <c r="AL48" i="132"/>
  <c r="AD48" i="132"/>
  <c r="AM61" i="132"/>
  <c r="AE61" i="132"/>
  <c r="AL61" i="132"/>
  <c r="AD61" i="132"/>
  <c r="AK61" i="132"/>
  <c r="AC61" i="132"/>
  <c r="AQ61" i="132"/>
  <c r="AI61" i="132"/>
  <c r="AP61" i="132"/>
  <c r="AH61" i="132"/>
  <c r="AO61" i="132"/>
  <c r="AG61" i="132"/>
  <c r="AQ65" i="132"/>
  <c r="AI65" i="132"/>
  <c r="AP65" i="132"/>
  <c r="AH65" i="132"/>
  <c r="AO65" i="132"/>
  <c r="AG65" i="132"/>
  <c r="AM65" i="132"/>
  <c r="AE65" i="132"/>
  <c r="AL65" i="132"/>
  <c r="AD65" i="132"/>
  <c r="AK65" i="132"/>
  <c r="AC65" i="132"/>
  <c r="AO95" i="132"/>
  <c r="X22" i="132" s="1"/>
  <c r="AO22" i="132" s="1"/>
  <c r="AJ65" i="131"/>
  <c r="AG68" i="131"/>
  <c r="AE70" i="131"/>
  <c r="AJ73" i="131"/>
  <c r="AG76" i="131"/>
  <c r="AF77" i="131"/>
  <c r="AE78" i="131"/>
  <c r="AJ81" i="131"/>
  <c r="AG84" i="131"/>
  <c r="AG82" i="131" s="1"/>
  <c r="P21" i="131" s="1"/>
  <c r="AG21" i="131" s="1"/>
  <c r="AF85" i="131"/>
  <c r="AF82" i="131" s="1"/>
  <c r="O21" i="131" s="1"/>
  <c r="AF21" i="131" s="1"/>
  <c r="AE86" i="131"/>
  <c r="AJ89" i="131"/>
  <c r="AG92" i="131"/>
  <c r="AF93" i="131"/>
  <c r="AE94" i="131"/>
  <c r="AJ97" i="131"/>
  <c r="AG100" i="131"/>
  <c r="AF101" i="131"/>
  <c r="AE102" i="131"/>
  <c r="AJ105" i="131"/>
  <c r="AI106" i="131"/>
  <c r="AQ106" i="131"/>
  <c r="AG108" i="131"/>
  <c r="AF109" i="131"/>
  <c r="AE110" i="131"/>
  <c r="AJ18" i="132"/>
  <c r="AI19" i="132"/>
  <c r="AQ19" i="132"/>
  <c r="AE23" i="132"/>
  <c r="AJ26" i="132"/>
  <c r="AJ25" i="132" s="1"/>
  <c r="S9" i="132" s="1"/>
  <c r="AJ9" i="132" s="1"/>
  <c r="AJ8" i="132" s="1"/>
  <c r="S6" i="132" s="1"/>
  <c r="AJ6" i="132" s="1"/>
  <c r="AI27" i="132"/>
  <c r="AQ27" i="132"/>
  <c r="AQ25" i="132" s="1"/>
  <c r="Z9" i="132" s="1"/>
  <c r="AQ9" i="132" s="1"/>
  <c r="AQ8" i="132" s="1"/>
  <c r="Z6" i="132" s="1"/>
  <c r="AQ6" i="132" s="1"/>
  <c r="AG29" i="132"/>
  <c r="AF30" i="132"/>
  <c r="AE31" i="132"/>
  <c r="AD32" i="132"/>
  <c r="AL32" i="132"/>
  <c r="AC33" i="132"/>
  <c r="AK33" i="132"/>
  <c r="AJ34" i="132"/>
  <c r="AI35" i="132"/>
  <c r="AQ35" i="132"/>
  <c r="AJ37" i="132"/>
  <c r="AL45" i="132"/>
  <c r="AD45" i="132"/>
  <c r="AK45" i="132"/>
  <c r="AC45" i="132"/>
  <c r="AQ45" i="132"/>
  <c r="AI45" i="132"/>
  <c r="AP45" i="132"/>
  <c r="AH45" i="132"/>
  <c r="AO45" i="132"/>
  <c r="AG45" i="132"/>
  <c r="AC48" i="132"/>
  <c r="AI49" i="132"/>
  <c r="AJ53" i="132"/>
  <c r="AF61" i="132"/>
  <c r="AF65" i="132"/>
  <c r="AN73" i="132"/>
  <c r="AM77" i="132"/>
  <c r="AE77" i="132"/>
  <c r="AL77" i="132"/>
  <c r="AD77" i="132"/>
  <c r="AK77" i="132"/>
  <c r="AC77" i="132"/>
  <c r="AQ77" i="132"/>
  <c r="AI77" i="132"/>
  <c r="AP77" i="132"/>
  <c r="AH77" i="132"/>
  <c r="AO77" i="132"/>
  <c r="AG77" i="132"/>
  <c r="AQ97" i="132"/>
  <c r="AI97" i="132"/>
  <c r="AP97" i="132"/>
  <c r="AH97" i="132"/>
  <c r="AO97" i="132"/>
  <c r="AG97" i="132"/>
  <c r="AG95" i="132" s="1"/>
  <c r="P22" i="132" s="1"/>
  <c r="AG22" i="132" s="1"/>
  <c r="AN97" i="132"/>
  <c r="AF97" i="132"/>
  <c r="AM97" i="132"/>
  <c r="AE97" i="132"/>
  <c r="AL97" i="132"/>
  <c r="AD97" i="132"/>
  <c r="AK97" i="132"/>
  <c r="AC97" i="132"/>
  <c r="AC95" i="132" s="1"/>
  <c r="L22" i="132" s="1"/>
  <c r="AC22" i="132" s="1"/>
  <c r="AJ106" i="131"/>
  <c r="AJ19" i="132"/>
  <c r="AJ27" i="132"/>
  <c r="AE32" i="132"/>
  <c r="AD33" i="132"/>
  <c r="AJ35" i="132"/>
  <c r="AP41" i="132"/>
  <c r="AP38" i="132" s="1"/>
  <c r="Y16" i="132" s="1"/>
  <c r="AP16" i="132" s="1"/>
  <c r="AH41" i="132"/>
  <c r="AH38" i="132" s="1"/>
  <c r="Q16" i="132" s="1"/>
  <c r="AH16" i="132" s="1"/>
  <c r="AO41" i="132"/>
  <c r="AG41" i="132"/>
  <c r="AM41" i="132"/>
  <c r="AE41" i="132"/>
  <c r="AL41" i="132"/>
  <c r="AD41" i="132"/>
  <c r="AK41" i="132"/>
  <c r="AK38" i="132" s="1"/>
  <c r="T16" i="132" s="1"/>
  <c r="AK16" i="132" s="1"/>
  <c r="AK15" i="132" s="1"/>
  <c r="T13" i="132" s="1"/>
  <c r="AK13" i="132" s="1"/>
  <c r="AC41" i="132"/>
  <c r="AG48" i="132"/>
  <c r="AJ49" i="132"/>
  <c r="AP57" i="132"/>
  <c r="AH57" i="132"/>
  <c r="AO57" i="132"/>
  <c r="AG57" i="132"/>
  <c r="AM57" i="132"/>
  <c r="AE57" i="132"/>
  <c r="AL57" i="132"/>
  <c r="AD57" i="132"/>
  <c r="AK57" i="132"/>
  <c r="AK51" i="132" s="1"/>
  <c r="T17" i="132" s="1"/>
  <c r="AK17" i="132" s="1"/>
  <c r="AC57" i="132"/>
  <c r="AJ61" i="132"/>
  <c r="AJ65" i="132"/>
  <c r="AQ105" i="132"/>
  <c r="AI105" i="132"/>
  <c r="AP105" i="132"/>
  <c r="AH105" i="132"/>
  <c r="AO105" i="132"/>
  <c r="AG105" i="132"/>
  <c r="AN105" i="132"/>
  <c r="AF105" i="132"/>
  <c r="AM105" i="132"/>
  <c r="AE105" i="132"/>
  <c r="AL105" i="132"/>
  <c r="AD105" i="132"/>
  <c r="AK105" i="132"/>
  <c r="AC105" i="132"/>
  <c r="AE39" i="132"/>
  <c r="AM39" i="132"/>
  <c r="AJ42" i="132"/>
  <c r="AR42" i="132"/>
  <c r="AR38" i="132" s="1"/>
  <c r="AA16" i="132" s="1"/>
  <c r="AR16" i="132" s="1"/>
  <c r="AI43" i="132"/>
  <c r="AQ43" i="132"/>
  <c r="AH44" i="132"/>
  <c r="AP44" i="132"/>
  <c r="AF46" i="132"/>
  <c r="AN46" i="132"/>
  <c r="AE47" i="132"/>
  <c r="AM47" i="132"/>
  <c r="AJ50" i="132"/>
  <c r="AR50" i="132"/>
  <c r="AH52" i="132"/>
  <c r="AP52" i="132"/>
  <c r="AF54" i="132"/>
  <c r="AF51" i="132" s="1"/>
  <c r="O17" i="132" s="1"/>
  <c r="AF17" i="132" s="1"/>
  <c r="AN54" i="132"/>
  <c r="AE55" i="132"/>
  <c r="AM55" i="132"/>
  <c r="AM51" i="132" s="1"/>
  <c r="V17" i="132" s="1"/>
  <c r="AM17" i="132" s="1"/>
  <c r="AJ58" i="132"/>
  <c r="AR58" i="132"/>
  <c r="AI59" i="132"/>
  <c r="AQ59" i="132"/>
  <c r="AH60" i="132"/>
  <c r="AP60" i="132"/>
  <c r="AF62" i="132"/>
  <c r="AN62" i="132"/>
  <c r="AN51" i="132" s="1"/>
  <c r="W17" i="132" s="1"/>
  <c r="AN17" i="132" s="1"/>
  <c r="AE63" i="132"/>
  <c r="AM63" i="132"/>
  <c r="AD64" i="132"/>
  <c r="AL64" i="132"/>
  <c r="AJ66" i="132"/>
  <c r="AR66" i="132"/>
  <c r="AP68" i="132"/>
  <c r="AF70" i="132"/>
  <c r="AN70" i="132"/>
  <c r="AD72" i="132"/>
  <c r="AD69" i="132" s="1"/>
  <c r="M11" i="132" s="1"/>
  <c r="AD11" i="132" s="1"/>
  <c r="AD10" i="132" s="1"/>
  <c r="M7" i="132" s="1"/>
  <c r="AD7" i="132" s="1"/>
  <c r="AL72" i="132"/>
  <c r="AL69" i="132" s="1"/>
  <c r="U11" i="132" s="1"/>
  <c r="AL11" i="132" s="1"/>
  <c r="AL10" i="132" s="1"/>
  <c r="U7" i="132" s="1"/>
  <c r="AL7" i="132" s="1"/>
  <c r="AJ74" i="132"/>
  <c r="AR74" i="132"/>
  <c r="AF78" i="132"/>
  <c r="AN78" i="132"/>
  <c r="AD80" i="132"/>
  <c r="AL80" i="132"/>
  <c r="AG85" i="132"/>
  <c r="AG82" i="132" s="1"/>
  <c r="P21" i="132" s="1"/>
  <c r="AG21" i="132" s="1"/>
  <c r="AG20" i="132" s="1"/>
  <c r="P14" i="132" s="1"/>
  <c r="AG14" i="132" s="1"/>
  <c r="AO85" i="132"/>
  <c r="AO82" i="132" s="1"/>
  <c r="X21" i="132" s="1"/>
  <c r="AO21" i="132" s="1"/>
  <c r="AO20" i="132" s="1"/>
  <c r="X14" i="132" s="1"/>
  <c r="AO14" i="132" s="1"/>
  <c r="AD88" i="132"/>
  <c r="AL88" i="132"/>
  <c r="AJ90" i="132"/>
  <c r="AR90" i="132"/>
  <c r="AG93" i="132"/>
  <c r="AO93" i="132"/>
  <c r="AD96" i="132"/>
  <c r="AL96" i="132"/>
  <c r="AJ98" i="132"/>
  <c r="AR98" i="132"/>
  <c r="AR95" i="132" s="1"/>
  <c r="AA22" i="132" s="1"/>
  <c r="AR22" i="132" s="1"/>
  <c r="AG101" i="132"/>
  <c r="AO101" i="132"/>
  <c r="AD104" i="132"/>
  <c r="AL104" i="132"/>
  <c r="AJ106" i="132"/>
  <c r="AR106" i="132"/>
  <c r="AN110" i="132"/>
  <c r="AF110" i="132"/>
  <c r="AK110" i="132"/>
  <c r="AE112" i="132"/>
  <c r="AN112" i="132"/>
  <c r="AF39" i="132"/>
  <c r="AN39" i="132"/>
  <c r="AN38" i="132" s="1"/>
  <c r="W16" i="132" s="1"/>
  <c r="AN16" i="132" s="1"/>
  <c r="AC42" i="132"/>
  <c r="AK42" i="132"/>
  <c r="AJ43" i="132"/>
  <c r="AR43" i="132"/>
  <c r="AI44" i="132"/>
  <c r="AQ44" i="132"/>
  <c r="AG46" i="132"/>
  <c r="AO46" i="132"/>
  <c r="AF47" i="132"/>
  <c r="AN47" i="132"/>
  <c r="AK50" i="132"/>
  <c r="AI52" i="132"/>
  <c r="AQ52" i="132"/>
  <c r="AG54" i="132"/>
  <c r="AO54" i="132"/>
  <c r="AF55" i="132"/>
  <c r="AN55" i="132"/>
  <c r="AK58" i="132"/>
  <c r="AJ59" i="132"/>
  <c r="AR59" i="132"/>
  <c r="AI60" i="132"/>
  <c r="AQ60" i="132"/>
  <c r="AG62" i="132"/>
  <c r="AO62" i="132"/>
  <c r="AF63" i="132"/>
  <c r="AN63" i="132"/>
  <c r="AE64" i="132"/>
  <c r="AM64" i="132"/>
  <c r="AC66" i="132"/>
  <c r="AK66" i="132"/>
  <c r="AJ67" i="132"/>
  <c r="AR67" i="132"/>
  <c r="AI68" i="132"/>
  <c r="AQ68" i="132"/>
  <c r="AG70" i="132"/>
  <c r="AO70" i="132"/>
  <c r="AF71" i="132"/>
  <c r="AN71" i="132"/>
  <c r="AE72" i="132"/>
  <c r="AE69" i="132" s="1"/>
  <c r="N11" i="132" s="1"/>
  <c r="AE11" i="132" s="1"/>
  <c r="AE10" i="132" s="1"/>
  <c r="N7" i="132" s="1"/>
  <c r="AE7" i="132" s="1"/>
  <c r="AM72" i="132"/>
  <c r="AM69" i="132" s="1"/>
  <c r="V11" i="132" s="1"/>
  <c r="AM11" i="132" s="1"/>
  <c r="AM10" i="132" s="1"/>
  <c r="V7" i="132" s="1"/>
  <c r="AM7" i="132" s="1"/>
  <c r="AC74" i="132"/>
  <c r="AK74" i="132"/>
  <c r="AJ75" i="132"/>
  <c r="AR75" i="132"/>
  <c r="AI76" i="132"/>
  <c r="AQ76" i="132"/>
  <c r="AG78" i="132"/>
  <c r="AO78" i="132"/>
  <c r="AF79" i="132"/>
  <c r="AN79" i="132"/>
  <c r="AE80" i="132"/>
  <c r="AM80" i="132"/>
  <c r="AJ83" i="132"/>
  <c r="AR83" i="132"/>
  <c r="AR82" i="132" s="1"/>
  <c r="AA21" i="132" s="1"/>
  <c r="AR21" i="132" s="1"/>
  <c r="AR20" i="132" s="1"/>
  <c r="AA14" i="132" s="1"/>
  <c r="AR14" i="132" s="1"/>
  <c r="AI84" i="132"/>
  <c r="AQ84" i="132"/>
  <c r="AQ82" i="132" s="1"/>
  <c r="Z21" i="132" s="1"/>
  <c r="AQ21" i="132" s="1"/>
  <c r="AQ20" i="132" s="1"/>
  <c r="Z14" i="132" s="1"/>
  <c r="AQ14" i="132" s="1"/>
  <c r="AH85" i="132"/>
  <c r="AH82" i="132" s="1"/>
  <c r="Q21" i="132" s="1"/>
  <c r="AH21" i="132" s="1"/>
  <c r="AH20" i="132" s="1"/>
  <c r="Q14" i="132" s="1"/>
  <c r="AH14" i="132" s="1"/>
  <c r="AP85" i="132"/>
  <c r="AP82" i="132" s="1"/>
  <c r="Y21" i="132" s="1"/>
  <c r="AP21" i="132" s="1"/>
  <c r="AG86" i="132"/>
  <c r="AO86" i="132"/>
  <c r="AF87" i="132"/>
  <c r="AN87" i="132"/>
  <c r="AN82" i="132" s="1"/>
  <c r="W21" i="132" s="1"/>
  <c r="AN21" i="132" s="1"/>
  <c r="AE88" i="132"/>
  <c r="AM88" i="132"/>
  <c r="AM82" i="132" s="1"/>
  <c r="V21" i="132" s="1"/>
  <c r="AM21" i="132" s="1"/>
  <c r="AC90" i="132"/>
  <c r="AK90" i="132"/>
  <c r="AJ91" i="132"/>
  <c r="AR91" i="132"/>
  <c r="AI92" i="132"/>
  <c r="AQ92" i="132"/>
  <c r="AH93" i="132"/>
  <c r="AP93" i="132"/>
  <c r="AG94" i="132"/>
  <c r="AO94" i="132"/>
  <c r="AE96" i="132"/>
  <c r="AM96" i="132"/>
  <c r="AC98" i="132"/>
  <c r="AK98" i="132"/>
  <c r="AJ99" i="132"/>
  <c r="AR99" i="132"/>
  <c r="AQ100" i="132"/>
  <c r="AH101" i="132"/>
  <c r="AP101" i="132"/>
  <c r="AG102" i="132"/>
  <c r="AO102" i="132"/>
  <c r="AE104" i="132"/>
  <c r="AM104" i="132"/>
  <c r="AC106" i="132"/>
  <c r="AK106" i="132"/>
  <c r="AJ107" i="132"/>
  <c r="AR107" i="132"/>
  <c r="AO109" i="132"/>
  <c r="AG109" i="132"/>
  <c r="AK109" i="132"/>
  <c r="AC110" i="132"/>
  <c r="AL110" i="132"/>
  <c r="AF112" i="132"/>
  <c r="AO112" i="132"/>
  <c r="AG39" i="132"/>
  <c r="AO39" i="132"/>
  <c r="AL42" i="132"/>
  <c r="AJ44" i="132"/>
  <c r="AR44" i="132"/>
  <c r="AP46" i="132"/>
  <c r="AO47" i="132"/>
  <c r="AJ52" i="132"/>
  <c r="AR52" i="132"/>
  <c r="AH54" i="132"/>
  <c r="AP54" i="132"/>
  <c r="AG55" i="132"/>
  <c r="AO55" i="132"/>
  <c r="AL58" i="132"/>
  <c r="AC59" i="132"/>
  <c r="AK59" i="132"/>
  <c r="AJ60" i="132"/>
  <c r="AR60" i="132"/>
  <c r="AH62" i="132"/>
  <c r="AP62" i="132"/>
  <c r="AG63" i="132"/>
  <c r="AO63" i="132"/>
  <c r="AF64" i="132"/>
  <c r="AN64" i="132"/>
  <c r="AD66" i="132"/>
  <c r="AL66" i="132"/>
  <c r="AK67" i="132"/>
  <c r="AJ68" i="132"/>
  <c r="AR68" i="132"/>
  <c r="AH70" i="132"/>
  <c r="AH69" i="132" s="1"/>
  <c r="Q11" i="132" s="1"/>
  <c r="AH11" i="132" s="1"/>
  <c r="AH10" i="132" s="1"/>
  <c r="Q7" i="132" s="1"/>
  <c r="AH7" i="132" s="1"/>
  <c r="AP70" i="132"/>
  <c r="AO71" i="132"/>
  <c r="AF72" i="132"/>
  <c r="AN72" i="132"/>
  <c r="AD74" i="132"/>
  <c r="AL74" i="132"/>
  <c r="AK75" i="132"/>
  <c r="AJ76" i="132"/>
  <c r="AR76" i="132"/>
  <c r="AH78" i="132"/>
  <c r="AP78" i="132"/>
  <c r="AG79" i="132"/>
  <c r="AO79" i="132"/>
  <c r="AF80" i="132"/>
  <c r="AN80" i="132"/>
  <c r="AC83" i="132"/>
  <c r="AC82" i="132" s="1"/>
  <c r="L21" i="132" s="1"/>
  <c r="AC21" i="132" s="1"/>
  <c r="AC20" i="132" s="1"/>
  <c r="L14" i="132" s="1"/>
  <c r="AC14" i="132" s="1"/>
  <c r="AK83" i="132"/>
  <c r="AJ84" i="132"/>
  <c r="AR84" i="132"/>
  <c r="AI85" i="132"/>
  <c r="AQ85" i="132"/>
  <c r="AH86" i="132"/>
  <c r="AP86" i="132"/>
  <c r="AG87" i="132"/>
  <c r="AO87" i="132"/>
  <c r="AF88" i="132"/>
  <c r="AN88" i="132"/>
  <c r="AD90" i="132"/>
  <c r="AL90" i="132"/>
  <c r="AC91" i="132"/>
  <c r="AK91" i="132"/>
  <c r="AJ92" i="132"/>
  <c r="AR92" i="132"/>
  <c r="AI93" i="132"/>
  <c r="AQ93" i="132"/>
  <c r="AH94" i="132"/>
  <c r="AP94" i="132"/>
  <c r="AF96" i="132"/>
  <c r="AN96" i="132"/>
  <c r="AD98" i="132"/>
  <c r="AL98" i="132"/>
  <c r="AC99" i="132"/>
  <c r="AK99" i="132"/>
  <c r="AJ100" i="132"/>
  <c r="AR100" i="132"/>
  <c r="AI101" i="132"/>
  <c r="AQ101" i="132"/>
  <c r="AH102" i="132"/>
  <c r="AP102" i="132"/>
  <c r="AF104" i="132"/>
  <c r="AN104" i="132"/>
  <c r="AD106" i="132"/>
  <c r="AL106" i="132"/>
  <c r="AC107" i="132"/>
  <c r="AK107" i="132"/>
  <c r="AP108" i="132"/>
  <c r="AH108" i="132"/>
  <c r="AK108" i="132"/>
  <c r="AC109" i="132"/>
  <c r="AL109" i="132"/>
  <c r="AD110" i="132"/>
  <c r="AM110" i="132"/>
  <c r="AG112" i="132"/>
  <c r="AP112" i="132"/>
  <c r="AJ85" i="132"/>
  <c r="AR85" i="132"/>
  <c r="AJ93" i="132"/>
  <c r="AR93" i="132"/>
  <c r="AJ101" i="132"/>
  <c r="AR101" i="132"/>
  <c r="AI39" i="132"/>
  <c r="AI38" i="132" s="1"/>
  <c r="R16" i="132" s="1"/>
  <c r="AI16" i="132" s="1"/>
  <c r="AQ39" i="132"/>
  <c r="AQ38" i="132" s="1"/>
  <c r="Z16" i="132" s="1"/>
  <c r="AQ16" i="132" s="1"/>
  <c r="AF42" i="132"/>
  <c r="AN42" i="132"/>
  <c r="AE43" i="132"/>
  <c r="AM43" i="132"/>
  <c r="AD44" i="132"/>
  <c r="AL44" i="132"/>
  <c r="AJ46" i="132"/>
  <c r="AR46" i="132"/>
  <c r="AI47" i="132"/>
  <c r="AQ47" i="132"/>
  <c r="AF50" i="132"/>
  <c r="AN50" i="132"/>
  <c r="AD52" i="132"/>
  <c r="AL52" i="132"/>
  <c r="AJ54" i="132"/>
  <c r="AR54" i="132"/>
  <c r="AI55" i="132"/>
  <c r="AQ55" i="132"/>
  <c r="AF58" i="132"/>
  <c r="AN58" i="132"/>
  <c r="AE59" i="132"/>
  <c r="AM59" i="132"/>
  <c r="AD60" i="132"/>
  <c r="AL60" i="132"/>
  <c r="AJ62" i="132"/>
  <c r="AR62" i="132"/>
  <c r="AI63" i="132"/>
  <c r="AQ63" i="132"/>
  <c r="AH64" i="132"/>
  <c r="AP64" i="132"/>
  <c r="AF66" i="132"/>
  <c r="AN66" i="132"/>
  <c r="AL68" i="132"/>
  <c r="AJ70" i="132"/>
  <c r="AR70" i="132"/>
  <c r="AR69" i="132" s="1"/>
  <c r="AA11" i="132" s="1"/>
  <c r="AH72" i="132"/>
  <c r="AP72" i="132"/>
  <c r="AF74" i="132"/>
  <c r="AN74" i="132"/>
  <c r="AJ78" i="132"/>
  <c r="AR78" i="132"/>
  <c r="AH80" i="132"/>
  <c r="AP80" i="132"/>
  <c r="AC85" i="132"/>
  <c r="AK85" i="132"/>
  <c r="AJ86" i="132"/>
  <c r="AR86" i="132"/>
  <c r="AH88" i="132"/>
  <c r="AP88" i="132"/>
  <c r="AF90" i="132"/>
  <c r="AN90" i="132"/>
  <c r="AC93" i="132"/>
  <c r="AK93" i="132"/>
  <c r="AJ94" i="132"/>
  <c r="AR94" i="132"/>
  <c r="AH96" i="132"/>
  <c r="AH95" i="132" s="1"/>
  <c r="Q22" i="132" s="1"/>
  <c r="AH22" i="132" s="1"/>
  <c r="AP96" i="132"/>
  <c r="AF98" i="132"/>
  <c r="AN98" i="132"/>
  <c r="AC101" i="132"/>
  <c r="AK101" i="132"/>
  <c r="AJ102" i="132"/>
  <c r="AR102" i="132"/>
  <c r="AH104" i="132"/>
  <c r="AP104" i="132"/>
  <c r="AF106" i="132"/>
  <c r="AN106" i="132"/>
  <c r="AG110" i="132"/>
  <c r="AP110" i="132"/>
  <c r="AI112" i="132"/>
  <c r="AR112" i="132"/>
  <c r="AJ39" i="132"/>
  <c r="AJ38" i="132" s="1"/>
  <c r="S16" i="132" s="1"/>
  <c r="AJ16" i="132" s="1"/>
  <c r="AG42" i="132"/>
  <c r="AF43" i="132"/>
  <c r="AE44" i="132"/>
  <c r="AC46" i="132"/>
  <c r="AJ47" i="132"/>
  <c r="AG50" i="132"/>
  <c r="AE52" i="132"/>
  <c r="AC54" i="132"/>
  <c r="AC51" i="132" s="1"/>
  <c r="L17" i="132" s="1"/>
  <c r="AC17" i="132" s="1"/>
  <c r="AJ55" i="132"/>
  <c r="AG58" i="132"/>
  <c r="AF59" i="132"/>
  <c r="AE60" i="132"/>
  <c r="AC62" i="132"/>
  <c r="AJ63" i="132"/>
  <c r="AI64" i="132"/>
  <c r="AQ64" i="132"/>
  <c r="AG66" i="132"/>
  <c r="AF67" i="132"/>
  <c r="AE68" i="132"/>
  <c r="AC70" i="132"/>
  <c r="AJ71" i="132"/>
  <c r="AI72" i="132"/>
  <c r="AI69" i="132" s="1"/>
  <c r="R11" i="132" s="1"/>
  <c r="AI11" i="132" s="1"/>
  <c r="AI10" i="132" s="1"/>
  <c r="R7" i="132" s="1"/>
  <c r="AI7" i="132" s="1"/>
  <c r="AQ72" i="132"/>
  <c r="AG74" i="132"/>
  <c r="AF75" i="132"/>
  <c r="AE76" i="132"/>
  <c r="AC78" i="132"/>
  <c r="AJ79" i="132"/>
  <c r="AI80" i="132"/>
  <c r="AQ80" i="132"/>
  <c r="AF83" i="132"/>
  <c r="AE84" i="132"/>
  <c r="AE82" i="132" s="1"/>
  <c r="N21" i="132" s="1"/>
  <c r="AE21" i="132" s="1"/>
  <c r="AD85" i="132"/>
  <c r="AD82" i="132" s="1"/>
  <c r="M21" i="132" s="1"/>
  <c r="AD21" i="132" s="1"/>
  <c r="AL85" i="132"/>
  <c r="AL82" i="132" s="1"/>
  <c r="U21" i="132" s="1"/>
  <c r="AL21" i="132" s="1"/>
  <c r="AC86" i="132"/>
  <c r="AJ87" i="132"/>
  <c r="AI88" i="132"/>
  <c r="AQ88" i="132"/>
  <c r="AG90" i="132"/>
  <c r="AF91" i="132"/>
  <c r="AE92" i="132"/>
  <c r="AD93" i="132"/>
  <c r="AL93" i="132"/>
  <c r="AC94" i="132"/>
  <c r="AI96" i="132"/>
  <c r="AQ96" i="132"/>
  <c r="AQ95" i="132" s="1"/>
  <c r="Z22" i="132" s="1"/>
  <c r="AQ22" i="132" s="1"/>
  <c r="AG98" i="132"/>
  <c r="AF99" i="132"/>
  <c r="AE100" i="132"/>
  <c r="AD101" i="132"/>
  <c r="AL101" i="132"/>
  <c r="AC102" i="132"/>
  <c r="AJ103" i="132"/>
  <c r="AI104" i="132"/>
  <c r="AQ104" i="132"/>
  <c r="AG106" i="132"/>
  <c r="AF107" i="132"/>
  <c r="AE108" i="132"/>
  <c r="AN108" i="132"/>
  <c r="AF109" i="132"/>
  <c r="AP109" i="132"/>
  <c r="AH110" i="132"/>
  <c r="AQ110" i="132"/>
  <c r="AJ64" i="132"/>
  <c r="AJ72" i="132"/>
  <c r="AJ80" i="132"/>
  <c r="AE85" i="132"/>
  <c r="AJ88" i="132"/>
  <c r="AE93" i="132"/>
  <c r="AJ96" i="132"/>
  <c r="AE101" i="132"/>
  <c r="AJ104" i="132"/>
  <c r="AL112" i="132"/>
  <c r="AD112" i="132"/>
  <c r="AK112" i="132"/>
  <c r="X4" i="122" l="1"/>
  <c r="AO4" i="122" s="1"/>
  <c r="N4" i="55"/>
  <c r="AQ15" i="132"/>
  <c r="Z13" i="132" s="1"/>
  <c r="AQ13" i="132" s="1"/>
  <c r="AQ12" i="132" s="1"/>
  <c r="AI15" i="132"/>
  <c r="R13" i="132" s="1"/>
  <c r="AI13" i="132" s="1"/>
  <c r="AG5" i="131"/>
  <c r="AH5" i="132"/>
  <c r="AC15" i="132"/>
  <c r="L13" i="132" s="1"/>
  <c r="AC13" i="132" s="1"/>
  <c r="AC12" i="132" s="1"/>
  <c r="AC5" i="131"/>
  <c r="AJ5" i="129"/>
  <c r="AP5" i="129"/>
  <c r="AD5" i="129"/>
  <c r="AC15" i="128"/>
  <c r="L13" i="128" s="1"/>
  <c r="AC13" i="128" s="1"/>
  <c r="AJ15" i="126"/>
  <c r="S13" i="126" s="1"/>
  <c r="AJ13" i="126" s="1"/>
  <c r="AE12" i="127"/>
  <c r="AP5" i="125"/>
  <c r="AK15" i="122"/>
  <c r="T13" i="122" s="1"/>
  <c r="AK13" i="122" s="1"/>
  <c r="AN15" i="122"/>
  <c r="W13" i="122" s="1"/>
  <c r="AN13" i="122" s="1"/>
  <c r="AG15" i="121"/>
  <c r="P13" i="121" s="1"/>
  <c r="AG13" i="121" s="1"/>
  <c r="AQ20" i="119"/>
  <c r="Z14" i="119" s="1"/>
  <c r="AQ14" i="119" s="1"/>
  <c r="AL15" i="121"/>
  <c r="U13" i="121" s="1"/>
  <c r="AL13" i="121" s="1"/>
  <c r="AL12" i="121" s="1"/>
  <c r="AI15" i="119"/>
  <c r="R13" i="119" s="1"/>
  <c r="AI13" i="119" s="1"/>
  <c r="AF15" i="118"/>
  <c r="O13" i="118" s="1"/>
  <c r="AF13" i="118" s="1"/>
  <c r="AM20" i="115"/>
  <c r="V14" i="115" s="1"/>
  <c r="AM14" i="115" s="1"/>
  <c r="AO5" i="115"/>
  <c r="U3" i="132"/>
  <c r="AL3" i="132" s="1"/>
  <c r="K3" i="65"/>
  <c r="AG20" i="129"/>
  <c r="P14" i="129" s="1"/>
  <c r="AG14" i="129" s="1"/>
  <c r="AN20" i="132"/>
  <c r="W14" i="132" s="1"/>
  <c r="AN14" i="132" s="1"/>
  <c r="AK5" i="132"/>
  <c r="AQ15" i="131"/>
  <c r="Z13" i="131" s="1"/>
  <c r="AQ13" i="131" s="1"/>
  <c r="AH5" i="131"/>
  <c r="AP15" i="130"/>
  <c r="Y13" i="130" s="1"/>
  <c r="AP13" i="130" s="1"/>
  <c r="AR15" i="130"/>
  <c r="AA13" i="130" s="1"/>
  <c r="AR13" i="130" s="1"/>
  <c r="AR12" i="130" s="1"/>
  <c r="X3" i="130"/>
  <c r="AO3" i="130" s="1"/>
  <c r="N3" i="63"/>
  <c r="AH5" i="129"/>
  <c r="AF20" i="129"/>
  <c r="O14" i="129" s="1"/>
  <c r="AF14" i="129" s="1"/>
  <c r="AK20" i="129"/>
  <c r="T14" i="129" s="1"/>
  <c r="AK14" i="129" s="1"/>
  <c r="AE20" i="130"/>
  <c r="N14" i="130" s="1"/>
  <c r="AE14" i="130" s="1"/>
  <c r="AR5" i="127"/>
  <c r="AH5" i="125"/>
  <c r="AC5" i="126"/>
  <c r="U3" i="122"/>
  <c r="AL3" i="122" s="1"/>
  <c r="K3" i="55"/>
  <c r="AI20" i="119"/>
  <c r="R14" i="119" s="1"/>
  <c r="AI14" i="119" s="1"/>
  <c r="AO5" i="120"/>
  <c r="AC15" i="120"/>
  <c r="L13" i="120" s="1"/>
  <c r="AC13" i="120" s="1"/>
  <c r="AC12" i="120" s="1"/>
  <c r="AC5" i="119"/>
  <c r="AC15" i="118"/>
  <c r="L13" i="118" s="1"/>
  <c r="AC13" i="118" s="1"/>
  <c r="AR5" i="118"/>
  <c r="AN5" i="119"/>
  <c r="AP20" i="115"/>
  <c r="Y14" i="115" s="1"/>
  <c r="AP14" i="115" s="1"/>
  <c r="AE5" i="129"/>
  <c r="AI20" i="116"/>
  <c r="R14" i="116" s="1"/>
  <c r="AI14" i="116" s="1"/>
  <c r="AR15" i="126"/>
  <c r="AA13" i="126" s="1"/>
  <c r="AR13" i="126" s="1"/>
  <c r="AR12" i="126" s="1"/>
  <c r="AR5" i="125"/>
  <c r="AI5" i="124"/>
  <c r="AH5" i="124"/>
  <c r="AD15" i="124"/>
  <c r="M13" i="124" s="1"/>
  <c r="AD13" i="124" s="1"/>
  <c r="AP5" i="120"/>
  <c r="AF15" i="120"/>
  <c r="O13" i="120" s="1"/>
  <c r="AF13" i="120" s="1"/>
  <c r="AF5" i="119"/>
  <c r="T3" i="131"/>
  <c r="AK3" i="131" s="1"/>
  <c r="J3" i="64"/>
  <c r="AK20" i="124"/>
  <c r="T14" i="124" s="1"/>
  <c r="AK14" i="124" s="1"/>
  <c r="AR5" i="132"/>
  <c r="AN15" i="131"/>
  <c r="W13" i="131" s="1"/>
  <c r="AN13" i="131" s="1"/>
  <c r="AD5" i="132"/>
  <c r="AP5" i="131"/>
  <c r="AK5" i="130"/>
  <c r="AA3" i="129"/>
  <c r="AR3" i="129" s="1"/>
  <c r="Q3" i="62"/>
  <c r="AC15" i="129"/>
  <c r="L13" i="129" s="1"/>
  <c r="AC13" i="129" s="1"/>
  <c r="AC12" i="129" s="1"/>
  <c r="AH20" i="129"/>
  <c r="Q14" i="129" s="1"/>
  <c r="AH14" i="129" s="1"/>
  <c r="AH20" i="124"/>
  <c r="Q14" i="124" s="1"/>
  <c r="AH14" i="124" s="1"/>
  <c r="V3" i="124"/>
  <c r="AM3" i="124" s="1"/>
  <c r="L3" i="57"/>
  <c r="AL15" i="124"/>
  <c r="U13" i="124" s="1"/>
  <c r="AL13" i="124" s="1"/>
  <c r="AN15" i="120"/>
  <c r="W13" i="120" s="1"/>
  <c r="AN13" i="120" s="1"/>
  <c r="U3" i="117"/>
  <c r="AL3" i="117" s="1"/>
  <c r="K3" i="50"/>
  <c r="V3" i="115"/>
  <c r="AM3" i="115" s="1"/>
  <c r="L3" i="48"/>
  <c r="AD15" i="121"/>
  <c r="M13" i="121" s="1"/>
  <c r="AD13" i="121" s="1"/>
  <c r="U3" i="127"/>
  <c r="AL3" i="127" s="1"/>
  <c r="K3" i="60"/>
  <c r="AP20" i="132"/>
  <c r="Y14" i="132" s="1"/>
  <c r="AP14" i="132" s="1"/>
  <c r="AK15" i="129"/>
  <c r="T13" i="129" s="1"/>
  <c r="AK13" i="129" s="1"/>
  <c r="AK12" i="129" s="1"/>
  <c r="AK20" i="127"/>
  <c r="T14" i="127" s="1"/>
  <c r="AK14" i="127" s="1"/>
  <c r="AL15" i="127"/>
  <c r="U13" i="127" s="1"/>
  <c r="AL13" i="127" s="1"/>
  <c r="AH20" i="126"/>
  <c r="Q14" i="126" s="1"/>
  <c r="AH14" i="126" s="1"/>
  <c r="AL15" i="128"/>
  <c r="U13" i="128" s="1"/>
  <c r="AL13" i="128" s="1"/>
  <c r="Y3" i="126"/>
  <c r="AP3" i="126" s="1"/>
  <c r="O3" i="59"/>
  <c r="AG20" i="122"/>
  <c r="P14" i="122" s="1"/>
  <c r="AG14" i="122" s="1"/>
  <c r="AP20" i="121"/>
  <c r="Y14" i="121" s="1"/>
  <c r="AP14" i="121" s="1"/>
  <c r="AG15" i="120"/>
  <c r="P13" i="120" s="1"/>
  <c r="AG13" i="120" s="1"/>
  <c r="AG15" i="117"/>
  <c r="P13" i="117" s="1"/>
  <c r="AG13" i="117" s="1"/>
  <c r="AP20" i="122"/>
  <c r="Y14" i="122" s="1"/>
  <c r="AP14" i="122" s="1"/>
  <c r="AP12" i="122" s="1"/>
  <c r="AM15" i="118"/>
  <c r="V13" i="118" s="1"/>
  <c r="AM13" i="118" s="1"/>
  <c r="AO20" i="117"/>
  <c r="X14" i="117" s="1"/>
  <c r="AO14" i="117" s="1"/>
  <c r="AL15" i="118"/>
  <c r="U13" i="118" s="1"/>
  <c r="AL13" i="118" s="1"/>
  <c r="AO15" i="117"/>
  <c r="X13" i="117" s="1"/>
  <c r="AO13" i="117" s="1"/>
  <c r="AO12" i="117" s="1"/>
  <c r="AR15" i="116"/>
  <c r="AA13" i="116" s="1"/>
  <c r="AR13" i="116" s="1"/>
  <c r="AL20" i="128"/>
  <c r="U14" i="128" s="1"/>
  <c r="AL14" i="128" s="1"/>
  <c r="AP20" i="128"/>
  <c r="Y14" i="128" s="1"/>
  <c r="AP14" i="128" s="1"/>
  <c r="AQ5" i="132"/>
  <c r="AM5" i="130"/>
  <c r="AR15" i="128"/>
  <c r="AA13" i="128" s="1"/>
  <c r="AR13" i="128" s="1"/>
  <c r="AJ5" i="128"/>
  <c r="AD5" i="127"/>
  <c r="AE5" i="126"/>
  <c r="AM15" i="125"/>
  <c r="V13" i="125" s="1"/>
  <c r="AM13" i="125" s="1"/>
  <c r="AM5" i="126"/>
  <c r="AL20" i="124"/>
  <c r="U14" i="124" s="1"/>
  <c r="AL14" i="124" s="1"/>
  <c r="AN5" i="124"/>
  <c r="AM5" i="123"/>
  <c r="AM15" i="124"/>
  <c r="V13" i="124" s="1"/>
  <c r="AM13" i="124" s="1"/>
  <c r="AM12" i="124" s="1"/>
  <c r="T3" i="120"/>
  <c r="AK3" i="120" s="1"/>
  <c r="J3" i="53"/>
  <c r="AF20" i="119"/>
  <c r="O14" i="119" s="1"/>
  <c r="AF14" i="119" s="1"/>
  <c r="AE5" i="115"/>
  <c r="AK5" i="119"/>
  <c r="AR5" i="116"/>
  <c r="AN5" i="115"/>
  <c r="AK12" i="132"/>
  <c r="AG5" i="132"/>
  <c r="AO5" i="131"/>
  <c r="AF20" i="128"/>
  <c r="O14" i="128" s="1"/>
  <c r="AF14" i="128" s="1"/>
  <c r="AM15" i="129"/>
  <c r="V13" i="129" s="1"/>
  <c r="AM13" i="129" s="1"/>
  <c r="AD15" i="128"/>
  <c r="M13" i="128" s="1"/>
  <c r="AD13" i="128" s="1"/>
  <c r="AD20" i="124"/>
  <c r="M14" i="124" s="1"/>
  <c r="AD14" i="124" s="1"/>
  <c r="AJ15" i="124"/>
  <c r="S13" i="124" s="1"/>
  <c r="AJ13" i="124" s="1"/>
  <c r="AF5" i="124"/>
  <c r="W3" i="120"/>
  <c r="AN3" i="120" s="1"/>
  <c r="M3" i="53"/>
  <c r="AM15" i="121"/>
  <c r="V13" i="121" s="1"/>
  <c r="AM13" i="121" s="1"/>
  <c r="AR5" i="121"/>
  <c r="AO20" i="119"/>
  <c r="X14" i="119" s="1"/>
  <c r="AO14" i="119" s="1"/>
  <c r="AF5" i="121"/>
  <c r="AR5" i="119"/>
  <c r="AN15" i="118"/>
  <c r="W13" i="118" s="1"/>
  <c r="AN13" i="118" s="1"/>
  <c r="AK15" i="116"/>
  <c r="T13" i="116" s="1"/>
  <c r="AK13" i="116" s="1"/>
  <c r="AO38" i="129"/>
  <c r="X16" i="129" s="1"/>
  <c r="AO16" i="129" s="1"/>
  <c r="AF15" i="127"/>
  <c r="O13" i="127" s="1"/>
  <c r="AF13" i="127" s="1"/>
  <c r="AK15" i="126"/>
  <c r="T13" i="126" s="1"/>
  <c r="AK13" i="126" s="1"/>
  <c r="AK12" i="126" s="1"/>
  <c r="AC15" i="126"/>
  <c r="L13" i="126" s="1"/>
  <c r="AC13" i="126" s="1"/>
  <c r="AC12" i="126" s="1"/>
  <c r="AP51" i="124"/>
  <c r="Y17" i="124" s="1"/>
  <c r="AP17" i="124" s="1"/>
  <c r="AJ95" i="124"/>
  <c r="S22" i="124" s="1"/>
  <c r="AJ22" i="124" s="1"/>
  <c r="AQ38" i="124"/>
  <c r="Z16" i="124" s="1"/>
  <c r="AQ16" i="124" s="1"/>
  <c r="AK95" i="122"/>
  <c r="T22" i="122" s="1"/>
  <c r="AK22" i="122" s="1"/>
  <c r="AK20" i="122" s="1"/>
  <c r="T14" i="122" s="1"/>
  <c r="AK14" i="122" s="1"/>
  <c r="AO95" i="121"/>
  <c r="X22" i="121" s="1"/>
  <c r="AO22" i="121" s="1"/>
  <c r="AO20" i="121" s="1"/>
  <c r="X14" i="121" s="1"/>
  <c r="AO14" i="121" s="1"/>
  <c r="AO12" i="121" s="1"/>
  <c r="AK51" i="121"/>
  <c r="T17" i="121" s="1"/>
  <c r="AK17" i="121" s="1"/>
  <c r="AK15" i="121" s="1"/>
  <c r="T13" i="121" s="1"/>
  <c r="AK13" i="121" s="1"/>
  <c r="AK12" i="121" s="1"/>
  <c r="AO69" i="122"/>
  <c r="X11" i="122" s="1"/>
  <c r="AO11" i="122" s="1"/>
  <c r="AO10" i="122" s="1"/>
  <c r="X7" i="122" s="1"/>
  <c r="AO7" i="122" s="1"/>
  <c r="AC15" i="117"/>
  <c r="L13" i="117" s="1"/>
  <c r="AC13" i="117" s="1"/>
  <c r="AC12" i="117" s="1"/>
  <c r="AE25" i="121"/>
  <c r="N9" i="121" s="1"/>
  <c r="AE9" i="121" s="1"/>
  <c r="AE8" i="121" s="1"/>
  <c r="N6" i="121" s="1"/>
  <c r="AE6" i="121" s="1"/>
  <c r="AE5" i="121" s="1"/>
  <c r="AE51" i="117"/>
  <c r="N17" i="117" s="1"/>
  <c r="AE17" i="117" s="1"/>
  <c r="AP95" i="120"/>
  <c r="Y22" i="120" s="1"/>
  <c r="AP22" i="120" s="1"/>
  <c r="AP20" i="120" s="1"/>
  <c r="Y14" i="120" s="1"/>
  <c r="AP14" i="120" s="1"/>
  <c r="AE95" i="117"/>
  <c r="N22" i="117" s="1"/>
  <c r="AE22" i="117" s="1"/>
  <c r="AE20" i="117" s="1"/>
  <c r="N14" i="117" s="1"/>
  <c r="AE14" i="117" s="1"/>
  <c r="B3" i="208"/>
  <c r="B2" i="148"/>
  <c r="B2" i="208" s="1"/>
  <c r="E3" i="208"/>
  <c r="E2" i="148"/>
  <c r="E2" i="208" s="1"/>
  <c r="H3" i="190"/>
  <c r="H2" i="142"/>
  <c r="H2" i="190" s="1"/>
  <c r="D3" i="184"/>
  <c r="D2" i="140"/>
  <c r="D2" i="184" s="1"/>
  <c r="F3" i="220"/>
  <c r="F2" i="152"/>
  <c r="F2" i="220" s="1"/>
  <c r="I3" i="202"/>
  <c r="I2" i="146"/>
  <c r="I2" i="202" s="1"/>
  <c r="J3" i="178"/>
  <c r="J2" i="138"/>
  <c r="J2" i="178" s="1"/>
  <c r="E3" i="214"/>
  <c r="E2" i="150"/>
  <c r="E2" i="214" s="1"/>
  <c r="I3" i="196"/>
  <c r="I2" i="144"/>
  <c r="I2" i="196" s="1"/>
  <c r="AC25" i="117"/>
  <c r="L9" i="117" s="1"/>
  <c r="AC9" i="117" s="1"/>
  <c r="AC8" i="117" s="1"/>
  <c r="L6" i="117" s="1"/>
  <c r="AC6" i="117" s="1"/>
  <c r="AI51" i="115"/>
  <c r="R17" i="115" s="1"/>
  <c r="AI17" i="115" s="1"/>
  <c r="AQ25" i="117"/>
  <c r="Z9" i="117" s="1"/>
  <c r="AQ9" i="117" s="1"/>
  <c r="AQ8" i="117" s="1"/>
  <c r="Z6" i="117" s="1"/>
  <c r="AQ6" i="117" s="1"/>
  <c r="K3" i="187"/>
  <c r="K2" i="141"/>
  <c r="K2" i="187" s="1"/>
  <c r="M3" i="223"/>
  <c r="M2" i="153"/>
  <c r="M2" i="223" s="1"/>
  <c r="P3" i="205"/>
  <c r="P2" i="147"/>
  <c r="P2" i="205" s="1"/>
  <c r="K3" i="181"/>
  <c r="K2" i="139"/>
  <c r="K2" i="181" s="1"/>
  <c r="L3" i="199"/>
  <c r="L2" i="145"/>
  <c r="L2" i="199" s="1"/>
  <c r="O3" i="181"/>
  <c r="O2" i="139"/>
  <c r="O2" i="181" s="1"/>
  <c r="P3" i="199"/>
  <c r="P2" i="145"/>
  <c r="P2" i="199" s="1"/>
  <c r="Q3" i="217"/>
  <c r="Q2" i="151"/>
  <c r="Q2" i="217" s="1"/>
  <c r="K3" i="175"/>
  <c r="K2" i="137"/>
  <c r="K2" i="175" s="1"/>
  <c r="M3" i="211"/>
  <c r="M2" i="149"/>
  <c r="M2" i="211" s="1"/>
  <c r="O3" i="211"/>
  <c r="O2" i="149"/>
  <c r="O2" i="211" s="1"/>
  <c r="AL95" i="121"/>
  <c r="U22" i="121" s="1"/>
  <c r="AL22" i="121" s="1"/>
  <c r="AO51" i="119"/>
  <c r="X17" i="119" s="1"/>
  <c r="AO17" i="119" s="1"/>
  <c r="AJ82" i="118"/>
  <c r="S21" i="118" s="1"/>
  <c r="AJ21" i="118" s="1"/>
  <c r="AP82" i="116"/>
  <c r="Y21" i="116" s="1"/>
  <c r="AP21" i="116" s="1"/>
  <c r="AN51" i="115"/>
  <c r="W17" i="115" s="1"/>
  <c r="AN17" i="115" s="1"/>
  <c r="V4" i="232"/>
  <c r="N4" i="232"/>
  <c r="F4" i="232"/>
  <c r="U4" i="232"/>
  <c r="M4" i="232"/>
  <c r="E4" i="232"/>
  <c r="S4" i="232"/>
  <c r="K4" i="232"/>
  <c r="C4" i="232"/>
  <c r="R4" i="232"/>
  <c r="J4" i="232"/>
  <c r="B4" i="232"/>
  <c r="Q4" i="232"/>
  <c r="I4" i="232"/>
  <c r="G4" i="232"/>
  <c r="D4" i="232"/>
  <c r="T4" i="232"/>
  <c r="P4" i="232"/>
  <c r="O4" i="232"/>
  <c r="L4" i="232"/>
  <c r="H4" i="232"/>
  <c r="AD95" i="115"/>
  <c r="M22" i="115" s="1"/>
  <c r="AD22" i="115" s="1"/>
  <c r="AL38" i="115"/>
  <c r="U16" i="115" s="1"/>
  <c r="AL16" i="115" s="1"/>
  <c r="AL15" i="115" s="1"/>
  <c r="U13" i="115" s="1"/>
  <c r="AL13" i="115" s="1"/>
  <c r="AN15" i="132"/>
  <c r="W13" i="132" s="1"/>
  <c r="AN13" i="132" s="1"/>
  <c r="AM15" i="131"/>
  <c r="V13" i="131" s="1"/>
  <c r="AM13" i="131" s="1"/>
  <c r="AP15" i="127"/>
  <c r="Y13" i="127" s="1"/>
  <c r="AP13" i="127" s="1"/>
  <c r="AC51" i="126"/>
  <c r="L17" i="126" s="1"/>
  <c r="AC17" i="126" s="1"/>
  <c r="AG25" i="127"/>
  <c r="P9" i="127" s="1"/>
  <c r="AG9" i="127" s="1"/>
  <c r="AG8" i="127" s="1"/>
  <c r="P6" i="127" s="1"/>
  <c r="AG6" i="127" s="1"/>
  <c r="AR25" i="124"/>
  <c r="AA9" i="124" s="1"/>
  <c r="AR9" i="124" s="1"/>
  <c r="AR8" i="124" s="1"/>
  <c r="AA6" i="124" s="1"/>
  <c r="AR6" i="124" s="1"/>
  <c r="AR5" i="124" s="1"/>
  <c r="AQ25" i="123"/>
  <c r="Z9" i="123" s="1"/>
  <c r="AQ9" i="123" s="1"/>
  <c r="AQ8" i="123" s="1"/>
  <c r="Z6" i="123" s="1"/>
  <c r="AQ6" i="123" s="1"/>
  <c r="AQ5" i="123" s="1"/>
  <c r="AD38" i="122"/>
  <c r="M16" i="122" s="1"/>
  <c r="AD16" i="122" s="1"/>
  <c r="AD15" i="122" s="1"/>
  <c r="M13" i="122" s="1"/>
  <c r="AD13" i="122" s="1"/>
  <c r="AO25" i="122"/>
  <c r="X9" i="122" s="1"/>
  <c r="AO9" i="122" s="1"/>
  <c r="AO8" i="122" s="1"/>
  <c r="X6" i="122" s="1"/>
  <c r="AO6" i="122" s="1"/>
  <c r="AO5" i="122" s="1"/>
  <c r="AR69" i="122"/>
  <c r="AA11" i="122" s="1"/>
  <c r="AR11" i="122" s="1"/>
  <c r="AR10" i="122" s="1"/>
  <c r="AA7" i="122" s="1"/>
  <c r="AR7" i="122" s="1"/>
  <c r="AQ69" i="122"/>
  <c r="Z11" i="122" s="1"/>
  <c r="AQ11" i="122" s="1"/>
  <c r="AQ10" i="122" s="1"/>
  <c r="Z7" i="122" s="1"/>
  <c r="AQ7" i="122" s="1"/>
  <c r="AJ95" i="123"/>
  <c r="S22" i="123" s="1"/>
  <c r="AJ22" i="123" s="1"/>
  <c r="AR20" i="122"/>
  <c r="AA14" i="122" s="1"/>
  <c r="AR14" i="122" s="1"/>
  <c r="AQ51" i="121"/>
  <c r="Z17" i="121" s="1"/>
  <c r="AQ17" i="121" s="1"/>
  <c r="AJ38" i="119"/>
  <c r="S16" i="119" s="1"/>
  <c r="AJ16" i="119" s="1"/>
  <c r="AJ15" i="119" s="1"/>
  <c r="S13" i="119" s="1"/>
  <c r="AJ13" i="119" s="1"/>
  <c r="AJ12" i="119" s="1"/>
  <c r="AK51" i="117"/>
  <c r="T17" i="117" s="1"/>
  <c r="AK17" i="117" s="1"/>
  <c r="AK15" i="117" s="1"/>
  <c r="T13" i="117" s="1"/>
  <c r="AK13" i="117" s="1"/>
  <c r="AK12" i="117" s="1"/>
  <c r="AL95" i="120"/>
  <c r="U22" i="120" s="1"/>
  <c r="AL22" i="120" s="1"/>
  <c r="AI51" i="117"/>
  <c r="R17" i="117" s="1"/>
  <c r="AI17" i="117" s="1"/>
  <c r="D3" i="190"/>
  <c r="D2" i="142"/>
  <c r="D2" i="190" s="1"/>
  <c r="F3" i="226"/>
  <c r="F2" i="154"/>
  <c r="F2" i="226" s="1"/>
  <c r="I3" i="208"/>
  <c r="I2" i="148"/>
  <c r="I2" i="208" s="1"/>
  <c r="J3" i="184"/>
  <c r="J2" i="140"/>
  <c r="J2" i="184" s="1"/>
  <c r="E3" i="202"/>
  <c r="E2" i="146"/>
  <c r="E2" i="202" s="1"/>
  <c r="H2" i="140"/>
  <c r="H2" i="184" s="1"/>
  <c r="H3" i="184"/>
  <c r="C3" i="178"/>
  <c r="C2" i="138"/>
  <c r="C2" i="178" s="1"/>
  <c r="D3" i="196"/>
  <c r="D2" i="144"/>
  <c r="D2" i="196" s="1"/>
  <c r="G3" i="214"/>
  <c r="G2" i="150"/>
  <c r="G2" i="214" s="1"/>
  <c r="AH25" i="117"/>
  <c r="Q9" i="117" s="1"/>
  <c r="AH9" i="117" s="1"/>
  <c r="AH8" i="117" s="1"/>
  <c r="Q6" i="117" s="1"/>
  <c r="AH6" i="117" s="1"/>
  <c r="AH5" i="117" s="1"/>
  <c r="B14" i="166"/>
  <c r="B13" i="166"/>
  <c r="B12" i="166"/>
  <c r="B11" i="166"/>
  <c r="S4" i="253"/>
  <c r="K4" i="253"/>
  <c r="C4" i="253"/>
  <c r="P4" i="253"/>
  <c r="H4" i="253"/>
  <c r="Q4" i="253"/>
  <c r="F4" i="253"/>
  <c r="O4" i="253"/>
  <c r="E4" i="253"/>
  <c r="N4" i="253"/>
  <c r="D4" i="253"/>
  <c r="M4" i="253"/>
  <c r="B4" i="253"/>
  <c r="V4" i="253"/>
  <c r="L4" i="253"/>
  <c r="G4" i="253"/>
  <c r="U4" i="253"/>
  <c r="T4" i="253"/>
  <c r="J4" i="253"/>
  <c r="I4" i="253"/>
  <c r="R4" i="253"/>
  <c r="L3" i="205"/>
  <c r="L2" i="147"/>
  <c r="L2" i="205" s="1"/>
  <c r="O3" i="187"/>
  <c r="O2" i="141"/>
  <c r="O2" i="187" s="1"/>
  <c r="Q3" i="223"/>
  <c r="Q2" i="153"/>
  <c r="Q2" i="223" s="1"/>
  <c r="M3" i="217"/>
  <c r="M2" i="151"/>
  <c r="M2" i="217" s="1"/>
  <c r="P3" i="175"/>
  <c r="P2" i="137"/>
  <c r="P2" i="175" s="1"/>
  <c r="L3" i="193"/>
  <c r="L2" i="143"/>
  <c r="L2" i="193" s="1"/>
  <c r="Q3" i="211"/>
  <c r="Q2" i="149"/>
  <c r="Q2" i="211" s="1"/>
  <c r="AK51" i="119"/>
  <c r="T17" i="119" s="1"/>
  <c r="AK17" i="119" s="1"/>
  <c r="AK15" i="119" s="1"/>
  <c r="T13" i="119" s="1"/>
  <c r="AK13" i="119" s="1"/>
  <c r="AK12" i="119" s="1"/>
  <c r="AE15" i="118"/>
  <c r="N13" i="118" s="1"/>
  <c r="AE13" i="118" s="1"/>
  <c r="B9" i="167"/>
  <c r="B10" i="167"/>
  <c r="AP95" i="116"/>
  <c r="Y22" i="116" s="1"/>
  <c r="AP22" i="116" s="1"/>
  <c r="AF82" i="132"/>
  <c r="O21" i="132" s="1"/>
  <c r="AF21" i="132" s="1"/>
  <c r="AE51" i="132"/>
  <c r="N17" i="132" s="1"/>
  <c r="AE17" i="132" s="1"/>
  <c r="AN95" i="132"/>
  <c r="W22" i="132" s="1"/>
  <c r="AN22" i="132" s="1"/>
  <c r="AI82" i="132"/>
  <c r="R21" i="132" s="1"/>
  <c r="AI21" i="132" s="1"/>
  <c r="AF38" i="132"/>
  <c r="O16" i="132" s="1"/>
  <c r="AF16" i="132" s="1"/>
  <c r="AF15" i="132" s="1"/>
  <c r="O13" i="132" s="1"/>
  <c r="AF13" i="132" s="1"/>
  <c r="AN69" i="132"/>
  <c r="W11" i="132" s="1"/>
  <c r="AN11" i="132" s="1"/>
  <c r="AN10" i="132" s="1"/>
  <c r="W7" i="132" s="1"/>
  <c r="AN7" i="132" s="1"/>
  <c r="AR69" i="131"/>
  <c r="AA11" i="131" s="1"/>
  <c r="AR11" i="131" s="1"/>
  <c r="AR10" i="131" s="1"/>
  <c r="AA7" i="131" s="1"/>
  <c r="AR7" i="131" s="1"/>
  <c r="AR5" i="131" s="1"/>
  <c r="AL82" i="131"/>
  <c r="U21" i="131" s="1"/>
  <c r="AL21" i="131" s="1"/>
  <c r="AL20" i="131" s="1"/>
  <c r="U14" i="131" s="1"/>
  <c r="AL14" i="131" s="1"/>
  <c r="AE38" i="131"/>
  <c r="N16" i="131" s="1"/>
  <c r="AE16" i="131" s="1"/>
  <c r="AE15" i="131" s="1"/>
  <c r="N13" i="131" s="1"/>
  <c r="AE13" i="131" s="1"/>
  <c r="AD38" i="131"/>
  <c r="M16" i="131" s="1"/>
  <c r="AD16" i="131" s="1"/>
  <c r="AM69" i="131"/>
  <c r="V11" i="131" s="1"/>
  <c r="AM11" i="131" s="1"/>
  <c r="AM10" i="131" s="1"/>
  <c r="V7" i="131" s="1"/>
  <c r="AM7" i="131" s="1"/>
  <c r="AM5" i="131" s="1"/>
  <c r="AM51" i="131"/>
  <c r="V17" i="131" s="1"/>
  <c r="AM17" i="131" s="1"/>
  <c r="AI38" i="131"/>
  <c r="R16" i="131" s="1"/>
  <c r="AI16" i="131" s="1"/>
  <c r="AI15" i="131" s="1"/>
  <c r="R13" i="131" s="1"/>
  <c r="AI13" i="131" s="1"/>
  <c r="AF25" i="131"/>
  <c r="O9" i="131" s="1"/>
  <c r="AF9" i="131" s="1"/>
  <c r="AF8" i="131" s="1"/>
  <c r="O6" i="131" s="1"/>
  <c r="AF6" i="131" s="1"/>
  <c r="AF5" i="131" s="1"/>
  <c r="AJ51" i="131"/>
  <c r="S17" i="131" s="1"/>
  <c r="AJ17" i="131" s="1"/>
  <c r="AE69" i="130"/>
  <c r="N11" i="130" s="1"/>
  <c r="AE11" i="130" s="1"/>
  <c r="AE10" i="130" s="1"/>
  <c r="N7" i="130" s="1"/>
  <c r="AE7" i="130" s="1"/>
  <c r="AE5" i="130" s="1"/>
  <c r="AL69" i="130"/>
  <c r="U11" i="130" s="1"/>
  <c r="AL11" i="130" s="1"/>
  <c r="AL10" i="130" s="1"/>
  <c r="U7" i="130" s="1"/>
  <c r="AL7" i="130" s="1"/>
  <c r="AJ38" i="130"/>
  <c r="S16" i="130" s="1"/>
  <c r="AJ16" i="130" s="1"/>
  <c r="AG25" i="130"/>
  <c r="P9" i="130" s="1"/>
  <c r="AG9" i="130" s="1"/>
  <c r="AG8" i="130" s="1"/>
  <c r="P6" i="130" s="1"/>
  <c r="AG6" i="130" s="1"/>
  <c r="AG5" i="130" s="1"/>
  <c r="AD51" i="130"/>
  <c r="M17" i="130" s="1"/>
  <c r="AD17" i="130" s="1"/>
  <c r="AG95" i="129"/>
  <c r="P22" i="129" s="1"/>
  <c r="AG22" i="129" s="1"/>
  <c r="AH69" i="130"/>
  <c r="Q11" i="130" s="1"/>
  <c r="AH11" i="130" s="1"/>
  <c r="AH10" i="130" s="1"/>
  <c r="Q7" i="130" s="1"/>
  <c r="AH7" i="130" s="1"/>
  <c r="AI38" i="129"/>
  <c r="R16" i="129" s="1"/>
  <c r="AI16" i="129" s="1"/>
  <c r="AM95" i="131"/>
  <c r="V22" i="131" s="1"/>
  <c r="AM22" i="131" s="1"/>
  <c r="AC95" i="131"/>
  <c r="L22" i="131" s="1"/>
  <c r="AC22" i="131" s="1"/>
  <c r="AG38" i="129"/>
  <c r="P16" i="129" s="1"/>
  <c r="AG16" i="129" s="1"/>
  <c r="AQ51" i="129"/>
  <c r="Z17" i="129" s="1"/>
  <c r="AQ17" i="129" s="1"/>
  <c r="AQ15" i="129" s="1"/>
  <c r="Z13" i="129" s="1"/>
  <c r="AQ13" i="129" s="1"/>
  <c r="AN38" i="129"/>
  <c r="W16" i="129" s="1"/>
  <c r="AN16" i="129" s="1"/>
  <c r="AN15" i="129" s="1"/>
  <c r="W13" i="129" s="1"/>
  <c r="AN13" i="129" s="1"/>
  <c r="AN12" i="129" s="1"/>
  <c r="AL25" i="129"/>
  <c r="U9" i="129" s="1"/>
  <c r="AL9" i="129" s="1"/>
  <c r="AL8" i="129" s="1"/>
  <c r="U6" i="129" s="1"/>
  <c r="AL6" i="129" s="1"/>
  <c r="AL5" i="129" s="1"/>
  <c r="AE51" i="128"/>
  <c r="N17" i="128" s="1"/>
  <c r="AE17" i="128" s="1"/>
  <c r="AD51" i="127"/>
  <c r="M17" i="127" s="1"/>
  <c r="AD17" i="127" s="1"/>
  <c r="AG69" i="128"/>
  <c r="P11" i="128" s="1"/>
  <c r="AG11" i="128" s="1"/>
  <c r="AG10" i="128" s="1"/>
  <c r="P7" i="128" s="1"/>
  <c r="AG7" i="128" s="1"/>
  <c r="AC82" i="127"/>
  <c r="L21" i="127" s="1"/>
  <c r="AC21" i="127" s="1"/>
  <c r="AH69" i="127"/>
  <c r="Q11" i="127" s="1"/>
  <c r="AH11" i="127" s="1"/>
  <c r="AH10" i="127" s="1"/>
  <c r="Q7" i="127" s="1"/>
  <c r="AH7" i="127" s="1"/>
  <c r="AJ51" i="128"/>
  <c r="S17" i="128" s="1"/>
  <c r="AJ17" i="128" s="1"/>
  <c r="AG38" i="128"/>
  <c r="P16" i="128" s="1"/>
  <c r="AG16" i="128" s="1"/>
  <c r="AG15" i="128" s="1"/>
  <c r="P13" i="128" s="1"/>
  <c r="AG13" i="128" s="1"/>
  <c r="AJ82" i="127"/>
  <c r="S21" i="127" s="1"/>
  <c r="AJ21" i="127" s="1"/>
  <c r="AJ20" i="127" s="1"/>
  <c r="S14" i="127" s="1"/>
  <c r="AJ14" i="127" s="1"/>
  <c r="AG69" i="127"/>
  <c r="P11" i="127" s="1"/>
  <c r="AG11" i="127" s="1"/>
  <c r="AG10" i="127" s="1"/>
  <c r="P7" i="127" s="1"/>
  <c r="AG7" i="127" s="1"/>
  <c r="AH51" i="127"/>
  <c r="Q17" i="127" s="1"/>
  <c r="AH17" i="127" s="1"/>
  <c r="AK82" i="130"/>
  <c r="T21" i="130" s="1"/>
  <c r="AK21" i="130" s="1"/>
  <c r="AK20" i="130" s="1"/>
  <c r="T14" i="130" s="1"/>
  <c r="AK14" i="130" s="1"/>
  <c r="AP82" i="130"/>
  <c r="Y21" i="130" s="1"/>
  <c r="AP21" i="130" s="1"/>
  <c r="AE69" i="129"/>
  <c r="N11" i="129" s="1"/>
  <c r="AE11" i="129" s="1"/>
  <c r="AE10" i="129" s="1"/>
  <c r="N7" i="129" s="1"/>
  <c r="AE7" i="129" s="1"/>
  <c r="AC38" i="127"/>
  <c r="L16" i="127" s="1"/>
  <c r="AC16" i="127" s="1"/>
  <c r="AK69" i="126"/>
  <c r="T11" i="126" s="1"/>
  <c r="AK11" i="126" s="1"/>
  <c r="AK10" i="126" s="1"/>
  <c r="T7" i="126" s="1"/>
  <c r="AK7" i="126" s="1"/>
  <c r="AK5" i="126" s="1"/>
  <c r="AD95" i="127"/>
  <c r="M22" i="127" s="1"/>
  <c r="AD22" i="127" s="1"/>
  <c r="AH95" i="127"/>
  <c r="Q22" i="127" s="1"/>
  <c r="AH22" i="127" s="1"/>
  <c r="AH38" i="127"/>
  <c r="Q16" i="127" s="1"/>
  <c r="AH16" i="127" s="1"/>
  <c r="AH15" i="127" s="1"/>
  <c r="Q13" i="127" s="1"/>
  <c r="AH13" i="127" s="1"/>
  <c r="AN69" i="126"/>
  <c r="W11" i="126" s="1"/>
  <c r="AN11" i="126" s="1"/>
  <c r="AN10" i="126" s="1"/>
  <c r="W7" i="126" s="1"/>
  <c r="AN7" i="126" s="1"/>
  <c r="AM38" i="126"/>
  <c r="V16" i="126" s="1"/>
  <c r="AM16" i="126" s="1"/>
  <c r="AN95" i="126"/>
  <c r="W22" i="126" s="1"/>
  <c r="AN22" i="126" s="1"/>
  <c r="AI51" i="126"/>
  <c r="R17" i="126" s="1"/>
  <c r="AI17" i="126" s="1"/>
  <c r="AI15" i="126" s="1"/>
  <c r="R13" i="126" s="1"/>
  <c r="AI13" i="126" s="1"/>
  <c r="AI12" i="126" s="1"/>
  <c r="AJ69" i="125"/>
  <c r="S11" i="125" s="1"/>
  <c r="AJ11" i="125" s="1"/>
  <c r="AJ10" i="125" s="1"/>
  <c r="S7" i="125" s="1"/>
  <c r="AJ7" i="125" s="1"/>
  <c r="AJ5" i="125" s="1"/>
  <c r="AK82" i="126"/>
  <c r="T21" i="126" s="1"/>
  <c r="AK21" i="126" s="1"/>
  <c r="AK20" i="126" s="1"/>
  <c r="T14" i="126" s="1"/>
  <c r="AK14" i="126" s="1"/>
  <c r="AO82" i="126"/>
  <c r="X21" i="126" s="1"/>
  <c r="AO21" i="126" s="1"/>
  <c r="AO20" i="126" s="1"/>
  <c r="X14" i="126" s="1"/>
  <c r="AO14" i="126" s="1"/>
  <c r="AD51" i="126"/>
  <c r="M17" i="126" s="1"/>
  <c r="AD17" i="126" s="1"/>
  <c r="AD15" i="126" s="1"/>
  <c r="M13" i="126" s="1"/>
  <c r="AD13" i="126" s="1"/>
  <c r="AD25" i="126"/>
  <c r="M9" i="126" s="1"/>
  <c r="AD9" i="126" s="1"/>
  <c r="AD8" i="126" s="1"/>
  <c r="M6" i="126" s="1"/>
  <c r="AD6" i="126" s="1"/>
  <c r="AD5" i="126" s="1"/>
  <c r="AL82" i="125"/>
  <c r="U21" i="125" s="1"/>
  <c r="AL21" i="125" s="1"/>
  <c r="AL20" i="125" s="1"/>
  <c r="U14" i="125" s="1"/>
  <c r="AL14" i="125" s="1"/>
  <c r="AI69" i="125"/>
  <c r="R11" i="125" s="1"/>
  <c r="AI11" i="125" s="1"/>
  <c r="AI10" i="125" s="1"/>
  <c r="R7" i="125" s="1"/>
  <c r="AI7" i="125" s="1"/>
  <c r="AK51" i="126"/>
  <c r="T17" i="126" s="1"/>
  <c r="AK17" i="126" s="1"/>
  <c r="AO25" i="127"/>
  <c r="X9" i="127" s="1"/>
  <c r="AO9" i="127" s="1"/>
  <c r="AO8" i="127" s="1"/>
  <c r="X6" i="127" s="1"/>
  <c r="AO6" i="127" s="1"/>
  <c r="AO5" i="127" s="1"/>
  <c r="AQ51" i="125"/>
  <c r="Z17" i="125" s="1"/>
  <c r="AQ17" i="125" s="1"/>
  <c r="AL25" i="128"/>
  <c r="U9" i="128" s="1"/>
  <c r="AL9" i="128" s="1"/>
  <c r="AL8" i="128" s="1"/>
  <c r="U6" i="128" s="1"/>
  <c r="AL6" i="128" s="1"/>
  <c r="AP25" i="128"/>
  <c r="Y9" i="128" s="1"/>
  <c r="AP9" i="128" s="1"/>
  <c r="AP8" i="128" s="1"/>
  <c r="Y6" i="128" s="1"/>
  <c r="AP6" i="128" s="1"/>
  <c r="AP82" i="125"/>
  <c r="Y21" i="125" s="1"/>
  <c r="AP21" i="125" s="1"/>
  <c r="AP20" i="125" s="1"/>
  <c r="Y14" i="125" s="1"/>
  <c r="AP14" i="125" s="1"/>
  <c r="AP12" i="125" s="1"/>
  <c r="AE25" i="124"/>
  <c r="N9" i="124" s="1"/>
  <c r="AE9" i="124" s="1"/>
  <c r="AE8" i="124" s="1"/>
  <c r="N6" i="124" s="1"/>
  <c r="AE6" i="124" s="1"/>
  <c r="AE5" i="124" s="1"/>
  <c r="AG38" i="123"/>
  <c r="P16" i="123" s="1"/>
  <c r="AG16" i="123" s="1"/>
  <c r="AM25" i="125"/>
  <c r="V9" i="125" s="1"/>
  <c r="AM9" i="125" s="1"/>
  <c r="AM8" i="125" s="1"/>
  <c r="V6" i="125" s="1"/>
  <c r="AM6" i="125" s="1"/>
  <c r="AH69" i="124"/>
  <c r="Q11" i="124" s="1"/>
  <c r="AH11" i="124" s="1"/>
  <c r="AH10" i="124" s="1"/>
  <c r="Q7" i="124" s="1"/>
  <c r="AH7" i="124" s="1"/>
  <c r="AN38" i="123"/>
  <c r="W16" i="123" s="1"/>
  <c r="AN16" i="123" s="1"/>
  <c r="AN15" i="123" s="1"/>
  <c r="W13" i="123" s="1"/>
  <c r="AN13" i="123" s="1"/>
  <c r="AO69" i="124"/>
  <c r="X11" i="124" s="1"/>
  <c r="AO11" i="124" s="1"/>
  <c r="AO10" i="124" s="1"/>
  <c r="X7" i="124" s="1"/>
  <c r="AO7" i="124" s="1"/>
  <c r="AO5" i="124" s="1"/>
  <c r="AR25" i="123"/>
  <c r="AA9" i="123" s="1"/>
  <c r="AR9" i="123" s="1"/>
  <c r="AR8" i="123" s="1"/>
  <c r="AA6" i="123" s="1"/>
  <c r="AR6" i="123" s="1"/>
  <c r="AH51" i="124"/>
  <c r="Q17" i="124" s="1"/>
  <c r="AH17" i="124" s="1"/>
  <c r="AJ25" i="124"/>
  <c r="S9" i="124" s="1"/>
  <c r="AJ9" i="124" s="1"/>
  <c r="AJ8" i="124" s="1"/>
  <c r="S6" i="124" s="1"/>
  <c r="AJ6" i="124" s="1"/>
  <c r="AJ5" i="124" s="1"/>
  <c r="AI25" i="123"/>
  <c r="R9" i="123" s="1"/>
  <c r="AI9" i="123" s="1"/>
  <c r="AI8" i="123" s="1"/>
  <c r="R6" i="123" s="1"/>
  <c r="AI6" i="123" s="1"/>
  <c r="AO95" i="125"/>
  <c r="X22" i="125" s="1"/>
  <c r="AO22" i="125" s="1"/>
  <c r="AO20" i="125" s="1"/>
  <c r="X14" i="125" s="1"/>
  <c r="AO14" i="125" s="1"/>
  <c r="AP25" i="124"/>
  <c r="Y9" i="124" s="1"/>
  <c r="AP9" i="124" s="1"/>
  <c r="AP8" i="124" s="1"/>
  <c r="Y6" i="124" s="1"/>
  <c r="AP6" i="124" s="1"/>
  <c r="AP5" i="124" s="1"/>
  <c r="AL95" i="124"/>
  <c r="U22" i="124" s="1"/>
  <c r="AL22" i="124" s="1"/>
  <c r="AF38" i="124"/>
  <c r="O16" i="124" s="1"/>
  <c r="AF16" i="124" s="1"/>
  <c r="AC95" i="122"/>
  <c r="L22" i="122" s="1"/>
  <c r="AC22" i="122" s="1"/>
  <c r="AC20" i="122" s="1"/>
  <c r="L14" i="122" s="1"/>
  <c r="AC14" i="122" s="1"/>
  <c r="AC12" i="122" s="1"/>
  <c r="AG51" i="122"/>
  <c r="P17" i="122" s="1"/>
  <c r="AG17" i="122" s="1"/>
  <c r="AG15" i="122" s="1"/>
  <c r="P13" i="122" s="1"/>
  <c r="AG13" i="122" s="1"/>
  <c r="AG12" i="122" s="1"/>
  <c r="AJ95" i="122"/>
  <c r="S22" i="122" s="1"/>
  <c r="AJ22" i="122" s="1"/>
  <c r="AG25" i="122"/>
  <c r="P9" i="122" s="1"/>
  <c r="AG9" i="122" s="1"/>
  <c r="AG8" i="122" s="1"/>
  <c r="P6" i="122" s="1"/>
  <c r="AG6" i="122" s="1"/>
  <c r="AE51" i="121"/>
  <c r="N17" i="121" s="1"/>
  <c r="AE17" i="121" s="1"/>
  <c r="AE15" i="121" s="1"/>
  <c r="N13" i="121" s="1"/>
  <c r="AE13" i="121" s="1"/>
  <c r="AQ69" i="119"/>
  <c r="Z11" i="119" s="1"/>
  <c r="AQ11" i="119" s="1"/>
  <c r="AQ10" i="119" s="1"/>
  <c r="Z7" i="119" s="1"/>
  <c r="AQ7" i="119" s="1"/>
  <c r="AQ5" i="119" s="1"/>
  <c r="AD69" i="123"/>
  <c r="M11" i="123" s="1"/>
  <c r="AD11" i="123" s="1"/>
  <c r="AD10" i="123" s="1"/>
  <c r="M7" i="123" s="1"/>
  <c r="AD7" i="123" s="1"/>
  <c r="AF69" i="123"/>
  <c r="O11" i="123" s="1"/>
  <c r="AF11" i="123" s="1"/>
  <c r="AF10" i="123" s="1"/>
  <c r="O7" i="123" s="1"/>
  <c r="AF7" i="123" s="1"/>
  <c r="AF5" i="123" s="1"/>
  <c r="AD51" i="121"/>
  <c r="M17" i="121" s="1"/>
  <c r="AD17" i="121" s="1"/>
  <c r="AP95" i="123"/>
  <c r="Y22" i="123" s="1"/>
  <c r="AP22" i="123" s="1"/>
  <c r="AE95" i="123"/>
  <c r="N22" i="123" s="1"/>
  <c r="AE22" i="123" s="1"/>
  <c r="AE20" i="123" s="1"/>
  <c r="N14" i="123" s="1"/>
  <c r="AE14" i="123" s="1"/>
  <c r="AG95" i="121"/>
  <c r="P22" i="121" s="1"/>
  <c r="AG22" i="121" s="1"/>
  <c r="AC51" i="121"/>
  <c r="L17" i="121" s="1"/>
  <c r="AC17" i="121" s="1"/>
  <c r="AH38" i="121"/>
  <c r="Q16" i="121" s="1"/>
  <c r="AH16" i="121" s="1"/>
  <c r="AD69" i="122"/>
  <c r="M11" i="122" s="1"/>
  <c r="AD11" i="122" s="1"/>
  <c r="AD10" i="122" s="1"/>
  <c r="M7" i="122" s="1"/>
  <c r="AD7" i="122" s="1"/>
  <c r="AH69" i="122"/>
  <c r="Q11" i="122" s="1"/>
  <c r="AH11" i="122" s="1"/>
  <c r="AH10" i="122" s="1"/>
  <c r="Q7" i="122" s="1"/>
  <c r="AH7" i="122" s="1"/>
  <c r="AH5" i="122" s="1"/>
  <c r="AF38" i="123"/>
  <c r="O16" i="123" s="1"/>
  <c r="AF16" i="123" s="1"/>
  <c r="AF15" i="123" s="1"/>
  <c r="O13" i="123" s="1"/>
  <c r="AF13" i="123" s="1"/>
  <c r="AI82" i="121"/>
  <c r="R21" i="121" s="1"/>
  <c r="AI21" i="121" s="1"/>
  <c r="AI20" i="121" s="1"/>
  <c r="R14" i="121" s="1"/>
  <c r="AI14" i="121" s="1"/>
  <c r="AI51" i="121"/>
  <c r="R17" i="121" s="1"/>
  <c r="AI17" i="121" s="1"/>
  <c r="AI82" i="120"/>
  <c r="R21" i="120" s="1"/>
  <c r="AI21" i="120" s="1"/>
  <c r="AF69" i="120"/>
  <c r="O11" i="120" s="1"/>
  <c r="AF11" i="120" s="1"/>
  <c r="AF10" i="120" s="1"/>
  <c r="O7" i="120" s="1"/>
  <c r="AF7" i="120" s="1"/>
  <c r="AN95" i="119"/>
  <c r="W22" i="119" s="1"/>
  <c r="AN22" i="119" s="1"/>
  <c r="AN20" i="119" s="1"/>
  <c r="W14" i="119" s="1"/>
  <c r="AN14" i="119" s="1"/>
  <c r="AJ95" i="117"/>
  <c r="S22" i="117" s="1"/>
  <c r="AJ22" i="117" s="1"/>
  <c r="AF51" i="117"/>
  <c r="O17" i="117" s="1"/>
  <c r="AF17" i="117" s="1"/>
  <c r="AM25" i="121"/>
  <c r="V9" i="121" s="1"/>
  <c r="AM9" i="121" s="1"/>
  <c r="AM8" i="121" s="1"/>
  <c r="V6" i="121" s="1"/>
  <c r="AM6" i="121" s="1"/>
  <c r="AM5" i="121" s="1"/>
  <c r="AL38" i="120"/>
  <c r="U16" i="120" s="1"/>
  <c r="AL16" i="120" s="1"/>
  <c r="AL15" i="120" s="1"/>
  <c r="U13" i="120" s="1"/>
  <c r="AL13" i="120" s="1"/>
  <c r="AL12" i="120" s="1"/>
  <c r="AI95" i="117"/>
  <c r="R22" i="117" s="1"/>
  <c r="AI22" i="117" s="1"/>
  <c r="AR69" i="117"/>
  <c r="AA11" i="117" s="1"/>
  <c r="AR11" i="117" s="1"/>
  <c r="AR10" i="117" s="1"/>
  <c r="AA7" i="117" s="1"/>
  <c r="AR7" i="117" s="1"/>
  <c r="AR5" i="117" s="1"/>
  <c r="AQ38" i="117"/>
  <c r="Z16" i="117" s="1"/>
  <c r="AQ16" i="117" s="1"/>
  <c r="AG95" i="117"/>
  <c r="P22" i="117" s="1"/>
  <c r="AG22" i="117" s="1"/>
  <c r="AC51" i="117"/>
  <c r="L17" i="117" s="1"/>
  <c r="AC17" i="117" s="1"/>
  <c r="AE95" i="120"/>
  <c r="N22" i="120" s="1"/>
  <c r="AE22" i="120" s="1"/>
  <c r="AI95" i="120"/>
  <c r="R22" i="120" s="1"/>
  <c r="AI22" i="120" s="1"/>
  <c r="AR51" i="117"/>
  <c r="AA17" i="117" s="1"/>
  <c r="AR17" i="117" s="1"/>
  <c r="AP38" i="119"/>
  <c r="Y16" i="119" s="1"/>
  <c r="AP16" i="119" s="1"/>
  <c r="AM25" i="119"/>
  <c r="V9" i="119" s="1"/>
  <c r="AM9" i="119" s="1"/>
  <c r="AM8" i="119" s="1"/>
  <c r="V6" i="119" s="1"/>
  <c r="AM6" i="119" s="1"/>
  <c r="AM95" i="118"/>
  <c r="V22" i="118" s="1"/>
  <c r="AM22" i="118" s="1"/>
  <c r="AP69" i="118"/>
  <c r="Y11" i="118" s="1"/>
  <c r="AP11" i="118" s="1"/>
  <c r="AP10" i="118" s="1"/>
  <c r="Y7" i="118" s="1"/>
  <c r="AP7" i="118" s="1"/>
  <c r="AQ82" i="117"/>
  <c r="Z21" i="117" s="1"/>
  <c r="AQ21" i="117" s="1"/>
  <c r="AQ20" i="117" s="1"/>
  <c r="Z14" i="117" s="1"/>
  <c r="AQ14" i="117" s="1"/>
  <c r="AN82" i="118"/>
  <c r="W21" i="118" s="1"/>
  <c r="AN21" i="118" s="1"/>
  <c r="J3" i="208"/>
  <c r="J2" i="148"/>
  <c r="J2" i="208" s="1"/>
  <c r="L3" i="190"/>
  <c r="L2" i="142"/>
  <c r="L2" i="190" s="1"/>
  <c r="M3" i="208"/>
  <c r="M2" i="148"/>
  <c r="M2" i="208" s="1"/>
  <c r="N3" i="226"/>
  <c r="N2" i="154"/>
  <c r="N2" i="226" s="1"/>
  <c r="P3" i="190"/>
  <c r="P2" i="142"/>
  <c r="P2" i="190" s="1"/>
  <c r="Q3" i="208"/>
  <c r="Q2" i="148"/>
  <c r="Q2" i="208" s="1"/>
  <c r="J3" i="220"/>
  <c r="J2" i="152"/>
  <c r="J2" i="220" s="1"/>
  <c r="L3" i="184"/>
  <c r="L2" i="140"/>
  <c r="L2" i="184" s="1"/>
  <c r="M3" i="202"/>
  <c r="M2" i="146"/>
  <c r="M2" i="202" s="1"/>
  <c r="N3" i="220"/>
  <c r="N2" i="152"/>
  <c r="N2" i="220" s="1"/>
  <c r="P2" i="140"/>
  <c r="P2" i="184" s="1"/>
  <c r="P3" i="184"/>
  <c r="Q3" i="202"/>
  <c r="Q2" i="146"/>
  <c r="Q2" i="202" s="1"/>
  <c r="N3" i="178"/>
  <c r="N2" i="138"/>
  <c r="N2" i="178" s="1"/>
  <c r="K3" i="178"/>
  <c r="K2" i="138"/>
  <c r="K2" i="178" s="1"/>
  <c r="L3" i="196"/>
  <c r="L2" i="144"/>
  <c r="L2" i="196" s="1"/>
  <c r="M3" i="214"/>
  <c r="M2" i="150"/>
  <c r="M2" i="214" s="1"/>
  <c r="O3" i="214"/>
  <c r="O2" i="150"/>
  <c r="O2" i="214" s="1"/>
  <c r="Q3" i="196"/>
  <c r="Q2" i="144"/>
  <c r="Q2" i="196" s="1"/>
  <c r="AK25" i="117"/>
  <c r="T9" i="117" s="1"/>
  <c r="AK9" i="117" s="1"/>
  <c r="AK8" i="117" s="1"/>
  <c r="T6" i="117" s="1"/>
  <c r="AK6" i="117" s="1"/>
  <c r="AP25" i="117"/>
  <c r="Y9" i="117" s="1"/>
  <c r="AP9" i="117" s="1"/>
  <c r="AP8" i="117" s="1"/>
  <c r="Y6" i="117" s="1"/>
  <c r="AP6" i="117" s="1"/>
  <c r="AP5" i="117" s="1"/>
  <c r="B16" i="166"/>
  <c r="B15" i="166"/>
  <c r="AD25" i="118"/>
  <c r="M9" i="118" s="1"/>
  <c r="AD9" i="118" s="1"/>
  <c r="AD8" i="118" s="1"/>
  <c r="M6" i="118" s="1"/>
  <c r="AD6" i="118" s="1"/>
  <c r="AD5" i="118" s="1"/>
  <c r="AH25" i="118"/>
  <c r="Q9" i="118" s="1"/>
  <c r="AH9" i="118" s="1"/>
  <c r="AH8" i="118" s="1"/>
  <c r="Q6" i="118" s="1"/>
  <c r="AH6" i="118" s="1"/>
  <c r="AH5" i="118" s="1"/>
  <c r="AG38" i="116"/>
  <c r="P16" i="116" s="1"/>
  <c r="AG16" i="116" s="1"/>
  <c r="AM95" i="115"/>
  <c r="V22" i="115" s="1"/>
  <c r="AM22" i="115" s="1"/>
  <c r="B3" i="187"/>
  <c r="B2" i="141"/>
  <c r="B2" i="187" s="1"/>
  <c r="C3" i="205"/>
  <c r="C2" i="147"/>
  <c r="C2" i="205" s="1"/>
  <c r="D3" i="223"/>
  <c r="D2" i="153"/>
  <c r="D2" i="223" s="1"/>
  <c r="F3" i="187"/>
  <c r="F2" i="141"/>
  <c r="F2" i="187" s="1"/>
  <c r="G3" i="205"/>
  <c r="G2" i="147"/>
  <c r="G2" i="205" s="1"/>
  <c r="H3" i="223"/>
  <c r="H2" i="153"/>
  <c r="H2" i="223" s="1"/>
  <c r="B3" i="199"/>
  <c r="B2" i="145"/>
  <c r="B2" i="199" s="1"/>
  <c r="C3" i="199"/>
  <c r="C2" i="145"/>
  <c r="C2" i="199" s="1"/>
  <c r="D3" i="217"/>
  <c r="D2" i="151"/>
  <c r="D2" i="217" s="1"/>
  <c r="F3" i="181"/>
  <c r="F2" i="139"/>
  <c r="F2" i="181" s="1"/>
  <c r="G3" i="199"/>
  <c r="G2" i="145"/>
  <c r="G2" i="199" s="1"/>
  <c r="H3" i="217"/>
  <c r="H2" i="151"/>
  <c r="H2" i="217" s="1"/>
  <c r="I3" i="175"/>
  <c r="I2" i="137"/>
  <c r="I2" i="175" s="1"/>
  <c r="F3" i="175"/>
  <c r="F2" i="137"/>
  <c r="F2" i="175" s="1"/>
  <c r="C3" i="193"/>
  <c r="C2" i="143"/>
  <c r="C2" i="193" s="1"/>
  <c r="D3" i="211"/>
  <c r="D2" i="149"/>
  <c r="D2" i="211" s="1"/>
  <c r="F3" i="193"/>
  <c r="F2" i="143"/>
  <c r="F2" i="193" s="1"/>
  <c r="H3" i="193"/>
  <c r="H2" i="143"/>
  <c r="H2" i="193" s="1"/>
  <c r="AD51" i="119"/>
  <c r="M17" i="119" s="1"/>
  <c r="AD17" i="119" s="1"/>
  <c r="AD15" i="119" s="1"/>
  <c r="M13" i="119" s="1"/>
  <c r="AD13" i="119" s="1"/>
  <c r="AH51" i="119"/>
  <c r="Q17" i="119" s="1"/>
  <c r="AH17" i="119" s="1"/>
  <c r="AH15" i="119" s="1"/>
  <c r="Q13" i="119" s="1"/>
  <c r="AH13" i="119" s="1"/>
  <c r="AH12" i="119" s="1"/>
  <c r="AC25" i="118"/>
  <c r="L9" i="118" s="1"/>
  <c r="AC9" i="118" s="1"/>
  <c r="AC8" i="118" s="1"/>
  <c r="L6" i="118" s="1"/>
  <c r="AC6" i="118" s="1"/>
  <c r="AC5" i="118" s="1"/>
  <c r="AH82" i="116"/>
  <c r="Q21" i="116" s="1"/>
  <c r="AH21" i="116" s="1"/>
  <c r="AF51" i="115"/>
  <c r="O17" i="115" s="1"/>
  <c r="AF17" i="115" s="1"/>
  <c r="B3" i="170"/>
  <c r="B4" i="170"/>
  <c r="AJ25" i="116"/>
  <c r="S9" i="116" s="1"/>
  <c r="AJ9" i="116" s="1"/>
  <c r="AJ8" i="116" s="1"/>
  <c r="S6" i="116" s="1"/>
  <c r="AJ6" i="116" s="1"/>
  <c r="P4" i="250"/>
  <c r="U4" i="250"/>
  <c r="N4" i="250"/>
  <c r="F4" i="250"/>
  <c r="M4" i="250"/>
  <c r="E4" i="250"/>
  <c r="V4" i="250"/>
  <c r="L4" i="250"/>
  <c r="D4" i="250"/>
  <c r="T4" i="250"/>
  <c r="K4" i="250"/>
  <c r="C4" i="250"/>
  <c r="S4" i="250"/>
  <c r="J4" i="250"/>
  <c r="B4" i="250"/>
  <c r="R4" i="250"/>
  <c r="Q4" i="250"/>
  <c r="O4" i="250"/>
  <c r="I4" i="250"/>
  <c r="G4" i="250"/>
  <c r="H4" i="250"/>
  <c r="AE25" i="116"/>
  <c r="N9" i="116" s="1"/>
  <c r="AE9" i="116" s="1"/>
  <c r="AE8" i="116" s="1"/>
  <c r="N6" i="116" s="1"/>
  <c r="AE6" i="116" s="1"/>
  <c r="AL95" i="115"/>
  <c r="U22" i="115" s="1"/>
  <c r="AL22" i="115" s="1"/>
  <c r="AL20" i="115" s="1"/>
  <c r="U14" i="115" s="1"/>
  <c r="AL14" i="115" s="1"/>
  <c r="B12" i="172"/>
  <c r="B11" i="172"/>
  <c r="B14" i="172"/>
  <c r="B13" i="172"/>
  <c r="AR38" i="115"/>
  <c r="AA16" i="115" s="1"/>
  <c r="AR16" i="115" s="1"/>
  <c r="AO38" i="115"/>
  <c r="X16" i="115" s="1"/>
  <c r="AO16" i="115" s="1"/>
  <c r="AO15" i="115" s="1"/>
  <c r="X13" i="115" s="1"/>
  <c r="AO13" i="115" s="1"/>
  <c r="AE95" i="116"/>
  <c r="N22" i="116" s="1"/>
  <c r="AE22" i="116" s="1"/>
  <c r="AI95" i="116"/>
  <c r="R22" i="116" s="1"/>
  <c r="AI22" i="116" s="1"/>
  <c r="AO95" i="127"/>
  <c r="X22" i="127" s="1"/>
  <c r="AO22" i="127" s="1"/>
  <c r="AO20" i="127" s="1"/>
  <c r="X14" i="127" s="1"/>
  <c r="AO14" i="127" s="1"/>
  <c r="AH20" i="127"/>
  <c r="Q14" i="127" s="1"/>
  <c r="AH14" i="127" s="1"/>
  <c r="AH25" i="128"/>
  <c r="Q9" i="128" s="1"/>
  <c r="AH9" i="128" s="1"/>
  <c r="AH8" i="128" s="1"/>
  <c r="Q6" i="128" s="1"/>
  <c r="AH6" i="128" s="1"/>
  <c r="AF69" i="132"/>
  <c r="O11" i="132" s="1"/>
  <c r="AF11" i="132" s="1"/>
  <c r="AF10" i="132" s="1"/>
  <c r="O7" i="132" s="1"/>
  <c r="AF7" i="132" s="1"/>
  <c r="AD69" i="131"/>
  <c r="M11" i="131" s="1"/>
  <c r="AD11" i="131" s="1"/>
  <c r="AD10" i="131" s="1"/>
  <c r="M7" i="131" s="1"/>
  <c r="AD7" i="131" s="1"/>
  <c r="AD25" i="131"/>
  <c r="M9" i="131" s="1"/>
  <c r="AD9" i="131" s="1"/>
  <c r="AD8" i="131" s="1"/>
  <c r="M6" i="131" s="1"/>
  <c r="AD6" i="131" s="1"/>
  <c r="AF38" i="129"/>
  <c r="O16" i="129" s="1"/>
  <c r="AF16" i="129" s="1"/>
  <c r="AF15" i="129" s="1"/>
  <c r="O13" i="129" s="1"/>
  <c r="AF13" i="129" s="1"/>
  <c r="AF12" i="129" s="1"/>
  <c r="AQ82" i="128"/>
  <c r="Z21" i="128" s="1"/>
  <c r="AQ21" i="128" s="1"/>
  <c r="AQ20" i="128" s="1"/>
  <c r="Z14" i="128" s="1"/>
  <c r="AQ14" i="128" s="1"/>
  <c r="AE69" i="128"/>
  <c r="N11" i="128" s="1"/>
  <c r="AE11" i="128" s="1"/>
  <c r="AE10" i="128" s="1"/>
  <c r="N7" i="128" s="1"/>
  <c r="AE7" i="128" s="1"/>
  <c r="AC69" i="126"/>
  <c r="L11" i="126" s="1"/>
  <c r="AC11" i="126" s="1"/>
  <c r="AC10" i="126" s="1"/>
  <c r="L7" i="126" s="1"/>
  <c r="AC7" i="126" s="1"/>
  <c r="AJ25" i="127"/>
  <c r="S9" i="127" s="1"/>
  <c r="AJ9" i="127" s="1"/>
  <c r="AJ8" i="127" s="1"/>
  <c r="S6" i="127" s="1"/>
  <c r="AJ6" i="127" s="1"/>
  <c r="AD82" i="126"/>
  <c r="M21" i="126" s="1"/>
  <c r="AD21" i="126" s="1"/>
  <c r="AC25" i="127"/>
  <c r="L9" i="127" s="1"/>
  <c r="AC9" i="127" s="1"/>
  <c r="AC8" i="127" s="1"/>
  <c r="L6" i="127" s="1"/>
  <c r="AC6" i="127" s="1"/>
  <c r="AC5" i="127" s="1"/>
  <c r="AF25" i="125"/>
  <c r="O9" i="125" s="1"/>
  <c r="AF9" i="125" s="1"/>
  <c r="AF8" i="125" s="1"/>
  <c r="O6" i="125" s="1"/>
  <c r="AF6" i="125" s="1"/>
  <c r="AF5" i="125" s="1"/>
  <c r="AM51" i="122"/>
  <c r="V17" i="122" s="1"/>
  <c r="AM17" i="122" s="1"/>
  <c r="AM15" i="122" s="1"/>
  <c r="V13" i="122" s="1"/>
  <c r="AM13" i="122" s="1"/>
  <c r="AM12" i="122" s="1"/>
  <c r="AI69" i="119"/>
  <c r="R11" i="119" s="1"/>
  <c r="AI11" i="119" s="1"/>
  <c r="AI10" i="119" s="1"/>
  <c r="R7" i="119" s="1"/>
  <c r="AI7" i="119" s="1"/>
  <c r="AI5" i="119" s="1"/>
  <c r="AM95" i="123"/>
  <c r="V22" i="123" s="1"/>
  <c r="AM22" i="123" s="1"/>
  <c r="AM20" i="123" s="1"/>
  <c r="V14" i="123" s="1"/>
  <c r="AM14" i="123" s="1"/>
  <c r="AL51" i="122"/>
  <c r="U17" i="122" s="1"/>
  <c r="AL17" i="122" s="1"/>
  <c r="AP51" i="120"/>
  <c r="Y17" i="120" s="1"/>
  <c r="AP17" i="120" s="1"/>
  <c r="AI38" i="117"/>
  <c r="R16" i="117" s="1"/>
  <c r="AI16" i="117" s="1"/>
  <c r="AM95" i="120"/>
  <c r="V22" i="120" s="1"/>
  <c r="AM22" i="120" s="1"/>
  <c r="AC82" i="118"/>
  <c r="L21" i="118" s="1"/>
  <c r="AC21" i="118" s="1"/>
  <c r="E3" i="226"/>
  <c r="E2" i="154"/>
  <c r="E2" i="226" s="1"/>
  <c r="D3" i="214"/>
  <c r="D2" i="150"/>
  <c r="D2" i="214" s="1"/>
  <c r="AE20" i="116"/>
  <c r="N14" i="116" s="1"/>
  <c r="AE14" i="116" s="1"/>
  <c r="AE12" i="116" s="1"/>
  <c r="AL5" i="118"/>
  <c r="AK25" i="115"/>
  <c r="T9" i="115" s="1"/>
  <c r="AK9" i="115" s="1"/>
  <c r="AK8" i="115" s="1"/>
  <c r="T6" i="115" s="1"/>
  <c r="AK6" i="115" s="1"/>
  <c r="AK5" i="115" s="1"/>
  <c r="AL5" i="116"/>
  <c r="B3" i="223"/>
  <c r="B2" i="153"/>
  <c r="B2" i="223" s="1"/>
  <c r="P3" i="223"/>
  <c r="P2" i="153"/>
  <c r="P2" i="223" s="1"/>
  <c r="K3" i="193"/>
  <c r="K2" i="143"/>
  <c r="K2" i="193" s="1"/>
  <c r="S4" i="244"/>
  <c r="K4" i="244"/>
  <c r="C4" i="244"/>
  <c r="R4" i="244"/>
  <c r="J4" i="244"/>
  <c r="B4" i="244"/>
  <c r="Q4" i="244"/>
  <c r="I4" i="244"/>
  <c r="P4" i="244"/>
  <c r="H4" i="244"/>
  <c r="O4" i="244"/>
  <c r="G4" i="244"/>
  <c r="U4" i="244"/>
  <c r="M4" i="244"/>
  <c r="E4" i="244"/>
  <c r="T4" i="244"/>
  <c r="L4" i="244"/>
  <c r="D4" i="244"/>
  <c r="V4" i="244"/>
  <c r="N4" i="244"/>
  <c r="F4" i="244"/>
  <c r="AM25" i="116"/>
  <c r="V9" i="116" s="1"/>
  <c r="AM9" i="116" s="1"/>
  <c r="AM8" i="116" s="1"/>
  <c r="V6" i="116" s="1"/>
  <c r="AM6" i="116" s="1"/>
  <c r="AM5" i="116" s="1"/>
  <c r="AH38" i="115"/>
  <c r="Q16" i="115" s="1"/>
  <c r="AH16" i="115" s="1"/>
  <c r="AI95" i="132"/>
  <c r="R22" i="132" s="1"/>
  <c r="AI22" i="132" s="1"/>
  <c r="AD51" i="132"/>
  <c r="M17" i="132" s="1"/>
  <c r="AD17" i="132" s="1"/>
  <c r="AJ82" i="132"/>
  <c r="S21" i="132" s="1"/>
  <c r="AJ21" i="132" s="1"/>
  <c r="AQ51" i="132"/>
  <c r="Z17" i="132" s="1"/>
  <c r="AQ17" i="132" s="1"/>
  <c r="AM82" i="131"/>
  <c r="V21" i="131" s="1"/>
  <c r="AM21" i="131" s="1"/>
  <c r="AL69" i="131"/>
  <c r="U11" i="131" s="1"/>
  <c r="AL11" i="131" s="1"/>
  <c r="AL10" i="131" s="1"/>
  <c r="U7" i="131" s="1"/>
  <c r="AL7" i="131" s="1"/>
  <c r="AR38" i="131"/>
  <c r="AA16" i="131" s="1"/>
  <c r="AR16" i="131" s="1"/>
  <c r="AR15" i="131" s="1"/>
  <c r="AA13" i="131" s="1"/>
  <c r="AR13" i="131" s="1"/>
  <c r="AD95" i="130"/>
  <c r="M22" i="130" s="1"/>
  <c r="AD22" i="130" s="1"/>
  <c r="AJ25" i="130"/>
  <c r="S9" i="130" s="1"/>
  <c r="AJ9" i="130" s="1"/>
  <c r="AJ8" i="130" s="1"/>
  <c r="S6" i="130" s="1"/>
  <c r="AJ6" i="130" s="1"/>
  <c r="AK38" i="130"/>
  <c r="T16" i="130" s="1"/>
  <c r="AK16" i="130" s="1"/>
  <c r="AK15" i="130" s="1"/>
  <c r="T13" i="130" s="1"/>
  <c r="AK13" i="130" s="1"/>
  <c r="AP25" i="130"/>
  <c r="Y9" i="130" s="1"/>
  <c r="AP9" i="130" s="1"/>
  <c r="AP8" i="130" s="1"/>
  <c r="Y6" i="130" s="1"/>
  <c r="AP6" i="130" s="1"/>
  <c r="AC69" i="130"/>
  <c r="L11" i="130" s="1"/>
  <c r="AC11" i="130" s="1"/>
  <c r="AC10" i="130" s="1"/>
  <c r="L7" i="130" s="1"/>
  <c r="AC7" i="130" s="1"/>
  <c r="AC5" i="130" s="1"/>
  <c r="AH95" i="129"/>
  <c r="Q22" i="129" s="1"/>
  <c r="AH22" i="129" s="1"/>
  <c r="AJ51" i="130"/>
  <c r="S17" i="130" s="1"/>
  <c r="AJ17" i="130" s="1"/>
  <c r="AE95" i="129"/>
  <c r="N22" i="129" s="1"/>
  <c r="AE22" i="129" s="1"/>
  <c r="AD82" i="128"/>
  <c r="M21" i="128" s="1"/>
  <c r="AD21" i="128" s="1"/>
  <c r="AK20" i="128"/>
  <c r="T14" i="128" s="1"/>
  <c r="AK14" i="128" s="1"/>
  <c r="AK12" i="128" s="1"/>
  <c r="AE95" i="131"/>
  <c r="N22" i="131" s="1"/>
  <c r="AE22" i="131" s="1"/>
  <c r="AF95" i="131"/>
  <c r="O22" i="131" s="1"/>
  <c r="AF22" i="131" s="1"/>
  <c r="AF20" i="131" s="1"/>
  <c r="O14" i="131" s="1"/>
  <c r="AF14" i="131" s="1"/>
  <c r="AI82" i="128"/>
  <c r="R21" i="128" s="1"/>
  <c r="AI21" i="128" s="1"/>
  <c r="AI20" i="128" s="1"/>
  <c r="R14" i="128" s="1"/>
  <c r="AI14" i="128" s="1"/>
  <c r="AG51" i="129"/>
  <c r="P17" i="129" s="1"/>
  <c r="AG17" i="129" s="1"/>
  <c r="AJ95" i="128"/>
  <c r="S22" i="128" s="1"/>
  <c r="AJ22" i="128" s="1"/>
  <c r="AJ20" i="128" s="1"/>
  <c r="S14" i="128" s="1"/>
  <c r="AJ14" i="128" s="1"/>
  <c r="AF82" i="127"/>
  <c r="O21" i="127" s="1"/>
  <c r="AF21" i="127" s="1"/>
  <c r="AM25" i="129"/>
  <c r="V9" i="129" s="1"/>
  <c r="AM9" i="129" s="1"/>
  <c r="AM8" i="129" s="1"/>
  <c r="V6" i="129" s="1"/>
  <c r="AM6" i="129" s="1"/>
  <c r="AM5" i="129" s="1"/>
  <c r="AH69" i="128"/>
  <c r="Q11" i="128" s="1"/>
  <c r="AH11" i="128" s="1"/>
  <c r="AH10" i="128" s="1"/>
  <c r="Q7" i="128" s="1"/>
  <c r="AH7" i="128" s="1"/>
  <c r="AJ51" i="127"/>
  <c r="S17" i="127" s="1"/>
  <c r="AJ17" i="127" s="1"/>
  <c r="AJ15" i="127" s="1"/>
  <c r="S13" i="127" s="1"/>
  <c r="AJ13" i="127" s="1"/>
  <c r="AJ12" i="127" s="1"/>
  <c r="AI51" i="127"/>
  <c r="R17" i="127" s="1"/>
  <c r="AI17" i="127" s="1"/>
  <c r="AM82" i="130"/>
  <c r="V21" i="130" s="1"/>
  <c r="AM21" i="130" s="1"/>
  <c r="AM20" i="130" s="1"/>
  <c r="V14" i="130" s="1"/>
  <c r="AM14" i="130" s="1"/>
  <c r="AQ82" i="130"/>
  <c r="Z21" i="130" s="1"/>
  <c r="AQ21" i="130" s="1"/>
  <c r="AD38" i="127"/>
  <c r="M16" i="127" s="1"/>
  <c r="AD16" i="127" s="1"/>
  <c r="AD15" i="127" s="1"/>
  <c r="M13" i="127" s="1"/>
  <c r="AD13" i="127" s="1"/>
  <c r="AI95" i="126"/>
  <c r="R22" i="126" s="1"/>
  <c r="AI22" i="126" s="1"/>
  <c r="AE95" i="127"/>
  <c r="N22" i="127" s="1"/>
  <c r="AE22" i="127" s="1"/>
  <c r="AI95" i="127"/>
  <c r="R22" i="127" s="1"/>
  <c r="AI22" i="127" s="1"/>
  <c r="AG95" i="126"/>
  <c r="P22" i="126" s="1"/>
  <c r="AG22" i="126" s="1"/>
  <c r="AG20" i="126" s="1"/>
  <c r="P14" i="126" s="1"/>
  <c r="AG14" i="126" s="1"/>
  <c r="AL82" i="126"/>
  <c r="U21" i="126" s="1"/>
  <c r="AL21" i="126" s="1"/>
  <c r="AF25" i="126"/>
  <c r="O9" i="126" s="1"/>
  <c r="AF9" i="126" s="1"/>
  <c r="AF8" i="126" s="1"/>
  <c r="O6" i="126" s="1"/>
  <c r="AF6" i="126" s="1"/>
  <c r="AF5" i="126" s="1"/>
  <c r="AM51" i="126"/>
  <c r="V17" i="126" s="1"/>
  <c r="AM17" i="126" s="1"/>
  <c r="AK25" i="127"/>
  <c r="T9" i="127" s="1"/>
  <c r="AK9" i="127" s="1"/>
  <c r="AK8" i="127" s="1"/>
  <c r="T6" i="127" s="1"/>
  <c r="AK6" i="127" s="1"/>
  <c r="AK5" i="127" s="1"/>
  <c r="AP25" i="127"/>
  <c r="Y9" i="127" s="1"/>
  <c r="AP9" i="127" s="1"/>
  <c r="AP8" i="127" s="1"/>
  <c r="Y6" i="127" s="1"/>
  <c r="AP6" i="127" s="1"/>
  <c r="AP5" i="127" s="1"/>
  <c r="AR82" i="125"/>
  <c r="AA21" i="125" s="1"/>
  <c r="AR21" i="125" s="1"/>
  <c r="AR20" i="125" s="1"/>
  <c r="AA14" i="125" s="1"/>
  <c r="AR14" i="125" s="1"/>
  <c r="AN38" i="125"/>
  <c r="W16" i="125" s="1"/>
  <c r="AN16" i="125" s="1"/>
  <c r="AN15" i="125" s="1"/>
  <c r="W13" i="125" s="1"/>
  <c r="AN13" i="125" s="1"/>
  <c r="AI25" i="128"/>
  <c r="R9" i="128" s="1"/>
  <c r="AI9" i="128" s="1"/>
  <c r="AI8" i="128" s="1"/>
  <c r="R6" i="128" s="1"/>
  <c r="AI6" i="128" s="1"/>
  <c r="AM25" i="128"/>
  <c r="V9" i="128" s="1"/>
  <c r="AM9" i="128" s="1"/>
  <c r="AM8" i="128" s="1"/>
  <c r="V6" i="128" s="1"/>
  <c r="AM6" i="128" s="1"/>
  <c r="AM5" i="128" s="1"/>
  <c r="AM69" i="125"/>
  <c r="V11" i="125" s="1"/>
  <c r="AM11" i="125" s="1"/>
  <c r="AM10" i="125" s="1"/>
  <c r="V7" i="125" s="1"/>
  <c r="AM7" i="125" s="1"/>
  <c r="AC51" i="124"/>
  <c r="L17" i="124" s="1"/>
  <c r="AC17" i="124" s="1"/>
  <c r="AC82" i="123"/>
  <c r="L21" i="123" s="1"/>
  <c r="AC21" i="123" s="1"/>
  <c r="AC20" i="123" s="1"/>
  <c r="L14" i="123" s="1"/>
  <c r="AC14" i="123" s="1"/>
  <c r="AC12" i="123" s="1"/>
  <c r="AN25" i="125"/>
  <c r="W9" i="125" s="1"/>
  <c r="AN9" i="125" s="1"/>
  <c r="AN8" i="125" s="1"/>
  <c r="W6" i="125" s="1"/>
  <c r="AN6" i="125" s="1"/>
  <c r="AN5" i="125" s="1"/>
  <c r="AJ51" i="124"/>
  <c r="S17" i="124" s="1"/>
  <c r="AJ17" i="124" s="1"/>
  <c r="AI51" i="123"/>
  <c r="R17" i="123" s="1"/>
  <c r="AI17" i="123" s="1"/>
  <c r="AI15" i="123" s="1"/>
  <c r="R13" i="123" s="1"/>
  <c r="AI13" i="123" s="1"/>
  <c r="AQ82" i="124"/>
  <c r="Z21" i="124" s="1"/>
  <c r="AQ21" i="124" s="1"/>
  <c r="AQ20" i="124" s="1"/>
  <c r="Z14" i="124" s="1"/>
  <c r="AQ14" i="124" s="1"/>
  <c r="AI82" i="123"/>
  <c r="R21" i="123" s="1"/>
  <c r="AI21" i="123" s="1"/>
  <c r="AH82" i="123"/>
  <c r="Q21" i="123" s="1"/>
  <c r="AH21" i="123" s="1"/>
  <c r="AG51" i="123"/>
  <c r="P17" i="123" s="1"/>
  <c r="AG17" i="123" s="1"/>
  <c r="AK95" i="125"/>
  <c r="T22" i="125" s="1"/>
  <c r="AK22" i="125" s="1"/>
  <c r="AK20" i="125" s="1"/>
  <c r="T14" i="125" s="1"/>
  <c r="AK14" i="125" s="1"/>
  <c r="AP95" i="125"/>
  <c r="Y22" i="125" s="1"/>
  <c r="AP22" i="125" s="1"/>
  <c r="AO82" i="124"/>
  <c r="X21" i="124" s="1"/>
  <c r="AO21" i="124" s="1"/>
  <c r="AL69" i="124"/>
  <c r="U11" i="124" s="1"/>
  <c r="AL11" i="124" s="1"/>
  <c r="AL10" i="124" s="1"/>
  <c r="U7" i="124" s="1"/>
  <c r="AL7" i="124" s="1"/>
  <c r="AL5" i="124" s="1"/>
  <c r="AN82" i="123"/>
  <c r="W21" i="123" s="1"/>
  <c r="AN21" i="123" s="1"/>
  <c r="AO25" i="123"/>
  <c r="X9" i="123" s="1"/>
  <c r="AO9" i="123" s="1"/>
  <c r="AO8" i="123" s="1"/>
  <c r="X6" i="123" s="1"/>
  <c r="AO6" i="123" s="1"/>
  <c r="AG38" i="124"/>
  <c r="P16" i="124" s="1"/>
  <c r="AG16" i="124" s="1"/>
  <c r="AG15" i="124" s="1"/>
  <c r="P13" i="124" s="1"/>
  <c r="AG13" i="124" s="1"/>
  <c r="AF95" i="122"/>
  <c r="O22" i="122" s="1"/>
  <c r="AF22" i="122" s="1"/>
  <c r="AI25" i="122"/>
  <c r="R9" i="122" s="1"/>
  <c r="AI9" i="122" s="1"/>
  <c r="AI8" i="122" s="1"/>
  <c r="R6" i="122" s="1"/>
  <c r="AI6" i="122" s="1"/>
  <c r="AI5" i="122" s="1"/>
  <c r="AE51" i="122"/>
  <c r="N17" i="122" s="1"/>
  <c r="AE17" i="122" s="1"/>
  <c r="AE15" i="122" s="1"/>
  <c r="N13" i="122" s="1"/>
  <c r="AE13" i="122" s="1"/>
  <c r="AF82" i="120"/>
  <c r="O21" i="120" s="1"/>
  <c r="AF21" i="120" s="1"/>
  <c r="AC69" i="120"/>
  <c r="L11" i="120" s="1"/>
  <c r="AC11" i="120" s="1"/>
  <c r="AC10" i="120" s="1"/>
  <c r="L7" i="120" s="1"/>
  <c r="AC7" i="120" s="1"/>
  <c r="AC5" i="120" s="1"/>
  <c r="AD82" i="119"/>
  <c r="M21" i="119" s="1"/>
  <c r="AD21" i="119" s="1"/>
  <c r="AM82" i="120"/>
  <c r="V21" i="120" s="1"/>
  <c r="AM21" i="120" s="1"/>
  <c r="AM20" i="120" s="1"/>
  <c r="V14" i="120" s="1"/>
  <c r="AM14" i="120" s="1"/>
  <c r="AR69" i="120"/>
  <c r="AA11" i="120" s="1"/>
  <c r="AR11" i="120" s="1"/>
  <c r="AR10" i="120" s="1"/>
  <c r="AA7" i="120" s="1"/>
  <c r="AR7" i="120" s="1"/>
  <c r="AL69" i="123"/>
  <c r="U11" i="123" s="1"/>
  <c r="AL11" i="123" s="1"/>
  <c r="AL10" i="123" s="1"/>
  <c r="U7" i="123" s="1"/>
  <c r="AL7" i="123" s="1"/>
  <c r="AL5" i="123" s="1"/>
  <c r="AG69" i="123"/>
  <c r="P11" i="123" s="1"/>
  <c r="AG11" i="123" s="1"/>
  <c r="AG10" i="123" s="1"/>
  <c r="P7" i="123" s="1"/>
  <c r="AG7" i="123" s="1"/>
  <c r="AP95" i="121"/>
  <c r="Y22" i="121" s="1"/>
  <c r="AP22" i="121" s="1"/>
  <c r="AM82" i="121"/>
  <c r="V21" i="121" s="1"/>
  <c r="AM21" i="121" s="1"/>
  <c r="AJ69" i="121"/>
  <c r="S11" i="121" s="1"/>
  <c r="AJ11" i="121" s="1"/>
  <c r="AJ10" i="121" s="1"/>
  <c r="S7" i="121" s="1"/>
  <c r="AJ7" i="121" s="1"/>
  <c r="AJ5" i="121" s="1"/>
  <c r="AP69" i="120"/>
  <c r="Y11" i="120" s="1"/>
  <c r="AP11" i="120" s="1"/>
  <c r="AP10" i="120" s="1"/>
  <c r="Y7" i="120" s="1"/>
  <c r="AP7" i="120" s="1"/>
  <c r="AE25" i="120"/>
  <c r="N9" i="120" s="1"/>
  <c r="AE9" i="120" s="1"/>
  <c r="AE8" i="120" s="1"/>
  <c r="N6" i="120" s="1"/>
  <c r="AE6" i="120" s="1"/>
  <c r="AE5" i="120" s="1"/>
  <c r="AI95" i="123"/>
  <c r="R22" i="123" s="1"/>
  <c r="AI22" i="123" s="1"/>
  <c r="AF95" i="123"/>
  <c r="O22" i="123" s="1"/>
  <c r="AF22" i="123" s="1"/>
  <c r="AG69" i="121"/>
  <c r="P11" i="121" s="1"/>
  <c r="AG11" i="121" s="1"/>
  <c r="AG10" i="121" s="1"/>
  <c r="P7" i="121" s="1"/>
  <c r="AG7" i="121" s="1"/>
  <c r="AH51" i="121"/>
  <c r="Q17" i="121" s="1"/>
  <c r="AH17" i="121" s="1"/>
  <c r="AL25" i="120"/>
  <c r="U9" i="120" s="1"/>
  <c r="AL9" i="120" s="1"/>
  <c r="AL8" i="120" s="1"/>
  <c r="U6" i="120" s="1"/>
  <c r="AL6" i="120" s="1"/>
  <c r="AL5" i="120" s="1"/>
  <c r="AE69" i="122"/>
  <c r="N11" i="122" s="1"/>
  <c r="AE11" i="122" s="1"/>
  <c r="AE10" i="122" s="1"/>
  <c r="N7" i="122" s="1"/>
  <c r="AE7" i="122" s="1"/>
  <c r="AE5" i="122" s="1"/>
  <c r="AJ82" i="121"/>
  <c r="S21" i="121" s="1"/>
  <c r="AJ21" i="121" s="1"/>
  <c r="AH51" i="120"/>
  <c r="Q17" i="120" s="1"/>
  <c r="AH17" i="120" s="1"/>
  <c r="AE38" i="120"/>
  <c r="N16" i="120" s="1"/>
  <c r="AE16" i="120" s="1"/>
  <c r="AE15" i="120" s="1"/>
  <c r="N13" i="120" s="1"/>
  <c r="AE13" i="120" s="1"/>
  <c r="AH82" i="119"/>
  <c r="Q21" i="119" s="1"/>
  <c r="AH21" i="119" s="1"/>
  <c r="AH20" i="119" s="1"/>
  <c r="Q14" i="119" s="1"/>
  <c r="AH14" i="119" s="1"/>
  <c r="AE69" i="119"/>
  <c r="N11" i="119" s="1"/>
  <c r="AE11" i="119" s="1"/>
  <c r="AE10" i="119" s="1"/>
  <c r="N7" i="119" s="1"/>
  <c r="AE7" i="119" s="1"/>
  <c r="AI25" i="121"/>
  <c r="R9" i="121" s="1"/>
  <c r="AI9" i="121" s="1"/>
  <c r="AI8" i="121" s="1"/>
  <c r="R6" i="121" s="1"/>
  <c r="AI6" i="121" s="1"/>
  <c r="AK95" i="119"/>
  <c r="T22" i="119" s="1"/>
  <c r="AK22" i="119" s="1"/>
  <c r="AO95" i="119"/>
  <c r="X22" i="119" s="1"/>
  <c r="AO22" i="119" s="1"/>
  <c r="AJ25" i="119"/>
  <c r="S9" i="119" s="1"/>
  <c r="AJ9" i="119" s="1"/>
  <c r="AJ8" i="119" s="1"/>
  <c r="S6" i="119" s="1"/>
  <c r="AJ6" i="119" s="1"/>
  <c r="AG82" i="117"/>
  <c r="P21" i="117" s="1"/>
  <c r="AG21" i="117" s="1"/>
  <c r="AG20" i="117" s="1"/>
  <c r="P14" i="117" s="1"/>
  <c r="AG14" i="117" s="1"/>
  <c r="AN25" i="121"/>
  <c r="W9" i="121" s="1"/>
  <c r="AN9" i="121" s="1"/>
  <c r="AN8" i="121" s="1"/>
  <c r="W6" i="121" s="1"/>
  <c r="AN6" i="121" s="1"/>
  <c r="AK95" i="120"/>
  <c r="T22" i="120" s="1"/>
  <c r="AK22" i="120" s="1"/>
  <c r="AR95" i="118"/>
  <c r="AA22" i="118" s="1"/>
  <c r="AR22" i="118" s="1"/>
  <c r="AR20" i="118" s="1"/>
  <c r="AA14" i="118" s="1"/>
  <c r="AR14" i="118" s="1"/>
  <c r="AN82" i="117"/>
  <c r="W21" i="117" s="1"/>
  <c r="AN21" i="117" s="1"/>
  <c r="AN20" i="117" s="1"/>
  <c r="W14" i="117" s="1"/>
  <c r="AN14" i="117" s="1"/>
  <c r="AJ95" i="120"/>
  <c r="S22" i="120" s="1"/>
  <c r="AJ22" i="120" s="1"/>
  <c r="AP95" i="117"/>
  <c r="Y22" i="117" s="1"/>
  <c r="AP22" i="117" s="1"/>
  <c r="AP20" i="117" s="1"/>
  <c r="Y14" i="117" s="1"/>
  <c r="AP14" i="117" s="1"/>
  <c r="AL51" i="117"/>
  <c r="U17" i="117" s="1"/>
  <c r="AL17" i="117" s="1"/>
  <c r="AL15" i="117" s="1"/>
  <c r="U13" i="117" s="1"/>
  <c r="AL13" i="117" s="1"/>
  <c r="AL12" i="117" s="1"/>
  <c r="AD51" i="118"/>
  <c r="M17" i="118" s="1"/>
  <c r="AD17" i="118" s="1"/>
  <c r="AI38" i="118"/>
  <c r="R16" i="118" s="1"/>
  <c r="AI16" i="118" s="1"/>
  <c r="AF95" i="120"/>
  <c r="O22" i="120" s="1"/>
  <c r="AF22" i="120" s="1"/>
  <c r="AD69" i="119"/>
  <c r="M11" i="119" s="1"/>
  <c r="AD11" i="119" s="1"/>
  <c r="AD10" i="119" s="1"/>
  <c r="M7" i="119" s="1"/>
  <c r="AD7" i="119" s="1"/>
  <c r="AD5" i="119" s="1"/>
  <c r="AN95" i="118"/>
  <c r="W22" i="118" s="1"/>
  <c r="AN22" i="118" s="1"/>
  <c r="AR51" i="118"/>
  <c r="AA17" i="118" s="1"/>
  <c r="AR17" i="118" s="1"/>
  <c r="AR82" i="117"/>
  <c r="AA21" i="117" s="1"/>
  <c r="AR21" i="117" s="1"/>
  <c r="AR20" i="117" s="1"/>
  <c r="AA14" i="117" s="1"/>
  <c r="AR14" i="117" s="1"/>
  <c r="AM38" i="117"/>
  <c r="V16" i="117" s="1"/>
  <c r="AM16" i="117" s="1"/>
  <c r="AK82" i="118"/>
  <c r="T21" i="118" s="1"/>
  <c r="AK21" i="118" s="1"/>
  <c r="AK20" i="118" s="1"/>
  <c r="T14" i="118" s="1"/>
  <c r="AK14" i="118" s="1"/>
  <c r="AK12" i="118" s="1"/>
  <c r="AO82" i="118"/>
  <c r="X21" i="118" s="1"/>
  <c r="AO21" i="118" s="1"/>
  <c r="AO20" i="118" s="1"/>
  <c r="X14" i="118" s="1"/>
  <c r="AO14" i="118" s="1"/>
  <c r="AJ69" i="115"/>
  <c r="S11" i="115" s="1"/>
  <c r="AJ11" i="115" s="1"/>
  <c r="AJ10" i="115" s="1"/>
  <c r="S7" i="115" s="1"/>
  <c r="AJ7" i="115" s="1"/>
  <c r="AJ5" i="115" s="1"/>
  <c r="K3" i="190"/>
  <c r="K2" i="142"/>
  <c r="K2" i="190" s="1"/>
  <c r="L3" i="208"/>
  <c r="L2" i="148"/>
  <c r="L2" i="208" s="1"/>
  <c r="M3" i="226"/>
  <c r="M2" i="154"/>
  <c r="M2" i="226" s="1"/>
  <c r="O3" i="190"/>
  <c r="O2" i="142"/>
  <c r="O2" i="190" s="1"/>
  <c r="P3" i="208"/>
  <c r="P2" i="148"/>
  <c r="P2" i="208" s="1"/>
  <c r="Q3" i="226"/>
  <c r="Q2" i="154"/>
  <c r="Q2" i="226" s="1"/>
  <c r="K3" i="184"/>
  <c r="K2" i="140"/>
  <c r="K2" i="184" s="1"/>
  <c r="L3" i="202"/>
  <c r="L2" i="146"/>
  <c r="L2" i="202" s="1"/>
  <c r="M3" i="220"/>
  <c r="M2" i="152"/>
  <c r="M2" i="220" s="1"/>
  <c r="O3" i="184"/>
  <c r="O2" i="140"/>
  <c r="O2" i="184" s="1"/>
  <c r="P3" i="202"/>
  <c r="P2" i="146"/>
  <c r="P2" i="202" s="1"/>
  <c r="Q3" i="220"/>
  <c r="Q2" i="152"/>
  <c r="Q2" i="220" s="1"/>
  <c r="B3" i="196"/>
  <c r="B2" i="144"/>
  <c r="B2" i="196" s="1"/>
  <c r="K3" i="196"/>
  <c r="K2" i="144"/>
  <c r="K2" i="196" s="1"/>
  <c r="L3" i="214"/>
  <c r="L2" i="150"/>
  <c r="L2" i="214" s="1"/>
  <c r="N3" i="196"/>
  <c r="N2" i="144"/>
  <c r="N2" i="196" s="1"/>
  <c r="P3" i="196"/>
  <c r="P2" i="144"/>
  <c r="P2" i="196" s="1"/>
  <c r="Q3" i="214"/>
  <c r="Q2" i="150"/>
  <c r="Q2" i="214" s="1"/>
  <c r="AM25" i="117"/>
  <c r="V9" i="117" s="1"/>
  <c r="AM9" i="117" s="1"/>
  <c r="AM8" i="117" s="1"/>
  <c r="V6" i="117" s="1"/>
  <c r="AM6" i="117" s="1"/>
  <c r="AM5" i="117" s="1"/>
  <c r="AQ69" i="115"/>
  <c r="Z11" i="115" s="1"/>
  <c r="AQ11" i="115" s="1"/>
  <c r="AQ10" i="115" s="1"/>
  <c r="Z7" i="115" s="1"/>
  <c r="AQ7" i="115" s="1"/>
  <c r="AQ5" i="115" s="1"/>
  <c r="AC51" i="115"/>
  <c r="L17" i="115" s="1"/>
  <c r="AC17" i="115" s="1"/>
  <c r="AD25" i="115"/>
  <c r="M9" i="115" s="1"/>
  <c r="AD9" i="115" s="1"/>
  <c r="AD8" i="115" s="1"/>
  <c r="M6" i="115" s="1"/>
  <c r="AD6" i="115" s="1"/>
  <c r="AE25" i="118"/>
  <c r="N9" i="118" s="1"/>
  <c r="AE9" i="118" s="1"/>
  <c r="AE8" i="118" s="1"/>
  <c r="N6" i="118" s="1"/>
  <c r="AE6" i="118" s="1"/>
  <c r="AE5" i="118" s="1"/>
  <c r="AI25" i="118"/>
  <c r="R9" i="118" s="1"/>
  <c r="AI9" i="118" s="1"/>
  <c r="AI8" i="118" s="1"/>
  <c r="R6" i="118" s="1"/>
  <c r="AI6" i="118" s="1"/>
  <c r="AI5" i="118" s="1"/>
  <c r="AI51" i="116"/>
  <c r="R17" i="116" s="1"/>
  <c r="AI17" i="116" s="1"/>
  <c r="AI15" i="116" s="1"/>
  <c r="R13" i="116" s="1"/>
  <c r="AI13" i="116" s="1"/>
  <c r="AI12" i="116" s="1"/>
  <c r="AC25" i="115"/>
  <c r="L9" i="115" s="1"/>
  <c r="AC9" i="115" s="1"/>
  <c r="AC8" i="115" s="1"/>
  <c r="L6" i="115" s="1"/>
  <c r="AC6" i="115" s="1"/>
  <c r="AC5" i="115" s="1"/>
  <c r="P4" i="265"/>
  <c r="H4" i="265"/>
  <c r="T4" i="265"/>
  <c r="L4" i="265"/>
  <c r="D4" i="265"/>
  <c r="S4" i="265"/>
  <c r="I4" i="265"/>
  <c r="R4" i="265"/>
  <c r="G4" i="265"/>
  <c r="Q4" i="265"/>
  <c r="F4" i="265"/>
  <c r="O4" i="265"/>
  <c r="E4" i="265"/>
  <c r="N4" i="265"/>
  <c r="C4" i="265"/>
  <c r="M4" i="265"/>
  <c r="B4" i="265"/>
  <c r="V4" i="265"/>
  <c r="U4" i="265"/>
  <c r="K4" i="265"/>
  <c r="J4" i="265"/>
  <c r="AG69" i="116"/>
  <c r="P11" i="116" s="1"/>
  <c r="AG11" i="116" s="1"/>
  <c r="AG10" i="116" s="1"/>
  <c r="P7" i="116" s="1"/>
  <c r="AG7" i="116" s="1"/>
  <c r="AI82" i="115"/>
  <c r="R21" i="115" s="1"/>
  <c r="AI21" i="115" s="1"/>
  <c r="AI20" i="115" s="1"/>
  <c r="R14" i="115" s="1"/>
  <c r="AI14" i="115" s="1"/>
  <c r="AF69" i="115"/>
  <c r="O11" i="115" s="1"/>
  <c r="AF11" i="115" s="1"/>
  <c r="AF10" i="115" s="1"/>
  <c r="O7" i="115" s="1"/>
  <c r="AF7" i="115" s="1"/>
  <c r="AF5" i="115" s="1"/>
  <c r="J3" i="187"/>
  <c r="J2" i="141"/>
  <c r="J2" i="187" s="1"/>
  <c r="C3" i="223"/>
  <c r="C2" i="153"/>
  <c r="C2" i="223" s="1"/>
  <c r="E3" i="187"/>
  <c r="E2" i="141"/>
  <c r="E2" i="187" s="1"/>
  <c r="F3" i="205"/>
  <c r="F2" i="147"/>
  <c r="F2" i="205" s="1"/>
  <c r="G3" i="223"/>
  <c r="G2" i="153"/>
  <c r="G2" i="223" s="1"/>
  <c r="I3" i="187"/>
  <c r="I2" i="141"/>
  <c r="I2" i="187" s="1"/>
  <c r="B3" i="181"/>
  <c r="B2" i="139"/>
  <c r="B2" i="181" s="1"/>
  <c r="C3" i="217"/>
  <c r="C2" i="151"/>
  <c r="C2" i="217" s="1"/>
  <c r="E3" i="181"/>
  <c r="E2" i="139"/>
  <c r="E2" i="181" s="1"/>
  <c r="F3" i="199"/>
  <c r="F2" i="145"/>
  <c r="F2" i="199" s="1"/>
  <c r="G3" i="217"/>
  <c r="G2" i="151"/>
  <c r="G2" i="217" s="1"/>
  <c r="I3" i="181"/>
  <c r="I2" i="139"/>
  <c r="I2" i="181" s="1"/>
  <c r="N3" i="175"/>
  <c r="N2" i="137"/>
  <c r="N2" i="175" s="1"/>
  <c r="G3" i="175"/>
  <c r="G2" i="137"/>
  <c r="G2" i="175" s="1"/>
  <c r="C3" i="211"/>
  <c r="C2" i="149"/>
  <c r="C2" i="211" s="1"/>
  <c r="E3" i="175"/>
  <c r="E2" i="137"/>
  <c r="E2" i="175" s="1"/>
  <c r="F3" i="211"/>
  <c r="F2" i="149"/>
  <c r="F2" i="211" s="1"/>
  <c r="H3" i="211"/>
  <c r="H2" i="149"/>
  <c r="H2" i="211" s="1"/>
  <c r="AE51" i="119"/>
  <c r="N17" i="119" s="1"/>
  <c r="AE17" i="119" s="1"/>
  <c r="AE15" i="119" s="1"/>
  <c r="N13" i="119" s="1"/>
  <c r="AE13" i="119" s="1"/>
  <c r="AE69" i="116"/>
  <c r="N11" i="116" s="1"/>
  <c r="AE11" i="116" s="1"/>
  <c r="AE10" i="116" s="1"/>
  <c r="N7" i="116" s="1"/>
  <c r="AE7" i="116" s="1"/>
  <c r="AJ95" i="115"/>
  <c r="S22" i="115" s="1"/>
  <c r="AJ22" i="115" s="1"/>
  <c r="B27" i="156"/>
  <c r="B19" i="156"/>
  <c r="B26" i="156"/>
  <c r="B18" i="156"/>
  <c r="B23" i="156"/>
  <c r="B22" i="156"/>
  <c r="B21" i="156"/>
  <c r="B20" i="156"/>
  <c r="B17" i="156"/>
  <c r="B28" i="156"/>
  <c r="B25" i="156"/>
  <c r="B24" i="156"/>
  <c r="U4" i="280"/>
  <c r="M4" i="280"/>
  <c r="E4" i="280"/>
  <c r="S4" i="280"/>
  <c r="K4" i="280"/>
  <c r="C4" i="280"/>
  <c r="R4" i="280"/>
  <c r="J4" i="280"/>
  <c r="B4" i="280"/>
  <c r="Q4" i="280"/>
  <c r="I4" i="280"/>
  <c r="P4" i="280"/>
  <c r="H4" i="280"/>
  <c r="O4" i="280"/>
  <c r="G4" i="280"/>
  <c r="V4" i="280"/>
  <c r="T4" i="280"/>
  <c r="N4" i="280"/>
  <c r="L4" i="280"/>
  <c r="F4" i="280"/>
  <c r="D4" i="280"/>
  <c r="B16" i="160"/>
  <c r="B15" i="160"/>
  <c r="B3" i="162"/>
  <c r="C2" i="105"/>
  <c r="B2" i="161" s="1"/>
  <c r="AI25" i="116"/>
  <c r="R9" i="116" s="1"/>
  <c r="AI9" i="116" s="1"/>
  <c r="AI8" i="116" s="1"/>
  <c r="R6" i="116" s="1"/>
  <c r="AI6" i="116" s="1"/>
  <c r="AI5" i="116" s="1"/>
  <c r="AF25" i="116"/>
  <c r="O9" i="116" s="1"/>
  <c r="AF9" i="116" s="1"/>
  <c r="AF8" i="116" s="1"/>
  <c r="O6" i="116" s="1"/>
  <c r="AF6" i="116" s="1"/>
  <c r="AF5" i="116" s="1"/>
  <c r="B14" i="163"/>
  <c r="B13" i="163"/>
  <c r="B12" i="163"/>
  <c r="B11" i="163"/>
  <c r="AK38" i="115"/>
  <c r="T16" i="115" s="1"/>
  <c r="AK16" i="115" s="1"/>
  <c r="AK15" i="115" s="1"/>
  <c r="T13" i="115" s="1"/>
  <c r="AK13" i="115" s="1"/>
  <c r="AP38" i="115"/>
  <c r="Y16" i="115" s="1"/>
  <c r="AP16" i="115" s="1"/>
  <c r="B5" i="164"/>
  <c r="B7" i="164" s="1"/>
  <c r="B6" i="164"/>
  <c r="B8" i="164" s="1"/>
  <c r="AD95" i="116"/>
  <c r="M22" i="116" s="1"/>
  <c r="AD22" i="116" s="1"/>
  <c r="AF95" i="116"/>
  <c r="O22" i="116" s="1"/>
  <c r="AF22" i="116" s="1"/>
  <c r="AF20" i="116" s="1"/>
  <c r="O14" i="116" s="1"/>
  <c r="AF14" i="116" s="1"/>
  <c r="AD82" i="131"/>
  <c r="M21" i="131" s="1"/>
  <c r="AD21" i="131" s="1"/>
  <c r="AH82" i="130"/>
  <c r="Q21" i="130" s="1"/>
  <c r="AH21" i="130" s="1"/>
  <c r="AH51" i="131"/>
  <c r="Q17" i="131" s="1"/>
  <c r="AH17" i="131" s="1"/>
  <c r="AH15" i="131" s="1"/>
  <c r="Q13" i="131" s="1"/>
  <c r="AH13" i="131" s="1"/>
  <c r="AH12" i="131" s="1"/>
  <c r="AK69" i="130"/>
  <c r="T11" i="130" s="1"/>
  <c r="AK11" i="130" s="1"/>
  <c r="AK10" i="130" s="1"/>
  <c r="T7" i="130" s="1"/>
  <c r="AK7" i="130" s="1"/>
  <c r="AM95" i="129"/>
  <c r="V22" i="129" s="1"/>
  <c r="AM22" i="129" s="1"/>
  <c r="AM20" i="129" s="1"/>
  <c r="V14" i="129" s="1"/>
  <c r="AM14" i="129" s="1"/>
  <c r="AO69" i="128"/>
  <c r="X11" i="128" s="1"/>
  <c r="AO11" i="128" s="1"/>
  <c r="AO10" i="128" s="1"/>
  <c r="X7" i="128" s="1"/>
  <c r="AO7" i="128" s="1"/>
  <c r="AC38" i="121"/>
  <c r="L16" i="121" s="1"/>
  <c r="AC16" i="121" s="1"/>
  <c r="AC15" i="121" s="1"/>
  <c r="L13" i="121" s="1"/>
  <c r="AC13" i="121" s="1"/>
  <c r="AC12" i="121" s="1"/>
  <c r="AG25" i="120"/>
  <c r="P9" i="120" s="1"/>
  <c r="AG9" i="120" s="1"/>
  <c r="AG8" i="120" s="1"/>
  <c r="P6" i="120" s="1"/>
  <c r="AG6" i="120" s="1"/>
  <c r="AG5" i="120" s="1"/>
  <c r="AN69" i="123"/>
  <c r="W11" i="123" s="1"/>
  <c r="AN11" i="123" s="1"/>
  <c r="AN10" i="123" s="1"/>
  <c r="W7" i="123" s="1"/>
  <c r="AN7" i="123" s="1"/>
  <c r="AN5" i="123" s="1"/>
  <c r="AR82" i="121"/>
  <c r="AA21" i="121" s="1"/>
  <c r="AR21" i="121" s="1"/>
  <c r="AR20" i="121" s="1"/>
  <c r="AA14" i="121" s="1"/>
  <c r="AR14" i="121" s="1"/>
  <c r="AP82" i="119"/>
  <c r="Y21" i="119" s="1"/>
  <c r="AP21" i="119" s="1"/>
  <c r="AP20" i="119" s="1"/>
  <c r="Y14" i="119" s="1"/>
  <c r="AP14" i="119" s="1"/>
  <c r="D3" i="208"/>
  <c r="D2" i="148"/>
  <c r="D2" i="208" s="1"/>
  <c r="C3" i="184"/>
  <c r="C2" i="140"/>
  <c r="C2" i="184" s="1"/>
  <c r="G3" i="184"/>
  <c r="G2" i="140"/>
  <c r="G2" i="184" s="1"/>
  <c r="C3" i="196"/>
  <c r="C2" i="144"/>
  <c r="C2" i="196" s="1"/>
  <c r="AJ69" i="116"/>
  <c r="S11" i="116" s="1"/>
  <c r="AJ11" i="116" s="1"/>
  <c r="AJ10" i="116" s="1"/>
  <c r="S7" i="116" s="1"/>
  <c r="AJ7" i="116" s="1"/>
  <c r="AP38" i="116"/>
  <c r="Y16" i="116" s="1"/>
  <c r="AP16" i="116" s="1"/>
  <c r="AP15" i="116" s="1"/>
  <c r="Y13" i="116" s="1"/>
  <c r="AP13" i="116" s="1"/>
  <c r="AO69" i="116"/>
  <c r="X11" i="116" s="1"/>
  <c r="AO11" i="116" s="1"/>
  <c r="AO10" i="116" s="1"/>
  <c r="X7" i="116" s="1"/>
  <c r="AO7" i="116" s="1"/>
  <c r="K3" i="205"/>
  <c r="K2" i="147"/>
  <c r="K2" i="205" s="1"/>
  <c r="L3" i="217"/>
  <c r="L2" i="151"/>
  <c r="L2" i="217" s="1"/>
  <c r="L3" i="211"/>
  <c r="L2" i="149"/>
  <c r="L2" i="211" s="1"/>
  <c r="AC69" i="132"/>
  <c r="L11" i="132" s="1"/>
  <c r="AC11" i="132" s="1"/>
  <c r="AC10" i="132" s="1"/>
  <c r="L7" i="132" s="1"/>
  <c r="AC7" i="132" s="1"/>
  <c r="AC5" i="132" s="1"/>
  <c r="AO38" i="132"/>
  <c r="X16" i="132" s="1"/>
  <c r="AO16" i="132" s="1"/>
  <c r="AM95" i="132"/>
  <c r="V22" i="132" s="1"/>
  <c r="AM22" i="132" s="1"/>
  <c r="AM20" i="132" s="1"/>
  <c r="V14" i="132" s="1"/>
  <c r="AM14" i="132" s="1"/>
  <c r="AO69" i="132"/>
  <c r="X11" i="132" s="1"/>
  <c r="AO11" i="132" s="1"/>
  <c r="AO10" i="132" s="1"/>
  <c r="X7" i="132" s="1"/>
  <c r="AO7" i="132" s="1"/>
  <c r="AO5" i="132" s="1"/>
  <c r="AI51" i="132"/>
  <c r="R17" i="132" s="1"/>
  <c r="AI17" i="132" s="1"/>
  <c r="AM38" i="132"/>
  <c r="V16" i="132" s="1"/>
  <c r="AM16" i="132" s="1"/>
  <c r="AM15" i="132" s="1"/>
  <c r="V13" i="132" s="1"/>
  <c r="AM13" i="132" s="1"/>
  <c r="AM25" i="132"/>
  <c r="V9" i="132" s="1"/>
  <c r="AM9" i="132" s="1"/>
  <c r="AM8" i="132" s="1"/>
  <c r="V6" i="132" s="1"/>
  <c r="AM6" i="132" s="1"/>
  <c r="AM5" i="132" s="1"/>
  <c r="AH82" i="131"/>
  <c r="Q21" i="131" s="1"/>
  <c r="AH21" i="131" s="1"/>
  <c r="AH20" i="131" s="1"/>
  <c r="Q14" i="131" s="1"/>
  <c r="AH14" i="131" s="1"/>
  <c r="AN51" i="131"/>
  <c r="W17" i="131" s="1"/>
  <c r="AN17" i="131" s="1"/>
  <c r="AJ38" i="131"/>
  <c r="S16" i="131" s="1"/>
  <c r="AJ16" i="131" s="1"/>
  <c r="AO38" i="131"/>
  <c r="X16" i="131" s="1"/>
  <c r="AO16" i="131" s="1"/>
  <c r="AO15" i="131" s="1"/>
  <c r="X13" i="131" s="1"/>
  <c r="AO13" i="131" s="1"/>
  <c r="AK95" i="130"/>
  <c r="T22" i="130" s="1"/>
  <c r="AK22" i="130" s="1"/>
  <c r="AC38" i="130"/>
  <c r="L16" i="130" s="1"/>
  <c r="AC16" i="130" s="1"/>
  <c r="AC15" i="130" s="1"/>
  <c r="L13" i="130" s="1"/>
  <c r="AC13" i="130" s="1"/>
  <c r="AH25" i="130"/>
  <c r="Q9" i="130" s="1"/>
  <c r="AH9" i="130" s="1"/>
  <c r="AH8" i="130" s="1"/>
  <c r="Q6" i="130" s="1"/>
  <c r="AH6" i="130" s="1"/>
  <c r="AH5" i="130" s="1"/>
  <c r="AM51" i="130"/>
  <c r="V17" i="130" s="1"/>
  <c r="AM17" i="130" s="1"/>
  <c r="AM15" i="130" s="1"/>
  <c r="V13" i="130" s="1"/>
  <c r="AM13" i="130" s="1"/>
  <c r="AM12" i="130" s="1"/>
  <c r="AQ38" i="130"/>
  <c r="Z16" i="130" s="1"/>
  <c r="AQ16" i="130" s="1"/>
  <c r="AQ15" i="130" s="1"/>
  <c r="Z13" i="130" s="1"/>
  <c r="AQ13" i="130" s="1"/>
  <c r="AN25" i="130"/>
  <c r="W9" i="130" s="1"/>
  <c r="AN9" i="130" s="1"/>
  <c r="AN8" i="130" s="1"/>
  <c r="W6" i="130" s="1"/>
  <c r="AN6" i="130" s="1"/>
  <c r="AN5" i="130" s="1"/>
  <c r="AN95" i="130"/>
  <c r="W22" i="130" s="1"/>
  <c r="AN22" i="130" s="1"/>
  <c r="AL25" i="131"/>
  <c r="U9" i="131" s="1"/>
  <c r="AL9" i="131" s="1"/>
  <c r="AL8" i="131" s="1"/>
  <c r="U6" i="131" s="1"/>
  <c r="AL6" i="131" s="1"/>
  <c r="AH38" i="129"/>
  <c r="Q16" i="129" s="1"/>
  <c r="AH16" i="129" s="1"/>
  <c r="AH15" i="129" s="1"/>
  <c r="Q13" i="129" s="1"/>
  <c r="AH13" i="129" s="1"/>
  <c r="AC82" i="128"/>
  <c r="L21" i="128" s="1"/>
  <c r="AC21" i="128" s="1"/>
  <c r="AC20" i="128" s="1"/>
  <c r="L14" i="128" s="1"/>
  <c r="AC14" i="128" s="1"/>
  <c r="AR95" i="131"/>
  <c r="AA22" i="131" s="1"/>
  <c r="AR22" i="131" s="1"/>
  <c r="AN95" i="131"/>
  <c r="W22" i="131" s="1"/>
  <c r="AN22" i="131" s="1"/>
  <c r="AN20" i="131" s="1"/>
  <c r="W14" i="131" s="1"/>
  <c r="AN14" i="131" s="1"/>
  <c r="AR51" i="129"/>
  <c r="AA17" i="129" s="1"/>
  <c r="AR17" i="129" s="1"/>
  <c r="AR15" i="129" s="1"/>
  <c r="AA13" i="129" s="1"/>
  <c r="AR13" i="129" s="1"/>
  <c r="AR12" i="129" s="1"/>
  <c r="AM95" i="128"/>
  <c r="V22" i="128" s="1"/>
  <c r="AM22" i="128" s="1"/>
  <c r="AM20" i="128" s="1"/>
  <c r="V14" i="128" s="1"/>
  <c r="AM14" i="128" s="1"/>
  <c r="AM12" i="128" s="1"/>
  <c r="AI25" i="129"/>
  <c r="R9" i="129" s="1"/>
  <c r="AI9" i="129" s="1"/>
  <c r="AI8" i="129" s="1"/>
  <c r="R6" i="129" s="1"/>
  <c r="AI6" i="129" s="1"/>
  <c r="AI5" i="129" s="1"/>
  <c r="AF25" i="129"/>
  <c r="O9" i="129" s="1"/>
  <c r="AF9" i="129" s="1"/>
  <c r="AF8" i="129" s="1"/>
  <c r="O6" i="129" s="1"/>
  <c r="AF6" i="129" s="1"/>
  <c r="AF5" i="129" s="1"/>
  <c r="AC69" i="128"/>
  <c r="L11" i="128" s="1"/>
  <c r="AC11" i="128" s="1"/>
  <c r="AC10" i="128" s="1"/>
  <c r="L7" i="128" s="1"/>
  <c r="AC7" i="128" s="1"/>
  <c r="AP69" i="128"/>
  <c r="Y11" i="128" s="1"/>
  <c r="AP11" i="128" s="1"/>
  <c r="AP10" i="128" s="1"/>
  <c r="Y7" i="128" s="1"/>
  <c r="AP7" i="128" s="1"/>
  <c r="AJ82" i="130"/>
  <c r="S21" i="130" s="1"/>
  <c r="AJ21" i="130" s="1"/>
  <c r="AP51" i="128"/>
  <c r="Y17" i="128" s="1"/>
  <c r="AP17" i="128" s="1"/>
  <c r="AP15" i="128" s="1"/>
  <c r="Y13" i="128" s="1"/>
  <c r="AP13" i="128" s="1"/>
  <c r="AP12" i="128" s="1"/>
  <c r="AP82" i="127"/>
  <c r="Y21" i="127" s="1"/>
  <c r="AP21" i="127" s="1"/>
  <c r="AP20" i="127" s="1"/>
  <c r="Y14" i="127" s="1"/>
  <c r="AP14" i="127" s="1"/>
  <c r="AF82" i="130"/>
  <c r="O21" i="130" s="1"/>
  <c r="AF21" i="130" s="1"/>
  <c r="AF20" i="130" s="1"/>
  <c r="O14" i="130" s="1"/>
  <c r="AF14" i="130" s="1"/>
  <c r="AF12" i="130" s="1"/>
  <c r="AC95" i="127"/>
  <c r="L22" i="127" s="1"/>
  <c r="AC22" i="127" s="1"/>
  <c r="AM95" i="127"/>
  <c r="V22" i="127" s="1"/>
  <c r="AM22" i="127" s="1"/>
  <c r="AQ95" i="127"/>
  <c r="Z22" i="127" s="1"/>
  <c r="AQ22" i="127" s="1"/>
  <c r="AQ38" i="127"/>
  <c r="Z16" i="127" s="1"/>
  <c r="AQ16" i="127" s="1"/>
  <c r="AQ69" i="126"/>
  <c r="Z11" i="126" s="1"/>
  <c r="AQ11" i="126" s="1"/>
  <c r="AQ10" i="126" s="1"/>
  <c r="Z7" i="126" s="1"/>
  <c r="AQ7" i="126" s="1"/>
  <c r="AO38" i="126"/>
  <c r="X16" i="126" s="1"/>
  <c r="AO16" i="126" s="1"/>
  <c r="AO15" i="126" s="1"/>
  <c r="X13" i="126" s="1"/>
  <c r="AO13" i="126" s="1"/>
  <c r="AO12" i="126" s="1"/>
  <c r="AG51" i="126"/>
  <c r="P17" i="126" s="1"/>
  <c r="AG17" i="126" s="1"/>
  <c r="AI25" i="126"/>
  <c r="R9" i="126" s="1"/>
  <c r="AI9" i="126" s="1"/>
  <c r="AI8" i="126" s="1"/>
  <c r="R6" i="126" s="1"/>
  <c r="AI6" i="126" s="1"/>
  <c r="AE82" i="126"/>
  <c r="N21" i="126" s="1"/>
  <c r="AE21" i="126" s="1"/>
  <c r="AE20" i="126" s="1"/>
  <c r="N14" i="126" s="1"/>
  <c r="AE14" i="126" s="1"/>
  <c r="AH38" i="125"/>
  <c r="Q16" i="125" s="1"/>
  <c r="AH16" i="125" s="1"/>
  <c r="AH15" i="125" s="1"/>
  <c r="Q13" i="125" s="1"/>
  <c r="AH13" i="125" s="1"/>
  <c r="AF51" i="126"/>
  <c r="O17" i="126" s="1"/>
  <c r="AF17" i="126" s="1"/>
  <c r="AF15" i="126" s="1"/>
  <c r="O13" i="126" s="1"/>
  <c r="AF13" i="126" s="1"/>
  <c r="AF12" i="126" s="1"/>
  <c r="AE25" i="127"/>
  <c r="N9" i="127" s="1"/>
  <c r="AE9" i="127" s="1"/>
  <c r="AE8" i="127" s="1"/>
  <c r="N6" i="127" s="1"/>
  <c r="AE6" i="127" s="1"/>
  <c r="AI25" i="127"/>
  <c r="R9" i="127" s="1"/>
  <c r="AI9" i="127" s="1"/>
  <c r="AI8" i="127" s="1"/>
  <c r="R6" i="127" s="1"/>
  <c r="AI6" i="127" s="1"/>
  <c r="AJ82" i="125"/>
  <c r="S21" i="125" s="1"/>
  <c r="AJ21" i="125" s="1"/>
  <c r="AJ20" i="125" s="1"/>
  <c r="S14" i="125" s="1"/>
  <c r="AJ14" i="125" s="1"/>
  <c r="AF38" i="125"/>
  <c r="O16" i="125" s="1"/>
  <c r="AF16" i="125" s="1"/>
  <c r="AF15" i="125" s="1"/>
  <c r="O13" i="125" s="1"/>
  <c r="AF13" i="125" s="1"/>
  <c r="AQ25" i="128"/>
  <c r="Z9" i="128" s="1"/>
  <c r="AQ9" i="128" s="1"/>
  <c r="AQ8" i="128" s="1"/>
  <c r="Z6" i="128" s="1"/>
  <c r="AQ6" i="128" s="1"/>
  <c r="AF25" i="128"/>
  <c r="O9" i="128" s="1"/>
  <c r="AF9" i="128" s="1"/>
  <c r="AF8" i="128" s="1"/>
  <c r="O6" i="128" s="1"/>
  <c r="AF6" i="128" s="1"/>
  <c r="AL25" i="126"/>
  <c r="U9" i="126" s="1"/>
  <c r="AL9" i="126" s="1"/>
  <c r="AL8" i="126" s="1"/>
  <c r="U6" i="126" s="1"/>
  <c r="AL6" i="126" s="1"/>
  <c r="AL5" i="126" s="1"/>
  <c r="AE69" i="125"/>
  <c r="N11" i="125" s="1"/>
  <c r="AE11" i="125" s="1"/>
  <c r="AE10" i="125" s="1"/>
  <c r="N7" i="125" s="1"/>
  <c r="AE7" i="125" s="1"/>
  <c r="AE5" i="125" s="1"/>
  <c r="AI25" i="125"/>
  <c r="R9" i="125" s="1"/>
  <c r="AI9" i="125" s="1"/>
  <c r="AI8" i="125" s="1"/>
  <c r="R6" i="125" s="1"/>
  <c r="AI6" i="125" s="1"/>
  <c r="AI5" i="125" s="1"/>
  <c r="AG25" i="125"/>
  <c r="P9" i="125" s="1"/>
  <c r="AG9" i="125" s="1"/>
  <c r="AG8" i="125" s="1"/>
  <c r="P6" i="125" s="1"/>
  <c r="AG6" i="125" s="1"/>
  <c r="AG5" i="125" s="1"/>
  <c r="AK25" i="123"/>
  <c r="T9" i="123" s="1"/>
  <c r="AK9" i="123" s="1"/>
  <c r="AK8" i="123" s="1"/>
  <c r="T6" i="123" s="1"/>
  <c r="AK6" i="123" s="1"/>
  <c r="AE95" i="124"/>
  <c r="N22" i="124" s="1"/>
  <c r="AE22" i="124" s="1"/>
  <c r="AE20" i="124" s="1"/>
  <c r="N14" i="124" s="1"/>
  <c r="AE14" i="124" s="1"/>
  <c r="AI82" i="124"/>
  <c r="R21" i="124" s="1"/>
  <c r="AI21" i="124" s="1"/>
  <c r="AI20" i="124" s="1"/>
  <c r="R14" i="124" s="1"/>
  <c r="AI14" i="124" s="1"/>
  <c r="AP51" i="123"/>
  <c r="Y17" i="123" s="1"/>
  <c r="AP17" i="123" s="1"/>
  <c r="AP15" i="123" s="1"/>
  <c r="Y13" i="123" s="1"/>
  <c r="AP13" i="123" s="1"/>
  <c r="AL38" i="123"/>
  <c r="U16" i="123" s="1"/>
  <c r="AL16" i="123" s="1"/>
  <c r="AL15" i="123" s="1"/>
  <c r="U13" i="123" s="1"/>
  <c r="AL13" i="123" s="1"/>
  <c r="AL12" i="123" s="1"/>
  <c r="AE95" i="125"/>
  <c r="N22" i="125" s="1"/>
  <c r="AE22" i="125" s="1"/>
  <c r="AI95" i="125"/>
  <c r="R22" i="125" s="1"/>
  <c r="AI22" i="125" s="1"/>
  <c r="AI20" i="125" s="1"/>
  <c r="R14" i="125" s="1"/>
  <c r="AI14" i="125" s="1"/>
  <c r="AG82" i="124"/>
  <c r="P21" i="124" s="1"/>
  <c r="AG21" i="124" s="1"/>
  <c r="AD69" i="124"/>
  <c r="M11" i="124" s="1"/>
  <c r="AD11" i="124" s="1"/>
  <c r="AD10" i="124" s="1"/>
  <c r="M7" i="124" s="1"/>
  <c r="AD7" i="124" s="1"/>
  <c r="AD5" i="124" s="1"/>
  <c r="AF82" i="123"/>
  <c r="O21" i="123" s="1"/>
  <c r="AF21" i="123" s="1"/>
  <c r="AF20" i="123" s="1"/>
  <c r="O14" i="123" s="1"/>
  <c r="AF14" i="123" s="1"/>
  <c r="AG25" i="123"/>
  <c r="P9" i="123" s="1"/>
  <c r="AG9" i="123" s="1"/>
  <c r="AG8" i="123" s="1"/>
  <c r="P6" i="123" s="1"/>
  <c r="AG6" i="123" s="1"/>
  <c r="AO38" i="124"/>
  <c r="X16" i="124" s="1"/>
  <c r="AO16" i="124" s="1"/>
  <c r="AO15" i="124" s="1"/>
  <c r="X13" i="124" s="1"/>
  <c r="AO13" i="124" s="1"/>
  <c r="AD25" i="122"/>
  <c r="M9" i="122" s="1"/>
  <c r="AD9" i="122" s="1"/>
  <c r="AD8" i="122" s="1"/>
  <c r="M6" i="122" s="1"/>
  <c r="AD6" i="122" s="1"/>
  <c r="AD5" i="122" s="1"/>
  <c r="AM95" i="122"/>
  <c r="V22" i="122" s="1"/>
  <c r="AM22" i="122" s="1"/>
  <c r="AP95" i="122"/>
  <c r="Y22" i="122" s="1"/>
  <c r="AP22" i="122" s="1"/>
  <c r="AM82" i="122"/>
  <c r="V21" i="122" s="1"/>
  <c r="AM21" i="122" s="1"/>
  <c r="AM20" i="122" s="1"/>
  <c r="V14" i="122" s="1"/>
  <c r="AM14" i="122" s="1"/>
  <c r="AQ38" i="122"/>
  <c r="Z16" i="122" s="1"/>
  <c r="AQ16" i="122" s="1"/>
  <c r="AF51" i="121"/>
  <c r="O17" i="121" s="1"/>
  <c r="AF17" i="121" s="1"/>
  <c r="AE82" i="119"/>
  <c r="N21" i="119" s="1"/>
  <c r="AE21" i="119" s="1"/>
  <c r="AJ69" i="119"/>
  <c r="S11" i="119" s="1"/>
  <c r="AJ11" i="119" s="1"/>
  <c r="AJ10" i="119" s="1"/>
  <c r="S7" i="119" s="1"/>
  <c r="AJ7" i="119" s="1"/>
  <c r="AE82" i="120"/>
  <c r="N21" i="120" s="1"/>
  <c r="AE21" i="120" s="1"/>
  <c r="AE20" i="120" s="1"/>
  <c r="N14" i="120" s="1"/>
  <c r="AE14" i="120" s="1"/>
  <c r="AJ69" i="120"/>
  <c r="S11" i="120" s="1"/>
  <c r="AJ11" i="120" s="1"/>
  <c r="AJ10" i="120" s="1"/>
  <c r="S7" i="120" s="1"/>
  <c r="AJ7" i="120" s="1"/>
  <c r="AL51" i="120"/>
  <c r="U17" i="120" s="1"/>
  <c r="AL17" i="120" s="1"/>
  <c r="AQ38" i="120"/>
  <c r="Z16" i="120" s="1"/>
  <c r="AQ16" i="120" s="1"/>
  <c r="AQ15" i="120" s="1"/>
  <c r="Z13" i="120" s="1"/>
  <c r="AQ13" i="120" s="1"/>
  <c r="AR69" i="123"/>
  <c r="AA11" i="123" s="1"/>
  <c r="AR11" i="123" s="1"/>
  <c r="AR10" i="123" s="1"/>
  <c r="AA7" i="123" s="1"/>
  <c r="AR7" i="123" s="1"/>
  <c r="AO69" i="123"/>
  <c r="X11" i="123" s="1"/>
  <c r="AO11" i="123" s="1"/>
  <c r="AO10" i="123" s="1"/>
  <c r="X7" i="123" s="1"/>
  <c r="AO7" i="123" s="1"/>
  <c r="AH95" i="121"/>
  <c r="Q22" i="121" s="1"/>
  <c r="AH22" i="121" s="1"/>
  <c r="AH20" i="121" s="1"/>
  <c r="Q14" i="121" s="1"/>
  <c r="AH14" i="121" s="1"/>
  <c r="AE82" i="121"/>
  <c r="N21" i="121" s="1"/>
  <c r="AE21" i="121" s="1"/>
  <c r="AH69" i="120"/>
  <c r="Q11" i="120" s="1"/>
  <c r="AH11" i="120" s="1"/>
  <c r="AH10" i="120" s="1"/>
  <c r="Q7" i="120" s="1"/>
  <c r="AH7" i="120" s="1"/>
  <c r="AH5" i="120" s="1"/>
  <c r="AQ95" i="123"/>
  <c r="Z22" i="123" s="1"/>
  <c r="AQ22" i="123" s="1"/>
  <c r="AN95" i="123"/>
  <c r="W22" i="123" s="1"/>
  <c r="AN22" i="123" s="1"/>
  <c r="AL82" i="121"/>
  <c r="U21" i="121" s="1"/>
  <c r="AL21" i="121" s="1"/>
  <c r="AL20" i="121" s="1"/>
  <c r="U14" i="121" s="1"/>
  <c r="AL14" i="121" s="1"/>
  <c r="AK82" i="120"/>
  <c r="T21" i="120" s="1"/>
  <c r="AK21" i="120" s="1"/>
  <c r="AK20" i="120" s="1"/>
  <c r="T14" i="120" s="1"/>
  <c r="AK14" i="120" s="1"/>
  <c r="AD25" i="120"/>
  <c r="M9" i="120" s="1"/>
  <c r="AD9" i="120" s="1"/>
  <c r="AD8" i="120" s="1"/>
  <c r="M6" i="120" s="1"/>
  <c r="AD6" i="120" s="1"/>
  <c r="AD5" i="120" s="1"/>
  <c r="AM69" i="122"/>
  <c r="V11" i="122" s="1"/>
  <c r="AM11" i="122" s="1"/>
  <c r="AM10" i="122" s="1"/>
  <c r="V7" i="122" s="1"/>
  <c r="AM7" i="122" s="1"/>
  <c r="AM5" i="122" s="1"/>
  <c r="AN38" i="121"/>
  <c r="W16" i="121" s="1"/>
  <c r="AN16" i="121" s="1"/>
  <c r="AN15" i="121" s="1"/>
  <c r="W13" i="121" s="1"/>
  <c r="AN13" i="121" s="1"/>
  <c r="AN12" i="121" s="1"/>
  <c r="AQ25" i="120"/>
  <c r="Z9" i="120" s="1"/>
  <c r="AQ9" i="120" s="1"/>
  <c r="AQ8" i="120" s="1"/>
  <c r="Z6" i="120" s="1"/>
  <c r="AQ6" i="120" s="1"/>
  <c r="AD95" i="119"/>
  <c r="M22" i="119" s="1"/>
  <c r="AD22" i="119" s="1"/>
  <c r="AH95" i="119"/>
  <c r="Q22" i="119" s="1"/>
  <c r="AH22" i="119" s="1"/>
  <c r="AC95" i="118"/>
  <c r="L22" i="118" s="1"/>
  <c r="AC22" i="118" s="1"/>
  <c r="AD69" i="117"/>
  <c r="M11" i="117" s="1"/>
  <c r="AD11" i="117" s="1"/>
  <c r="AD10" i="117" s="1"/>
  <c r="M7" i="117" s="1"/>
  <c r="AD7" i="117" s="1"/>
  <c r="AD5" i="117" s="1"/>
  <c r="AC25" i="121"/>
  <c r="L9" i="121" s="1"/>
  <c r="AC9" i="121" s="1"/>
  <c r="AC8" i="121" s="1"/>
  <c r="L6" i="121" s="1"/>
  <c r="AC6" i="121" s="1"/>
  <c r="AC5" i="121" s="1"/>
  <c r="AG25" i="121"/>
  <c r="P9" i="121" s="1"/>
  <c r="AG9" i="121" s="1"/>
  <c r="AG8" i="121" s="1"/>
  <c r="P6" i="121" s="1"/>
  <c r="AG6" i="121" s="1"/>
  <c r="AJ95" i="118"/>
  <c r="S22" i="118" s="1"/>
  <c r="AJ22" i="118" s="1"/>
  <c r="AF82" i="117"/>
  <c r="O21" i="117" s="1"/>
  <c r="AF21" i="117" s="1"/>
  <c r="AF20" i="117" s="1"/>
  <c r="O14" i="117" s="1"/>
  <c r="AF14" i="117" s="1"/>
  <c r="AP25" i="119"/>
  <c r="Y9" i="119" s="1"/>
  <c r="AP9" i="119" s="1"/>
  <c r="AP8" i="119" s="1"/>
  <c r="Y6" i="119" s="1"/>
  <c r="AP6" i="119" s="1"/>
  <c r="AR38" i="118"/>
  <c r="AA16" i="118" s="1"/>
  <c r="AR16" i="118" s="1"/>
  <c r="AR15" i="118" s="1"/>
  <c r="AA13" i="118" s="1"/>
  <c r="AR13" i="118" s="1"/>
  <c r="AH95" i="117"/>
  <c r="Q22" i="117" s="1"/>
  <c r="AH22" i="117" s="1"/>
  <c r="AH20" i="117" s="1"/>
  <c r="Q14" i="117" s="1"/>
  <c r="AH14" i="117" s="1"/>
  <c r="AD51" i="117"/>
  <c r="M17" i="117" s="1"/>
  <c r="AD17" i="117" s="1"/>
  <c r="AD15" i="117" s="1"/>
  <c r="M13" i="117" s="1"/>
  <c r="AD13" i="117" s="1"/>
  <c r="AD12" i="117" s="1"/>
  <c r="AO25" i="119"/>
  <c r="X9" i="119" s="1"/>
  <c r="AO9" i="119" s="1"/>
  <c r="AO8" i="119" s="1"/>
  <c r="X6" i="119" s="1"/>
  <c r="AO6" i="119" s="1"/>
  <c r="AO5" i="119" s="1"/>
  <c r="AL82" i="117"/>
  <c r="U21" i="117" s="1"/>
  <c r="AL21" i="117" s="1"/>
  <c r="AL20" i="117" s="1"/>
  <c r="U14" i="117" s="1"/>
  <c r="AL14" i="117" s="1"/>
  <c r="AN95" i="120"/>
  <c r="W22" i="120" s="1"/>
  <c r="AN22" i="120" s="1"/>
  <c r="AN20" i="120" s="1"/>
  <c r="W14" i="120" s="1"/>
  <c r="AN14" i="120" s="1"/>
  <c r="AF95" i="118"/>
  <c r="O22" i="118" s="1"/>
  <c r="AF22" i="118" s="1"/>
  <c r="AF20" i="118" s="1"/>
  <c r="O14" i="118" s="1"/>
  <c r="AF14" i="118" s="1"/>
  <c r="AJ51" i="118"/>
  <c r="S17" i="118" s="1"/>
  <c r="AJ17" i="118" s="1"/>
  <c r="AJ82" i="117"/>
  <c r="S21" i="117" s="1"/>
  <c r="AJ21" i="117" s="1"/>
  <c r="AJ20" i="117" s="1"/>
  <c r="S14" i="117" s="1"/>
  <c r="AJ14" i="117" s="1"/>
  <c r="AE38" i="117"/>
  <c r="N16" i="117" s="1"/>
  <c r="AE16" i="117" s="1"/>
  <c r="AE15" i="117" s="1"/>
  <c r="N13" i="117" s="1"/>
  <c r="AE13" i="117" s="1"/>
  <c r="AD82" i="118"/>
  <c r="M21" i="118" s="1"/>
  <c r="AD21" i="118" s="1"/>
  <c r="AD20" i="118" s="1"/>
  <c r="M14" i="118" s="1"/>
  <c r="AD14" i="118" s="1"/>
  <c r="AH82" i="118"/>
  <c r="Q21" i="118" s="1"/>
  <c r="AH21" i="118" s="1"/>
  <c r="AH20" i="118" s="1"/>
  <c r="Q14" i="118" s="1"/>
  <c r="AH14" i="118" s="1"/>
  <c r="AH12" i="118" s="1"/>
  <c r="B3" i="190"/>
  <c r="B2" i="142"/>
  <c r="B2" i="190" s="1"/>
  <c r="C3" i="208"/>
  <c r="C2" i="148"/>
  <c r="C2" i="208" s="1"/>
  <c r="D3" i="226"/>
  <c r="D2" i="154"/>
  <c r="D2" i="226" s="1"/>
  <c r="F3" i="190"/>
  <c r="F2" i="142"/>
  <c r="F2" i="190" s="1"/>
  <c r="G3" i="208"/>
  <c r="G2" i="148"/>
  <c r="G2" i="208" s="1"/>
  <c r="H3" i="226"/>
  <c r="H2" i="154"/>
  <c r="H2" i="226" s="1"/>
  <c r="B3" i="202"/>
  <c r="B2" i="146"/>
  <c r="B2" i="202" s="1"/>
  <c r="C3" i="202"/>
  <c r="C2" i="146"/>
  <c r="C2" i="202" s="1"/>
  <c r="D3" i="220"/>
  <c r="D2" i="152"/>
  <c r="D2" i="220" s="1"/>
  <c r="F3" i="184"/>
  <c r="F2" i="140"/>
  <c r="F2" i="184" s="1"/>
  <c r="G3" i="202"/>
  <c r="G2" i="146"/>
  <c r="G2" i="202" s="1"/>
  <c r="H3" i="220"/>
  <c r="H2" i="152"/>
  <c r="H2" i="220" s="1"/>
  <c r="G3" i="178"/>
  <c r="G2" i="138"/>
  <c r="G2" i="178" s="1"/>
  <c r="P3" i="178"/>
  <c r="P2" i="138"/>
  <c r="P2" i="178" s="1"/>
  <c r="C3" i="214"/>
  <c r="C2" i="150"/>
  <c r="C2" i="214" s="1"/>
  <c r="E3" i="178"/>
  <c r="E2" i="138"/>
  <c r="E2" i="178" s="1"/>
  <c r="F3" i="214"/>
  <c r="F2" i="150"/>
  <c r="F2" i="214" s="1"/>
  <c r="H3" i="214"/>
  <c r="H2" i="150"/>
  <c r="H2" i="214" s="1"/>
  <c r="AF25" i="117"/>
  <c r="O9" i="117" s="1"/>
  <c r="AF9" i="117" s="1"/>
  <c r="AF8" i="117" s="1"/>
  <c r="O6" i="117" s="1"/>
  <c r="AF6" i="117" s="1"/>
  <c r="AF5" i="117" s="1"/>
  <c r="AI69" i="115"/>
  <c r="R11" i="115" s="1"/>
  <c r="AI11" i="115" s="1"/>
  <c r="AI10" i="115" s="1"/>
  <c r="R7" i="115" s="1"/>
  <c r="AI7" i="115" s="1"/>
  <c r="AI5" i="115" s="1"/>
  <c r="AP69" i="115"/>
  <c r="Y11" i="115" s="1"/>
  <c r="AP11" i="115" s="1"/>
  <c r="AP10" i="115" s="1"/>
  <c r="Y7" i="115" s="1"/>
  <c r="AP7" i="115" s="1"/>
  <c r="AM25" i="118"/>
  <c r="V9" i="118" s="1"/>
  <c r="AM9" i="118" s="1"/>
  <c r="AM8" i="118" s="1"/>
  <c r="V6" i="118" s="1"/>
  <c r="AM6" i="118" s="1"/>
  <c r="AM5" i="118" s="1"/>
  <c r="AQ25" i="118"/>
  <c r="Z9" i="118" s="1"/>
  <c r="AQ9" i="118" s="1"/>
  <c r="AQ8" i="118" s="1"/>
  <c r="Z6" i="118" s="1"/>
  <c r="AQ6" i="118" s="1"/>
  <c r="AQ5" i="118" s="1"/>
  <c r="AJ51" i="116"/>
  <c r="S17" i="116" s="1"/>
  <c r="AJ17" i="116" s="1"/>
  <c r="AJ15" i="116" s="1"/>
  <c r="S13" i="116" s="1"/>
  <c r="AJ13" i="116" s="1"/>
  <c r="AJ12" i="116" s="1"/>
  <c r="U4" i="259"/>
  <c r="M4" i="259"/>
  <c r="E4" i="259"/>
  <c r="T4" i="259"/>
  <c r="L4" i="259"/>
  <c r="D4" i="259"/>
  <c r="S4" i="259"/>
  <c r="K4" i="259"/>
  <c r="C4" i="259"/>
  <c r="R4" i="259"/>
  <c r="J4" i="259"/>
  <c r="B4" i="259"/>
  <c r="Q4" i="259"/>
  <c r="I4" i="259"/>
  <c r="P4" i="259"/>
  <c r="H4" i="259"/>
  <c r="V4" i="259"/>
  <c r="O4" i="259"/>
  <c r="G4" i="259"/>
  <c r="N4" i="259"/>
  <c r="F4" i="259"/>
  <c r="Q4" i="235"/>
  <c r="I4" i="235"/>
  <c r="P4" i="235"/>
  <c r="H4" i="235"/>
  <c r="V4" i="235"/>
  <c r="N4" i="235"/>
  <c r="F4" i="235"/>
  <c r="U4" i="235"/>
  <c r="M4" i="235"/>
  <c r="E4" i="235"/>
  <c r="T4" i="235"/>
  <c r="L4" i="235"/>
  <c r="D4" i="235"/>
  <c r="J4" i="235"/>
  <c r="G4" i="235"/>
  <c r="C4" i="235"/>
  <c r="B4" i="235"/>
  <c r="S4" i="235"/>
  <c r="R4" i="235"/>
  <c r="O4" i="235"/>
  <c r="K4" i="235"/>
  <c r="S4" i="247"/>
  <c r="K4" i="247"/>
  <c r="C4" i="247"/>
  <c r="R4" i="247"/>
  <c r="J4" i="247"/>
  <c r="B4" i="247"/>
  <c r="Q4" i="247"/>
  <c r="I4" i="247"/>
  <c r="P4" i="247"/>
  <c r="H4" i="247"/>
  <c r="O4" i="247"/>
  <c r="G4" i="247"/>
  <c r="T4" i="247"/>
  <c r="N4" i="247"/>
  <c r="M4" i="247"/>
  <c r="L4" i="247"/>
  <c r="F4" i="247"/>
  <c r="V4" i="247"/>
  <c r="D4" i="247"/>
  <c r="U4" i="247"/>
  <c r="E4" i="247"/>
  <c r="B14" i="169"/>
  <c r="B13" i="169"/>
  <c r="B12" i="169"/>
  <c r="B11" i="169"/>
  <c r="AN38" i="116"/>
  <c r="W16" i="116" s="1"/>
  <c r="AN16" i="116" s="1"/>
  <c r="AN15" i="116" s="1"/>
  <c r="W13" i="116" s="1"/>
  <c r="AN13" i="116" s="1"/>
  <c r="AP51" i="115"/>
  <c r="Y17" i="115" s="1"/>
  <c r="AP17" i="115" s="1"/>
  <c r="J3" i="223"/>
  <c r="J2" i="153"/>
  <c r="J2" i="223" s="1"/>
  <c r="K3" i="223"/>
  <c r="K2" i="153"/>
  <c r="K2" i="223" s="1"/>
  <c r="M3" i="187"/>
  <c r="M2" i="141"/>
  <c r="M2" i="187" s="1"/>
  <c r="N3" i="205"/>
  <c r="N2" i="147"/>
  <c r="N2" i="205" s="1"/>
  <c r="O3" i="223"/>
  <c r="O2" i="153"/>
  <c r="O2" i="223" s="1"/>
  <c r="Q3" i="187"/>
  <c r="Q2" i="141"/>
  <c r="Q2" i="187" s="1"/>
  <c r="B3" i="217"/>
  <c r="B2" i="151"/>
  <c r="B2" i="217" s="1"/>
  <c r="K3" i="217"/>
  <c r="K2" i="151"/>
  <c r="K2" i="217" s="1"/>
  <c r="M3" i="181"/>
  <c r="M2" i="139"/>
  <c r="M2" i="181" s="1"/>
  <c r="N3" i="199"/>
  <c r="N2" i="145"/>
  <c r="N2" i="199" s="1"/>
  <c r="O3" i="217"/>
  <c r="O2" i="151"/>
  <c r="O2" i="217" s="1"/>
  <c r="Q3" i="181"/>
  <c r="Q2" i="139"/>
  <c r="Q2" i="181" s="1"/>
  <c r="B3" i="211"/>
  <c r="B2" i="149"/>
  <c r="B2" i="211" s="1"/>
  <c r="B3" i="193"/>
  <c r="B2" i="143"/>
  <c r="B2" i="193" s="1"/>
  <c r="K3" i="211"/>
  <c r="K2" i="149"/>
  <c r="K2" i="211" s="1"/>
  <c r="M3" i="175"/>
  <c r="M2" i="137"/>
  <c r="M2" i="175" s="1"/>
  <c r="N3" i="211"/>
  <c r="N2" i="149"/>
  <c r="N2" i="211" s="1"/>
  <c r="P3" i="211"/>
  <c r="P2" i="149"/>
  <c r="P2" i="211" s="1"/>
  <c r="AM51" i="119"/>
  <c r="V17" i="119" s="1"/>
  <c r="AM17" i="119" s="1"/>
  <c r="AM15" i="119" s="1"/>
  <c r="V13" i="119" s="1"/>
  <c r="AM13" i="119" s="1"/>
  <c r="AJ25" i="117"/>
  <c r="S9" i="117" s="1"/>
  <c r="AJ9" i="117" s="1"/>
  <c r="AJ8" i="117" s="1"/>
  <c r="S6" i="117" s="1"/>
  <c r="AJ6" i="117" s="1"/>
  <c r="AO51" i="116"/>
  <c r="X17" i="116" s="1"/>
  <c r="AO17" i="116" s="1"/>
  <c r="AO15" i="116" s="1"/>
  <c r="X13" i="116" s="1"/>
  <c r="AO13" i="116" s="1"/>
  <c r="AL38" i="116"/>
  <c r="U16" i="116" s="1"/>
  <c r="AL16" i="116" s="1"/>
  <c r="AL15" i="116" s="1"/>
  <c r="U13" i="116" s="1"/>
  <c r="AL13" i="116" s="1"/>
  <c r="AP25" i="115"/>
  <c r="Y9" i="115" s="1"/>
  <c r="AP9" i="115" s="1"/>
  <c r="AP8" i="115" s="1"/>
  <c r="Y6" i="115" s="1"/>
  <c r="AP6" i="115" s="1"/>
  <c r="AP5" i="115" s="1"/>
  <c r="U4" i="238"/>
  <c r="M4" i="238"/>
  <c r="E4" i="238"/>
  <c r="T4" i="238"/>
  <c r="L4" i="238"/>
  <c r="D4" i="238"/>
  <c r="S4" i="238"/>
  <c r="K4" i="238"/>
  <c r="C4" i="238"/>
  <c r="R4" i="238"/>
  <c r="J4" i="238"/>
  <c r="B4" i="238"/>
  <c r="Q4" i="238"/>
  <c r="I4" i="238"/>
  <c r="P4" i="238"/>
  <c r="H4" i="238"/>
  <c r="O4" i="238"/>
  <c r="G4" i="238"/>
  <c r="F4" i="238"/>
  <c r="V4" i="238"/>
  <c r="N4" i="238"/>
  <c r="B4" i="155"/>
  <c r="B3" i="155"/>
  <c r="AQ25" i="116"/>
  <c r="Z9" i="116" s="1"/>
  <c r="AQ9" i="116" s="1"/>
  <c r="AQ8" i="116" s="1"/>
  <c r="Z6" i="116" s="1"/>
  <c r="AQ6" i="116" s="1"/>
  <c r="AQ5" i="116" s="1"/>
  <c r="AN25" i="116"/>
  <c r="W9" i="116" s="1"/>
  <c r="AN9" i="116" s="1"/>
  <c r="AN8" i="116" s="1"/>
  <c r="W6" i="116" s="1"/>
  <c r="AN6" i="116" s="1"/>
  <c r="AN5" i="116" s="1"/>
  <c r="AF95" i="115"/>
  <c r="O22" i="115" s="1"/>
  <c r="AF22" i="115" s="1"/>
  <c r="AF20" i="115" s="1"/>
  <c r="O14" i="115" s="1"/>
  <c r="AF14" i="115" s="1"/>
  <c r="B16" i="163"/>
  <c r="B15" i="163"/>
  <c r="AE38" i="115"/>
  <c r="N16" i="115" s="1"/>
  <c r="AE16" i="115" s="1"/>
  <c r="AE15" i="115" s="1"/>
  <c r="N13" i="115" s="1"/>
  <c r="AE13" i="115" s="1"/>
  <c r="AE12" i="115" s="1"/>
  <c r="AI38" i="115"/>
  <c r="R16" i="115" s="1"/>
  <c r="AI16" i="115" s="1"/>
  <c r="AI15" i="115" s="1"/>
  <c r="R13" i="115" s="1"/>
  <c r="AI13" i="115" s="1"/>
  <c r="AI12" i="115" s="1"/>
  <c r="B9" i="164"/>
  <c r="B10" i="164"/>
  <c r="AJ95" i="116"/>
  <c r="S22" i="116" s="1"/>
  <c r="AJ22" i="116" s="1"/>
  <c r="AN95" i="116"/>
  <c r="W22" i="116" s="1"/>
  <c r="AN22" i="116" s="1"/>
  <c r="AN20" i="116" s="1"/>
  <c r="W14" i="116" s="1"/>
  <c r="AN14" i="116" s="1"/>
  <c r="AP95" i="131"/>
  <c r="Y22" i="131" s="1"/>
  <c r="AP22" i="131" s="1"/>
  <c r="AR82" i="127"/>
  <c r="AA21" i="127" s="1"/>
  <c r="AR21" i="127" s="1"/>
  <c r="AR20" i="127" s="1"/>
  <c r="AA14" i="127" s="1"/>
  <c r="AR14" i="127" s="1"/>
  <c r="AE15" i="128"/>
  <c r="N13" i="128" s="1"/>
  <c r="AE13" i="128" s="1"/>
  <c r="AD25" i="128"/>
  <c r="M9" i="128" s="1"/>
  <c r="AD9" i="128" s="1"/>
  <c r="AD8" i="128" s="1"/>
  <c r="M6" i="128" s="1"/>
  <c r="AD6" i="128" s="1"/>
  <c r="AD5" i="128" s="1"/>
  <c r="AJ82" i="131"/>
  <c r="S21" i="131" s="1"/>
  <c r="AJ21" i="131" s="1"/>
  <c r="AJ20" i="131" s="1"/>
  <c r="S14" i="131" s="1"/>
  <c r="AJ14" i="131" s="1"/>
  <c r="AQ95" i="131"/>
  <c r="Z22" i="131" s="1"/>
  <c r="AQ22" i="131" s="1"/>
  <c r="AQ20" i="131" s="1"/>
  <c r="Z14" i="131" s="1"/>
  <c r="AQ14" i="131" s="1"/>
  <c r="AO51" i="129"/>
  <c r="X17" i="129" s="1"/>
  <c r="AO17" i="129" s="1"/>
  <c r="AJ95" i="126"/>
  <c r="S22" i="126" s="1"/>
  <c r="AJ22" i="126" s="1"/>
  <c r="AJ20" i="126" s="1"/>
  <c r="S14" i="126" s="1"/>
  <c r="AJ14" i="126" s="1"/>
  <c r="AL95" i="127"/>
  <c r="U22" i="127" s="1"/>
  <c r="AL22" i="127" s="1"/>
  <c r="AQ25" i="126"/>
  <c r="Z9" i="126" s="1"/>
  <c r="AQ9" i="126" s="1"/>
  <c r="AQ8" i="126" s="1"/>
  <c r="Z6" i="126" s="1"/>
  <c r="AQ6" i="126" s="1"/>
  <c r="AQ5" i="126" s="1"/>
  <c r="AH82" i="125"/>
  <c r="Q21" i="125" s="1"/>
  <c r="AH21" i="125" s="1"/>
  <c r="AH20" i="125" s="1"/>
  <c r="Q14" i="125" s="1"/>
  <c r="AH14" i="125" s="1"/>
  <c r="AJ25" i="123"/>
  <c r="S9" i="123" s="1"/>
  <c r="AJ9" i="123" s="1"/>
  <c r="AJ8" i="123" s="1"/>
  <c r="S6" i="123" s="1"/>
  <c r="AJ6" i="123" s="1"/>
  <c r="AJ5" i="123" s="1"/>
  <c r="AJ82" i="122"/>
  <c r="S21" i="122" s="1"/>
  <c r="AJ21" i="122" s="1"/>
  <c r="AJ20" i="122" s="1"/>
  <c r="S14" i="122" s="1"/>
  <c r="AJ14" i="122" s="1"/>
  <c r="AR95" i="123"/>
  <c r="AA22" i="123" s="1"/>
  <c r="AR22" i="123" s="1"/>
  <c r="AP51" i="121"/>
  <c r="Y17" i="121" s="1"/>
  <c r="AP17" i="121" s="1"/>
  <c r="AP15" i="121" s="1"/>
  <c r="Y13" i="121" s="1"/>
  <c r="AP13" i="121" s="1"/>
  <c r="AP12" i="121" s="1"/>
  <c r="AG82" i="118"/>
  <c r="P21" i="118" s="1"/>
  <c r="AG21" i="118" s="1"/>
  <c r="AG20" i="118" s="1"/>
  <c r="P14" i="118" s="1"/>
  <c r="AG14" i="118" s="1"/>
  <c r="G3" i="190"/>
  <c r="G2" i="142"/>
  <c r="G2" i="190" s="1"/>
  <c r="D3" i="202"/>
  <c r="D2" i="146"/>
  <c r="D2" i="202" s="1"/>
  <c r="H3" i="202"/>
  <c r="H2" i="146"/>
  <c r="H2" i="202" s="1"/>
  <c r="F3" i="196"/>
  <c r="F2" i="144"/>
  <c r="F2" i="196" s="1"/>
  <c r="O3" i="205"/>
  <c r="O2" i="147"/>
  <c r="O2" i="205" s="1"/>
  <c r="N3" i="181"/>
  <c r="N2" i="139"/>
  <c r="N2" i="181" s="1"/>
  <c r="P3" i="217"/>
  <c r="P2" i="151"/>
  <c r="P2" i="217" s="1"/>
  <c r="N3" i="193"/>
  <c r="N2" i="143"/>
  <c r="N2" i="193" s="1"/>
  <c r="AP51" i="119"/>
  <c r="Y17" i="119" s="1"/>
  <c r="AP17" i="119" s="1"/>
  <c r="AR95" i="115"/>
  <c r="AA22" i="115" s="1"/>
  <c r="AR22" i="115" s="1"/>
  <c r="B6" i="171"/>
  <c r="B8" i="171" s="1"/>
  <c r="B5" i="171"/>
  <c r="B7" i="171" s="1"/>
  <c r="AC38" i="115"/>
  <c r="L16" i="115" s="1"/>
  <c r="AC16" i="115" s="1"/>
  <c r="AC15" i="115" s="1"/>
  <c r="L13" i="115" s="1"/>
  <c r="AC13" i="115" s="1"/>
  <c r="AR51" i="132"/>
  <c r="AA17" i="132" s="1"/>
  <c r="AR17" i="132" s="1"/>
  <c r="AR15" i="132" s="1"/>
  <c r="AA13" i="132" s="1"/>
  <c r="AR13" i="132" s="1"/>
  <c r="AR12" i="132" s="1"/>
  <c r="AG38" i="132"/>
  <c r="P16" i="132" s="1"/>
  <c r="AG16" i="132" s="1"/>
  <c r="AE95" i="132"/>
  <c r="N22" i="132" s="1"/>
  <c r="AE22" i="132" s="1"/>
  <c r="AE20" i="132" s="1"/>
  <c r="N14" i="132" s="1"/>
  <c r="AE14" i="132" s="1"/>
  <c r="AG69" i="132"/>
  <c r="P11" i="132" s="1"/>
  <c r="AG11" i="132" s="1"/>
  <c r="AG10" i="132" s="1"/>
  <c r="P7" i="132" s="1"/>
  <c r="AG7" i="132" s="1"/>
  <c r="AE38" i="132"/>
  <c r="N16" i="132" s="1"/>
  <c r="AE16" i="132" s="1"/>
  <c r="AE15" i="132" s="1"/>
  <c r="N13" i="132" s="1"/>
  <c r="AE13" i="132" s="1"/>
  <c r="AE69" i="131"/>
  <c r="N11" i="131" s="1"/>
  <c r="AE11" i="131" s="1"/>
  <c r="AE10" i="131" s="1"/>
  <c r="N7" i="131" s="1"/>
  <c r="AE7" i="131" s="1"/>
  <c r="AE5" i="131" s="1"/>
  <c r="AE25" i="132"/>
  <c r="N9" i="132" s="1"/>
  <c r="AE9" i="132" s="1"/>
  <c r="AE8" i="132" s="1"/>
  <c r="N6" i="132" s="1"/>
  <c r="AE6" i="132" s="1"/>
  <c r="AE5" i="132" s="1"/>
  <c r="AR82" i="131"/>
  <c r="AA21" i="131" s="1"/>
  <c r="AR21" i="131" s="1"/>
  <c r="AR20" i="131" s="1"/>
  <c r="AA14" i="131" s="1"/>
  <c r="AR14" i="131" s="1"/>
  <c r="AP82" i="131"/>
  <c r="Y21" i="131" s="1"/>
  <c r="AP21" i="131" s="1"/>
  <c r="AP20" i="131" s="1"/>
  <c r="Y14" i="131" s="1"/>
  <c r="AP14" i="131" s="1"/>
  <c r="AP12" i="131" s="1"/>
  <c r="AF51" i="131"/>
  <c r="O17" i="131" s="1"/>
  <c r="AF17" i="131" s="1"/>
  <c r="AF15" i="131" s="1"/>
  <c r="O13" i="131" s="1"/>
  <c r="AF13" i="131" s="1"/>
  <c r="AF12" i="131" s="1"/>
  <c r="AG38" i="131"/>
  <c r="P16" i="131" s="1"/>
  <c r="AG16" i="131" s="1"/>
  <c r="AG15" i="131" s="1"/>
  <c r="P13" i="131" s="1"/>
  <c r="AG13" i="131" s="1"/>
  <c r="AC95" i="130"/>
  <c r="L22" i="130" s="1"/>
  <c r="AC22" i="130" s="1"/>
  <c r="AC20" i="130" s="1"/>
  <c r="L14" i="130" s="1"/>
  <c r="AC14" i="130" s="1"/>
  <c r="AQ25" i="130"/>
  <c r="Z9" i="130" s="1"/>
  <c r="AQ9" i="130" s="1"/>
  <c r="AQ8" i="130" s="1"/>
  <c r="Z6" i="130" s="1"/>
  <c r="AQ6" i="130" s="1"/>
  <c r="AQ5" i="130" s="1"/>
  <c r="AR95" i="130"/>
  <c r="AA22" i="130" s="1"/>
  <c r="AR22" i="130" s="1"/>
  <c r="AE51" i="130"/>
  <c r="N17" i="130" s="1"/>
  <c r="AE17" i="130" s="1"/>
  <c r="AE15" i="130" s="1"/>
  <c r="N13" i="130" s="1"/>
  <c r="AE13" i="130" s="1"/>
  <c r="AE12" i="130" s="1"/>
  <c r="AP95" i="130"/>
  <c r="Y22" i="130" s="1"/>
  <c r="AP22" i="130" s="1"/>
  <c r="AI38" i="130"/>
  <c r="R16" i="130" s="1"/>
  <c r="AI16" i="130" s="1"/>
  <c r="AI15" i="130" s="1"/>
  <c r="R13" i="130" s="1"/>
  <c r="AI13" i="130" s="1"/>
  <c r="AF25" i="130"/>
  <c r="O9" i="130" s="1"/>
  <c r="AF9" i="130" s="1"/>
  <c r="AF8" i="130" s="1"/>
  <c r="O6" i="130" s="1"/>
  <c r="AF6" i="130" s="1"/>
  <c r="AF5" i="130" s="1"/>
  <c r="AF95" i="130"/>
  <c r="O22" i="130" s="1"/>
  <c r="AF22" i="130" s="1"/>
  <c r="AE82" i="129"/>
  <c r="N21" i="129" s="1"/>
  <c r="AE21" i="129" s="1"/>
  <c r="AE20" i="129" s="1"/>
  <c r="N14" i="129" s="1"/>
  <c r="AE14" i="129" s="1"/>
  <c r="AE12" i="129" s="1"/>
  <c r="AD95" i="131"/>
  <c r="M22" i="131" s="1"/>
  <c r="AD22" i="131" s="1"/>
  <c r="AG95" i="131"/>
  <c r="P22" i="131" s="1"/>
  <c r="AG22" i="131" s="1"/>
  <c r="AG20" i="131" s="1"/>
  <c r="P14" i="131" s="1"/>
  <c r="AG14" i="131" s="1"/>
  <c r="AJ51" i="129"/>
  <c r="S17" i="129" s="1"/>
  <c r="AJ17" i="129" s="1"/>
  <c r="AE95" i="128"/>
  <c r="N22" i="128" s="1"/>
  <c r="AE22" i="128" s="1"/>
  <c r="AE20" i="128" s="1"/>
  <c r="N14" i="128" s="1"/>
  <c r="AE14" i="128" s="1"/>
  <c r="AR82" i="129"/>
  <c r="AA21" i="129" s="1"/>
  <c r="AR21" i="129" s="1"/>
  <c r="AR20" i="129" s="1"/>
  <c r="AA14" i="129" s="1"/>
  <c r="AR14" i="129" s="1"/>
  <c r="AQ25" i="129"/>
  <c r="Z9" i="129" s="1"/>
  <c r="AQ9" i="129" s="1"/>
  <c r="AQ8" i="129" s="1"/>
  <c r="Z6" i="129" s="1"/>
  <c r="AQ6" i="129" s="1"/>
  <c r="AQ5" i="129" s="1"/>
  <c r="AN25" i="129"/>
  <c r="W9" i="129" s="1"/>
  <c r="AN9" i="129" s="1"/>
  <c r="AN8" i="129" s="1"/>
  <c r="W6" i="129" s="1"/>
  <c r="AN6" i="129" s="1"/>
  <c r="AN5" i="129" s="1"/>
  <c r="AG95" i="128"/>
  <c r="P22" i="128" s="1"/>
  <c r="AG22" i="128" s="1"/>
  <c r="AD82" i="127"/>
  <c r="M21" i="127" s="1"/>
  <c r="AD21" i="127" s="1"/>
  <c r="AD20" i="127" s="1"/>
  <c r="M14" i="127" s="1"/>
  <c r="AD14" i="127" s="1"/>
  <c r="AD69" i="128"/>
  <c r="M11" i="128" s="1"/>
  <c r="AD11" i="128" s="1"/>
  <c r="AD10" i="128" s="1"/>
  <c r="M7" i="128" s="1"/>
  <c r="AD7" i="128" s="1"/>
  <c r="AI69" i="128"/>
  <c r="R11" i="128" s="1"/>
  <c r="AI11" i="128" s="1"/>
  <c r="AI10" i="128" s="1"/>
  <c r="R7" i="128" s="1"/>
  <c r="AI7" i="128" s="1"/>
  <c r="AQ69" i="127"/>
  <c r="Z11" i="127" s="1"/>
  <c r="AQ11" i="127" s="1"/>
  <c r="AQ10" i="127" s="1"/>
  <c r="Z7" i="127" s="1"/>
  <c r="AQ7" i="127" s="1"/>
  <c r="AH51" i="128"/>
  <c r="Q17" i="128" s="1"/>
  <c r="AH17" i="128" s="1"/>
  <c r="AH15" i="128" s="1"/>
  <c r="Q13" i="128" s="1"/>
  <c r="AH13" i="128" s="1"/>
  <c r="AH12" i="128" s="1"/>
  <c r="AD82" i="130"/>
  <c r="M21" i="130" s="1"/>
  <c r="AD21" i="130" s="1"/>
  <c r="AD20" i="130" s="1"/>
  <c r="M14" i="130" s="1"/>
  <c r="AD14" i="130" s="1"/>
  <c r="AN82" i="130"/>
  <c r="W21" i="130" s="1"/>
  <c r="AN21" i="130" s="1"/>
  <c r="AN20" i="130" s="1"/>
  <c r="W14" i="130" s="1"/>
  <c r="AN14" i="130" s="1"/>
  <c r="AE69" i="127"/>
  <c r="N11" i="127" s="1"/>
  <c r="AE11" i="127" s="1"/>
  <c r="AE10" i="127" s="1"/>
  <c r="N7" i="127" s="1"/>
  <c r="AE7" i="127" s="1"/>
  <c r="AF95" i="127"/>
  <c r="O22" i="127" s="1"/>
  <c r="AF22" i="127" s="1"/>
  <c r="AI38" i="127"/>
  <c r="R16" i="127" s="1"/>
  <c r="AI16" i="127" s="1"/>
  <c r="AI15" i="127" s="1"/>
  <c r="R13" i="127" s="1"/>
  <c r="AI13" i="127" s="1"/>
  <c r="AI69" i="126"/>
  <c r="R11" i="126" s="1"/>
  <c r="AI11" i="126" s="1"/>
  <c r="AI10" i="126" s="1"/>
  <c r="R7" i="126" s="1"/>
  <c r="AI7" i="126" s="1"/>
  <c r="AG38" i="126"/>
  <c r="P16" i="126" s="1"/>
  <c r="AG16" i="126" s="1"/>
  <c r="AL95" i="126"/>
  <c r="U22" i="126" s="1"/>
  <c r="AL22" i="126" s="1"/>
  <c r="AE51" i="125"/>
  <c r="N17" i="125" s="1"/>
  <c r="AE17" i="125" s="1"/>
  <c r="AE15" i="125" s="1"/>
  <c r="N13" i="125" s="1"/>
  <c r="AE13" i="125" s="1"/>
  <c r="AE12" i="125" s="1"/>
  <c r="AM82" i="126"/>
  <c r="V21" i="126" s="1"/>
  <c r="AM21" i="126" s="1"/>
  <c r="AM20" i="126" s="1"/>
  <c r="V14" i="126" s="1"/>
  <c r="AM14" i="126" s="1"/>
  <c r="AR51" i="126"/>
  <c r="AA17" i="126" s="1"/>
  <c r="AR17" i="126" s="1"/>
  <c r="AN51" i="126"/>
  <c r="W17" i="126" s="1"/>
  <c r="AN17" i="126" s="1"/>
  <c r="AN15" i="126" s="1"/>
  <c r="W13" i="126" s="1"/>
  <c r="AN13" i="126" s="1"/>
  <c r="AN12" i="126" s="1"/>
  <c r="AM25" i="127"/>
  <c r="V9" i="127" s="1"/>
  <c r="AM9" i="127" s="1"/>
  <c r="AM8" i="127" s="1"/>
  <c r="V6" i="127" s="1"/>
  <c r="AM6" i="127" s="1"/>
  <c r="AQ25" i="127"/>
  <c r="Z9" i="127" s="1"/>
  <c r="AQ9" i="127" s="1"/>
  <c r="AQ8" i="127" s="1"/>
  <c r="Z6" i="127" s="1"/>
  <c r="AQ6" i="127" s="1"/>
  <c r="AQ5" i="127" s="1"/>
  <c r="AR25" i="128"/>
  <c r="AA9" i="128" s="1"/>
  <c r="AR9" i="128" s="1"/>
  <c r="AR8" i="128" s="1"/>
  <c r="AA6" i="128" s="1"/>
  <c r="AR6" i="128" s="1"/>
  <c r="AR5" i="128" s="1"/>
  <c r="AN25" i="128"/>
  <c r="W9" i="128" s="1"/>
  <c r="AN9" i="128" s="1"/>
  <c r="AN8" i="128" s="1"/>
  <c r="W6" i="128" s="1"/>
  <c r="AN6" i="128" s="1"/>
  <c r="AN5" i="128" s="1"/>
  <c r="AJ25" i="126"/>
  <c r="S9" i="126" s="1"/>
  <c r="AJ9" i="126" s="1"/>
  <c r="AJ8" i="126" s="1"/>
  <c r="S6" i="126" s="1"/>
  <c r="AJ6" i="126" s="1"/>
  <c r="AO51" i="125"/>
  <c r="X17" i="125" s="1"/>
  <c r="AO17" i="125" s="1"/>
  <c r="AO15" i="125" s="1"/>
  <c r="X13" i="125" s="1"/>
  <c r="AO13" i="125" s="1"/>
  <c r="AO12" i="125" s="1"/>
  <c r="AL38" i="125"/>
  <c r="U16" i="125" s="1"/>
  <c r="AL16" i="125" s="1"/>
  <c r="AL15" i="125" s="1"/>
  <c r="U13" i="125" s="1"/>
  <c r="AL13" i="125" s="1"/>
  <c r="AL12" i="125" s="1"/>
  <c r="AD95" i="129"/>
  <c r="M22" i="129" s="1"/>
  <c r="AD22" i="129" s="1"/>
  <c r="AD20" i="129" s="1"/>
  <c r="M14" i="129" s="1"/>
  <c r="AD14" i="129" s="1"/>
  <c r="AD25" i="123"/>
  <c r="M9" i="123" s="1"/>
  <c r="AD9" i="123" s="1"/>
  <c r="AD8" i="123" s="1"/>
  <c r="M6" i="123" s="1"/>
  <c r="AD6" i="123" s="1"/>
  <c r="AD5" i="123" s="1"/>
  <c r="AQ25" i="125"/>
  <c r="Z9" i="125" s="1"/>
  <c r="AQ9" i="125" s="1"/>
  <c r="AQ8" i="125" s="1"/>
  <c r="Z6" i="125" s="1"/>
  <c r="AQ6" i="125" s="1"/>
  <c r="AQ5" i="125" s="1"/>
  <c r="AO25" i="125"/>
  <c r="X9" i="125" s="1"/>
  <c r="AO9" i="125" s="1"/>
  <c r="AO8" i="125" s="1"/>
  <c r="X6" i="125" s="1"/>
  <c r="AO6" i="125" s="1"/>
  <c r="AR82" i="123"/>
  <c r="AA21" i="123" s="1"/>
  <c r="AR21" i="123" s="1"/>
  <c r="AR20" i="123" s="1"/>
  <c r="AA14" i="123" s="1"/>
  <c r="AR14" i="123" s="1"/>
  <c r="AC25" i="123"/>
  <c r="L9" i="123" s="1"/>
  <c r="AC9" i="123" s="1"/>
  <c r="AC8" i="123" s="1"/>
  <c r="L6" i="123" s="1"/>
  <c r="AC6" i="123" s="1"/>
  <c r="AJ82" i="124"/>
  <c r="S21" i="124" s="1"/>
  <c r="AJ21" i="124" s="1"/>
  <c r="AJ20" i="124" s="1"/>
  <c r="S14" i="124" s="1"/>
  <c r="AJ14" i="124" s="1"/>
  <c r="AK25" i="124"/>
  <c r="T9" i="124" s="1"/>
  <c r="AK9" i="124" s="1"/>
  <c r="AK8" i="124" s="1"/>
  <c r="T6" i="124" s="1"/>
  <c r="AK6" i="124" s="1"/>
  <c r="AK5" i="124" s="1"/>
  <c r="AH51" i="123"/>
  <c r="Q17" i="123" s="1"/>
  <c r="AH17" i="123" s="1"/>
  <c r="AH15" i="123" s="1"/>
  <c r="Q13" i="123" s="1"/>
  <c r="AH13" i="123" s="1"/>
  <c r="AM38" i="123"/>
  <c r="V16" i="123" s="1"/>
  <c r="AM16" i="123" s="1"/>
  <c r="AM15" i="123" s="1"/>
  <c r="V13" i="123" s="1"/>
  <c r="AM13" i="123" s="1"/>
  <c r="AD38" i="123"/>
  <c r="M16" i="123" s="1"/>
  <c r="AD16" i="123" s="1"/>
  <c r="AD15" i="123" s="1"/>
  <c r="M13" i="123" s="1"/>
  <c r="AD13" i="123" s="1"/>
  <c r="AM95" i="125"/>
  <c r="V22" i="125" s="1"/>
  <c r="AM22" i="125" s="1"/>
  <c r="AM20" i="125" s="1"/>
  <c r="V14" i="125" s="1"/>
  <c r="AM14" i="125" s="1"/>
  <c r="AQ95" i="125"/>
  <c r="Z22" i="125" s="1"/>
  <c r="AQ22" i="125" s="1"/>
  <c r="AQ20" i="125" s="1"/>
  <c r="Z14" i="125" s="1"/>
  <c r="AQ14" i="125" s="1"/>
  <c r="AN51" i="124"/>
  <c r="W17" i="124" s="1"/>
  <c r="AN17" i="124" s="1"/>
  <c r="AN15" i="124" s="1"/>
  <c r="W13" i="124" s="1"/>
  <c r="AN13" i="124" s="1"/>
  <c r="AN12" i="124" s="1"/>
  <c r="AM51" i="123"/>
  <c r="V17" i="123" s="1"/>
  <c r="AM17" i="123" s="1"/>
  <c r="AC38" i="124"/>
  <c r="L16" i="124" s="1"/>
  <c r="AC16" i="124" s="1"/>
  <c r="AC15" i="124" s="1"/>
  <c r="L13" i="124" s="1"/>
  <c r="AC13" i="124" s="1"/>
  <c r="AC12" i="124" s="1"/>
  <c r="AH38" i="124"/>
  <c r="Q16" i="124" s="1"/>
  <c r="AH16" i="124" s="1"/>
  <c r="AH15" i="124" s="1"/>
  <c r="Q13" i="124" s="1"/>
  <c r="AH13" i="124" s="1"/>
  <c r="AH12" i="124" s="1"/>
  <c r="AE95" i="122"/>
  <c r="N22" i="122" s="1"/>
  <c r="AE22" i="122" s="1"/>
  <c r="AL95" i="122"/>
  <c r="U22" i="122" s="1"/>
  <c r="AL22" i="122" s="1"/>
  <c r="AL20" i="122" s="1"/>
  <c r="U14" i="122" s="1"/>
  <c r="AL14" i="122" s="1"/>
  <c r="AR25" i="122"/>
  <c r="AA9" i="122" s="1"/>
  <c r="AR9" i="122" s="1"/>
  <c r="AR8" i="122" s="1"/>
  <c r="AA6" i="122" s="1"/>
  <c r="AR6" i="122" s="1"/>
  <c r="AE82" i="122"/>
  <c r="N21" i="122" s="1"/>
  <c r="AE21" i="122" s="1"/>
  <c r="AG20" i="121"/>
  <c r="P14" i="121" s="1"/>
  <c r="AG14" i="121" s="1"/>
  <c r="AD51" i="120"/>
  <c r="M17" i="120" s="1"/>
  <c r="AD17" i="120" s="1"/>
  <c r="AD15" i="120" s="1"/>
  <c r="M13" i="120" s="1"/>
  <c r="AD13" i="120" s="1"/>
  <c r="AI38" i="120"/>
  <c r="R16" i="120" s="1"/>
  <c r="AI16" i="120" s="1"/>
  <c r="AI15" i="120" s="1"/>
  <c r="R13" i="120" s="1"/>
  <c r="AI13" i="120" s="1"/>
  <c r="AC69" i="123"/>
  <c r="L11" i="123" s="1"/>
  <c r="AC11" i="123" s="1"/>
  <c r="AC10" i="123" s="1"/>
  <c r="L7" i="123" s="1"/>
  <c r="AC7" i="123" s="1"/>
  <c r="AH69" i="123"/>
  <c r="Q11" i="123" s="1"/>
  <c r="AH11" i="123" s="1"/>
  <c r="AH10" i="123" s="1"/>
  <c r="Q7" i="123" s="1"/>
  <c r="AH7" i="123" s="1"/>
  <c r="AH5" i="123" s="1"/>
  <c r="AL82" i="120"/>
  <c r="U21" i="120" s="1"/>
  <c r="AL21" i="120" s="1"/>
  <c r="AL20" i="120" s="1"/>
  <c r="U14" i="120" s="1"/>
  <c r="AL14" i="120" s="1"/>
  <c r="AQ69" i="120"/>
  <c r="Z11" i="120" s="1"/>
  <c r="AQ11" i="120" s="1"/>
  <c r="AQ10" i="120" s="1"/>
  <c r="Z7" i="120" s="1"/>
  <c r="AQ7" i="120" s="1"/>
  <c r="AC95" i="123"/>
  <c r="L22" i="123" s="1"/>
  <c r="AC22" i="123" s="1"/>
  <c r="AG95" i="123"/>
  <c r="P22" i="123" s="1"/>
  <c r="AG22" i="123" s="1"/>
  <c r="AG20" i="123" s="1"/>
  <c r="P14" i="123" s="1"/>
  <c r="AG14" i="123" s="1"/>
  <c r="AD82" i="121"/>
  <c r="M21" i="121" s="1"/>
  <c r="AD21" i="121" s="1"/>
  <c r="AC82" i="120"/>
  <c r="L21" i="120" s="1"/>
  <c r="AC21" i="120" s="1"/>
  <c r="AC20" i="120" s="1"/>
  <c r="L14" i="120" s="1"/>
  <c r="AC14" i="120" s="1"/>
  <c r="AF69" i="122"/>
  <c r="O11" i="122" s="1"/>
  <c r="AF11" i="122" s="1"/>
  <c r="AF10" i="122" s="1"/>
  <c r="O7" i="122" s="1"/>
  <c r="AF7" i="122" s="1"/>
  <c r="AF38" i="121"/>
  <c r="O16" i="121" s="1"/>
  <c r="AF16" i="121" s="1"/>
  <c r="AI25" i="120"/>
  <c r="R9" i="120" s="1"/>
  <c r="AI9" i="120" s="1"/>
  <c r="AI8" i="120" s="1"/>
  <c r="R6" i="120" s="1"/>
  <c r="AI6" i="120" s="1"/>
  <c r="AL95" i="119"/>
  <c r="U22" i="119" s="1"/>
  <c r="AL22" i="119" s="1"/>
  <c r="AL20" i="119" s="1"/>
  <c r="U14" i="119" s="1"/>
  <c r="AL14" i="119" s="1"/>
  <c r="AP95" i="119"/>
  <c r="Y22" i="119" s="1"/>
  <c r="AP22" i="119" s="1"/>
  <c r="AK25" i="121"/>
  <c r="T9" i="121" s="1"/>
  <c r="AK9" i="121" s="1"/>
  <c r="AK8" i="121" s="1"/>
  <c r="T6" i="121" s="1"/>
  <c r="AK6" i="121" s="1"/>
  <c r="AK5" i="121" s="1"/>
  <c r="AO25" i="121"/>
  <c r="X9" i="121" s="1"/>
  <c r="AO9" i="121" s="1"/>
  <c r="AO8" i="121" s="1"/>
  <c r="X6" i="121" s="1"/>
  <c r="AO6" i="121" s="1"/>
  <c r="AO5" i="121" s="1"/>
  <c r="AK69" i="117"/>
  <c r="T11" i="117" s="1"/>
  <c r="AK11" i="117" s="1"/>
  <c r="AK10" i="117" s="1"/>
  <c r="T7" i="117" s="1"/>
  <c r="AK7" i="117" s="1"/>
  <c r="AR38" i="117"/>
  <c r="AA16" i="117" s="1"/>
  <c r="AR16" i="117" s="1"/>
  <c r="AR15" i="117" s="1"/>
  <c r="AA13" i="117" s="1"/>
  <c r="AR13" i="117" s="1"/>
  <c r="AR12" i="117" s="1"/>
  <c r="AH25" i="119"/>
  <c r="Q9" i="119" s="1"/>
  <c r="AH9" i="119" s="1"/>
  <c r="AH8" i="119" s="1"/>
  <c r="Q6" i="119" s="1"/>
  <c r="AH6" i="119" s="1"/>
  <c r="AJ38" i="118"/>
  <c r="S16" i="118" s="1"/>
  <c r="AJ16" i="118" s="1"/>
  <c r="AJ15" i="118" s="1"/>
  <c r="S13" i="118" s="1"/>
  <c r="AJ13" i="118" s="1"/>
  <c r="AG25" i="119"/>
  <c r="P9" i="119" s="1"/>
  <c r="AG9" i="119" s="1"/>
  <c r="AG8" i="119" s="1"/>
  <c r="P6" i="119" s="1"/>
  <c r="AG6" i="119" s="1"/>
  <c r="AG5" i="119" s="1"/>
  <c r="AD82" i="117"/>
  <c r="M21" i="117" s="1"/>
  <c r="AD21" i="117" s="1"/>
  <c r="AD20" i="117" s="1"/>
  <c r="M14" i="117" s="1"/>
  <c r="AD14" i="117" s="1"/>
  <c r="AG95" i="120"/>
  <c r="P22" i="120" s="1"/>
  <c r="AG22" i="120" s="1"/>
  <c r="AG20" i="120" s="1"/>
  <c r="P14" i="120" s="1"/>
  <c r="AG14" i="120" s="1"/>
  <c r="AR51" i="119"/>
  <c r="AA17" i="119" s="1"/>
  <c r="AR17" i="119" s="1"/>
  <c r="AR15" i="119" s="1"/>
  <c r="AA13" i="119" s="1"/>
  <c r="AR13" i="119" s="1"/>
  <c r="AR12" i="119" s="1"/>
  <c r="AO38" i="118"/>
  <c r="X16" i="118" s="1"/>
  <c r="AO16" i="118" s="1"/>
  <c r="AO15" i="118" s="1"/>
  <c r="X13" i="118" s="1"/>
  <c r="AO13" i="118" s="1"/>
  <c r="AO12" i="118" s="1"/>
  <c r="AO69" i="117"/>
  <c r="X11" i="117" s="1"/>
  <c r="AO11" i="117" s="1"/>
  <c r="AO10" i="117" s="1"/>
  <c r="X7" i="117" s="1"/>
  <c r="AO7" i="117" s="1"/>
  <c r="AP51" i="117"/>
  <c r="Y17" i="117" s="1"/>
  <c r="AP17" i="117" s="1"/>
  <c r="AN38" i="117"/>
  <c r="W16" i="117" s="1"/>
  <c r="AN16" i="117" s="1"/>
  <c r="AN15" i="117" s="1"/>
  <c r="W13" i="117" s="1"/>
  <c r="AN13" i="117" s="1"/>
  <c r="AN12" i="117" s="1"/>
  <c r="AL82" i="118"/>
  <c r="U21" i="118" s="1"/>
  <c r="AL21" i="118" s="1"/>
  <c r="AL20" i="118" s="1"/>
  <c r="U14" i="118" s="1"/>
  <c r="AL14" i="118" s="1"/>
  <c r="AP82" i="118"/>
  <c r="Y21" i="118" s="1"/>
  <c r="AP21" i="118" s="1"/>
  <c r="B3" i="226"/>
  <c r="B2" i="154"/>
  <c r="B2" i="226" s="1"/>
  <c r="K3" i="208"/>
  <c r="K2" i="148"/>
  <c r="K2" i="208" s="1"/>
  <c r="L3" i="226"/>
  <c r="L2" i="154"/>
  <c r="L2" i="226" s="1"/>
  <c r="N3" i="190"/>
  <c r="N2" i="142"/>
  <c r="N2" i="190" s="1"/>
  <c r="O3" i="208"/>
  <c r="O2" i="148"/>
  <c r="O2" i="208" s="1"/>
  <c r="P3" i="226"/>
  <c r="P2" i="154"/>
  <c r="P2" i="226" s="1"/>
  <c r="J3" i="202"/>
  <c r="J2" i="146"/>
  <c r="J2" i="202" s="1"/>
  <c r="K3" i="202"/>
  <c r="K2" i="146"/>
  <c r="K2" i="202" s="1"/>
  <c r="L3" i="220"/>
  <c r="L2" i="152"/>
  <c r="L2" i="220" s="1"/>
  <c r="N3" i="184"/>
  <c r="N2" i="140"/>
  <c r="N2" i="184" s="1"/>
  <c r="O3" i="202"/>
  <c r="O2" i="146"/>
  <c r="O2" i="202" s="1"/>
  <c r="P3" i="220"/>
  <c r="P2" i="152"/>
  <c r="P2" i="220" s="1"/>
  <c r="B3" i="214"/>
  <c r="B2" i="150"/>
  <c r="B2" i="214" s="1"/>
  <c r="J3" i="196"/>
  <c r="J2" i="144"/>
  <c r="J2" i="196" s="1"/>
  <c r="K3" i="214"/>
  <c r="K2" i="150"/>
  <c r="K2" i="214" s="1"/>
  <c r="M3" i="178"/>
  <c r="M2" i="138"/>
  <c r="M2" i="178" s="1"/>
  <c r="N3" i="214"/>
  <c r="N2" i="150"/>
  <c r="N2" i="214" s="1"/>
  <c r="P3" i="214"/>
  <c r="P2" i="150"/>
  <c r="P2" i="214" s="1"/>
  <c r="AL25" i="119"/>
  <c r="U9" i="119" s="1"/>
  <c r="AL9" i="119" s="1"/>
  <c r="AL8" i="119" s="1"/>
  <c r="U6" i="119" s="1"/>
  <c r="AL6" i="119" s="1"/>
  <c r="AL5" i="119" s="1"/>
  <c r="AN25" i="117"/>
  <c r="W9" i="117" s="1"/>
  <c r="AN9" i="117" s="1"/>
  <c r="AN8" i="117" s="1"/>
  <c r="W6" i="117" s="1"/>
  <c r="AN6" i="117" s="1"/>
  <c r="AN5" i="117" s="1"/>
  <c r="AK20" i="115"/>
  <c r="T14" i="115" s="1"/>
  <c r="AK14" i="115" s="1"/>
  <c r="AH69" i="115"/>
  <c r="Q11" i="115" s="1"/>
  <c r="AH11" i="115" s="1"/>
  <c r="AH10" i="115" s="1"/>
  <c r="Q7" i="115" s="1"/>
  <c r="AH7" i="115" s="1"/>
  <c r="AF25" i="118"/>
  <c r="O9" i="118" s="1"/>
  <c r="AF9" i="118" s="1"/>
  <c r="AF8" i="118" s="1"/>
  <c r="O6" i="118" s="1"/>
  <c r="AF6" i="118" s="1"/>
  <c r="AF5" i="118" s="1"/>
  <c r="AR82" i="115"/>
  <c r="AA21" i="115" s="1"/>
  <c r="AR21" i="115" s="1"/>
  <c r="AO69" i="115"/>
  <c r="X11" i="115" s="1"/>
  <c r="AO11" i="115" s="1"/>
  <c r="AO10" i="115" s="1"/>
  <c r="X7" i="115" s="1"/>
  <c r="AO7" i="115" s="1"/>
  <c r="R4" i="271"/>
  <c r="J4" i="271"/>
  <c r="B4" i="271"/>
  <c r="P4" i="271"/>
  <c r="H4" i="271"/>
  <c r="O4" i="271"/>
  <c r="G4" i="271"/>
  <c r="M4" i="271"/>
  <c r="L4" i="271"/>
  <c r="V4" i="271"/>
  <c r="K4" i="271"/>
  <c r="U4" i="271"/>
  <c r="I4" i="271"/>
  <c r="T4" i="271"/>
  <c r="F4" i="271"/>
  <c r="Q4" i="271"/>
  <c r="N4" i="271"/>
  <c r="E4" i="271"/>
  <c r="D4" i="271"/>
  <c r="C4" i="271"/>
  <c r="S4" i="271"/>
  <c r="B16" i="169"/>
  <c r="B15" i="169"/>
  <c r="AF38" i="116"/>
  <c r="O16" i="116" s="1"/>
  <c r="AF16" i="116" s="1"/>
  <c r="AF15" i="116" s="1"/>
  <c r="O13" i="116" s="1"/>
  <c r="AF13" i="116" s="1"/>
  <c r="AH51" i="115"/>
  <c r="Q17" i="115" s="1"/>
  <c r="AH17" i="115" s="1"/>
  <c r="B3" i="205"/>
  <c r="B2" i="147"/>
  <c r="B2" i="205" s="1"/>
  <c r="D3" i="187"/>
  <c r="D2" i="141"/>
  <c r="D2" i="187" s="1"/>
  <c r="E3" i="205"/>
  <c r="E2" i="147"/>
  <c r="E2" i="205" s="1"/>
  <c r="F3" i="223"/>
  <c r="F2" i="153"/>
  <c r="F2" i="223" s="1"/>
  <c r="H3" i="187"/>
  <c r="H2" i="141"/>
  <c r="H2" i="187" s="1"/>
  <c r="I3" i="205"/>
  <c r="I2" i="147"/>
  <c r="I2" i="205" s="1"/>
  <c r="J3" i="181"/>
  <c r="J2" i="139"/>
  <c r="J2" i="181" s="1"/>
  <c r="D3" i="181"/>
  <c r="D2" i="139"/>
  <c r="D2" i="181" s="1"/>
  <c r="E3" i="199"/>
  <c r="E2" i="145"/>
  <c r="E2" i="199" s="1"/>
  <c r="F3" i="217"/>
  <c r="F2" i="151"/>
  <c r="F2" i="217" s="1"/>
  <c r="H2" i="139"/>
  <c r="H2" i="181" s="1"/>
  <c r="H3" i="181"/>
  <c r="I3" i="199"/>
  <c r="I2" i="145"/>
  <c r="I2" i="199" s="1"/>
  <c r="O3" i="175"/>
  <c r="O2" i="137"/>
  <c r="O2" i="175" s="1"/>
  <c r="H3" i="175"/>
  <c r="H2" i="137"/>
  <c r="H2" i="175" s="1"/>
  <c r="D3" i="175"/>
  <c r="D2" i="137"/>
  <c r="D2" i="175" s="1"/>
  <c r="E3" i="193"/>
  <c r="E2" i="143"/>
  <c r="E2" i="193" s="1"/>
  <c r="G3" i="193"/>
  <c r="G2" i="143"/>
  <c r="G2" i="193" s="1"/>
  <c r="I3" i="193"/>
  <c r="I2" i="143"/>
  <c r="I2" i="193" s="1"/>
  <c r="AF51" i="119"/>
  <c r="O17" i="119" s="1"/>
  <c r="AF17" i="119" s="1"/>
  <c r="AF15" i="119" s="1"/>
  <c r="O13" i="119" s="1"/>
  <c r="AF13" i="119" s="1"/>
  <c r="AF12" i="119" s="1"/>
  <c r="AG51" i="116"/>
  <c r="P17" i="116" s="1"/>
  <c r="AG17" i="116" s="1"/>
  <c r="AD38" i="116"/>
  <c r="M16" i="116" s="1"/>
  <c r="AD16" i="116" s="1"/>
  <c r="AD15" i="116" s="1"/>
  <c r="M13" i="116" s="1"/>
  <c r="AD13" i="116" s="1"/>
  <c r="AD12" i="116" s="1"/>
  <c r="AH25" i="115"/>
  <c r="Q9" i="115" s="1"/>
  <c r="AH9" i="115" s="1"/>
  <c r="AH8" i="115" s="1"/>
  <c r="Q6" i="115" s="1"/>
  <c r="AH6" i="115" s="1"/>
  <c r="AH5" i="115" s="1"/>
  <c r="U4" i="274"/>
  <c r="M4" i="274"/>
  <c r="E4" i="274"/>
  <c r="S4" i="274"/>
  <c r="K4" i="274"/>
  <c r="C4" i="274"/>
  <c r="R4" i="274"/>
  <c r="J4" i="274"/>
  <c r="B4" i="274"/>
  <c r="P4" i="274"/>
  <c r="D4" i="274"/>
  <c r="O4" i="274"/>
  <c r="N4" i="274"/>
  <c r="L4" i="274"/>
  <c r="I4" i="274"/>
  <c r="V4" i="274"/>
  <c r="T4" i="274"/>
  <c r="Q4" i="274"/>
  <c r="H4" i="274"/>
  <c r="G4" i="274"/>
  <c r="F4" i="274"/>
  <c r="S4" i="268"/>
  <c r="K4" i="268"/>
  <c r="C4" i="268"/>
  <c r="R4" i="268"/>
  <c r="J4" i="268"/>
  <c r="B4" i="268"/>
  <c r="Q4" i="268"/>
  <c r="I4" i="268"/>
  <c r="P4" i="268"/>
  <c r="H4" i="268"/>
  <c r="O4" i="268"/>
  <c r="G4" i="268"/>
  <c r="N4" i="268"/>
  <c r="M4" i="268"/>
  <c r="L4" i="268"/>
  <c r="F4" i="268"/>
  <c r="E4" i="268"/>
  <c r="V4" i="268"/>
  <c r="D4" i="268"/>
  <c r="U4" i="268"/>
  <c r="T4" i="268"/>
  <c r="AC25" i="116"/>
  <c r="L9" i="116" s="1"/>
  <c r="AC9" i="116" s="1"/>
  <c r="AC8" i="116" s="1"/>
  <c r="L6" i="116" s="1"/>
  <c r="AC6" i="116" s="1"/>
  <c r="AC5" i="116" s="1"/>
  <c r="AG25" i="116"/>
  <c r="P9" i="116" s="1"/>
  <c r="AG9" i="116" s="1"/>
  <c r="AG8" i="116" s="1"/>
  <c r="P6" i="116" s="1"/>
  <c r="AG6" i="116" s="1"/>
  <c r="AG5" i="116" s="1"/>
  <c r="B14" i="157"/>
  <c r="B13" i="157"/>
  <c r="B12" i="157"/>
  <c r="B11" i="157"/>
  <c r="AM38" i="115"/>
  <c r="V16" i="115" s="1"/>
  <c r="AM16" i="115" s="1"/>
  <c r="AM15" i="115" s="1"/>
  <c r="V13" i="115" s="1"/>
  <c r="AM13" i="115" s="1"/>
  <c r="AM12" i="115" s="1"/>
  <c r="AQ38" i="115"/>
  <c r="Z16" i="115" s="1"/>
  <c r="AQ16" i="115" s="1"/>
  <c r="AL95" i="116"/>
  <c r="U22" i="116" s="1"/>
  <c r="AL22" i="116" s="1"/>
  <c r="AL20" i="116" s="1"/>
  <c r="U14" i="116" s="1"/>
  <c r="AL14" i="116" s="1"/>
  <c r="AG95" i="116"/>
  <c r="P22" i="116" s="1"/>
  <c r="AG22" i="116" s="1"/>
  <c r="AG20" i="116" s="1"/>
  <c r="P14" i="116" s="1"/>
  <c r="AG14" i="116" s="1"/>
  <c r="AD95" i="132"/>
  <c r="M22" i="132" s="1"/>
  <c r="AD22" i="132" s="1"/>
  <c r="AD20" i="132" s="1"/>
  <c r="M14" i="132" s="1"/>
  <c r="AD14" i="132" s="1"/>
  <c r="AN25" i="131"/>
  <c r="W9" i="131" s="1"/>
  <c r="AN9" i="131" s="1"/>
  <c r="AN8" i="131" s="1"/>
  <c r="W6" i="131" s="1"/>
  <c r="AN6" i="131" s="1"/>
  <c r="AN5" i="131" s="1"/>
  <c r="AE20" i="125"/>
  <c r="N14" i="125" s="1"/>
  <c r="AE14" i="125" s="1"/>
  <c r="AJ69" i="131"/>
  <c r="S11" i="131" s="1"/>
  <c r="AJ11" i="131" s="1"/>
  <c r="AJ10" i="131" s="1"/>
  <c r="S7" i="131" s="1"/>
  <c r="AJ7" i="131" s="1"/>
  <c r="AK95" i="131"/>
  <c r="T22" i="131" s="1"/>
  <c r="AK22" i="131" s="1"/>
  <c r="AR51" i="127"/>
  <c r="AA17" i="127" s="1"/>
  <c r="AR17" i="127" s="1"/>
  <c r="AD82" i="125"/>
  <c r="M21" i="125" s="1"/>
  <c r="AD21" i="125" s="1"/>
  <c r="AD20" i="125" s="1"/>
  <c r="M14" i="125" s="1"/>
  <c r="AD14" i="125" s="1"/>
  <c r="AE51" i="126"/>
  <c r="N17" i="126" s="1"/>
  <c r="AE17" i="126" s="1"/>
  <c r="AE15" i="126" s="1"/>
  <c r="N13" i="126" s="1"/>
  <c r="AE13" i="126" s="1"/>
  <c r="AE12" i="126" s="1"/>
  <c r="AI51" i="125"/>
  <c r="R17" i="125" s="1"/>
  <c r="AI17" i="125" s="1"/>
  <c r="AQ25" i="122"/>
  <c r="Z9" i="122" s="1"/>
  <c r="AQ9" i="122" s="1"/>
  <c r="AQ8" i="122" s="1"/>
  <c r="Z6" i="122" s="1"/>
  <c r="AQ6" i="122" s="1"/>
  <c r="AQ5" i="122" s="1"/>
  <c r="AP69" i="122"/>
  <c r="Y11" i="122" s="1"/>
  <c r="AP11" i="122" s="1"/>
  <c r="AP10" i="122" s="1"/>
  <c r="Y7" i="122" s="1"/>
  <c r="AP7" i="122" s="1"/>
  <c r="AP5" i="122" s="1"/>
  <c r="AG95" i="119"/>
  <c r="P22" i="119" s="1"/>
  <c r="AG22" i="119" s="1"/>
  <c r="AG20" i="119" s="1"/>
  <c r="P14" i="119" s="1"/>
  <c r="AG14" i="119" s="1"/>
  <c r="AH69" i="118"/>
  <c r="Q11" i="118" s="1"/>
  <c r="AH11" i="118" s="1"/>
  <c r="AH10" i="118" s="1"/>
  <c r="Q7" i="118" s="1"/>
  <c r="AH7" i="118" s="1"/>
  <c r="AI82" i="117"/>
  <c r="R21" i="117" s="1"/>
  <c r="AI21" i="117" s="1"/>
  <c r="AI20" i="117" s="1"/>
  <c r="R14" i="117" s="1"/>
  <c r="AI14" i="117" s="1"/>
  <c r="H3" i="208"/>
  <c r="H2" i="148"/>
  <c r="H2" i="208" s="1"/>
  <c r="E3" i="220"/>
  <c r="E2" i="152"/>
  <c r="E2" i="220" s="1"/>
  <c r="I3" i="220"/>
  <c r="I2" i="152"/>
  <c r="I2" i="220" s="1"/>
  <c r="H3" i="196"/>
  <c r="H2" i="144"/>
  <c r="H2" i="196" s="1"/>
  <c r="AE25" i="117"/>
  <c r="N9" i="117" s="1"/>
  <c r="AE9" i="117" s="1"/>
  <c r="AE8" i="117" s="1"/>
  <c r="N6" i="117" s="1"/>
  <c r="AE6" i="117" s="1"/>
  <c r="AE5" i="117" s="1"/>
  <c r="AP25" i="118"/>
  <c r="Y9" i="118" s="1"/>
  <c r="AP9" i="118" s="1"/>
  <c r="AP8" i="118" s="1"/>
  <c r="Y6" i="118" s="1"/>
  <c r="AP6" i="118" s="1"/>
  <c r="AP5" i="118" s="1"/>
  <c r="AQ82" i="115"/>
  <c r="Z21" i="115" s="1"/>
  <c r="AQ21" i="115" s="1"/>
  <c r="AQ20" i="115" s="1"/>
  <c r="Z14" i="115" s="1"/>
  <c r="AQ14" i="115" s="1"/>
  <c r="N3" i="187"/>
  <c r="N2" i="141"/>
  <c r="N2" i="187" s="1"/>
  <c r="J3" i="199"/>
  <c r="J2" i="145"/>
  <c r="J2" i="199" s="1"/>
  <c r="O3" i="199"/>
  <c r="O2" i="145"/>
  <c r="O2" i="199" s="1"/>
  <c r="J3" i="175"/>
  <c r="J2" i="137"/>
  <c r="J2" i="175" s="1"/>
  <c r="P3" i="193"/>
  <c r="P2" i="143"/>
  <c r="P2" i="193" s="1"/>
  <c r="AL51" i="119"/>
  <c r="U17" i="119" s="1"/>
  <c r="AL17" i="119" s="1"/>
  <c r="AL15" i="119" s="1"/>
  <c r="U13" i="119" s="1"/>
  <c r="AL13" i="119" s="1"/>
  <c r="AL12" i="119" s="1"/>
  <c r="AD20" i="116"/>
  <c r="M14" i="116" s="1"/>
  <c r="AD14" i="116" s="1"/>
  <c r="V4" i="256"/>
  <c r="N4" i="256"/>
  <c r="F4" i="256"/>
  <c r="U4" i="256"/>
  <c r="M4" i="256"/>
  <c r="E4" i="256"/>
  <c r="S4" i="256"/>
  <c r="K4" i="256"/>
  <c r="C4" i="256"/>
  <c r="Q4" i="256"/>
  <c r="D4" i="256"/>
  <c r="P4" i="256"/>
  <c r="B4" i="256"/>
  <c r="O4" i="256"/>
  <c r="L4" i="256"/>
  <c r="J4" i="256"/>
  <c r="I4" i="256"/>
  <c r="T4" i="256"/>
  <c r="H4" i="256"/>
  <c r="R4" i="256"/>
  <c r="G4" i="256"/>
  <c r="B14" i="160"/>
  <c r="B12" i="160"/>
  <c r="B11" i="160"/>
  <c r="B13" i="160"/>
  <c r="B16" i="172"/>
  <c r="B15" i="172"/>
  <c r="B27" i="168"/>
  <c r="B19" i="168"/>
  <c r="B26" i="168"/>
  <c r="B18" i="168"/>
  <c r="B23" i="168"/>
  <c r="B25" i="168"/>
  <c r="B24" i="168"/>
  <c r="B22" i="168"/>
  <c r="B21" i="168"/>
  <c r="B20" i="168"/>
  <c r="B17" i="168"/>
  <c r="B28" i="168"/>
  <c r="AM95" i="116"/>
  <c r="V22" i="116" s="1"/>
  <c r="AM22" i="116" s="1"/>
  <c r="AM20" i="116" s="1"/>
  <c r="V14" i="116" s="1"/>
  <c r="AM14" i="116" s="1"/>
  <c r="AM12" i="116" s="1"/>
  <c r="AJ69" i="132"/>
  <c r="S11" i="132" s="1"/>
  <c r="AJ11" i="132" s="1"/>
  <c r="AJ10" i="132" s="1"/>
  <c r="S7" i="132" s="1"/>
  <c r="AJ7" i="132" s="1"/>
  <c r="AJ5" i="132" s="1"/>
  <c r="AJ51" i="132"/>
  <c r="S17" i="132" s="1"/>
  <c r="AJ17" i="132" s="1"/>
  <c r="AJ15" i="132" s="1"/>
  <c r="S13" i="132" s="1"/>
  <c r="AJ13" i="132" s="1"/>
  <c r="AP51" i="132"/>
  <c r="Y17" i="132" s="1"/>
  <c r="AP17" i="132" s="1"/>
  <c r="AP15" i="132" s="1"/>
  <c r="Y13" i="132" s="1"/>
  <c r="AP13" i="132" s="1"/>
  <c r="AP12" i="132" s="1"/>
  <c r="AG51" i="132"/>
  <c r="P17" i="132" s="1"/>
  <c r="AG17" i="132" s="1"/>
  <c r="AN25" i="132"/>
  <c r="W9" i="132" s="1"/>
  <c r="AN9" i="132" s="1"/>
  <c r="AN8" i="132" s="1"/>
  <c r="W6" i="132" s="1"/>
  <c r="AN6" i="132" s="1"/>
  <c r="AN5" i="132" s="1"/>
  <c r="AC82" i="131"/>
  <c r="L21" i="131" s="1"/>
  <c r="AC21" i="131" s="1"/>
  <c r="AC20" i="131" s="1"/>
  <c r="L14" i="131" s="1"/>
  <c r="AC14" i="131" s="1"/>
  <c r="AC12" i="131" s="1"/>
  <c r="AQ25" i="131"/>
  <c r="Z9" i="131" s="1"/>
  <c r="AQ9" i="131" s="1"/>
  <c r="AQ8" i="131" s="1"/>
  <c r="Z6" i="131" s="1"/>
  <c r="AQ6" i="131" s="1"/>
  <c r="AL51" i="131"/>
  <c r="U17" i="131" s="1"/>
  <c r="AL17" i="131" s="1"/>
  <c r="AL15" i="131" s="1"/>
  <c r="U13" i="131" s="1"/>
  <c r="AL13" i="131" s="1"/>
  <c r="AL12" i="131" s="1"/>
  <c r="AD38" i="132"/>
  <c r="M16" i="132" s="1"/>
  <c r="AD16" i="132" s="1"/>
  <c r="AD15" i="132" s="1"/>
  <c r="M13" i="132" s="1"/>
  <c r="AD13" i="132" s="1"/>
  <c r="AD38" i="130"/>
  <c r="M16" i="130" s="1"/>
  <c r="AD16" i="130" s="1"/>
  <c r="AD15" i="130" s="1"/>
  <c r="M13" i="130" s="1"/>
  <c r="AD13" i="130" s="1"/>
  <c r="AD12" i="130" s="1"/>
  <c r="AL38" i="130"/>
  <c r="U16" i="130" s="1"/>
  <c r="AL16" i="130" s="1"/>
  <c r="AL15" i="130" s="1"/>
  <c r="U13" i="130" s="1"/>
  <c r="AL13" i="130" s="1"/>
  <c r="AI25" i="130"/>
  <c r="R9" i="130" s="1"/>
  <c r="AI9" i="130" s="1"/>
  <c r="AI8" i="130" s="1"/>
  <c r="R6" i="130" s="1"/>
  <c r="AI6" i="130" s="1"/>
  <c r="AI5" i="130" s="1"/>
  <c r="AJ95" i="130"/>
  <c r="S22" i="130" s="1"/>
  <c r="AJ22" i="130" s="1"/>
  <c r="AH95" i="130"/>
  <c r="Q22" i="130" s="1"/>
  <c r="AH22" i="130" s="1"/>
  <c r="AR69" i="130"/>
  <c r="AA11" i="130" s="1"/>
  <c r="AR11" i="130" s="1"/>
  <c r="AR10" i="130" s="1"/>
  <c r="AA7" i="130" s="1"/>
  <c r="AR7" i="130" s="1"/>
  <c r="AR5" i="130" s="1"/>
  <c r="AO38" i="130"/>
  <c r="X16" i="130" s="1"/>
  <c r="AO16" i="130" s="1"/>
  <c r="AO15" i="130" s="1"/>
  <c r="X13" i="130" s="1"/>
  <c r="AO13" i="130" s="1"/>
  <c r="AL25" i="130"/>
  <c r="U9" i="130" s="1"/>
  <c r="AL9" i="130" s="1"/>
  <c r="AL8" i="130" s="1"/>
  <c r="U6" i="130" s="1"/>
  <c r="AL6" i="130" s="1"/>
  <c r="AL5" i="130" s="1"/>
  <c r="AI95" i="131"/>
  <c r="R22" i="131" s="1"/>
  <c r="AI22" i="131" s="1"/>
  <c r="AI20" i="131" s="1"/>
  <c r="R14" i="131" s="1"/>
  <c r="AI14" i="131" s="1"/>
  <c r="AO95" i="131"/>
  <c r="X22" i="131" s="1"/>
  <c r="AO22" i="131" s="1"/>
  <c r="AO20" i="131" s="1"/>
  <c r="X14" i="131" s="1"/>
  <c r="AO14" i="131" s="1"/>
  <c r="AJ82" i="129"/>
  <c r="S21" i="129" s="1"/>
  <c r="AJ21" i="129" s="1"/>
  <c r="AL38" i="129"/>
  <c r="U16" i="129" s="1"/>
  <c r="AL16" i="129" s="1"/>
  <c r="AL15" i="129" s="1"/>
  <c r="U13" i="129" s="1"/>
  <c r="AL13" i="129" s="1"/>
  <c r="AO82" i="128"/>
  <c r="X21" i="128" s="1"/>
  <c r="AO21" i="128" s="1"/>
  <c r="AO20" i="128" s="1"/>
  <c r="X14" i="128" s="1"/>
  <c r="AO14" i="128" s="1"/>
  <c r="AO12" i="128" s="1"/>
  <c r="AC25" i="129"/>
  <c r="L9" i="129" s="1"/>
  <c r="AC9" i="129" s="1"/>
  <c r="AC8" i="129" s="1"/>
  <c r="L6" i="129" s="1"/>
  <c r="AC6" i="129" s="1"/>
  <c r="AC5" i="129" s="1"/>
  <c r="AG25" i="129"/>
  <c r="P9" i="129" s="1"/>
  <c r="AG9" i="129" s="1"/>
  <c r="AG8" i="129" s="1"/>
  <c r="P6" i="129" s="1"/>
  <c r="AG6" i="129" s="1"/>
  <c r="AG5" i="129" s="1"/>
  <c r="AJ38" i="128"/>
  <c r="S16" i="128" s="1"/>
  <c r="AJ16" i="128" s="1"/>
  <c r="AJ15" i="128" s="1"/>
  <c r="S13" i="128" s="1"/>
  <c r="AJ13" i="128" s="1"/>
  <c r="AM82" i="127"/>
  <c r="V21" i="127" s="1"/>
  <c r="AM21" i="127" s="1"/>
  <c r="AM20" i="127" s="1"/>
  <c r="V14" i="127" s="1"/>
  <c r="AM14" i="127" s="1"/>
  <c r="AM12" i="127" s="1"/>
  <c r="AR69" i="127"/>
  <c r="AA11" i="127" s="1"/>
  <c r="AR11" i="127" s="1"/>
  <c r="AR10" i="127" s="1"/>
  <c r="AA7" i="127" s="1"/>
  <c r="AR7" i="127" s="1"/>
  <c r="AL69" i="128"/>
  <c r="U11" i="128" s="1"/>
  <c r="AL11" i="128" s="1"/>
  <c r="AL10" i="128" s="1"/>
  <c r="U7" i="128" s="1"/>
  <c r="AL7" i="128" s="1"/>
  <c r="AQ69" i="128"/>
  <c r="Z11" i="128" s="1"/>
  <c r="AQ11" i="128" s="1"/>
  <c r="AQ10" i="128" s="1"/>
  <c r="Z7" i="128" s="1"/>
  <c r="AQ7" i="128" s="1"/>
  <c r="AL82" i="127"/>
  <c r="U21" i="127" s="1"/>
  <c r="AL21" i="127" s="1"/>
  <c r="AL20" i="127" s="1"/>
  <c r="U14" i="127" s="1"/>
  <c r="AL14" i="127" s="1"/>
  <c r="AI69" i="127"/>
  <c r="R11" i="127" s="1"/>
  <c r="AI11" i="127" s="1"/>
  <c r="AI10" i="127" s="1"/>
  <c r="R7" i="127" s="1"/>
  <c r="AI7" i="127" s="1"/>
  <c r="AQ51" i="128"/>
  <c r="Z17" i="128" s="1"/>
  <c r="AQ17" i="128" s="1"/>
  <c r="AQ15" i="128" s="1"/>
  <c r="Z13" i="128" s="1"/>
  <c r="AQ13" i="128" s="1"/>
  <c r="AQ12" i="128" s="1"/>
  <c r="AN38" i="128"/>
  <c r="W16" i="128" s="1"/>
  <c r="AN16" i="128" s="1"/>
  <c r="AN15" i="128" s="1"/>
  <c r="W13" i="128" s="1"/>
  <c r="AN13" i="128" s="1"/>
  <c r="AN12" i="128" s="1"/>
  <c r="AQ82" i="127"/>
  <c r="Z21" i="127" s="1"/>
  <c r="AQ21" i="127" s="1"/>
  <c r="AQ20" i="127" s="1"/>
  <c r="Z14" i="127" s="1"/>
  <c r="AQ14" i="127" s="1"/>
  <c r="AN69" i="127"/>
  <c r="W11" i="127" s="1"/>
  <c r="AN11" i="127" s="1"/>
  <c r="AN10" i="127" s="1"/>
  <c r="W7" i="127" s="1"/>
  <c r="AN7" i="127" s="1"/>
  <c r="AO51" i="127"/>
  <c r="X17" i="127" s="1"/>
  <c r="AO17" i="127" s="1"/>
  <c r="AO15" i="127" s="1"/>
  <c r="X13" i="127" s="1"/>
  <c r="AO13" i="127" s="1"/>
  <c r="AO12" i="127" s="1"/>
  <c r="AL82" i="130"/>
  <c r="U21" i="130" s="1"/>
  <c r="AL21" i="130" s="1"/>
  <c r="AL20" i="130" s="1"/>
  <c r="U14" i="130" s="1"/>
  <c r="AL14" i="130" s="1"/>
  <c r="AG82" i="130"/>
  <c r="P21" i="130" s="1"/>
  <c r="AG21" i="130" s="1"/>
  <c r="AG20" i="130" s="1"/>
  <c r="P14" i="130" s="1"/>
  <c r="AG14" i="130" s="1"/>
  <c r="AM69" i="127"/>
  <c r="V11" i="127" s="1"/>
  <c r="AM11" i="127" s="1"/>
  <c r="AM10" i="127" s="1"/>
  <c r="V7" i="127" s="1"/>
  <c r="AM7" i="127" s="1"/>
  <c r="AN95" i="127"/>
  <c r="W22" i="127" s="1"/>
  <c r="AN22" i="127" s="1"/>
  <c r="AN20" i="127" s="1"/>
  <c r="W14" i="127" s="1"/>
  <c r="AN14" i="127" s="1"/>
  <c r="AJ69" i="126"/>
  <c r="S11" i="126" s="1"/>
  <c r="AJ11" i="126" s="1"/>
  <c r="AJ10" i="126" s="1"/>
  <c r="S7" i="126" s="1"/>
  <c r="AJ7" i="126" s="1"/>
  <c r="AD95" i="126"/>
  <c r="M22" i="126" s="1"/>
  <c r="AD22" i="126" s="1"/>
  <c r="AL51" i="125"/>
  <c r="U17" i="125" s="1"/>
  <c r="AL17" i="125" s="1"/>
  <c r="AQ38" i="125"/>
  <c r="Z16" i="125" s="1"/>
  <c r="AQ16" i="125" s="1"/>
  <c r="AQ15" i="125" s="1"/>
  <c r="Z13" i="125" s="1"/>
  <c r="AQ13" i="125" s="1"/>
  <c r="AI82" i="126"/>
  <c r="R21" i="126" s="1"/>
  <c r="AI21" i="126" s="1"/>
  <c r="AI20" i="126" s="1"/>
  <c r="R14" i="126" s="1"/>
  <c r="AI14" i="126" s="1"/>
  <c r="AF82" i="126"/>
  <c r="O21" i="126" s="1"/>
  <c r="AF21" i="126" s="1"/>
  <c r="AF20" i="126" s="1"/>
  <c r="O14" i="126" s="1"/>
  <c r="AF14" i="126" s="1"/>
  <c r="AK51" i="125"/>
  <c r="T17" i="125" s="1"/>
  <c r="AK17" i="125" s="1"/>
  <c r="AK15" i="125" s="1"/>
  <c r="T13" i="125" s="1"/>
  <c r="AK13" i="125" s="1"/>
  <c r="AH51" i="126"/>
  <c r="Q17" i="126" s="1"/>
  <c r="AH17" i="126" s="1"/>
  <c r="AH15" i="126" s="1"/>
  <c r="Q13" i="126" s="1"/>
  <c r="AH13" i="126" s="1"/>
  <c r="AH12" i="126" s="1"/>
  <c r="AR51" i="125"/>
  <c r="AA17" i="125" s="1"/>
  <c r="AR17" i="125" s="1"/>
  <c r="AR15" i="125" s="1"/>
  <c r="AA13" i="125" s="1"/>
  <c r="AR13" i="125" s="1"/>
  <c r="AR12" i="125" s="1"/>
  <c r="AF25" i="127"/>
  <c r="O9" i="127" s="1"/>
  <c r="AF9" i="127" s="1"/>
  <c r="AF8" i="127" s="1"/>
  <c r="O6" i="127" s="1"/>
  <c r="AF6" i="127" s="1"/>
  <c r="AC25" i="128"/>
  <c r="L9" i="128" s="1"/>
  <c r="AC9" i="128" s="1"/>
  <c r="AC8" i="128" s="1"/>
  <c r="L6" i="128" s="1"/>
  <c r="AC6" i="128" s="1"/>
  <c r="AC5" i="128" s="1"/>
  <c r="AG25" i="128"/>
  <c r="P9" i="128" s="1"/>
  <c r="AG9" i="128" s="1"/>
  <c r="AG8" i="128" s="1"/>
  <c r="P6" i="128" s="1"/>
  <c r="AG6" i="128" s="1"/>
  <c r="AR25" i="126"/>
  <c r="AA9" i="126" s="1"/>
  <c r="AR9" i="126" s="1"/>
  <c r="AR8" i="126" s="1"/>
  <c r="AA6" i="126" s="1"/>
  <c r="AR6" i="126" s="1"/>
  <c r="AR5" i="126" s="1"/>
  <c r="AG51" i="125"/>
  <c r="P17" i="125" s="1"/>
  <c r="AG17" i="125" s="1"/>
  <c r="AG15" i="125" s="1"/>
  <c r="P13" i="125" s="1"/>
  <c r="AG13" i="125" s="1"/>
  <c r="AG12" i="125" s="1"/>
  <c r="AD38" i="125"/>
  <c r="M16" i="125" s="1"/>
  <c r="AD16" i="125" s="1"/>
  <c r="AD15" i="125" s="1"/>
  <c r="M13" i="125" s="1"/>
  <c r="AD13" i="125" s="1"/>
  <c r="AD12" i="125" s="1"/>
  <c r="AL95" i="129"/>
  <c r="U22" i="129" s="1"/>
  <c r="AL22" i="129" s="1"/>
  <c r="AL20" i="129" s="1"/>
  <c r="U14" i="129" s="1"/>
  <c r="AL14" i="129" s="1"/>
  <c r="AC25" i="125"/>
  <c r="L9" i="125" s="1"/>
  <c r="AC9" i="125" s="1"/>
  <c r="AC8" i="125" s="1"/>
  <c r="L6" i="125" s="1"/>
  <c r="AC6" i="125" s="1"/>
  <c r="AC5" i="125" s="1"/>
  <c r="AJ82" i="123"/>
  <c r="S21" i="123" s="1"/>
  <c r="AJ21" i="123" s="1"/>
  <c r="AJ20" i="123" s="1"/>
  <c r="S14" i="123" s="1"/>
  <c r="AJ14" i="123" s="1"/>
  <c r="AC25" i="124"/>
  <c r="L9" i="124" s="1"/>
  <c r="AC9" i="124" s="1"/>
  <c r="AC8" i="124" s="1"/>
  <c r="L6" i="124" s="1"/>
  <c r="AC6" i="124" s="1"/>
  <c r="AC5" i="124" s="1"/>
  <c r="AE38" i="123"/>
  <c r="N16" i="123" s="1"/>
  <c r="AE16" i="123" s="1"/>
  <c r="AN69" i="124"/>
  <c r="W11" i="124" s="1"/>
  <c r="AN11" i="124" s="1"/>
  <c r="AN10" i="124" s="1"/>
  <c r="W7" i="124" s="1"/>
  <c r="AN7" i="124" s="1"/>
  <c r="AF95" i="125"/>
  <c r="O22" i="125" s="1"/>
  <c r="AF22" i="125" s="1"/>
  <c r="AF20" i="125" s="1"/>
  <c r="O14" i="125" s="1"/>
  <c r="AF14" i="125" s="1"/>
  <c r="AF51" i="124"/>
  <c r="O17" i="124" s="1"/>
  <c r="AF17" i="124" s="1"/>
  <c r="AE51" i="123"/>
  <c r="N17" i="123" s="1"/>
  <c r="AE17" i="123" s="1"/>
  <c r="AG95" i="124"/>
  <c r="P22" i="124" s="1"/>
  <c r="AG22" i="124" s="1"/>
  <c r="AK38" i="124"/>
  <c r="T16" i="124" s="1"/>
  <c r="AK16" i="124" s="1"/>
  <c r="AK15" i="124" s="1"/>
  <c r="T13" i="124" s="1"/>
  <c r="AK13" i="124" s="1"/>
  <c r="AK12" i="124" s="1"/>
  <c r="AP38" i="124"/>
  <c r="Y16" i="124" s="1"/>
  <c r="AP16" i="124" s="1"/>
  <c r="AP15" i="124" s="1"/>
  <c r="Y13" i="124" s="1"/>
  <c r="AP13" i="124" s="1"/>
  <c r="AP12" i="124" s="1"/>
  <c r="AQ51" i="122"/>
  <c r="Z17" i="122" s="1"/>
  <c r="AQ17" i="122" s="1"/>
  <c r="AK25" i="122"/>
  <c r="T9" i="122" s="1"/>
  <c r="AK9" i="122" s="1"/>
  <c r="AK8" i="122" s="1"/>
  <c r="T6" i="122" s="1"/>
  <c r="AK6" i="122" s="1"/>
  <c r="AK5" i="122" s="1"/>
  <c r="AD95" i="122"/>
  <c r="M22" i="122" s="1"/>
  <c r="AD22" i="122" s="1"/>
  <c r="AD20" i="122" s="1"/>
  <c r="M14" i="122" s="1"/>
  <c r="AD14" i="122" s="1"/>
  <c r="AJ25" i="122"/>
  <c r="S9" i="122" s="1"/>
  <c r="AJ9" i="122" s="1"/>
  <c r="AJ8" i="122" s="1"/>
  <c r="S6" i="122" s="1"/>
  <c r="AJ6" i="122" s="1"/>
  <c r="AQ95" i="122"/>
  <c r="Z22" i="122" s="1"/>
  <c r="AQ22" i="122" s="1"/>
  <c r="AQ20" i="122" s="1"/>
  <c r="Z14" i="122" s="1"/>
  <c r="AQ14" i="122" s="1"/>
  <c r="AN82" i="122"/>
  <c r="W21" i="122" s="1"/>
  <c r="AN21" i="122" s="1"/>
  <c r="AN20" i="122" s="1"/>
  <c r="W14" i="122" s="1"/>
  <c r="AN14" i="122" s="1"/>
  <c r="AR38" i="122"/>
  <c r="AA16" i="122" s="1"/>
  <c r="AR16" i="122" s="1"/>
  <c r="AR15" i="122" s="1"/>
  <c r="AA13" i="122" s="1"/>
  <c r="AR13" i="122" s="1"/>
  <c r="AR12" i="122" s="1"/>
  <c r="AR38" i="121"/>
  <c r="AA16" i="121" s="1"/>
  <c r="AR16" i="121" s="1"/>
  <c r="AK69" i="123"/>
  <c r="T11" i="123" s="1"/>
  <c r="AK11" i="123" s="1"/>
  <c r="AK10" i="123" s="1"/>
  <c r="T7" i="123" s="1"/>
  <c r="AK7" i="123" s="1"/>
  <c r="AP69" i="123"/>
  <c r="Y11" i="123" s="1"/>
  <c r="AP11" i="123" s="1"/>
  <c r="AP10" i="123" s="1"/>
  <c r="Y7" i="123" s="1"/>
  <c r="AP7" i="123" s="1"/>
  <c r="AP5" i="123" s="1"/>
  <c r="AQ38" i="121"/>
  <c r="Z16" i="121" s="1"/>
  <c r="AQ16" i="121" s="1"/>
  <c r="AQ15" i="121" s="1"/>
  <c r="Z13" i="121" s="1"/>
  <c r="AQ13" i="121" s="1"/>
  <c r="AQ12" i="121" s="1"/>
  <c r="AD82" i="120"/>
  <c r="M21" i="120" s="1"/>
  <c r="AD21" i="120" s="1"/>
  <c r="AI69" i="120"/>
  <c r="R11" i="120" s="1"/>
  <c r="AI11" i="120" s="1"/>
  <c r="AI10" i="120" s="1"/>
  <c r="R7" i="120" s="1"/>
  <c r="AI7" i="120" s="1"/>
  <c r="AK51" i="120"/>
  <c r="T17" i="120" s="1"/>
  <c r="AK17" i="120" s="1"/>
  <c r="AK15" i="120" s="1"/>
  <c r="T13" i="120" s="1"/>
  <c r="AK13" i="120" s="1"/>
  <c r="AK12" i="120" s="1"/>
  <c r="AP38" i="120"/>
  <c r="Y16" i="120" s="1"/>
  <c r="AP16" i="120" s="1"/>
  <c r="AP15" i="120" s="1"/>
  <c r="Y13" i="120" s="1"/>
  <c r="AP13" i="120" s="1"/>
  <c r="AK82" i="119"/>
  <c r="T21" i="119" s="1"/>
  <c r="AK21" i="119" s="1"/>
  <c r="AK20" i="119" s="1"/>
  <c r="T14" i="119" s="1"/>
  <c r="AK14" i="119" s="1"/>
  <c r="AP69" i="119"/>
  <c r="Y11" i="119" s="1"/>
  <c r="AP11" i="119" s="1"/>
  <c r="AP10" i="119" s="1"/>
  <c r="Y7" i="119" s="1"/>
  <c r="AP7" i="119" s="1"/>
  <c r="AK95" i="123"/>
  <c r="T22" i="123" s="1"/>
  <c r="AK22" i="123" s="1"/>
  <c r="AK20" i="123" s="1"/>
  <c r="T14" i="123" s="1"/>
  <c r="AK14" i="123" s="1"/>
  <c r="AK12" i="123" s="1"/>
  <c r="AO95" i="123"/>
  <c r="X22" i="123" s="1"/>
  <c r="AO22" i="123" s="1"/>
  <c r="AO20" i="123" s="1"/>
  <c r="X14" i="123" s="1"/>
  <c r="AO14" i="123" s="1"/>
  <c r="AI69" i="122"/>
  <c r="R11" i="122" s="1"/>
  <c r="AI11" i="122" s="1"/>
  <c r="AI10" i="122" s="1"/>
  <c r="R7" i="122" s="1"/>
  <c r="AI7" i="122" s="1"/>
  <c r="AQ69" i="121"/>
  <c r="Z11" i="121" s="1"/>
  <c r="AQ11" i="121" s="1"/>
  <c r="AQ10" i="121" s="1"/>
  <c r="Z7" i="121" s="1"/>
  <c r="AQ7" i="121" s="1"/>
  <c r="AQ5" i="121" s="1"/>
  <c r="AN69" i="122"/>
  <c r="W11" i="122" s="1"/>
  <c r="AN11" i="122" s="1"/>
  <c r="AN10" i="122" s="1"/>
  <c r="W7" i="122" s="1"/>
  <c r="AN7" i="122" s="1"/>
  <c r="AN5" i="122" s="1"/>
  <c r="AR51" i="121"/>
  <c r="AA17" i="121" s="1"/>
  <c r="AR17" i="121" s="1"/>
  <c r="AR82" i="120"/>
  <c r="AA21" i="120" s="1"/>
  <c r="AR21" i="120" s="1"/>
  <c r="AM95" i="121"/>
  <c r="V22" i="121" s="1"/>
  <c r="AM22" i="121" s="1"/>
  <c r="AN69" i="121"/>
  <c r="W11" i="121" s="1"/>
  <c r="AN11" i="121" s="1"/>
  <c r="AN10" i="121" s="1"/>
  <c r="W7" i="121" s="1"/>
  <c r="AN7" i="121" s="1"/>
  <c r="AM69" i="120"/>
  <c r="V11" i="120" s="1"/>
  <c r="AM11" i="120" s="1"/>
  <c r="AM10" i="120" s="1"/>
  <c r="V7" i="120" s="1"/>
  <c r="AM7" i="120" s="1"/>
  <c r="AM5" i="120" s="1"/>
  <c r="AR25" i="120"/>
  <c r="AA9" i="120" s="1"/>
  <c r="AR9" i="120" s="1"/>
  <c r="AR8" i="120" s="1"/>
  <c r="AA6" i="120" s="1"/>
  <c r="AR6" i="120" s="1"/>
  <c r="AR5" i="120" s="1"/>
  <c r="AE95" i="119"/>
  <c r="N22" i="119" s="1"/>
  <c r="AE22" i="119" s="1"/>
  <c r="AD25" i="121"/>
  <c r="M9" i="121" s="1"/>
  <c r="AD9" i="121" s="1"/>
  <c r="AD8" i="121" s="1"/>
  <c r="M6" i="121" s="1"/>
  <c r="AD6" i="121" s="1"/>
  <c r="AD5" i="121" s="1"/>
  <c r="AH25" i="121"/>
  <c r="Q9" i="121" s="1"/>
  <c r="AH9" i="121" s="1"/>
  <c r="AH8" i="121" s="1"/>
  <c r="Q6" i="121" s="1"/>
  <c r="AH6" i="121" s="1"/>
  <c r="AH5" i="121" s="1"/>
  <c r="AC69" i="117"/>
  <c r="L11" i="117" s="1"/>
  <c r="AC11" i="117" s="1"/>
  <c r="AC10" i="117" s="1"/>
  <c r="L7" i="117" s="1"/>
  <c r="AC7" i="117" s="1"/>
  <c r="AJ38" i="117"/>
  <c r="S16" i="117" s="1"/>
  <c r="AJ16" i="117" s="1"/>
  <c r="AQ95" i="118"/>
  <c r="Z22" i="118" s="1"/>
  <c r="AQ22" i="118" s="1"/>
  <c r="AQ20" i="118" s="1"/>
  <c r="Z14" i="118" s="1"/>
  <c r="AQ14" i="118" s="1"/>
  <c r="AP95" i="118"/>
  <c r="Y22" i="118" s="1"/>
  <c r="AP22" i="118" s="1"/>
  <c r="AJ69" i="118"/>
  <c r="S11" i="118" s="1"/>
  <c r="AJ11" i="118" s="1"/>
  <c r="AJ10" i="118" s="1"/>
  <c r="S7" i="118" s="1"/>
  <c r="AJ7" i="118" s="1"/>
  <c r="AJ5" i="118" s="1"/>
  <c r="AQ69" i="117"/>
  <c r="Z11" i="117" s="1"/>
  <c r="AQ11" i="117" s="1"/>
  <c r="AQ10" i="117" s="1"/>
  <c r="Z7" i="117" s="1"/>
  <c r="AQ7" i="117" s="1"/>
  <c r="AP38" i="117"/>
  <c r="Y16" i="117" s="1"/>
  <c r="AP16" i="117" s="1"/>
  <c r="AO95" i="120"/>
  <c r="X22" i="120" s="1"/>
  <c r="AO22" i="120" s="1"/>
  <c r="AO20" i="120" s="1"/>
  <c r="X14" i="120" s="1"/>
  <c r="AO14" i="120" s="1"/>
  <c r="AG38" i="118"/>
  <c r="P16" i="118" s="1"/>
  <c r="AG16" i="118" s="1"/>
  <c r="AG15" i="118" s="1"/>
  <c r="P13" i="118" s="1"/>
  <c r="AG13" i="118" s="1"/>
  <c r="AG12" i="118" s="1"/>
  <c r="AG69" i="117"/>
  <c r="P11" i="117" s="1"/>
  <c r="AG11" i="117" s="1"/>
  <c r="AG10" i="117" s="1"/>
  <c r="P7" i="117" s="1"/>
  <c r="AG7" i="117" s="1"/>
  <c r="AH51" i="117"/>
  <c r="Q17" i="117" s="1"/>
  <c r="AH17" i="117" s="1"/>
  <c r="AF38" i="117"/>
  <c r="O16" i="117" s="1"/>
  <c r="AF16" i="117" s="1"/>
  <c r="AF15" i="117" s="1"/>
  <c r="O13" i="117" s="1"/>
  <c r="AF13" i="117" s="1"/>
  <c r="AF12" i="117" s="1"/>
  <c r="AE82" i="118"/>
  <c r="N21" i="118" s="1"/>
  <c r="AE21" i="118" s="1"/>
  <c r="J3" i="190"/>
  <c r="J2" i="142"/>
  <c r="J2" i="190" s="1"/>
  <c r="C3" i="226"/>
  <c r="C2" i="154"/>
  <c r="C2" i="226" s="1"/>
  <c r="E3" i="190"/>
  <c r="E2" i="142"/>
  <c r="E2" i="190" s="1"/>
  <c r="F3" i="208"/>
  <c r="F2" i="148"/>
  <c r="F2" i="208" s="1"/>
  <c r="G3" i="226"/>
  <c r="G2" i="154"/>
  <c r="G2" i="226" s="1"/>
  <c r="I2" i="142"/>
  <c r="I2" i="190" s="1"/>
  <c r="I3" i="190"/>
  <c r="B3" i="184"/>
  <c r="B2" i="140"/>
  <c r="B2" i="184" s="1"/>
  <c r="C3" i="220"/>
  <c r="C2" i="152"/>
  <c r="C2" i="220" s="1"/>
  <c r="E3" i="184"/>
  <c r="E2" i="140"/>
  <c r="E2" i="184" s="1"/>
  <c r="F3" i="202"/>
  <c r="F2" i="146"/>
  <c r="F2" i="202" s="1"/>
  <c r="G3" i="220"/>
  <c r="G2" i="152"/>
  <c r="G2" i="220" s="1"/>
  <c r="I3" i="184"/>
  <c r="I2" i="140"/>
  <c r="I2" i="184" s="1"/>
  <c r="H3" i="178"/>
  <c r="H2" i="138"/>
  <c r="H2" i="178" s="1"/>
  <c r="B3" i="178"/>
  <c r="B2" i="138"/>
  <c r="B2" i="178" s="1"/>
  <c r="D3" i="178"/>
  <c r="D2" i="138"/>
  <c r="D2" i="178" s="1"/>
  <c r="E3" i="196"/>
  <c r="E2" i="144"/>
  <c r="E2" i="196" s="1"/>
  <c r="G3" i="196"/>
  <c r="G2" i="144"/>
  <c r="G2" i="196" s="1"/>
  <c r="I3" i="178"/>
  <c r="I2" i="138"/>
  <c r="I2" i="178" s="1"/>
  <c r="AG25" i="117"/>
  <c r="P9" i="117" s="1"/>
  <c r="AG9" i="117" s="1"/>
  <c r="AG8" i="117" s="1"/>
  <c r="P6" i="117" s="1"/>
  <c r="AG6" i="117" s="1"/>
  <c r="AG5" i="117" s="1"/>
  <c r="AD82" i="115"/>
  <c r="M21" i="115" s="1"/>
  <c r="AD21" i="115" s="1"/>
  <c r="AD20" i="115" s="1"/>
  <c r="M14" i="115" s="1"/>
  <c r="AD14" i="115" s="1"/>
  <c r="AC82" i="115"/>
  <c r="L21" i="115" s="1"/>
  <c r="AC21" i="115" s="1"/>
  <c r="AC20" i="115" s="1"/>
  <c r="L14" i="115" s="1"/>
  <c r="AC14" i="115" s="1"/>
  <c r="AR51" i="115"/>
  <c r="AA17" i="115" s="1"/>
  <c r="AR17" i="115" s="1"/>
  <c r="AQ51" i="119"/>
  <c r="Z17" i="119" s="1"/>
  <c r="AQ17" i="119" s="1"/>
  <c r="AQ15" i="119" s="1"/>
  <c r="Z13" i="119" s="1"/>
  <c r="AQ13" i="119" s="1"/>
  <c r="AQ12" i="119" s="1"/>
  <c r="AN25" i="118"/>
  <c r="W9" i="118" s="1"/>
  <c r="AN9" i="118" s="1"/>
  <c r="AN8" i="118" s="1"/>
  <c r="W6" i="118" s="1"/>
  <c r="AN6" i="118" s="1"/>
  <c r="AN5" i="118" s="1"/>
  <c r="AP69" i="116"/>
  <c r="Y11" i="116" s="1"/>
  <c r="AP11" i="116" s="1"/>
  <c r="AP10" i="116" s="1"/>
  <c r="Y7" i="116" s="1"/>
  <c r="AP7" i="116" s="1"/>
  <c r="AP5" i="116" s="1"/>
  <c r="AJ82" i="115"/>
  <c r="S21" i="115" s="1"/>
  <c r="AJ21" i="115" s="1"/>
  <c r="AJ20" i="115" s="1"/>
  <c r="S14" i="115" s="1"/>
  <c r="AJ14" i="115" s="1"/>
  <c r="AG69" i="115"/>
  <c r="P11" i="115" s="1"/>
  <c r="AG11" i="115" s="1"/>
  <c r="AG10" i="115" s="1"/>
  <c r="P7" i="115" s="1"/>
  <c r="AG7" i="115" s="1"/>
  <c r="AG5" i="115" s="1"/>
  <c r="P4" i="241"/>
  <c r="H4" i="241"/>
  <c r="O4" i="241"/>
  <c r="G4" i="241"/>
  <c r="V4" i="241"/>
  <c r="N4" i="241"/>
  <c r="F4" i="241"/>
  <c r="U4" i="241"/>
  <c r="M4" i="241"/>
  <c r="E4" i="241"/>
  <c r="T4" i="241"/>
  <c r="L4" i="241"/>
  <c r="D4" i="241"/>
  <c r="R4" i="241"/>
  <c r="J4" i="241"/>
  <c r="B4" i="241"/>
  <c r="Q4" i="241"/>
  <c r="I4" i="241"/>
  <c r="S4" i="241"/>
  <c r="K4" i="241"/>
  <c r="C4" i="241"/>
  <c r="V4" i="229"/>
  <c r="O4" i="229"/>
  <c r="G4" i="229"/>
  <c r="N4" i="229"/>
  <c r="F4" i="229"/>
  <c r="U4" i="229"/>
  <c r="M4" i="229"/>
  <c r="E4" i="229"/>
  <c r="T4" i="229"/>
  <c r="L4" i="229"/>
  <c r="D4" i="229"/>
  <c r="S4" i="229"/>
  <c r="K4" i="229"/>
  <c r="C4" i="229"/>
  <c r="R4" i="229"/>
  <c r="J4" i="229"/>
  <c r="B4" i="229"/>
  <c r="Q4" i="229"/>
  <c r="P4" i="229"/>
  <c r="I4" i="229"/>
  <c r="H4" i="229"/>
  <c r="B23" i="165"/>
  <c r="B22" i="165"/>
  <c r="B27" i="165"/>
  <c r="B19" i="165"/>
  <c r="B28" i="165"/>
  <c r="B26" i="165"/>
  <c r="B25" i="165"/>
  <c r="B24" i="165"/>
  <c r="B21" i="165"/>
  <c r="B20" i="165"/>
  <c r="B18" i="165"/>
  <c r="B17" i="165"/>
  <c r="AR82" i="116"/>
  <c r="AA21" i="116" s="1"/>
  <c r="AR21" i="116" s="1"/>
  <c r="J3" i="205"/>
  <c r="J2" i="147"/>
  <c r="J2" i="205" s="1"/>
  <c r="L3" i="187"/>
  <c r="L2" i="141"/>
  <c r="L2" i="187" s="1"/>
  <c r="M3" i="205"/>
  <c r="M2" i="147"/>
  <c r="M2" i="205" s="1"/>
  <c r="N3" i="223"/>
  <c r="N2" i="153"/>
  <c r="N2" i="223" s="1"/>
  <c r="P3" i="187"/>
  <c r="P2" i="141"/>
  <c r="P2" i="187" s="1"/>
  <c r="Q3" i="205"/>
  <c r="Q2" i="147"/>
  <c r="Q2" i="205" s="1"/>
  <c r="J3" i="217"/>
  <c r="J2" i="151"/>
  <c r="J2" i="217" s="1"/>
  <c r="L3" i="181"/>
  <c r="L2" i="139"/>
  <c r="L2" i="181" s="1"/>
  <c r="M3" i="199"/>
  <c r="M2" i="145"/>
  <c r="M2" i="199" s="1"/>
  <c r="N3" i="217"/>
  <c r="N2" i="151"/>
  <c r="N2" i="217" s="1"/>
  <c r="P2" i="139"/>
  <c r="P2" i="181" s="1"/>
  <c r="P3" i="181"/>
  <c r="Q3" i="199"/>
  <c r="Q2" i="145"/>
  <c r="Q2" i="199" s="1"/>
  <c r="J3" i="211"/>
  <c r="J2" i="149"/>
  <c r="J2" i="211" s="1"/>
  <c r="J3" i="193"/>
  <c r="J2" i="143"/>
  <c r="J2" i="193" s="1"/>
  <c r="L3" i="175"/>
  <c r="L2" i="137"/>
  <c r="L2" i="175" s="1"/>
  <c r="M3" i="193"/>
  <c r="M2" i="143"/>
  <c r="M2" i="193" s="1"/>
  <c r="O3" i="193"/>
  <c r="O2" i="143"/>
  <c r="O2" i="193" s="1"/>
  <c r="Q3" i="193"/>
  <c r="Q2" i="143"/>
  <c r="Q2" i="193" s="1"/>
  <c r="AN51" i="119"/>
  <c r="W17" i="119" s="1"/>
  <c r="AN17" i="119" s="1"/>
  <c r="AN15" i="119" s="1"/>
  <c r="W13" i="119" s="1"/>
  <c r="AN13" i="119" s="1"/>
  <c r="AN12" i="119" s="1"/>
  <c r="AO82" i="115"/>
  <c r="X21" i="115" s="1"/>
  <c r="AO21" i="115" s="1"/>
  <c r="AL69" i="115"/>
  <c r="U11" i="115" s="1"/>
  <c r="AL11" i="115" s="1"/>
  <c r="AL10" i="115" s="1"/>
  <c r="U7" i="115" s="1"/>
  <c r="AL7" i="115" s="1"/>
  <c r="AL5" i="115" s="1"/>
  <c r="P4" i="262"/>
  <c r="H4" i="262"/>
  <c r="O4" i="262"/>
  <c r="G4" i="262"/>
  <c r="V4" i="262"/>
  <c r="N4" i="262"/>
  <c r="F4" i="262"/>
  <c r="U4" i="262"/>
  <c r="M4" i="262"/>
  <c r="E4" i="262"/>
  <c r="T4" i="262"/>
  <c r="L4" i="262"/>
  <c r="D4" i="262"/>
  <c r="S4" i="262"/>
  <c r="K4" i="262"/>
  <c r="C4" i="262"/>
  <c r="R4" i="262"/>
  <c r="J4" i="262"/>
  <c r="B4" i="262"/>
  <c r="Q4" i="262"/>
  <c r="I4" i="262"/>
  <c r="AH25" i="116"/>
  <c r="Q9" i="116" s="1"/>
  <c r="AH9" i="116" s="1"/>
  <c r="AH8" i="116" s="1"/>
  <c r="Q6" i="116" s="1"/>
  <c r="AH6" i="116" s="1"/>
  <c r="AK25" i="116"/>
  <c r="T9" i="116" s="1"/>
  <c r="AK9" i="116" s="1"/>
  <c r="AK8" i="116" s="1"/>
  <c r="T6" i="116" s="1"/>
  <c r="AK6" i="116" s="1"/>
  <c r="AK5" i="116" s="1"/>
  <c r="AO25" i="116"/>
  <c r="X9" i="116" s="1"/>
  <c r="AO9" i="116" s="1"/>
  <c r="AO8" i="116" s="1"/>
  <c r="X6" i="116" s="1"/>
  <c r="AO6" i="116" s="1"/>
  <c r="AO5" i="116" s="1"/>
  <c r="AG95" i="115"/>
  <c r="P22" i="115" s="1"/>
  <c r="AG22" i="115" s="1"/>
  <c r="B3" i="158"/>
  <c r="B4" i="158"/>
  <c r="B15" i="157"/>
  <c r="B16" i="157"/>
  <c r="AF38" i="115"/>
  <c r="O16" i="115" s="1"/>
  <c r="AF16" i="115" s="1"/>
  <c r="AF15" i="115" s="1"/>
  <c r="O13" i="115" s="1"/>
  <c r="AF13" i="115" s="1"/>
  <c r="AR95" i="116"/>
  <c r="AA22" i="116" s="1"/>
  <c r="AR22" i="116" s="1"/>
  <c r="AO95" i="116"/>
  <c r="X22" i="116" s="1"/>
  <c r="AO22" i="116" s="1"/>
  <c r="AO20" i="116" s="1"/>
  <c r="X14" i="116" s="1"/>
  <c r="AO14" i="116" s="1"/>
  <c r="AP69" i="130"/>
  <c r="Y11" i="130" s="1"/>
  <c r="AP11" i="130" s="1"/>
  <c r="AP10" i="130" s="1"/>
  <c r="Y7" i="130" s="1"/>
  <c r="AP7" i="130" s="1"/>
  <c r="AL95" i="131"/>
  <c r="U22" i="131" s="1"/>
  <c r="AL22" i="131" s="1"/>
  <c r="AO25" i="126"/>
  <c r="X9" i="126" s="1"/>
  <c r="AO9" i="126" s="1"/>
  <c r="AO8" i="126" s="1"/>
  <c r="X6" i="126" s="1"/>
  <c r="AO6" i="126" s="1"/>
  <c r="AO5" i="126" s="1"/>
  <c r="AJ95" i="132"/>
  <c r="S22" i="132" s="1"/>
  <c r="AJ22" i="132" s="1"/>
  <c r="AL51" i="132"/>
  <c r="U17" i="132" s="1"/>
  <c r="AL17" i="132" s="1"/>
  <c r="AF95" i="132"/>
  <c r="O22" i="132" s="1"/>
  <c r="AF22" i="132" s="1"/>
  <c r="AE82" i="131"/>
  <c r="N21" i="131" s="1"/>
  <c r="AE21" i="131" s="1"/>
  <c r="AE20" i="131" s="1"/>
  <c r="N14" i="131" s="1"/>
  <c r="AE14" i="131" s="1"/>
  <c r="AP95" i="129"/>
  <c r="Y22" i="129" s="1"/>
  <c r="AP22" i="129" s="1"/>
  <c r="AP20" i="129" s="1"/>
  <c r="Y14" i="129" s="1"/>
  <c r="AP14" i="129" s="1"/>
  <c r="AP12" i="129" s="1"/>
  <c r="AR51" i="130"/>
  <c r="AA17" i="130" s="1"/>
  <c r="AR17" i="130" s="1"/>
  <c r="AI51" i="129"/>
  <c r="R17" i="129" s="1"/>
  <c r="AI17" i="129" s="1"/>
  <c r="AR95" i="128"/>
  <c r="AA22" i="128" s="1"/>
  <c r="AR22" i="128" s="1"/>
  <c r="AQ51" i="127"/>
  <c r="Z17" i="127" s="1"/>
  <c r="AQ17" i="127" s="1"/>
  <c r="AI82" i="130"/>
  <c r="R21" i="130" s="1"/>
  <c r="AI21" i="130" s="1"/>
  <c r="AI20" i="130" s="1"/>
  <c r="R14" i="130" s="1"/>
  <c r="AI14" i="130" s="1"/>
  <c r="AQ95" i="126"/>
  <c r="Z22" i="126" s="1"/>
  <c r="AQ22" i="126" s="1"/>
  <c r="AP95" i="127"/>
  <c r="Y22" i="127" s="1"/>
  <c r="AP22" i="127" s="1"/>
  <c r="AH25" i="127"/>
  <c r="Q9" i="127" s="1"/>
  <c r="AH9" i="127" s="1"/>
  <c r="AH8" i="127" s="1"/>
  <c r="Q6" i="127" s="1"/>
  <c r="AH6" i="127" s="1"/>
  <c r="AH5" i="127" s="1"/>
  <c r="AE25" i="128"/>
  <c r="N9" i="128" s="1"/>
  <c r="AE9" i="128" s="1"/>
  <c r="AE8" i="128" s="1"/>
  <c r="N6" i="128" s="1"/>
  <c r="AE6" i="128" s="1"/>
  <c r="AQ51" i="123"/>
  <c r="Z17" i="123" s="1"/>
  <c r="AQ17" i="123" s="1"/>
  <c r="AQ15" i="123" s="1"/>
  <c r="Z13" i="123" s="1"/>
  <c r="AQ13" i="123" s="1"/>
  <c r="AQ12" i="123" s="1"/>
  <c r="AG69" i="124"/>
  <c r="P11" i="124" s="1"/>
  <c r="AG11" i="124" s="1"/>
  <c r="AG10" i="124" s="1"/>
  <c r="P7" i="124" s="1"/>
  <c r="AG7" i="124" s="1"/>
  <c r="AG5" i="124" s="1"/>
  <c r="AQ82" i="123"/>
  <c r="Z21" i="123" s="1"/>
  <c r="AQ21" i="123" s="1"/>
  <c r="AQ20" i="123" s="1"/>
  <c r="Z14" i="123" s="1"/>
  <c r="AQ14" i="123" s="1"/>
  <c r="AP82" i="123"/>
  <c r="Y21" i="123" s="1"/>
  <c r="AP21" i="123" s="1"/>
  <c r="AO51" i="123"/>
  <c r="X17" i="123" s="1"/>
  <c r="AO17" i="123" s="1"/>
  <c r="AO15" i="123" s="1"/>
  <c r="X13" i="123" s="1"/>
  <c r="AO13" i="123" s="1"/>
  <c r="AO12" i="123" s="1"/>
  <c r="AH95" i="125"/>
  <c r="Q22" i="125" s="1"/>
  <c r="AH22" i="125" s="1"/>
  <c r="AL25" i="125"/>
  <c r="U9" i="125" s="1"/>
  <c r="AL9" i="125" s="1"/>
  <c r="AL8" i="125" s="1"/>
  <c r="U6" i="125" s="1"/>
  <c r="AL6" i="125" s="1"/>
  <c r="AL5" i="125" s="1"/>
  <c r="AJ69" i="123"/>
  <c r="S11" i="123" s="1"/>
  <c r="AJ11" i="123" s="1"/>
  <c r="AJ10" i="123" s="1"/>
  <c r="S7" i="123" s="1"/>
  <c r="AJ7" i="123" s="1"/>
  <c r="AM38" i="120"/>
  <c r="V16" i="120" s="1"/>
  <c r="AM16" i="120" s="1"/>
  <c r="AM15" i="120" s="1"/>
  <c r="V13" i="120" s="1"/>
  <c r="AM13" i="120" s="1"/>
  <c r="AM12" i="120" s="1"/>
  <c r="AM69" i="119"/>
  <c r="V11" i="119" s="1"/>
  <c r="AM11" i="119" s="1"/>
  <c r="AM10" i="119" s="1"/>
  <c r="V7" i="119" s="1"/>
  <c r="AM7" i="119" s="1"/>
  <c r="AC95" i="119"/>
  <c r="L22" i="119" s="1"/>
  <c r="AC22" i="119" s="1"/>
  <c r="AK5" i="118"/>
  <c r="AJ69" i="117"/>
  <c r="S11" i="117" s="1"/>
  <c r="AJ11" i="117" s="1"/>
  <c r="AJ10" i="117" s="1"/>
  <c r="S7" i="117" s="1"/>
  <c r="AJ7" i="117" s="1"/>
  <c r="AQ38" i="118"/>
  <c r="Z16" i="118" s="1"/>
  <c r="AQ16" i="118" s="1"/>
  <c r="AQ15" i="118" s="1"/>
  <c r="Z13" i="118" s="1"/>
  <c r="AQ13" i="118" s="1"/>
  <c r="AQ95" i="120"/>
  <c r="Z22" i="120" s="1"/>
  <c r="AQ22" i="120" s="1"/>
  <c r="AQ20" i="120" s="1"/>
  <c r="Z14" i="120" s="1"/>
  <c r="AQ14" i="120" s="1"/>
  <c r="AJ51" i="117"/>
  <c r="S17" i="117" s="1"/>
  <c r="AJ17" i="117" s="1"/>
  <c r="AE25" i="119"/>
  <c r="N9" i="119" s="1"/>
  <c r="AE9" i="119" s="1"/>
  <c r="AE8" i="119" s="1"/>
  <c r="N6" i="119" s="1"/>
  <c r="AE6" i="119" s="1"/>
  <c r="AE95" i="118"/>
  <c r="N22" i="118" s="1"/>
  <c r="AE22" i="118" s="1"/>
  <c r="AI51" i="118"/>
  <c r="R17" i="118" s="1"/>
  <c r="AI17" i="118" s="1"/>
  <c r="C3" i="190"/>
  <c r="C2" i="142"/>
  <c r="C2" i="190" s="1"/>
  <c r="I3" i="226"/>
  <c r="I2" i="154"/>
  <c r="I2" i="226" s="1"/>
  <c r="O3" i="178"/>
  <c r="O2" i="138"/>
  <c r="O2" i="178" s="1"/>
  <c r="I3" i="214"/>
  <c r="I2" i="150"/>
  <c r="I2" i="214" s="1"/>
  <c r="AQ51" i="116"/>
  <c r="Z17" i="116" s="1"/>
  <c r="AQ17" i="116" s="1"/>
  <c r="AQ15" i="116" s="1"/>
  <c r="Z13" i="116" s="1"/>
  <c r="AQ13" i="116" s="1"/>
  <c r="AQ12" i="116" s="1"/>
  <c r="L3" i="223"/>
  <c r="L2" i="153"/>
  <c r="L2" i="223" s="1"/>
  <c r="K3" i="199"/>
  <c r="K2" i="145"/>
  <c r="K2" i="199" s="1"/>
  <c r="Q3" i="175"/>
  <c r="Q2" i="137"/>
  <c r="Q2" i="175" s="1"/>
  <c r="AQ95" i="116"/>
  <c r="Z22" i="116" s="1"/>
  <c r="AQ22" i="116" s="1"/>
  <c r="AQ20" i="116" s="1"/>
  <c r="Z14" i="116" s="1"/>
  <c r="AQ14" i="116" s="1"/>
  <c r="AP95" i="132"/>
  <c r="Y22" i="132" s="1"/>
  <c r="AP22" i="132" s="1"/>
  <c r="AK82" i="132"/>
  <c r="T21" i="132" s="1"/>
  <c r="AK21" i="132" s="1"/>
  <c r="AK20" i="132" s="1"/>
  <c r="T14" i="132" s="1"/>
  <c r="AK14" i="132" s="1"/>
  <c r="AP69" i="132"/>
  <c r="Y11" i="132" s="1"/>
  <c r="AP11" i="132" s="1"/>
  <c r="AP10" i="132" s="1"/>
  <c r="Y7" i="132" s="1"/>
  <c r="AP7" i="132" s="1"/>
  <c r="AP5" i="132" s="1"/>
  <c r="AL95" i="132"/>
  <c r="U22" i="132" s="1"/>
  <c r="AL22" i="132" s="1"/>
  <c r="AL20" i="132" s="1"/>
  <c r="U14" i="132" s="1"/>
  <c r="AL14" i="132" s="1"/>
  <c r="AH51" i="132"/>
  <c r="Q17" i="132" s="1"/>
  <c r="AH17" i="132" s="1"/>
  <c r="AH15" i="132" s="1"/>
  <c r="Q13" i="132" s="1"/>
  <c r="AH13" i="132" s="1"/>
  <c r="AH12" i="132" s="1"/>
  <c r="AI25" i="132"/>
  <c r="R9" i="132" s="1"/>
  <c r="AI9" i="132" s="1"/>
  <c r="AI8" i="132" s="1"/>
  <c r="R6" i="132" s="1"/>
  <c r="AI6" i="132" s="1"/>
  <c r="AI5" i="132" s="1"/>
  <c r="AO51" i="132"/>
  <c r="X17" i="132" s="1"/>
  <c r="AO17" i="132" s="1"/>
  <c r="AF25" i="132"/>
  <c r="O9" i="132" s="1"/>
  <c r="AF9" i="132" s="1"/>
  <c r="AF8" i="132" s="1"/>
  <c r="O6" i="132" s="1"/>
  <c r="AF6" i="132" s="1"/>
  <c r="AF5" i="132" s="1"/>
  <c r="AQ69" i="131"/>
  <c r="Z11" i="131" s="1"/>
  <c r="AQ11" i="131" s="1"/>
  <c r="AQ10" i="131" s="1"/>
  <c r="Z7" i="131" s="1"/>
  <c r="AQ7" i="131" s="1"/>
  <c r="AK82" i="131"/>
  <c r="T21" i="131" s="1"/>
  <c r="AK21" i="131" s="1"/>
  <c r="AK20" i="131" s="1"/>
  <c r="T14" i="131" s="1"/>
  <c r="AK14" i="131" s="1"/>
  <c r="AK12" i="131" s="1"/>
  <c r="AJ25" i="131"/>
  <c r="S9" i="131" s="1"/>
  <c r="AJ9" i="131" s="1"/>
  <c r="AJ8" i="131" s="1"/>
  <c r="S6" i="131" s="1"/>
  <c r="AJ6" i="131" s="1"/>
  <c r="AI25" i="131"/>
  <c r="R9" i="131" s="1"/>
  <c r="AI9" i="131" s="1"/>
  <c r="AI8" i="131" s="1"/>
  <c r="R6" i="131" s="1"/>
  <c r="AI6" i="131" s="1"/>
  <c r="AI5" i="131" s="1"/>
  <c r="AD51" i="131"/>
  <c r="M17" i="131" s="1"/>
  <c r="AD17" i="131" s="1"/>
  <c r="AL38" i="132"/>
  <c r="U16" i="132" s="1"/>
  <c r="AL16" i="132" s="1"/>
  <c r="AL15" i="132" s="1"/>
  <c r="U13" i="132" s="1"/>
  <c r="AL13" i="132" s="1"/>
  <c r="AJ95" i="129"/>
  <c r="S22" i="129" s="1"/>
  <c r="AJ22" i="129" s="1"/>
  <c r="AN51" i="130"/>
  <c r="W17" i="130" s="1"/>
  <c r="AN17" i="130" s="1"/>
  <c r="AN15" i="130" s="1"/>
  <c r="W13" i="130" s="1"/>
  <c r="AN13" i="130" s="1"/>
  <c r="AN12" i="130" s="1"/>
  <c r="AQ95" i="129"/>
  <c r="Z22" i="129" s="1"/>
  <c r="AQ22" i="129" s="1"/>
  <c r="AQ20" i="129" s="1"/>
  <c r="Z14" i="129" s="1"/>
  <c r="AQ14" i="129" s="1"/>
  <c r="AQ95" i="130"/>
  <c r="Z22" i="130" s="1"/>
  <c r="AQ22" i="130" s="1"/>
  <c r="AJ69" i="130"/>
  <c r="S11" i="130" s="1"/>
  <c r="AJ11" i="130" s="1"/>
  <c r="AJ10" i="130" s="1"/>
  <c r="S7" i="130" s="1"/>
  <c r="AJ7" i="130" s="1"/>
  <c r="AG38" i="130"/>
  <c r="P16" i="130" s="1"/>
  <c r="AG16" i="130" s="1"/>
  <c r="AG15" i="130" s="1"/>
  <c r="P13" i="130" s="1"/>
  <c r="AG13" i="130" s="1"/>
  <c r="AD25" i="130"/>
  <c r="M9" i="130" s="1"/>
  <c r="AD9" i="130" s="1"/>
  <c r="AD8" i="130" s="1"/>
  <c r="M6" i="130" s="1"/>
  <c r="AD6" i="130" s="1"/>
  <c r="AD5" i="130" s="1"/>
  <c r="AJ38" i="129"/>
  <c r="S16" i="129" s="1"/>
  <c r="AJ16" i="129" s="1"/>
  <c r="AJ15" i="129" s="1"/>
  <c r="S13" i="129" s="1"/>
  <c r="AJ13" i="129" s="1"/>
  <c r="AD51" i="129"/>
  <c r="M17" i="129" s="1"/>
  <c r="AD17" i="129" s="1"/>
  <c r="AJ95" i="131"/>
  <c r="S22" i="131" s="1"/>
  <c r="AJ22" i="131" s="1"/>
  <c r="AH95" i="131"/>
  <c r="Q22" i="131" s="1"/>
  <c r="AH22" i="131" s="1"/>
  <c r="AR82" i="128"/>
  <c r="AA21" i="128" s="1"/>
  <c r="AR21" i="128" s="1"/>
  <c r="AO69" i="129"/>
  <c r="X11" i="129" s="1"/>
  <c r="AO11" i="129" s="1"/>
  <c r="AO10" i="129" s="1"/>
  <c r="X7" i="129" s="1"/>
  <c r="AO7" i="129" s="1"/>
  <c r="AL95" i="128"/>
  <c r="U22" i="128" s="1"/>
  <c r="AL22" i="128" s="1"/>
  <c r="AD38" i="129"/>
  <c r="M16" i="129" s="1"/>
  <c r="AD16" i="129" s="1"/>
  <c r="AG82" i="128"/>
  <c r="P21" i="128" s="1"/>
  <c r="AG21" i="128" s="1"/>
  <c r="AG20" i="128" s="1"/>
  <c r="P14" i="128" s="1"/>
  <c r="AG14" i="128" s="1"/>
  <c r="AK25" i="129"/>
  <c r="T9" i="129" s="1"/>
  <c r="AK9" i="129" s="1"/>
  <c r="AK8" i="129" s="1"/>
  <c r="T6" i="129" s="1"/>
  <c r="AK6" i="129" s="1"/>
  <c r="AK5" i="129" s="1"/>
  <c r="AO25" i="129"/>
  <c r="X9" i="129" s="1"/>
  <c r="AO9" i="129" s="1"/>
  <c r="AO8" i="129" s="1"/>
  <c r="X6" i="129" s="1"/>
  <c r="AO6" i="129" s="1"/>
  <c r="AO5" i="129" s="1"/>
  <c r="AD95" i="128"/>
  <c r="M22" i="128" s="1"/>
  <c r="AD22" i="128" s="1"/>
  <c r="AE82" i="127"/>
  <c r="N21" i="127" s="1"/>
  <c r="AE21" i="127" s="1"/>
  <c r="AE20" i="127" s="1"/>
  <c r="N14" i="127" s="1"/>
  <c r="AE14" i="127" s="1"/>
  <c r="AJ69" i="127"/>
  <c r="S11" i="127" s="1"/>
  <c r="AJ11" i="127" s="1"/>
  <c r="AJ10" i="127" s="1"/>
  <c r="S7" i="127" s="1"/>
  <c r="AJ7" i="127" s="1"/>
  <c r="AC51" i="127"/>
  <c r="L17" i="127" s="1"/>
  <c r="AC17" i="127" s="1"/>
  <c r="AF69" i="128"/>
  <c r="O11" i="128" s="1"/>
  <c r="AF11" i="128" s="1"/>
  <c r="AF10" i="128" s="1"/>
  <c r="O7" i="128" s="1"/>
  <c r="AF7" i="128" s="1"/>
  <c r="AK51" i="127"/>
  <c r="T17" i="127" s="1"/>
  <c r="AK17" i="127" s="1"/>
  <c r="AK15" i="127" s="1"/>
  <c r="T13" i="127" s="1"/>
  <c r="AK13" i="127" s="1"/>
  <c r="AK12" i="127" s="1"/>
  <c r="AI51" i="128"/>
  <c r="R17" i="128" s="1"/>
  <c r="AI17" i="128" s="1"/>
  <c r="AI15" i="128" s="1"/>
  <c r="R13" i="128" s="1"/>
  <c r="AI13" i="128" s="1"/>
  <c r="AI12" i="128" s="1"/>
  <c r="AF38" i="128"/>
  <c r="O16" i="128" s="1"/>
  <c r="AF16" i="128" s="1"/>
  <c r="AF15" i="128" s="1"/>
  <c r="O13" i="128" s="1"/>
  <c r="AF13" i="128" s="1"/>
  <c r="AI82" i="127"/>
  <c r="R21" i="127" s="1"/>
  <c r="AI21" i="127" s="1"/>
  <c r="AI20" i="127" s="1"/>
  <c r="R14" i="127" s="1"/>
  <c r="AI14" i="127" s="1"/>
  <c r="AF69" i="127"/>
  <c r="O11" i="127" s="1"/>
  <c r="AF11" i="127" s="1"/>
  <c r="AF10" i="127" s="1"/>
  <c r="O7" i="127" s="1"/>
  <c r="AF7" i="127" s="1"/>
  <c r="AR82" i="130"/>
  <c r="AA21" i="130" s="1"/>
  <c r="AR21" i="130" s="1"/>
  <c r="AR20" i="130" s="1"/>
  <c r="AA14" i="130" s="1"/>
  <c r="AR14" i="130" s="1"/>
  <c r="AO82" i="130"/>
  <c r="X21" i="130" s="1"/>
  <c r="AO21" i="130" s="1"/>
  <c r="AO20" i="130" s="1"/>
  <c r="X14" i="130" s="1"/>
  <c r="AO14" i="130" s="1"/>
  <c r="AD69" i="126"/>
  <c r="M11" i="126" s="1"/>
  <c r="AD11" i="126" s="1"/>
  <c r="AD10" i="126" s="1"/>
  <c r="M7" i="126" s="1"/>
  <c r="AD7" i="126" s="1"/>
  <c r="AG95" i="127"/>
  <c r="P22" i="127" s="1"/>
  <c r="AG22" i="127" s="1"/>
  <c r="AG20" i="127" s="1"/>
  <c r="P14" i="127" s="1"/>
  <c r="AG14" i="127" s="1"/>
  <c r="AG12" i="127" s="1"/>
  <c r="AR38" i="127"/>
  <c r="AA16" i="127" s="1"/>
  <c r="AR16" i="127" s="1"/>
  <c r="AR15" i="127" s="1"/>
  <c r="AA13" i="127" s="1"/>
  <c r="AR13" i="127" s="1"/>
  <c r="AR12" i="127" s="1"/>
  <c r="AN38" i="127"/>
  <c r="W16" i="127" s="1"/>
  <c r="AN16" i="127" s="1"/>
  <c r="AN15" i="127" s="1"/>
  <c r="W13" i="127" s="1"/>
  <c r="AN13" i="127" s="1"/>
  <c r="AN25" i="126"/>
  <c r="W9" i="126" s="1"/>
  <c r="AN9" i="126" s="1"/>
  <c r="AN8" i="126" s="1"/>
  <c r="W6" i="126" s="1"/>
  <c r="AN6" i="126" s="1"/>
  <c r="AD51" i="125"/>
  <c r="M17" i="125" s="1"/>
  <c r="AD17" i="125" s="1"/>
  <c r="AI38" i="125"/>
  <c r="R16" i="125" s="1"/>
  <c r="AI16" i="125" s="1"/>
  <c r="AI15" i="125" s="1"/>
  <c r="R13" i="125" s="1"/>
  <c r="AI13" i="125" s="1"/>
  <c r="AQ82" i="126"/>
  <c r="Z21" i="126" s="1"/>
  <c r="AQ21" i="126" s="1"/>
  <c r="AQ20" i="126" s="1"/>
  <c r="Z14" i="126" s="1"/>
  <c r="AQ14" i="126" s="1"/>
  <c r="AQ12" i="126" s="1"/>
  <c r="AN82" i="126"/>
  <c r="W21" i="126" s="1"/>
  <c r="AN21" i="126" s="1"/>
  <c r="AN20" i="126" s="1"/>
  <c r="W14" i="126" s="1"/>
  <c r="AN14" i="126" s="1"/>
  <c r="AC51" i="125"/>
  <c r="L17" i="125" s="1"/>
  <c r="AC17" i="125" s="1"/>
  <c r="AC15" i="125" s="1"/>
  <c r="L13" i="125" s="1"/>
  <c r="AC13" i="125" s="1"/>
  <c r="AC12" i="125" s="1"/>
  <c r="AP51" i="126"/>
  <c r="Y17" i="126" s="1"/>
  <c r="AP17" i="126" s="1"/>
  <c r="AP15" i="126" s="1"/>
  <c r="Y13" i="126" s="1"/>
  <c r="AP13" i="126" s="1"/>
  <c r="AP12" i="126" s="1"/>
  <c r="AJ51" i="125"/>
  <c r="S17" i="125" s="1"/>
  <c r="AJ17" i="125" s="1"/>
  <c r="AJ15" i="125" s="1"/>
  <c r="S13" i="125" s="1"/>
  <c r="AJ13" i="125" s="1"/>
  <c r="AJ12" i="125" s="1"/>
  <c r="AN25" i="127"/>
  <c r="W9" i="127" s="1"/>
  <c r="AN9" i="127" s="1"/>
  <c r="AN8" i="127" s="1"/>
  <c r="W6" i="127" s="1"/>
  <c r="AN6" i="127" s="1"/>
  <c r="AN5" i="127" s="1"/>
  <c r="AO69" i="125"/>
  <c r="X11" i="125" s="1"/>
  <c r="AO11" i="125" s="1"/>
  <c r="AO10" i="125" s="1"/>
  <c r="X7" i="125" s="1"/>
  <c r="AO7" i="125" s="1"/>
  <c r="AK25" i="128"/>
  <c r="T9" i="128" s="1"/>
  <c r="AK9" i="128" s="1"/>
  <c r="AK8" i="128" s="1"/>
  <c r="T6" i="128" s="1"/>
  <c r="AK6" i="128" s="1"/>
  <c r="AK5" i="128" s="1"/>
  <c r="AO25" i="128"/>
  <c r="X9" i="128" s="1"/>
  <c r="AO9" i="128" s="1"/>
  <c r="AO8" i="128" s="1"/>
  <c r="X6" i="128" s="1"/>
  <c r="AO6" i="128" s="1"/>
  <c r="AO5" i="128" s="1"/>
  <c r="AH69" i="126"/>
  <c r="Q11" i="126" s="1"/>
  <c r="AH11" i="126" s="1"/>
  <c r="AH10" i="126" s="1"/>
  <c r="Q7" i="126" s="1"/>
  <c r="AH7" i="126" s="1"/>
  <c r="AH5" i="126" s="1"/>
  <c r="AG25" i="126"/>
  <c r="P9" i="126" s="1"/>
  <c r="AG9" i="126" s="1"/>
  <c r="AG8" i="126" s="1"/>
  <c r="P6" i="126" s="1"/>
  <c r="AG6" i="126" s="1"/>
  <c r="AG5" i="126" s="1"/>
  <c r="AD25" i="125"/>
  <c r="M9" i="125" s="1"/>
  <c r="AD9" i="125" s="1"/>
  <c r="AD8" i="125" s="1"/>
  <c r="M6" i="125" s="1"/>
  <c r="AD6" i="125" s="1"/>
  <c r="AD5" i="125" s="1"/>
  <c r="AQ69" i="124"/>
  <c r="Z11" i="124" s="1"/>
  <c r="AQ11" i="124" s="1"/>
  <c r="AQ10" i="124" s="1"/>
  <c r="Z7" i="124" s="1"/>
  <c r="AQ7" i="124" s="1"/>
  <c r="AQ5" i="124" s="1"/>
  <c r="AJ51" i="123"/>
  <c r="S17" i="123" s="1"/>
  <c r="AJ17" i="123" s="1"/>
  <c r="AJ15" i="123" s="1"/>
  <c r="S13" i="123" s="1"/>
  <c r="AJ13" i="123" s="1"/>
  <c r="AJ12" i="123" s="1"/>
  <c r="AK25" i="125"/>
  <c r="T9" i="125" s="1"/>
  <c r="AK9" i="125" s="1"/>
  <c r="AK8" i="125" s="1"/>
  <c r="T6" i="125" s="1"/>
  <c r="AK6" i="125" s="1"/>
  <c r="AK5" i="125" s="1"/>
  <c r="AQ51" i="124"/>
  <c r="Z17" i="124" s="1"/>
  <c r="AQ17" i="124" s="1"/>
  <c r="AF69" i="124"/>
  <c r="O11" i="124" s="1"/>
  <c r="AF11" i="124" s="1"/>
  <c r="AF10" i="124" s="1"/>
  <c r="O7" i="124" s="1"/>
  <c r="AF7" i="124" s="1"/>
  <c r="AN95" i="125"/>
  <c r="W22" i="125" s="1"/>
  <c r="AN22" i="125" s="1"/>
  <c r="AN20" i="125" s="1"/>
  <c r="W14" i="125" s="1"/>
  <c r="AN14" i="125" s="1"/>
  <c r="AR95" i="124"/>
  <c r="AA22" i="124" s="1"/>
  <c r="AR22" i="124" s="1"/>
  <c r="AR20" i="124" s="1"/>
  <c r="AA14" i="124" s="1"/>
  <c r="AR14" i="124" s="1"/>
  <c r="AR12" i="124" s="1"/>
  <c r="AR38" i="123"/>
  <c r="AA16" i="123" s="1"/>
  <c r="AR16" i="123" s="1"/>
  <c r="AR15" i="123" s="1"/>
  <c r="AA13" i="123" s="1"/>
  <c r="AR13" i="123" s="1"/>
  <c r="AR12" i="123" s="1"/>
  <c r="AO95" i="124"/>
  <c r="X22" i="124" s="1"/>
  <c r="AO22" i="124" s="1"/>
  <c r="AE38" i="124"/>
  <c r="N16" i="124" s="1"/>
  <c r="AE16" i="124" s="1"/>
  <c r="AE15" i="124" s="1"/>
  <c r="N13" i="124" s="1"/>
  <c r="AE13" i="124" s="1"/>
  <c r="AI38" i="124"/>
  <c r="R16" i="124" s="1"/>
  <c r="AI16" i="124" s="1"/>
  <c r="AI15" i="124" s="1"/>
  <c r="R13" i="124" s="1"/>
  <c r="AI13" i="124" s="1"/>
  <c r="AI12" i="124" s="1"/>
  <c r="AJ51" i="122"/>
  <c r="S17" i="122" s="1"/>
  <c r="AJ17" i="122" s="1"/>
  <c r="AI51" i="122"/>
  <c r="R17" i="122" s="1"/>
  <c r="AI17" i="122" s="1"/>
  <c r="AI15" i="122" s="1"/>
  <c r="R13" i="122" s="1"/>
  <c r="AI13" i="122" s="1"/>
  <c r="AC25" i="122"/>
  <c r="L9" i="122" s="1"/>
  <c r="AC9" i="122" s="1"/>
  <c r="AC8" i="122" s="1"/>
  <c r="L6" i="122" s="1"/>
  <c r="AC6" i="122" s="1"/>
  <c r="AL38" i="122"/>
  <c r="U16" i="122" s="1"/>
  <c r="AL16" i="122" s="1"/>
  <c r="AL15" i="122" s="1"/>
  <c r="U13" i="122" s="1"/>
  <c r="AL13" i="122" s="1"/>
  <c r="AI95" i="122"/>
  <c r="R22" i="122" s="1"/>
  <c r="AI22" i="122" s="1"/>
  <c r="AI20" i="122" s="1"/>
  <c r="R14" i="122" s="1"/>
  <c r="AI14" i="122" s="1"/>
  <c r="AF82" i="122"/>
  <c r="O21" i="122" s="1"/>
  <c r="AF21" i="122" s="1"/>
  <c r="AF20" i="122" s="1"/>
  <c r="O14" i="122" s="1"/>
  <c r="AF14" i="122" s="1"/>
  <c r="AF12" i="122" s="1"/>
  <c r="AJ38" i="122"/>
  <c r="S16" i="122" s="1"/>
  <c r="AJ16" i="122" s="1"/>
  <c r="AJ15" i="122" s="1"/>
  <c r="S13" i="122" s="1"/>
  <c r="AJ13" i="122" s="1"/>
  <c r="AJ12" i="122" s="1"/>
  <c r="AF25" i="122"/>
  <c r="O9" i="122" s="1"/>
  <c r="AF9" i="122" s="1"/>
  <c r="AF8" i="122" s="1"/>
  <c r="O6" i="122" s="1"/>
  <c r="AF6" i="122" s="1"/>
  <c r="AJ95" i="121"/>
  <c r="S22" i="121" s="1"/>
  <c r="AJ22" i="121" s="1"/>
  <c r="AJ38" i="121"/>
  <c r="S16" i="121" s="1"/>
  <c r="AJ16" i="121" s="1"/>
  <c r="AF25" i="120"/>
  <c r="O9" i="120" s="1"/>
  <c r="AF9" i="120" s="1"/>
  <c r="AF8" i="120" s="1"/>
  <c r="O6" i="120" s="1"/>
  <c r="AF6" i="120" s="1"/>
  <c r="AF5" i="120" s="1"/>
  <c r="AE69" i="123"/>
  <c r="N11" i="123" s="1"/>
  <c r="AE11" i="123" s="1"/>
  <c r="AE10" i="123" s="1"/>
  <c r="N7" i="123" s="1"/>
  <c r="AE7" i="123" s="1"/>
  <c r="AE5" i="123" s="1"/>
  <c r="AI69" i="123"/>
  <c r="R11" i="123" s="1"/>
  <c r="AI11" i="123" s="1"/>
  <c r="AI10" i="123" s="1"/>
  <c r="R7" i="123" s="1"/>
  <c r="AI7" i="123" s="1"/>
  <c r="AJ69" i="122"/>
  <c r="S11" i="122" s="1"/>
  <c r="AJ11" i="122" s="1"/>
  <c r="AJ10" i="122" s="1"/>
  <c r="S7" i="122" s="1"/>
  <c r="AJ7" i="122" s="1"/>
  <c r="AI38" i="121"/>
  <c r="R16" i="121" s="1"/>
  <c r="AI16" i="121" s="1"/>
  <c r="AI15" i="121" s="1"/>
  <c r="R13" i="121" s="1"/>
  <c r="AI13" i="121" s="1"/>
  <c r="AC51" i="120"/>
  <c r="L17" i="120" s="1"/>
  <c r="AC17" i="120" s="1"/>
  <c r="AH38" i="120"/>
  <c r="Q16" i="120" s="1"/>
  <c r="AH16" i="120" s="1"/>
  <c r="AH15" i="120" s="1"/>
  <c r="Q13" i="120" s="1"/>
  <c r="AH13" i="120" s="1"/>
  <c r="AC82" i="119"/>
  <c r="L21" i="119" s="1"/>
  <c r="AC21" i="119" s="1"/>
  <c r="AH69" i="119"/>
  <c r="Q11" i="119" s="1"/>
  <c r="AH11" i="119" s="1"/>
  <c r="AH10" i="119" s="1"/>
  <c r="Q7" i="119" s="1"/>
  <c r="AH7" i="119" s="1"/>
  <c r="AH95" i="123"/>
  <c r="Q22" i="123" s="1"/>
  <c r="AH22" i="123" s="1"/>
  <c r="AD95" i="123"/>
  <c r="M22" i="123" s="1"/>
  <c r="AD22" i="123" s="1"/>
  <c r="AD20" i="123" s="1"/>
  <c r="M14" i="123" s="1"/>
  <c r="AD14" i="123" s="1"/>
  <c r="AI69" i="121"/>
  <c r="R11" i="121" s="1"/>
  <c r="AI11" i="121" s="1"/>
  <c r="AI10" i="121" s="1"/>
  <c r="R7" i="121" s="1"/>
  <c r="AI7" i="121" s="1"/>
  <c r="AR51" i="120"/>
  <c r="AA17" i="120" s="1"/>
  <c r="AR17" i="120" s="1"/>
  <c r="AR15" i="120" s="1"/>
  <c r="AA13" i="120" s="1"/>
  <c r="AR13" i="120" s="1"/>
  <c r="AO38" i="120"/>
  <c r="X16" i="120" s="1"/>
  <c r="AO16" i="120" s="1"/>
  <c r="AO15" i="120" s="1"/>
  <c r="X13" i="120" s="1"/>
  <c r="AO13" i="120" s="1"/>
  <c r="AR82" i="119"/>
  <c r="AA21" i="119" s="1"/>
  <c r="AR21" i="119" s="1"/>
  <c r="AR20" i="119" s="1"/>
  <c r="AA14" i="119" s="1"/>
  <c r="AR14" i="119" s="1"/>
  <c r="AO69" i="119"/>
  <c r="X11" i="119" s="1"/>
  <c r="AO11" i="119" s="1"/>
  <c r="AO10" i="119" s="1"/>
  <c r="X7" i="119" s="1"/>
  <c r="AO7" i="119" s="1"/>
  <c r="AC69" i="122"/>
  <c r="L11" i="122" s="1"/>
  <c r="AC11" i="122" s="1"/>
  <c r="AC10" i="122" s="1"/>
  <c r="L7" i="122" s="1"/>
  <c r="AC7" i="122" s="1"/>
  <c r="AG69" i="122"/>
  <c r="P11" i="122" s="1"/>
  <c r="AG11" i="122" s="1"/>
  <c r="AG10" i="122" s="1"/>
  <c r="P7" i="122" s="1"/>
  <c r="AG7" i="122" s="1"/>
  <c r="AJ51" i="121"/>
  <c r="S17" i="121" s="1"/>
  <c r="AJ17" i="121" s="1"/>
  <c r="AJ82" i="120"/>
  <c r="S21" i="120" s="1"/>
  <c r="AJ21" i="120" s="1"/>
  <c r="AJ20" i="120" s="1"/>
  <c r="S14" i="120" s="1"/>
  <c r="AJ14" i="120" s="1"/>
  <c r="AJ12" i="120" s="1"/>
  <c r="AE95" i="121"/>
  <c r="N22" i="121" s="1"/>
  <c r="AE22" i="121" s="1"/>
  <c r="AF69" i="121"/>
  <c r="O11" i="121" s="1"/>
  <c r="AF11" i="121" s="1"/>
  <c r="AF10" i="121" s="1"/>
  <c r="O7" i="121" s="1"/>
  <c r="AF7" i="121" s="1"/>
  <c r="AJ25" i="120"/>
  <c r="S9" i="120" s="1"/>
  <c r="AJ9" i="120" s="1"/>
  <c r="AJ8" i="120" s="1"/>
  <c r="S6" i="120" s="1"/>
  <c r="AJ6" i="120" s="1"/>
  <c r="AJ5" i="120" s="1"/>
  <c r="AR95" i="120"/>
  <c r="AA22" i="120" s="1"/>
  <c r="AR22" i="120" s="1"/>
  <c r="AM95" i="119"/>
  <c r="V22" i="119" s="1"/>
  <c r="AM22" i="119" s="1"/>
  <c r="AM20" i="119" s="1"/>
  <c r="V14" i="119" s="1"/>
  <c r="AM14" i="119" s="1"/>
  <c r="AD38" i="118"/>
  <c r="M16" i="118" s="1"/>
  <c r="AD16" i="118" s="1"/>
  <c r="AD15" i="118" s="1"/>
  <c r="M13" i="118" s="1"/>
  <c r="AD13" i="118" s="1"/>
  <c r="AD12" i="118" s="1"/>
  <c r="AL25" i="121"/>
  <c r="U9" i="121" s="1"/>
  <c r="AL9" i="121" s="1"/>
  <c r="AL8" i="121" s="1"/>
  <c r="U6" i="121" s="1"/>
  <c r="AL6" i="121" s="1"/>
  <c r="AL5" i="121" s="1"/>
  <c r="AP25" i="121"/>
  <c r="Y9" i="121" s="1"/>
  <c r="AP9" i="121" s="1"/>
  <c r="AP8" i="121" s="1"/>
  <c r="Y6" i="121" s="1"/>
  <c r="AP6" i="121" s="1"/>
  <c r="AP5" i="121" s="1"/>
  <c r="AM51" i="117"/>
  <c r="V17" i="117" s="1"/>
  <c r="AM17" i="117" s="1"/>
  <c r="AI95" i="118"/>
  <c r="R22" i="118" s="1"/>
  <c r="AI22" i="118" s="1"/>
  <c r="AI20" i="118" s="1"/>
  <c r="R14" i="118" s="1"/>
  <c r="AI14" i="118" s="1"/>
  <c r="AM82" i="117"/>
  <c r="V21" i="117" s="1"/>
  <c r="AM21" i="117" s="1"/>
  <c r="AM20" i="117" s="1"/>
  <c r="V14" i="117" s="1"/>
  <c r="AM14" i="117" s="1"/>
  <c r="AH95" i="118"/>
  <c r="Q22" i="118" s="1"/>
  <c r="AH22" i="118" s="1"/>
  <c r="AI69" i="117"/>
  <c r="R11" i="117" s="1"/>
  <c r="AI11" i="117" s="1"/>
  <c r="AI10" i="117" s="1"/>
  <c r="R7" i="117" s="1"/>
  <c r="AI7" i="117" s="1"/>
  <c r="AI5" i="117" s="1"/>
  <c r="AH38" i="117"/>
  <c r="Q16" i="117" s="1"/>
  <c r="AH16" i="117" s="1"/>
  <c r="AH15" i="117" s="1"/>
  <c r="Q13" i="117" s="1"/>
  <c r="AH13" i="117" s="1"/>
  <c r="AD95" i="120"/>
  <c r="M22" i="120" s="1"/>
  <c r="AD22" i="120" s="1"/>
  <c r="AH95" i="120"/>
  <c r="Q22" i="120" s="1"/>
  <c r="AH22" i="120" s="1"/>
  <c r="AH20" i="120" s="1"/>
  <c r="Q14" i="120" s="1"/>
  <c r="AH14" i="120" s="1"/>
  <c r="AH82" i="122"/>
  <c r="Q21" i="122" s="1"/>
  <c r="AH21" i="122" s="1"/>
  <c r="AH20" i="122" s="1"/>
  <c r="Q14" i="122" s="1"/>
  <c r="AH14" i="122" s="1"/>
  <c r="AH12" i="122" s="1"/>
  <c r="AO38" i="119"/>
  <c r="X16" i="119" s="1"/>
  <c r="AO16" i="119" s="1"/>
  <c r="AO15" i="119" s="1"/>
  <c r="X13" i="119" s="1"/>
  <c r="AO13" i="119" s="1"/>
  <c r="AO12" i="119" s="1"/>
  <c r="AO69" i="118"/>
  <c r="X11" i="118" s="1"/>
  <c r="AO11" i="118" s="1"/>
  <c r="AO10" i="118" s="1"/>
  <c r="X7" i="118" s="1"/>
  <c r="AO7" i="118" s="1"/>
  <c r="AO5" i="118" s="1"/>
  <c r="AM95" i="117"/>
  <c r="V22" i="117" s="1"/>
  <c r="AM22" i="117" s="1"/>
  <c r="AQ51" i="117"/>
  <c r="Z17" i="117" s="1"/>
  <c r="AQ17" i="117" s="1"/>
  <c r="AM82" i="118"/>
  <c r="V21" i="118" s="1"/>
  <c r="AM21" i="118" s="1"/>
  <c r="AM20" i="118" s="1"/>
  <c r="V14" i="118" s="1"/>
  <c r="AM14" i="118" s="1"/>
  <c r="J3" i="226"/>
  <c r="J2" i="154"/>
  <c r="J2" i="226" s="1"/>
  <c r="K3" i="226"/>
  <c r="K2" i="154"/>
  <c r="K2" i="226" s="1"/>
  <c r="M3" i="190"/>
  <c r="M2" i="142"/>
  <c r="M2" i="190" s="1"/>
  <c r="N3" i="208"/>
  <c r="N2" i="148"/>
  <c r="N2" i="208" s="1"/>
  <c r="O3" i="226"/>
  <c r="O2" i="154"/>
  <c r="O2" i="226" s="1"/>
  <c r="Q3" i="190"/>
  <c r="Q2" i="142"/>
  <c r="Q2" i="190" s="1"/>
  <c r="B3" i="220"/>
  <c r="B2" i="152"/>
  <c r="B2" i="220" s="1"/>
  <c r="K3" i="220"/>
  <c r="K2" i="152"/>
  <c r="K2" i="220" s="1"/>
  <c r="M3" i="184"/>
  <c r="M2" i="140"/>
  <c r="M2" i="184" s="1"/>
  <c r="N3" i="202"/>
  <c r="N2" i="146"/>
  <c r="N2" i="202" s="1"/>
  <c r="O3" i="220"/>
  <c r="O2" i="152"/>
  <c r="O2" i="220" s="1"/>
  <c r="Q3" i="184"/>
  <c r="Q2" i="140"/>
  <c r="Q2" i="184" s="1"/>
  <c r="J3" i="214"/>
  <c r="J2" i="150"/>
  <c r="J2" i="214" s="1"/>
  <c r="F3" i="178"/>
  <c r="F2" i="138"/>
  <c r="F2" i="178" s="1"/>
  <c r="L3" i="178"/>
  <c r="L2" i="138"/>
  <c r="L2" i="178" s="1"/>
  <c r="M3" i="196"/>
  <c r="M2" i="144"/>
  <c r="M2" i="196" s="1"/>
  <c r="O3" i="196"/>
  <c r="O2" i="144"/>
  <c r="O2" i="196" s="1"/>
  <c r="Q3" i="178"/>
  <c r="Q2" i="138"/>
  <c r="Q2" i="178" s="1"/>
  <c r="AO25" i="117"/>
  <c r="X9" i="117" s="1"/>
  <c r="AO9" i="117" s="1"/>
  <c r="AO8" i="117" s="1"/>
  <c r="X6" i="117" s="1"/>
  <c r="AO6" i="117" s="1"/>
  <c r="AJ51" i="115"/>
  <c r="S17" i="115" s="1"/>
  <c r="AJ17" i="115" s="1"/>
  <c r="AJ15" i="115" s="1"/>
  <c r="S13" i="115" s="1"/>
  <c r="AJ13" i="115" s="1"/>
  <c r="AJ12" i="115" s="1"/>
  <c r="AG25" i="118"/>
  <c r="P9" i="118" s="1"/>
  <c r="AG9" i="118" s="1"/>
  <c r="AG8" i="118" s="1"/>
  <c r="P6" i="118" s="1"/>
  <c r="AG6" i="118" s="1"/>
  <c r="AG5" i="118" s="1"/>
  <c r="AK82" i="116"/>
  <c r="T21" i="116" s="1"/>
  <c r="AK21" i="116" s="1"/>
  <c r="AK20" i="116" s="1"/>
  <c r="T14" i="116" s="1"/>
  <c r="AK14" i="116" s="1"/>
  <c r="AH69" i="116"/>
  <c r="Q11" i="116" s="1"/>
  <c r="AH11" i="116" s="1"/>
  <c r="AH10" i="116" s="1"/>
  <c r="Q7" i="116" s="1"/>
  <c r="AH7" i="116" s="1"/>
  <c r="AQ51" i="115"/>
  <c r="Z17" i="115" s="1"/>
  <c r="AQ17" i="115" s="1"/>
  <c r="P4" i="277"/>
  <c r="H4" i="277"/>
  <c r="V4" i="277"/>
  <c r="N4" i="277"/>
  <c r="F4" i="277"/>
  <c r="U4" i="277"/>
  <c r="M4" i="277"/>
  <c r="E4" i="277"/>
  <c r="T4" i="277"/>
  <c r="L4" i="277"/>
  <c r="D4" i="277"/>
  <c r="R4" i="277"/>
  <c r="B4" i="277"/>
  <c r="Q4" i="277"/>
  <c r="O4" i="277"/>
  <c r="K4" i="277"/>
  <c r="J4" i="277"/>
  <c r="I4" i="277"/>
  <c r="S4" i="277"/>
  <c r="G4" i="277"/>
  <c r="C4" i="277"/>
  <c r="AJ82" i="116"/>
  <c r="S21" i="116" s="1"/>
  <c r="AJ21" i="116" s="1"/>
  <c r="AJ20" i="116" s="1"/>
  <c r="S14" i="116" s="1"/>
  <c r="AJ14" i="116" s="1"/>
  <c r="AR25" i="115"/>
  <c r="AA9" i="115" s="1"/>
  <c r="AR9" i="115" s="1"/>
  <c r="AR8" i="115" s="1"/>
  <c r="AA6" i="115" s="1"/>
  <c r="AR6" i="115" s="1"/>
  <c r="AR5" i="115" s="1"/>
  <c r="C3" i="187"/>
  <c r="C2" i="141"/>
  <c r="C2" i="187" s="1"/>
  <c r="D3" i="205"/>
  <c r="D2" i="147"/>
  <c r="D2" i="205" s="1"/>
  <c r="E3" i="223"/>
  <c r="E2" i="153"/>
  <c r="E2" i="223" s="1"/>
  <c r="G3" i="187"/>
  <c r="G2" i="141"/>
  <c r="G2" i="187" s="1"/>
  <c r="H3" i="205"/>
  <c r="H2" i="147"/>
  <c r="H2" i="205" s="1"/>
  <c r="I3" i="223"/>
  <c r="I2" i="153"/>
  <c r="I2" i="223" s="1"/>
  <c r="C3" i="181"/>
  <c r="C2" i="139"/>
  <c r="C2" i="181" s="1"/>
  <c r="D3" i="199"/>
  <c r="D2" i="145"/>
  <c r="D2" i="199" s="1"/>
  <c r="E3" i="217"/>
  <c r="E2" i="151"/>
  <c r="E2" i="217" s="1"/>
  <c r="G3" i="181"/>
  <c r="G2" i="139"/>
  <c r="G2" i="181" s="1"/>
  <c r="H3" i="199"/>
  <c r="H2" i="145"/>
  <c r="H2" i="199" s="1"/>
  <c r="I3" i="217"/>
  <c r="I2" i="151"/>
  <c r="I2" i="217" s="1"/>
  <c r="B3" i="175"/>
  <c r="B2" i="137"/>
  <c r="B2" i="175" s="1"/>
  <c r="C3" i="175"/>
  <c r="C2" i="137"/>
  <c r="C2" i="175" s="1"/>
  <c r="D3" i="193"/>
  <c r="D2" i="143"/>
  <c r="D2" i="193" s="1"/>
  <c r="E3" i="211"/>
  <c r="E2" i="149"/>
  <c r="E2" i="211" s="1"/>
  <c r="G3" i="211"/>
  <c r="G2" i="149"/>
  <c r="G2" i="211" s="1"/>
  <c r="I3" i="211"/>
  <c r="I2" i="149"/>
  <c r="I2" i="211" s="1"/>
  <c r="AD95" i="121"/>
  <c r="M22" i="121" s="1"/>
  <c r="AD22" i="121" s="1"/>
  <c r="AC51" i="119"/>
  <c r="L17" i="119" s="1"/>
  <c r="AC17" i="119" s="1"/>
  <c r="AC15" i="119" s="1"/>
  <c r="L13" i="119" s="1"/>
  <c r="AC13" i="119" s="1"/>
  <c r="AG51" i="119"/>
  <c r="P17" i="119" s="1"/>
  <c r="AG17" i="119" s="1"/>
  <c r="AG15" i="119" s="1"/>
  <c r="P13" i="119" s="1"/>
  <c r="AG13" i="119" s="1"/>
  <c r="AG12" i="119" s="1"/>
  <c r="AG82" i="115"/>
  <c r="P21" i="115" s="1"/>
  <c r="AG21" i="115" s="1"/>
  <c r="AG20" i="115" s="1"/>
  <c r="P14" i="115" s="1"/>
  <c r="AG14" i="115" s="1"/>
  <c r="AG12" i="115" s="1"/>
  <c r="AD69" i="115"/>
  <c r="M11" i="115" s="1"/>
  <c r="AD11" i="115" s="1"/>
  <c r="AD10" i="115" s="1"/>
  <c r="M7" i="115" s="1"/>
  <c r="AD7" i="115" s="1"/>
  <c r="AD25" i="116"/>
  <c r="M9" i="116" s="1"/>
  <c r="AD9" i="116" s="1"/>
  <c r="AD8" i="116" s="1"/>
  <c r="M6" i="116" s="1"/>
  <c r="AD6" i="116" s="1"/>
  <c r="AD5" i="116" s="1"/>
  <c r="AO95" i="115"/>
  <c r="X22" i="115" s="1"/>
  <c r="AO22" i="115" s="1"/>
  <c r="B6" i="159"/>
  <c r="B8" i="159" s="1"/>
  <c r="B5" i="159"/>
  <c r="B7" i="159" s="1"/>
  <c r="AD38" i="115"/>
  <c r="M16" i="115" s="1"/>
  <c r="AD16" i="115" s="1"/>
  <c r="AD15" i="115" s="1"/>
  <c r="M13" i="115" s="1"/>
  <c r="AD13" i="115" s="1"/>
  <c r="AN38" i="115"/>
  <c r="W16" i="115" s="1"/>
  <c r="AN16" i="115" s="1"/>
  <c r="AN15" i="115" s="1"/>
  <c r="W13" i="115" s="1"/>
  <c r="AN13" i="115" s="1"/>
  <c r="AN12" i="115" s="1"/>
  <c r="B5" i="167"/>
  <c r="B7" i="167" s="1"/>
  <c r="B6" i="167"/>
  <c r="B8" i="167" s="1"/>
  <c r="AC95" i="116"/>
  <c r="L22" i="116" s="1"/>
  <c r="AC22" i="116" s="1"/>
  <c r="AC20" i="116" s="1"/>
  <c r="L14" i="116" s="1"/>
  <c r="AC14" i="116" s="1"/>
  <c r="AC12" i="116" s="1"/>
  <c r="AH95" i="116"/>
  <c r="Q22" i="116" s="1"/>
  <c r="AH22" i="116" s="1"/>
  <c r="D4" i="8" a="1"/>
  <c r="D4" i="8" l="1"/>
  <c r="AA4" i="119"/>
  <c r="AR4" i="119" s="1"/>
  <c r="Q4" i="52"/>
  <c r="L4" i="116"/>
  <c r="AC4" i="116" s="1"/>
  <c r="B4" i="49"/>
  <c r="Q4" i="122"/>
  <c r="AH4" i="122" s="1"/>
  <c r="G4" i="55"/>
  <c r="S4" i="123"/>
  <c r="AJ4" i="123" s="1"/>
  <c r="I4" i="56"/>
  <c r="P4" i="49"/>
  <c r="Z4" i="116"/>
  <c r="AQ4" i="116" s="1"/>
  <c r="S3" i="118"/>
  <c r="AJ3" i="118" s="1"/>
  <c r="I3" i="51"/>
  <c r="AK12" i="125"/>
  <c r="AA3" i="130"/>
  <c r="AR3" i="130" s="1"/>
  <c r="Q3" i="63"/>
  <c r="U4" i="119"/>
  <c r="AL4" i="119" s="1"/>
  <c r="K4" i="52"/>
  <c r="W4" i="126"/>
  <c r="AN4" i="126" s="1"/>
  <c r="M4" i="59"/>
  <c r="AM12" i="119"/>
  <c r="N3" i="125"/>
  <c r="AE3" i="125" s="1"/>
  <c r="D3" i="58"/>
  <c r="O4" i="126"/>
  <c r="AF4" i="126" s="1"/>
  <c r="E4" i="59"/>
  <c r="X3" i="132"/>
  <c r="AO3" i="132" s="1"/>
  <c r="N3" i="65"/>
  <c r="O3" i="115"/>
  <c r="AF3" i="115" s="1"/>
  <c r="E3" i="48"/>
  <c r="N3" i="122"/>
  <c r="AE3" i="122" s="1"/>
  <c r="D3" i="55"/>
  <c r="S3" i="121"/>
  <c r="AJ3" i="121" s="1"/>
  <c r="I3" i="54"/>
  <c r="L3" i="120"/>
  <c r="AC3" i="120" s="1"/>
  <c r="B3" i="53"/>
  <c r="U3" i="124"/>
  <c r="AL3" i="124" s="1"/>
  <c r="K3" i="57"/>
  <c r="T4" i="128"/>
  <c r="AK4" i="128" s="1"/>
  <c r="J4" i="61"/>
  <c r="X4" i="121"/>
  <c r="AO4" i="121" s="1"/>
  <c r="N4" i="54"/>
  <c r="T4" i="123"/>
  <c r="AK4" i="123" s="1"/>
  <c r="J4" i="56"/>
  <c r="AD12" i="120"/>
  <c r="S4" i="116"/>
  <c r="AJ4" i="116" s="1"/>
  <c r="I4" i="49"/>
  <c r="L4" i="122"/>
  <c r="AC4" i="122" s="1"/>
  <c r="B4" i="55"/>
  <c r="T4" i="117"/>
  <c r="AK4" i="117" s="1"/>
  <c r="J4" i="50"/>
  <c r="S4" i="120"/>
  <c r="AJ4" i="120" s="1"/>
  <c r="I4" i="53"/>
  <c r="O4" i="122"/>
  <c r="AF4" i="122" s="1"/>
  <c r="E4" i="55"/>
  <c r="Z3" i="124"/>
  <c r="AQ3" i="124" s="1"/>
  <c r="P3" i="57"/>
  <c r="S4" i="125"/>
  <c r="AJ4" i="125" s="1"/>
  <c r="I4" i="58"/>
  <c r="W4" i="130"/>
  <c r="AN4" i="130" s="1"/>
  <c r="M4" i="63"/>
  <c r="V3" i="120"/>
  <c r="AM3" i="120" s="1"/>
  <c r="L3" i="53"/>
  <c r="P4" i="125"/>
  <c r="AG4" i="125" s="1"/>
  <c r="F4" i="58"/>
  <c r="X4" i="128"/>
  <c r="AO4" i="128" s="1"/>
  <c r="N4" i="61"/>
  <c r="L4" i="131"/>
  <c r="AC4" i="131" s="1"/>
  <c r="B4" i="64"/>
  <c r="Y3" i="122"/>
  <c r="AP3" i="122" s="1"/>
  <c r="O3" i="55"/>
  <c r="N4" i="129"/>
  <c r="AE4" i="129" s="1"/>
  <c r="D4" i="62"/>
  <c r="Q3" i="120"/>
  <c r="AH3" i="120" s="1"/>
  <c r="G3" i="53"/>
  <c r="R4" i="116"/>
  <c r="AI4" i="116" s="1"/>
  <c r="H4" i="49"/>
  <c r="N4" i="116"/>
  <c r="AE4" i="116" s="1"/>
  <c r="D4" i="49"/>
  <c r="Q4" i="119"/>
  <c r="AH4" i="119" s="1"/>
  <c r="G4" i="52"/>
  <c r="P4" i="122"/>
  <c r="AG4" i="122" s="1"/>
  <c r="F4" i="55"/>
  <c r="Y4" i="125"/>
  <c r="AP4" i="125" s="1"/>
  <c r="O4" i="58"/>
  <c r="N3" i="130"/>
  <c r="AE3" i="130" s="1"/>
  <c r="D3" i="63"/>
  <c r="P3" i="124"/>
  <c r="AG3" i="124" s="1"/>
  <c r="F3" i="57"/>
  <c r="Y3" i="123"/>
  <c r="AP3" i="123" s="1"/>
  <c r="O3" i="56"/>
  <c r="P4" i="119"/>
  <c r="AG4" i="119" s="1"/>
  <c r="F4" i="52"/>
  <c r="N3" i="123"/>
  <c r="AE3" i="123" s="1"/>
  <c r="D3" i="56"/>
  <c r="AA4" i="124"/>
  <c r="AR4" i="124" s="1"/>
  <c r="Q4" i="57"/>
  <c r="L4" i="125"/>
  <c r="AC4" i="125" s="1"/>
  <c r="B4" i="58"/>
  <c r="P4" i="127"/>
  <c r="AG4" i="127" s="1"/>
  <c r="F4" i="60"/>
  <c r="T4" i="127"/>
  <c r="AK4" i="127" s="1"/>
  <c r="J4" i="60"/>
  <c r="Z4" i="123"/>
  <c r="AQ4" i="123" s="1"/>
  <c r="P4" i="56"/>
  <c r="P3" i="115"/>
  <c r="AG3" i="115" s="1"/>
  <c r="F3" i="48"/>
  <c r="X4" i="127"/>
  <c r="AO4" i="127" s="1"/>
  <c r="N4" i="60"/>
  <c r="O4" i="119"/>
  <c r="AF4" i="119" s="1"/>
  <c r="E4" i="52"/>
  <c r="W4" i="124"/>
  <c r="AN4" i="124" s="1"/>
  <c r="M4" i="57"/>
  <c r="N4" i="125"/>
  <c r="AE4" i="125" s="1"/>
  <c r="D4" i="58"/>
  <c r="O4" i="131"/>
  <c r="AF4" i="131" s="1"/>
  <c r="E4" i="64"/>
  <c r="Y4" i="121"/>
  <c r="AP4" i="121" s="1"/>
  <c r="O4" i="54"/>
  <c r="V3" i="122"/>
  <c r="AM3" i="122" s="1"/>
  <c r="L3" i="55"/>
  <c r="O4" i="130"/>
  <c r="AF4" i="130" s="1"/>
  <c r="E4" i="63"/>
  <c r="V4" i="128"/>
  <c r="AM4" i="128" s="1"/>
  <c r="L4" i="61"/>
  <c r="L3" i="132"/>
  <c r="AC3" i="132" s="1"/>
  <c r="B3" i="65"/>
  <c r="M3" i="119"/>
  <c r="AD3" i="119" s="1"/>
  <c r="C3" i="52"/>
  <c r="L4" i="123"/>
  <c r="AC4" i="123" s="1"/>
  <c r="B4" i="56"/>
  <c r="Q3" i="122"/>
  <c r="AH3" i="122" s="1"/>
  <c r="G3" i="55"/>
  <c r="O3" i="123"/>
  <c r="AF3" i="123" s="1"/>
  <c r="E3" i="56"/>
  <c r="X3" i="124"/>
  <c r="AO3" i="124" s="1"/>
  <c r="N3" i="57"/>
  <c r="P4" i="115"/>
  <c r="AG4" i="115" s="1"/>
  <c r="F4" i="48"/>
  <c r="Y4" i="126"/>
  <c r="AP4" i="126" s="1"/>
  <c r="AP2" i="126" s="1"/>
  <c r="O2" i="59" s="1"/>
  <c r="O4" i="59"/>
  <c r="AA3" i="131"/>
  <c r="AR3" i="131" s="1"/>
  <c r="Q3" i="64"/>
  <c r="H3" i="50"/>
  <c r="R3" i="117"/>
  <c r="AI3" i="117" s="1"/>
  <c r="Q3" i="126"/>
  <c r="AH3" i="126" s="1"/>
  <c r="AH2" i="126" s="1"/>
  <c r="G2" i="59" s="1"/>
  <c r="G3" i="59"/>
  <c r="Q4" i="132"/>
  <c r="AH4" i="132" s="1"/>
  <c r="G4" i="65"/>
  <c r="Y4" i="132"/>
  <c r="AP4" i="132" s="1"/>
  <c r="O4" i="65"/>
  <c r="N4" i="126"/>
  <c r="AE4" i="126" s="1"/>
  <c r="D4" i="59"/>
  <c r="Q4" i="128"/>
  <c r="AH4" i="128" s="1"/>
  <c r="G4" i="61"/>
  <c r="Y4" i="131"/>
  <c r="AP4" i="131" s="1"/>
  <c r="O4" i="64"/>
  <c r="AA4" i="132"/>
  <c r="AR4" i="132" s="1"/>
  <c r="Q4" i="65"/>
  <c r="Q4" i="118"/>
  <c r="AH4" i="118" s="1"/>
  <c r="G4" i="51"/>
  <c r="AA4" i="129"/>
  <c r="AR4" i="129" s="1"/>
  <c r="AR2" i="129" s="1"/>
  <c r="Q2" i="62" s="1"/>
  <c r="Q4" i="62"/>
  <c r="S3" i="115"/>
  <c r="AJ3" i="115" s="1"/>
  <c r="I3" i="48"/>
  <c r="U3" i="123"/>
  <c r="AL3" i="123" s="1"/>
  <c r="K3" i="56"/>
  <c r="R3" i="119"/>
  <c r="AI3" i="119" s="1"/>
  <c r="H3" i="52"/>
  <c r="R4" i="128"/>
  <c r="AI4" i="128" s="1"/>
  <c r="H4" i="61"/>
  <c r="X4" i="125"/>
  <c r="AO4" i="125" s="1"/>
  <c r="N4" i="58"/>
  <c r="S4" i="115"/>
  <c r="AJ4" i="115" s="1"/>
  <c r="I4" i="48"/>
  <c r="AI12" i="122"/>
  <c r="Z4" i="126"/>
  <c r="AQ4" i="126" s="1"/>
  <c r="P4" i="59"/>
  <c r="Y4" i="129"/>
  <c r="AP4" i="129" s="1"/>
  <c r="O4" i="62"/>
  <c r="U3" i="115"/>
  <c r="AL3" i="115" s="1"/>
  <c r="K3" i="48"/>
  <c r="Y3" i="116"/>
  <c r="AP3" i="116" s="1"/>
  <c r="O3" i="49"/>
  <c r="V4" i="127"/>
  <c r="AM4" i="127" s="1"/>
  <c r="L4" i="60"/>
  <c r="M4" i="117"/>
  <c r="AD4" i="117" s="1"/>
  <c r="C4" i="50"/>
  <c r="M3" i="117"/>
  <c r="AD3" i="117" s="1"/>
  <c r="AD2" i="117" s="1"/>
  <c r="C2" i="50" s="1"/>
  <c r="C3" i="50"/>
  <c r="M3" i="124"/>
  <c r="AD3" i="124" s="1"/>
  <c r="C3" i="57"/>
  <c r="Y4" i="128"/>
  <c r="AP4" i="128" s="1"/>
  <c r="O4" i="61"/>
  <c r="V4" i="130"/>
  <c r="AM4" i="130" s="1"/>
  <c r="L4" i="63"/>
  <c r="Q4" i="131"/>
  <c r="AH4" i="131" s="1"/>
  <c r="G4" i="64"/>
  <c r="L3" i="130"/>
  <c r="AC3" i="130" s="1"/>
  <c r="B3" i="63"/>
  <c r="V4" i="122"/>
  <c r="AM4" i="122" s="1"/>
  <c r="L4" i="55"/>
  <c r="Z3" i="119"/>
  <c r="AQ3" i="119" s="1"/>
  <c r="P3" i="52"/>
  <c r="S3" i="125"/>
  <c r="AJ3" i="125" s="1"/>
  <c r="AJ2" i="125" s="1"/>
  <c r="I2" i="58" s="1"/>
  <c r="I3" i="58"/>
  <c r="T3" i="126"/>
  <c r="AK3" i="126" s="1"/>
  <c r="AK2" i="126" s="1"/>
  <c r="J2" i="59" s="1"/>
  <c r="J3" i="59"/>
  <c r="T4" i="119"/>
  <c r="AK4" i="119" s="1"/>
  <c r="J4" i="52"/>
  <c r="Y4" i="122"/>
  <c r="AP4" i="122" s="1"/>
  <c r="O4" i="55"/>
  <c r="X3" i="118"/>
  <c r="AO3" i="118" s="1"/>
  <c r="N3" i="51"/>
  <c r="Y3" i="132"/>
  <c r="AP3" i="132" s="1"/>
  <c r="AP2" i="132" s="1"/>
  <c r="O2" i="65" s="1"/>
  <c r="O3" i="65"/>
  <c r="W3" i="122"/>
  <c r="AN3" i="122" s="1"/>
  <c r="M3" i="55"/>
  <c r="T4" i="120"/>
  <c r="AK4" i="120" s="1"/>
  <c r="J4" i="53"/>
  <c r="AA4" i="125"/>
  <c r="AR4" i="125" s="1"/>
  <c r="Q4" i="58"/>
  <c r="S3" i="132"/>
  <c r="AJ3" i="132" s="1"/>
  <c r="I3" i="65"/>
  <c r="N4" i="130"/>
  <c r="AE4" i="130" s="1"/>
  <c r="D4" i="63"/>
  <c r="AO12" i="116"/>
  <c r="R3" i="115"/>
  <c r="AI3" i="115" s="1"/>
  <c r="H3" i="48"/>
  <c r="P3" i="48"/>
  <c r="Z3" i="115"/>
  <c r="AQ3" i="115" s="1"/>
  <c r="T4" i="118"/>
  <c r="AK4" i="118" s="1"/>
  <c r="J4" i="51"/>
  <c r="R4" i="126"/>
  <c r="AI4" i="126" s="1"/>
  <c r="H4" i="59"/>
  <c r="AQ12" i="129"/>
  <c r="V3" i="131"/>
  <c r="AM3" i="131" s="1"/>
  <c r="L3" i="64"/>
  <c r="T4" i="131"/>
  <c r="AK4" i="131" s="1"/>
  <c r="J4" i="64"/>
  <c r="X4" i="123"/>
  <c r="AO4" i="123" s="1"/>
  <c r="N4" i="56"/>
  <c r="W4" i="119"/>
  <c r="AN4" i="119" s="1"/>
  <c r="M4" i="52"/>
  <c r="Z4" i="119"/>
  <c r="AQ4" i="119" s="1"/>
  <c r="P4" i="52"/>
  <c r="Z3" i="121"/>
  <c r="AQ3" i="121" s="1"/>
  <c r="P3" i="54"/>
  <c r="Q4" i="126"/>
  <c r="AH4" i="126" s="1"/>
  <c r="G4" i="59"/>
  <c r="Z4" i="128"/>
  <c r="AQ4" i="128" s="1"/>
  <c r="P4" i="61"/>
  <c r="U4" i="131"/>
  <c r="AL4" i="131" s="1"/>
  <c r="K4" i="64"/>
  <c r="V4" i="116"/>
  <c r="AM4" i="116" s="1"/>
  <c r="L4" i="49"/>
  <c r="Q3" i="123"/>
  <c r="AH3" i="123" s="1"/>
  <c r="G3" i="56"/>
  <c r="N3" i="131"/>
  <c r="AE3" i="131" s="1"/>
  <c r="D3" i="64"/>
  <c r="W3" i="123"/>
  <c r="AN3" i="123" s="1"/>
  <c r="M3" i="56"/>
  <c r="U4" i="117"/>
  <c r="AL4" i="117" s="1"/>
  <c r="K4" i="50"/>
  <c r="S4" i="127"/>
  <c r="AJ4" i="127" s="1"/>
  <c r="I4" i="60"/>
  <c r="AA3" i="117"/>
  <c r="AR3" i="117" s="1"/>
  <c r="Q3" i="50"/>
  <c r="T4" i="121"/>
  <c r="AK4" i="121" s="1"/>
  <c r="J4" i="54"/>
  <c r="B25" i="167"/>
  <c r="B17" i="167"/>
  <c r="B19" i="167"/>
  <c r="B18" i="167"/>
  <c r="B27" i="167"/>
  <c r="B24" i="167"/>
  <c r="B23" i="167"/>
  <c r="J2" i="100"/>
  <c r="B2" i="100"/>
  <c r="P2" i="100"/>
  <c r="H2" i="100"/>
  <c r="N2" i="100"/>
  <c r="F2" i="100"/>
  <c r="L2" i="100"/>
  <c r="D2" i="100"/>
  <c r="K2" i="100"/>
  <c r="L2" i="94"/>
  <c r="D2" i="94"/>
  <c r="L2" i="88"/>
  <c r="D2" i="88"/>
  <c r="I2" i="100"/>
  <c r="K2" i="94"/>
  <c r="C2" i="94"/>
  <c r="K2" i="88"/>
  <c r="C2" i="88"/>
  <c r="G2" i="100"/>
  <c r="J2" i="94"/>
  <c r="B2" i="94"/>
  <c r="J2" i="88"/>
  <c r="B2" i="88"/>
  <c r="E2" i="100"/>
  <c r="Q2" i="94"/>
  <c r="I2" i="94"/>
  <c r="Q2" i="88"/>
  <c r="I2" i="88"/>
  <c r="C2" i="100"/>
  <c r="P2" i="94"/>
  <c r="H2" i="94"/>
  <c r="P2" i="88"/>
  <c r="H2" i="88"/>
  <c r="O2" i="100"/>
  <c r="N2" i="94"/>
  <c r="F2" i="94"/>
  <c r="N2" i="88"/>
  <c r="F2" i="88"/>
  <c r="M2" i="94"/>
  <c r="M2" i="88"/>
  <c r="G2" i="94"/>
  <c r="G2" i="88"/>
  <c r="E2" i="94"/>
  <c r="E2" i="88"/>
  <c r="Q2" i="100"/>
  <c r="M2" i="100"/>
  <c r="O2" i="94"/>
  <c r="O2" i="88"/>
  <c r="M3" i="125"/>
  <c r="AD3" i="125" s="1"/>
  <c r="C3" i="58"/>
  <c r="X3" i="126"/>
  <c r="AO3" i="126" s="1"/>
  <c r="N3" i="59"/>
  <c r="B29" i="157"/>
  <c r="B28" i="157"/>
  <c r="B33" i="157"/>
  <c r="B21" i="157"/>
  <c r="B34" i="157"/>
  <c r="B32" i="157"/>
  <c r="B31" i="157"/>
  <c r="B30" i="157"/>
  <c r="B26" i="157"/>
  <c r="B22" i="157"/>
  <c r="B20" i="157"/>
  <c r="B35" i="157"/>
  <c r="X3" i="119"/>
  <c r="AO3" i="119" s="1"/>
  <c r="N3" i="52"/>
  <c r="S3" i="250"/>
  <c r="K3" i="250"/>
  <c r="C3" i="250"/>
  <c r="R3" i="250"/>
  <c r="J3" i="250"/>
  <c r="B3" i="250"/>
  <c r="Q3" i="250"/>
  <c r="I3" i="250"/>
  <c r="P3" i="250"/>
  <c r="H3" i="250"/>
  <c r="O3" i="250"/>
  <c r="G3" i="250"/>
  <c r="U3" i="250"/>
  <c r="T3" i="250"/>
  <c r="N3" i="250"/>
  <c r="M3" i="250"/>
  <c r="L3" i="250"/>
  <c r="E3" i="250"/>
  <c r="V3" i="250"/>
  <c r="D3" i="250"/>
  <c r="F3" i="250"/>
  <c r="W4" i="115"/>
  <c r="AN4" i="115" s="1"/>
  <c r="M4" i="48"/>
  <c r="AH12" i="117"/>
  <c r="M4" i="118"/>
  <c r="AD4" i="118" s="1"/>
  <c r="C4" i="51"/>
  <c r="AL12" i="132"/>
  <c r="R3" i="132"/>
  <c r="AI3" i="132" s="1"/>
  <c r="H3" i="65"/>
  <c r="AE5" i="119"/>
  <c r="V4" i="120"/>
  <c r="AM4" i="120" s="1"/>
  <c r="L4" i="53"/>
  <c r="B9" i="158"/>
  <c r="B10" i="158"/>
  <c r="O2" i="238"/>
  <c r="G2" i="238"/>
  <c r="V2" i="238"/>
  <c r="N2" i="238"/>
  <c r="F2" i="238"/>
  <c r="U2" i="238"/>
  <c r="M2" i="238"/>
  <c r="E2" i="238"/>
  <c r="T2" i="238"/>
  <c r="L2" i="238"/>
  <c r="D2" i="238"/>
  <c r="S2" i="238"/>
  <c r="K2" i="238"/>
  <c r="C2" i="238"/>
  <c r="R2" i="238"/>
  <c r="J2" i="238"/>
  <c r="B2" i="238"/>
  <c r="Q2" i="238"/>
  <c r="I2" i="238"/>
  <c r="P2" i="238"/>
  <c r="H2" i="238"/>
  <c r="T3" i="122"/>
  <c r="AK3" i="122" s="1"/>
  <c r="J3" i="55"/>
  <c r="AA3" i="126"/>
  <c r="AR3" i="126" s="1"/>
  <c r="Q3" i="59"/>
  <c r="AL12" i="129"/>
  <c r="W3" i="132"/>
  <c r="AN3" i="132" s="1"/>
  <c r="M3" i="65"/>
  <c r="B45" i="157"/>
  <c r="B37" i="157"/>
  <c r="B44" i="157"/>
  <c r="B36" i="157"/>
  <c r="B41" i="157"/>
  <c r="B43" i="157"/>
  <c r="B42" i="157"/>
  <c r="B40" i="157"/>
  <c r="B39" i="157"/>
  <c r="B38" i="157"/>
  <c r="M4" i="116"/>
  <c r="AD4" i="116" s="1"/>
  <c r="C4" i="49"/>
  <c r="AF12" i="116"/>
  <c r="X4" i="118"/>
  <c r="AO4" i="118" s="1"/>
  <c r="N4" i="51"/>
  <c r="L4" i="124"/>
  <c r="AC4" i="124" s="1"/>
  <c r="B4" i="57"/>
  <c r="T3" i="124"/>
  <c r="AK3" i="124" s="1"/>
  <c r="AK2" i="124" s="1"/>
  <c r="J2" i="57" s="1"/>
  <c r="J3" i="57"/>
  <c r="U4" i="125"/>
  <c r="AL4" i="125" s="1"/>
  <c r="K4" i="58"/>
  <c r="M3" i="128"/>
  <c r="AD3" i="128" s="1"/>
  <c r="C3" i="61"/>
  <c r="B13" i="164"/>
  <c r="B11" i="164"/>
  <c r="B14" i="164"/>
  <c r="B12" i="164"/>
  <c r="B6" i="155"/>
  <c r="B8" i="155" s="1"/>
  <c r="B5" i="155"/>
  <c r="B7" i="155" s="1"/>
  <c r="AL12" i="116"/>
  <c r="AQ15" i="122"/>
  <c r="Z13" i="122" s="1"/>
  <c r="AQ13" i="122" s="1"/>
  <c r="AQ12" i="122" s="1"/>
  <c r="AK5" i="123"/>
  <c r="X4" i="126"/>
  <c r="AO4" i="126" s="1"/>
  <c r="N4" i="59"/>
  <c r="V3" i="132"/>
  <c r="AM3" i="132" s="1"/>
  <c r="L3" i="65"/>
  <c r="AP15" i="115"/>
  <c r="Y13" i="115" s="1"/>
  <c r="AP13" i="115" s="1"/>
  <c r="AP12" i="115" s="1"/>
  <c r="B4" i="161"/>
  <c r="B3" i="161"/>
  <c r="AD5" i="115"/>
  <c r="AQ20" i="130"/>
  <c r="Z14" i="130" s="1"/>
  <c r="AQ14" i="130" s="1"/>
  <c r="AM20" i="131"/>
  <c r="V14" i="131" s="1"/>
  <c r="AM14" i="131" s="1"/>
  <c r="R2" i="277"/>
  <c r="J2" i="277"/>
  <c r="B2" i="277"/>
  <c r="P2" i="277"/>
  <c r="H2" i="277"/>
  <c r="O2" i="277"/>
  <c r="G2" i="277"/>
  <c r="V2" i="277"/>
  <c r="N2" i="277"/>
  <c r="K2" i="277"/>
  <c r="I2" i="277"/>
  <c r="U2" i="277"/>
  <c r="F2" i="277"/>
  <c r="T2" i="277"/>
  <c r="E2" i="277"/>
  <c r="S2" i="277"/>
  <c r="D2" i="277"/>
  <c r="Q2" i="277"/>
  <c r="M2" i="277"/>
  <c r="L2" i="277"/>
  <c r="C2" i="277"/>
  <c r="B35" i="172"/>
  <c r="B26" i="172"/>
  <c r="B34" i="172"/>
  <c r="B22" i="172"/>
  <c r="B33" i="172"/>
  <c r="B21" i="172"/>
  <c r="B32" i="172"/>
  <c r="B20" i="172"/>
  <c r="B31" i="172"/>
  <c r="B30" i="172"/>
  <c r="B29" i="172"/>
  <c r="B28" i="172"/>
  <c r="P3" i="253"/>
  <c r="H3" i="253"/>
  <c r="U3" i="253"/>
  <c r="M3" i="253"/>
  <c r="E3" i="253"/>
  <c r="Q3" i="253"/>
  <c r="F3" i="253"/>
  <c r="O3" i="253"/>
  <c r="D3" i="253"/>
  <c r="N3" i="253"/>
  <c r="C3" i="253"/>
  <c r="L3" i="253"/>
  <c r="B3" i="253"/>
  <c r="V3" i="253"/>
  <c r="K3" i="253"/>
  <c r="T3" i="253"/>
  <c r="S3" i="253"/>
  <c r="R3" i="253"/>
  <c r="J3" i="253"/>
  <c r="G3" i="253"/>
  <c r="I3" i="253"/>
  <c r="M3" i="118"/>
  <c r="AD3" i="118" s="1"/>
  <c r="AD2" i="118" s="1"/>
  <c r="C2" i="51" s="1"/>
  <c r="C3" i="51"/>
  <c r="V3" i="121"/>
  <c r="AM3" i="121" s="1"/>
  <c r="L3" i="54"/>
  <c r="AF12" i="123"/>
  <c r="AR5" i="123"/>
  <c r="AP5" i="128"/>
  <c r="AH12" i="127"/>
  <c r="AI15" i="129"/>
  <c r="R13" i="129" s="1"/>
  <c r="AI13" i="129" s="1"/>
  <c r="AI12" i="129" s="1"/>
  <c r="B16" i="167"/>
  <c r="B15" i="167"/>
  <c r="B33" i="166"/>
  <c r="B21" i="166"/>
  <c r="B32" i="166"/>
  <c r="B20" i="166"/>
  <c r="B29" i="166"/>
  <c r="B26" i="166"/>
  <c r="B22" i="166"/>
  <c r="B35" i="166"/>
  <c r="B34" i="166"/>
  <c r="B31" i="166"/>
  <c r="B30" i="166"/>
  <c r="B28" i="166"/>
  <c r="X3" i="122"/>
  <c r="AO3" i="122" s="1"/>
  <c r="AO2" i="122" s="1"/>
  <c r="N2" i="55" s="1"/>
  <c r="N3" i="55"/>
  <c r="AN12" i="132"/>
  <c r="U3" i="262"/>
  <c r="M3" i="262"/>
  <c r="E3" i="262"/>
  <c r="T3" i="262"/>
  <c r="L3" i="262"/>
  <c r="D3" i="262"/>
  <c r="S3" i="262"/>
  <c r="K3" i="262"/>
  <c r="C3" i="262"/>
  <c r="R3" i="262"/>
  <c r="J3" i="262"/>
  <c r="B3" i="262"/>
  <c r="Q3" i="262"/>
  <c r="I3" i="262"/>
  <c r="P3" i="262"/>
  <c r="H3" i="262"/>
  <c r="N3" i="262"/>
  <c r="G3" i="262"/>
  <c r="V3" i="262"/>
  <c r="O3" i="262"/>
  <c r="F3" i="262"/>
  <c r="T4" i="126"/>
  <c r="AK4" i="126" s="1"/>
  <c r="J4" i="59"/>
  <c r="AJ12" i="124"/>
  <c r="W3" i="115"/>
  <c r="AN3" i="115" s="1"/>
  <c r="AN2" i="115" s="1"/>
  <c r="M2" i="48" s="1"/>
  <c r="M3" i="48"/>
  <c r="AL12" i="128"/>
  <c r="L3" i="66"/>
  <c r="L3" i="11"/>
  <c r="AM2" i="124"/>
  <c r="L2" i="57" s="1"/>
  <c r="AA3" i="132"/>
  <c r="AR3" i="132" s="1"/>
  <c r="AR2" i="132" s="1"/>
  <c r="Q2" i="65" s="1"/>
  <c r="Q3" i="65"/>
  <c r="O3" i="119"/>
  <c r="AF3" i="119" s="1"/>
  <c r="AF2" i="119" s="1"/>
  <c r="E2" i="52" s="1"/>
  <c r="E3" i="52"/>
  <c r="X3" i="120"/>
  <c r="AO3" i="120" s="1"/>
  <c r="N3" i="53"/>
  <c r="L3" i="126"/>
  <c r="AC3" i="126" s="1"/>
  <c r="B3" i="59"/>
  <c r="Z4" i="132"/>
  <c r="AQ4" i="132" s="1"/>
  <c r="P4" i="65"/>
  <c r="AA4" i="123"/>
  <c r="AR4" i="123" s="1"/>
  <c r="Q4" i="56"/>
  <c r="U3" i="265"/>
  <c r="M3" i="265"/>
  <c r="Q3" i="265"/>
  <c r="I3" i="265"/>
  <c r="S3" i="265"/>
  <c r="H3" i="265"/>
  <c r="R3" i="265"/>
  <c r="G3" i="265"/>
  <c r="P3" i="265"/>
  <c r="F3" i="265"/>
  <c r="O3" i="265"/>
  <c r="E3" i="265"/>
  <c r="N3" i="265"/>
  <c r="D3" i="265"/>
  <c r="L3" i="265"/>
  <c r="C3" i="265"/>
  <c r="T3" i="265"/>
  <c r="K3" i="265"/>
  <c r="B3" i="265"/>
  <c r="V3" i="265"/>
  <c r="J3" i="265"/>
  <c r="V3" i="235"/>
  <c r="N3" i="235"/>
  <c r="F3" i="235"/>
  <c r="U3" i="235"/>
  <c r="M3" i="235"/>
  <c r="E3" i="235"/>
  <c r="S3" i="235"/>
  <c r="K3" i="235"/>
  <c r="C3" i="235"/>
  <c r="R3" i="235"/>
  <c r="J3" i="235"/>
  <c r="B3" i="235"/>
  <c r="Q3" i="235"/>
  <c r="I3" i="235"/>
  <c r="H3" i="235"/>
  <c r="G3" i="235"/>
  <c r="D3" i="235"/>
  <c r="T3" i="235"/>
  <c r="P3" i="235"/>
  <c r="O3" i="235"/>
  <c r="L3" i="235"/>
  <c r="M3" i="126"/>
  <c r="AD3" i="126" s="1"/>
  <c r="C3" i="59"/>
  <c r="L4" i="117"/>
  <c r="AC4" i="117" s="1"/>
  <c r="B4" i="50"/>
  <c r="O3" i="121"/>
  <c r="AF3" i="121" s="1"/>
  <c r="E3" i="54"/>
  <c r="T4" i="132"/>
  <c r="AK4" i="132" s="1"/>
  <c r="J4" i="65"/>
  <c r="W3" i="124"/>
  <c r="AN3" i="124" s="1"/>
  <c r="AN2" i="124" s="1"/>
  <c r="M2" i="57" s="1"/>
  <c r="M3" i="57"/>
  <c r="V3" i="130"/>
  <c r="AM3" i="130" s="1"/>
  <c r="AM2" i="130" s="1"/>
  <c r="L2" i="63" s="1"/>
  <c r="L3" i="63"/>
  <c r="AN12" i="120"/>
  <c r="T3" i="130"/>
  <c r="AK3" i="130" s="1"/>
  <c r="J3" i="63"/>
  <c r="AA4" i="130"/>
  <c r="AR4" i="130" s="1"/>
  <c r="Q4" i="63"/>
  <c r="N4" i="127"/>
  <c r="AE4" i="127" s="1"/>
  <c r="D4" i="60"/>
  <c r="AD12" i="115"/>
  <c r="P3" i="118"/>
  <c r="AG3" i="118" s="1"/>
  <c r="F3" i="51"/>
  <c r="O3" i="120"/>
  <c r="AF3" i="120" s="1"/>
  <c r="E3" i="53"/>
  <c r="AC5" i="122"/>
  <c r="AD15" i="129"/>
  <c r="M13" i="129" s="1"/>
  <c r="AD13" i="129" s="1"/>
  <c r="AD12" i="129" s="1"/>
  <c r="M3" i="130"/>
  <c r="AD3" i="130" s="1"/>
  <c r="C3" i="63"/>
  <c r="AE5" i="128"/>
  <c r="B5" i="158"/>
  <c r="B7" i="158" s="1"/>
  <c r="B6" i="158"/>
  <c r="B8" i="158" s="1"/>
  <c r="P3" i="117"/>
  <c r="AG3" i="117" s="1"/>
  <c r="F3" i="50"/>
  <c r="R3" i="238"/>
  <c r="J3" i="238"/>
  <c r="B3" i="238"/>
  <c r="Q3" i="238"/>
  <c r="I3" i="238"/>
  <c r="P3" i="238"/>
  <c r="H3" i="238"/>
  <c r="O3" i="238"/>
  <c r="G3" i="238"/>
  <c r="V3" i="238"/>
  <c r="N3" i="238"/>
  <c r="F3" i="238"/>
  <c r="U3" i="238"/>
  <c r="M3" i="238"/>
  <c r="E3" i="238"/>
  <c r="T3" i="238"/>
  <c r="L3" i="238"/>
  <c r="D3" i="238"/>
  <c r="S3" i="238"/>
  <c r="K3" i="238"/>
  <c r="C3" i="238"/>
  <c r="AJ15" i="117"/>
  <c r="S13" i="117" s="1"/>
  <c r="AJ13" i="117" s="1"/>
  <c r="AJ12" i="117" s="1"/>
  <c r="AE15" i="123"/>
  <c r="N13" i="123" s="1"/>
  <c r="AE13" i="123" s="1"/>
  <c r="AE12" i="123" s="1"/>
  <c r="AG5" i="128"/>
  <c r="AQ12" i="125"/>
  <c r="AJ20" i="129"/>
  <c r="S14" i="129" s="1"/>
  <c r="AJ14" i="129" s="1"/>
  <c r="AJ12" i="129" s="1"/>
  <c r="R3" i="130"/>
  <c r="AI3" i="130" s="1"/>
  <c r="H3" i="63"/>
  <c r="Z3" i="122"/>
  <c r="AQ3" i="122" s="1"/>
  <c r="P3" i="55"/>
  <c r="W3" i="131"/>
  <c r="AN3" i="131" s="1"/>
  <c r="M3" i="64"/>
  <c r="AR20" i="115"/>
  <c r="AA14" i="115" s="1"/>
  <c r="AR14" i="115" s="1"/>
  <c r="U2" i="268"/>
  <c r="M2" i="268"/>
  <c r="E2" i="268"/>
  <c r="T2" i="268"/>
  <c r="L2" i="268"/>
  <c r="D2" i="268"/>
  <c r="S2" i="268"/>
  <c r="K2" i="268"/>
  <c r="C2" i="268"/>
  <c r="R2" i="268"/>
  <c r="J2" i="268"/>
  <c r="B2" i="268"/>
  <c r="Q2" i="268"/>
  <c r="I2" i="268"/>
  <c r="O2" i="268"/>
  <c r="N2" i="268"/>
  <c r="H2" i="268"/>
  <c r="G2" i="268"/>
  <c r="F2" i="268"/>
  <c r="V2" i="268"/>
  <c r="P2" i="268"/>
  <c r="O2" i="280"/>
  <c r="G2" i="280"/>
  <c r="U2" i="280"/>
  <c r="M2" i="280"/>
  <c r="E2" i="280"/>
  <c r="T2" i="280"/>
  <c r="S2" i="280"/>
  <c r="K2" i="280"/>
  <c r="C2" i="280"/>
  <c r="R2" i="280"/>
  <c r="J2" i="280"/>
  <c r="B2" i="280"/>
  <c r="Q2" i="280"/>
  <c r="I2" i="280"/>
  <c r="F2" i="280"/>
  <c r="D2" i="280"/>
  <c r="V2" i="280"/>
  <c r="P2" i="280"/>
  <c r="N2" i="280"/>
  <c r="L2" i="280"/>
  <c r="H2" i="280"/>
  <c r="X3" i="121"/>
  <c r="AO3" i="121" s="1"/>
  <c r="AO2" i="121" s="1"/>
  <c r="N2" i="54" s="1"/>
  <c r="N3" i="54"/>
  <c r="AD20" i="121"/>
  <c r="M14" i="121" s="1"/>
  <c r="AD14" i="121" s="1"/>
  <c r="AD12" i="121" s="1"/>
  <c r="W3" i="129"/>
  <c r="AN3" i="129" s="1"/>
  <c r="M3" i="62"/>
  <c r="AG12" i="131"/>
  <c r="Z3" i="126"/>
  <c r="AQ3" i="126" s="1"/>
  <c r="AQ2" i="126" s="1"/>
  <c r="P2" i="59" s="1"/>
  <c r="P3" i="59"/>
  <c r="AE12" i="128"/>
  <c r="R4" i="115"/>
  <c r="AI4" i="115" s="1"/>
  <c r="H4" i="48"/>
  <c r="B9" i="155"/>
  <c r="B10" i="155"/>
  <c r="AN12" i="116"/>
  <c r="P2" i="256"/>
  <c r="H2" i="256"/>
  <c r="U2" i="256"/>
  <c r="M2" i="256"/>
  <c r="E2" i="256"/>
  <c r="V2" i="256"/>
  <c r="K2" i="256"/>
  <c r="T2" i="256"/>
  <c r="J2" i="256"/>
  <c r="S2" i="256"/>
  <c r="I2" i="256"/>
  <c r="R2" i="256"/>
  <c r="G2" i="256"/>
  <c r="Q2" i="256"/>
  <c r="F2" i="256"/>
  <c r="O2" i="256"/>
  <c r="D2" i="256"/>
  <c r="N2" i="256"/>
  <c r="C2" i="256"/>
  <c r="L2" i="256"/>
  <c r="B2" i="256"/>
  <c r="AE12" i="117"/>
  <c r="AQ12" i="120"/>
  <c r="AG20" i="124"/>
  <c r="P14" i="124" s="1"/>
  <c r="AG14" i="124" s="1"/>
  <c r="AG12" i="124" s="1"/>
  <c r="P3" i="125"/>
  <c r="AG3" i="125" s="1"/>
  <c r="AG2" i="125" s="1"/>
  <c r="F2" i="58" s="1"/>
  <c r="F3" i="58"/>
  <c r="AI5" i="127"/>
  <c r="AJ20" i="130"/>
  <c r="S14" i="130" s="1"/>
  <c r="AJ14" i="130" s="1"/>
  <c r="Q3" i="130"/>
  <c r="AH3" i="130" s="1"/>
  <c r="G3" i="63"/>
  <c r="AM12" i="132"/>
  <c r="AK12" i="115"/>
  <c r="B6" i="162"/>
  <c r="B8" i="162" s="1"/>
  <c r="B5" i="162"/>
  <c r="B7" i="162" s="1"/>
  <c r="AI15" i="118"/>
  <c r="R13" i="118" s="1"/>
  <c r="AI13" i="118" s="1"/>
  <c r="AI12" i="118" s="1"/>
  <c r="AN5" i="121"/>
  <c r="AE12" i="120"/>
  <c r="AH20" i="123"/>
  <c r="Q14" i="123" s="1"/>
  <c r="AH14" i="123" s="1"/>
  <c r="AH12" i="123" s="1"/>
  <c r="O3" i="126"/>
  <c r="AF3" i="126" s="1"/>
  <c r="AF2" i="126" s="1"/>
  <c r="E2" i="59" s="1"/>
  <c r="E3" i="59"/>
  <c r="U3" i="277"/>
  <c r="M3" i="277"/>
  <c r="E3" i="277"/>
  <c r="S3" i="277"/>
  <c r="K3" i="277"/>
  <c r="C3" i="277"/>
  <c r="R3" i="277"/>
  <c r="J3" i="277"/>
  <c r="B3" i="277"/>
  <c r="Q3" i="277"/>
  <c r="I3" i="277"/>
  <c r="V3" i="277"/>
  <c r="F3" i="277"/>
  <c r="T3" i="277"/>
  <c r="D3" i="277"/>
  <c r="P3" i="277"/>
  <c r="O3" i="277"/>
  <c r="N3" i="277"/>
  <c r="G3" i="277"/>
  <c r="L3" i="277"/>
  <c r="H3" i="277"/>
  <c r="O4" i="129"/>
  <c r="AF4" i="129" s="1"/>
  <c r="E4" i="62"/>
  <c r="B43" i="172"/>
  <c r="B42" i="172"/>
  <c r="B41" i="172"/>
  <c r="B40" i="172"/>
  <c r="B39" i="172"/>
  <c r="B38" i="172"/>
  <c r="B45" i="172"/>
  <c r="B37" i="172"/>
  <c r="B44" i="172"/>
  <c r="B36" i="172"/>
  <c r="AJ5" i="116"/>
  <c r="AN20" i="118"/>
  <c r="W14" i="118" s="1"/>
  <c r="AN14" i="118" s="1"/>
  <c r="AF15" i="124"/>
  <c r="O13" i="124" s="1"/>
  <c r="AF13" i="124" s="1"/>
  <c r="AF12" i="124" s="1"/>
  <c r="AL5" i="128"/>
  <c r="O3" i="131"/>
  <c r="AF3" i="131" s="1"/>
  <c r="AF2" i="131" s="1"/>
  <c r="E2" i="64" s="1"/>
  <c r="E3" i="64"/>
  <c r="B13" i="167"/>
  <c r="B12" i="167"/>
  <c r="B14" i="167"/>
  <c r="B11" i="167"/>
  <c r="B41" i="166"/>
  <c r="B40" i="166"/>
  <c r="B45" i="166"/>
  <c r="B37" i="166"/>
  <c r="B39" i="166"/>
  <c r="B38" i="166"/>
  <c r="B36" i="166"/>
  <c r="B44" i="166"/>
  <c r="B43" i="166"/>
  <c r="B42" i="166"/>
  <c r="AD12" i="122"/>
  <c r="AL12" i="115"/>
  <c r="X3" i="131"/>
  <c r="AO3" i="131" s="1"/>
  <c r="N3" i="64"/>
  <c r="V3" i="126"/>
  <c r="AM3" i="126" s="1"/>
  <c r="L3" i="59"/>
  <c r="X4" i="117"/>
  <c r="AO4" i="117" s="1"/>
  <c r="N4" i="50"/>
  <c r="AL12" i="124"/>
  <c r="Q3" i="131"/>
  <c r="AH3" i="131" s="1"/>
  <c r="AH2" i="131" s="1"/>
  <c r="G2" i="64" s="1"/>
  <c r="G3" i="64"/>
  <c r="K3" i="83"/>
  <c r="K3" i="28"/>
  <c r="AJ12" i="126"/>
  <c r="L4" i="132"/>
  <c r="AC4" i="132" s="1"/>
  <c r="B4" i="65"/>
  <c r="AA4" i="127"/>
  <c r="AR4" i="127" s="1"/>
  <c r="Q4" i="60"/>
  <c r="Z3" i="130"/>
  <c r="AQ3" i="130" s="1"/>
  <c r="P3" i="63"/>
  <c r="Z3" i="116"/>
  <c r="AQ3" i="116" s="1"/>
  <c r="AQ2" i="116" s="1"/>
  <c r="P2" i="49" s="1"/>
  <c r="P3" i="49"/>
  <c r="M3" i="120"/>
  <c r="AD3" i="120" s="1"/>
  <c r="C3" i="53"/>
  <c r="R3" i="116"/>
  <c r="AI3" i="116" s="1"/>
  <c r="H3" i="49"/>
  <c r="AD12" i="127"/>
  <c r="N3" i="48"/>
  <c r="X3" i="115"/>
  <c r="AO3" i="115" s="1"/>
  <c r="P3" i="126"/>
  <c r="AG3" i="126" s="1"/>
  <c r="F3" i="59"/>
  <c r="B23" i="159"/>
  <c r="B22" i="159"/>
  <c r="B27" i="159"/>
  <c r="B19" i="159"/>
  <c r="B20" i="159"/>
  <c r="B18" i="159"/>
  <c r="B17" i="159"/>
  <c r="B28" i="159"/>
  <c r="B26" i="159"/>
  <c r="B25" i="159"/>
  <c r="B24" i="159"/>
  <c r="B21" i="159"/>
  <c r="O2" i="274"/>
  <c r="G2" i="274"/>
  <c r="U2" i="274"/>
  <c r="M2" i="274"/>
  <c r="E2" i="274"/>
  <c r="T2" i="274"/>
  <c r="L2" i="274"/>
  <c r="D2" i="274"/>
  <c r="S2" i="274"/>
  <c r="H2" i="274"/>
  <c r="R2" i="274"/>
  <c r="F2" i="274"/>
  <c r="Q2" i="274"/>
  <c r="C2" i="274"/>
  <c r="P2" i="274"/>
  <c r="B2" i="274"/>
  <c r="N2" i="274"/>
  <c r="I2" i="274"/>
  <c r="V2" i="274"/>
  <c r="K2" i="274"/>
  <c r="J2" i="274"/>
  <c r="AC20" i="119"/>
  <c r="L14" i="119" s="1"/>
  <c r="AC14" i="119" s="1"/>
  <c r="AC12" i="119" s="1"/>
  <c r="AJ15" i="121"/>
  <c r="S13" i="121" s="1"/>
  <c r="AJ13" i="121" s="1"/>
  <c r="X3" i="128"/>
  <c r="AO3" i="128" s="1"/>
  <c r="AO2" i="128" s="1"/>
  <c r="N2" i="61" s="1"/>
  <c r="N3" i="61"/>
  <c r="AG12" i="130"/>
  <c r="R3" i="131"/>
  <c r="AI3" i="131" s="1"/>
  <c r="H3" i="64"/>
  <c r="U3" i="125"/>
  <c r="AL3" i="125" s="1"/>
  <c r="AL2" i="125" s="1"/>
  <c r="K2" i="58" s="1"/>
  <c r="K3" i="58"/>
  <c r="Q3" i="127"/>
  <c r="AH3" i="127" s="1"/>
  <c r="G3" i="60"/>
  <c r="AR20" i="116"/>
  <c r="AA14" i="116" s="1"/>
  <c r="AR14" i="116" s="1"/>
  <c r="AR12" i="116" s="1"/>
  <c r="P2" i="232"/>
  <c r="H2" i="232"/>
  <c r="O2" i="232"/>
  <c r="G2" i="232"/>
  <c r="U2" i="232"/>
  <c r="M2" i="232"/>
  <c r="E2" i="232"/>
  <c r="T2" i="232"/>
  <c r="L2" i="232"/>
  <c r="D2" i="232"/>
  <c r="S2" i="232"/>
  <c r="K2" i="232"/>
  <c r="C2" i="232"/>
  <c r="F2" i="232"/>
  <c r="B2" i="232"/>
  <c r="V2" i="232"/>
  <c r="R2" i="232"/>
  <c r="Q2" i="232"/>
  <c r="N2" i="232"/>
  <c r="J2" i="232"/>
  <c r="I2" i="232"/>
  <c r="P4" i="118"/>
  <c r="AG4" i="118" s="1"/>
  <c r="F4" i="51"/>
  <c r="AR20" i="120"/>
  <c r="AA14" i="120" s="1"/>
  <c r="AR14" i="120" s="1"/>
  <c r="AR12" i="120" s="1"/>
  <c r="AR15" i="121"/>
  <c r="AA13" i="121" s="1"/>
  <c r="AR13" i="121" s="1"/>
  <c r="AR12" i="121" s="1"/>
  <c r="Y4" i="124"/>
  <c r="AP4" i="124" s="1"/>
  <c r="O4" i="57"/>
  <c r="L3" i="124"/>
  <c r="AC3" i="124" s="1"/>
  <c r="AC2" i="124" s="1"/>
  <c r="B2" i="57" s="1"/>
  <c r="B3" i="57"/>
  <c r="L3" i="128"/>
  <c r="AC3" i="128" s="1"/>
  <c r="B3" i="61"/>
  <c r="AL12" i="130"/>
  <c r="Y3" i="118"/>
  <c r="AP3" i="118" s="1"/>
  <c r="O3" i="51"/>
  <c r="O3" i="118"/>
  <c r="AF3" i="118" s="1"/>
  <c r="E3" i="51"/>
  <c r="P3" i="268"/>
  <c r="H3" i="268"/>
  <c r="O3" i="268"/>
  <c r="G3" i="268"/>
  <c r="V3" i="268"/>
  <c r="N3" i="268"/>
  <c r="F3" i="268"/>
  <c r="U3" i="268"/>
  <c r="M3" i="268"/>
  <c r="E3" i="268"/>
  <c r="T3" i="268"/>
  <c r="L3" i="268"/>
  <c r="D3" i="268"/>
  <c r="Q3" i="268"/>
  <c r="K3" i="268"/>
  <c r="J3" i="268"/>
  <c r="I3" i="268"/>
  <c r="C3" i="268"/>
  <c r="B3" i="268"/>
  <c r="R3" i="268"/>
  <c r="S3" i="268"/>
  <c r="R3" i="280"/>
  <c r="J3" i="280"/>
  <c r="B3" i="280"/>
  <c r="P3" i="280"/>
  <c r="H3" i="280"/>
  <c r="O3" i="280"/>
  <c r="G3" i="280"/>
  <c r="V3" i="280"/>
  <c r="N3" i="280"/>
  <c r="F3" i="280"/>
  <c r="U3" i="280"/>
  <c r="M3" i="280"/>
  <c r="E3" i="280"/>
  <c r="T3" i="280"/>
  <c r="L3" i="280"/>
  <c r="D3" i="280"/>
  <c r="K3" i="280"/>
  <c r="I3" i="280"/>
  <c r="C3" i="280"/>
  <c r="S3" i="280"/>
  <c r="Q3" i="280"/>
  <c r="T3" i="121"/>
  <c r="AK3" i="121" s="1"/>
  <c r="AK2" i="121" s="1"/>
  <c r="J2" i="54" s="1"/>
  <c r="J3" i="54"/>
  <c r="AC5" i="123"/>
  <c r="AJ5" i="126"/>
  <c r="Z3" i="129"/>
  <c r="AQ3" i="129" s="1"/>
  <c r="P3" i="62"/>
  <c r="O3" i="130"/>
  <c r="AF3" i="130" s="1"/>
  <c r="AF2" i="130" s="1"/>
  <c r="E2" i="63" s="1"/>
  <c r="E3" i="63"/>
  <c r="AG15" i="132"/>
  <c r="P13" i="132" s="1"/>
  <c r="AG13" i="132" s="1"/>
  <c r="AG12" i="132" s="1"/>
  <c r="N4" i="115"/>
  <c r="AE4" i="115" s="1"/>
  <c r="D4" i="48"/>
  <c r="AJ5" i="117"/>
  <c r="T2" i="271"/>
  <c r="L2" i="271"/>
  <c r="D2" i="271"/>
  <c r="R2" i="271"/>
  <c r="J2" i="271"/>
  <c r="B2" i="271"/>
  <c r="Q2" i="271"/>
  <c r="I2" i="271"/>
  <c r="P2" i="271"/>
  <c r="E2" i="271"/>
  <c r="O2" i="271"/>
  <c r="C2" i="271"/>
  <c r="N2" i="271"/>
  <c r="M2" i="271"/>
  <c r="K2" i="271"/>
  <c r="V2" i="271"/>
  <c r="U2" i="271"/>
  <c r="S2" i="271"/>
  <c r="H2" i="271"/>
  <c r="G2" i="271"/>
  <c r="F2" i="271"/>
  <c r="B31" i="169"/>
  <c r="B29" i="169"/>
  <c r="B28" i="169"/>
  <c r="B33" i="169"/>
  <c r="B21" i="169"/>
  <c r="B26" i="169"/>
  <c r="B22" i="169"/>
  <c r="B20" i="169"/>
  <c r="B35" i="169"/>
  <c r="B34" i="169"/>
  <c r="B32" i="169"/>
  <c r="B30" i="169"/>
  <c r="O3" i="117"/>
  <c r="AF3" i="117" s="1"/>
  <c r="E3" i="50"/>
  <c r="S3" i="256"/>
  <c r="K3" i="256"/>
  <c r="C3" i="256"/>
  <c r="R3" i="256"/>
  <c r="J3" i="256"/>
  <c r="P3" i="256"/>
  <c r="H3" i="256"/>
  <c r="M3" i="256"/>
  <c r="L3" i="256"/>
  <c r="V3" i="256"/>
  <c r="I3" i="256"/>
  <c r="U3" i="256"/>
  <c r="G3" i="256"/>
  <c r="T3" i="256"/>
  <c r="F3" i="256"/>
  <c r="Q3" i="256"/>
  <c r="E3" i="256"/>
  <c r="O3" i="256"/>
  <c r="D3" i="256"/>
  <c r="N3" i="256"/>
  <c r="B3" i="256"/>
  <c r="AR12" i="118"/>
  <c r="R3" i="125"/>
  <c r="AI3" i="125" s="1"/>
  <c r="H3" i="58"/>
  <c r="AE5" i="127"/>
  <c r="AQ15" i="127"/>
  <c r="Z13" i="127" s="1"/>
  <c r="AQ13" i="127" s="1"/>
  <c r="AQ12" i="127" s="1"/>
  <c r="AC12" i="130"/>
  <c r="AH20" i="130"/>
  <c r="Q14" i="130" s="1"/>
  <c r="AH14" i="130" s="1"/>
  <c r="AH12" i="130" s="1"/>
  <c r="B29" i="163"/>
  <c r="B28" i="163"/>
  <c r="B33" i="163"/>
  <c r="B21" i="163"/>
  <c r="B30" i="163"/>
  <c r="B26" i="163"/>
  <c r="B22" i="163"/>
  <c r="B20" i="163"/>
  <c r="B35" i="163"/>
  <c r="B34" i="163"/>
  <c r="B32" i="163"/>
  <c r="B31" i="163"/>
  <c r="N3" i="120"/>
  <c r="AE3" i="120" s="1"/>
  <c r="D3" i="53"/>
  <c r="AO5" i="123"/>
  <c r="AI20" i="123"/>
  <c r="R14" i="123" s="1"/>
  <c r="AI14" i="123" s="1"/>
  <c r="AI12" i="123" s="1"/>
  <c r="V3" i="128"/>
  <c r="AM3" i="128" s="1"/>
  <c r="AM2" i="128" s="1"/>
  <c r="L2" i="61" s="1"/>
  <c r="L3" i="61"/>
  <c r="AL20" i="126"/>
  <c r="U14" i="126" s="1"/>
  <c r="AL14" i="126" s="1"/>
  <c r="AL12" i="126" s="1"/>
  <c r="AP5" i="130"/>
  <c r="AJ20" i="132"/>
  <c r="S14" i="132" s="1"/>
  <c r="AJ14" i="132" s="1"/>
  <c r="AJ12" i="132" s="1"/>
  <c r="U3" i="116"/>
  <c r="AL3" i="116" s="1"/>
  <c r="K3" i="49"/>
  <c r="AC20" i="118"/>
  <c r="L14" i="118" s="1"/>
  <c r="AC14" i="118" s="1"/>
  <c r="O3" i="125"/>
  <c r="AF3" i="125" s="1"/>
  <c r="E3" i="58"/>
  <c r="AD5" i="131"/>
  <c r="B10" i="170"/>
  <c r="B9" i="170"/>
  <c r="U3" i="129"/>
  <c r="AL3" i="129" s="1"/>
  <c r="K3" i="62"/>
  <c r="AI12" i="131"/>
  <c r="S4" i="119"/>
  <c r="AJ4" i="119" s="1"/>
  <c r="I4" i="52"/>
  <c r="Z3" i="123"/>
  <c r="AQ3" i="123" s="1"/>
  <c r="AQ2" i="123" s="1"/>
  <c r="P2" i="56" s="1"/>
  <c r="P3" i="56"/>
  <c r="AP20" i="116"/>
  <c r="Y14" i="116" s="1"/>
  <c r="AP14" i="116" s="1"/>
  <c r="AP12" i="116" s="1"/>
  <c r="AO15" i="129"/>
  <c r="X13" i="129" s="1"/>
  <c r="AO13" i="129" s="1"/>
  <c r="AO12" i="129" s="1"/>
  <c r="AN12" i="118"/>
  <c r="AA3" i="121"/>
  <c r="AR3" i="121" s="1"/>
  <c r="Q3" i="54"/>
  <c r="Z3" i="132"/>
  <c r="AQ3" i="132" s="1"/>
  <c r="AQ2" i="132" s="1"/>
  <c r="P2" i="65" s="1"/>
  <c r="P3" i="65"/>
  <c r="AG12" i="117"/>
  <c r="K3" i="78"/>
  <c r="K3" i="23"/>
  <c r="L4" i="129"/>
  <c r="AC4" i="129" s="1"/>
  <c r="B4" i="62"/>
  <c r="Y3" i="131"/>
  <c r="AP3" i="131" s="1"/>
  <c r="AP2" i="131" s="1"/>
  <c r="O2" i="64" s="1"/>
  <c r="O3" i="64"/>
  <c r="AD12" i="124"/>
  <c r="R3" i="124"/>
  <c r="AI3" i="124" s="1"/>
  <c r="H3" i="57"/>
  <c r="AQ12" i="131"/>
  <c r="Y3" i="125"/>
  <c r="AP3" i="125" s="1"/>
  <c r="AP2" i="125" s="1"/>
  <c r="O2" i="58" s="1"/>
  <c r="O3" i="58"/>
  <c r="AC12" i="128"/>
  <c r="Q3" i="132"/>
  <c r="AH3" i="132" s="1"/>
  <c r="AH2" i="132" s="1"/>
  <c r="G2" i="65" s="1"/>
  <c r="G3" i="65"/>
  <c r="AA3" i="115"/>
  <c r="AR3" i="115" s="1"/>
  <c r="Q3" i="48"/>
  <c r="O4" i="117"/>
  <c r="AF4" i="117" s="1"/>
  <c r="E4" i="50"/>
  <c r="Y3" i="115"/>
  <c r="AP3" i="115" s="1"/>
  <c r="O3" i="48"/>
  <c r="AQ12" i="130"/>
  <c r="T3" i="127"/>
  <c r="AK3" i="127" s="1"/>
  <c r="AK2" i="127" s="1"/>
  <c r="J2" i="60" s="1"/>
  <c r="J3" i="60"/>
  <c r="U2" i="253"/>
  <c r="M2" i="253"/>
  <c r="E2" i="253"/>
  <c r="R2" i="253"/>
  <c r="J2" i="253"/>
  <c r="B2" i="253"/>
  <c r="P2" i="253"/>
  <c r="F2" i="253"/>
  <c r="O2" i="253"/>
  <c r="D2" i="253"/>
  <c r="N2" i="253"/>
  <c r="C2" i="253"/>
  <c r="L2" i="253"/>
  <c r="V2" i="253"/>
  <c r="K2" i="253"/>
  <c r="S2" i="253"/>
  <c r="Q2" i="253"/>
  <c r="I2" i="253"/>
  <c r="H2" i="253"/>
  <c r="G2" i="253"/>
  <c r="T2" i="253"/>
  <c r="M3" i="71"/>
  <c r="M3" i="16"/>
  <c r="P3" i="132"/>
  <c r="AG3" i="132" s="1"/>
  <c r="F3" i="65"/>
  <c r="M3" i="127"/>
  <c r="AD3" i="127" s="1"/>
  <c r="C3" i="60"/>
  <c r="T4" i="129"/>
  <c r="AK4" i="129" s="1"/>
  <c r="J4" i="62"/>
  <c r="AN12" i="131"/>
  <c r="Q3" i="124"/>
  <c r="AH3" i="124" s="1"/>
  <c r="G3" i="57"/>
  <c r="N3" i="129"/>
  <c r="AE3" i="129" s="1"/>
  <c r="AE2" i="129" s="1"/>
  <c r="D2" i="62" s="1"/>
  <c r="D3" i="62"/>
  <c r="AO5" i="117"/>
  <c r="R3" i="274"/>
  <c r="J3" i="274"/>
  <c r="B3" i="274"/>
  <c r="P3" i="274"/>
  <c r="H3" i="274"/>
  <c r="O3" i="274"/>
  <c r="G3" i="274"/>
  <c r="L3" i="274"/>
  <c r="V3" i="274"/>
  <c r="K3" i="274"/>
  <c r="U3" i="274"/>
  <c r="I3" i="274"/>
  <c r="T3" i="274"/>
  <c r="F3" i="274"/>
  <c r="S3" i="274"/>
  <c r="E3" i="274"/>
  <c r="Q3" i="274"/>
  <c r="N3" i="274"/>
  <c r="M3" i="274"/>
  <c r="D3" i="274"/>
  <c r="C3" i="274"/>
  <c r="S3" i="120"/>
  <c r="AJ3" i="120" s="1"/>
  <c r="AJ2" i="120" s="1"/>
  <c r="I2" i="53" s="1"/>
  <c r="I3" i="53"/>
  <c r="AH12" i="120"/>
  <c r="T3" i="128"/>
  <c r="AK3" i="128" s="1"/>
  <c r="AK2" i="128" s="1"/>
  <c r="J2" i="61" s="1"/>
  <c r="J3" i="61"/>
  <c r="AI12" i="125"/>
  <c r="AJ5" i="131"/>
  <c r="AQ12" i="118"/>
  <c r="X3" i="116"/>
  <c r="AO3" i="116" s="1"/>
  <c r="N3" i="49"/>
  <c r="S3" i="232"/>
  <c r="K3" i="232"/>
  <c r="C3" i="232"/>
  <c r="R3" i="232"/>
  <c r="J3" i="232"/>
  <c r="B3" i="232"/>
  <c r="P3" i="232"/>
  <c r="H3" i="232"/>
  <c r="O3" i="232"/>
  <c r="G3" i="232"/>
  <c r="V3" i="232"/>
  <c r="N3" i="232"/>
  <c r="F3" i="232"/>
  <c r="E3" i="232"/>
  <c r="D3" i="232"/>
  <c r="U3" i="232"/>
  <c r="T3" i="232"/>
  <c r="Q3" i="232"/>
  <c r="M3" i="232"/>
  <c r="L3" i="232"/>
  <c r="I3" i="232"/>
  <c r="Q3" i="121"/>
  <c r="AH3" i="121" s="1"/>
  <c r="G3" i="54"/>
  <c r="AP12" i="120"/>
  <c r="AA4" i="122"/>
  <c r="AR4" i="122" s="1"/>
  <c r="Q4" i="55"/>
  <c r="T4" i="124"/>
  <c r="AK4" i="124" s="1"/>
  <c r="J4" i="57"/>
  <c r="AF5" i="127"/>
  <c r="M4" i="130"/>
  <c r="AD4" i="130" s="1"/>
  <c r="C4" i="63"/>
  <c r="N3" i="117"/>
  <c r="AE3" i="117" s="1"/>
  <c r="D3" i="50"/>
  <c r="P3" i="116"/>
  <c r="AG3" i="116" s="1"/>
  <c r="F3" i="49"/>
  <c r="AP20" i="118"/>
  <c r="Y14" i="118" s="1"/>
  <c r="AP14" i="118" s="1"/>
  <c r="AP12" i="118" s="1"/>
  <c r="AE20" i="122"/>
  <c r="N14" i="122" s="1"/>
  <c r="AE14" i="122" s="1"/>
  <c r="AE12" i="122" s="1"/>
  <c r="W3" i="128"/>
  <c r="AN3" i="128" s="1"/>
  <c r="M3" i="61"/>
  <c r="AI12" i="130"/>
  <c r="O3" i="271"/>
  <c r="G3" i="271"/>
  <c r="U3" i="271"/>
  <c r="M3" i="271"/>
  <c r="E3" i="271"/>
  <c r="T3" i="271"/>
  <c r="L3" i="271"/>
  <c r="D3" i="271"/>
  <c r="V3" i="271"/>
  <c r="I3" i="271"/>
  <c r="S3" i="271"/>
  <c r="H3" i="271"/>
  <c r="R3" i="271"/>
  <c r="F3" i="271"/>
  <c r="Q3" i="271"/>
  <c r="C3" i="271"/>
  <c r="P3" i="271"/>
  <c r="B3" i="271"/>
  <c r="N3" i="271"/>
  <c r="K3" i="271"/>
  <c r="J3" i="271"/>
  <c r="B39" i="169"/>
  <c r="B45" i="169"/>
  <c r="B37" i="169"/>
  <c r="B44" i="169"/>
  <c r="B36" i="169"/>
  <c r="B41" i="169"/>
  <c r="B43" i="169"/>
  <c r="B42" i="169"/>
  <c r="B40" i="169"/>
  <c r="B38" i="169"/>
  <c r="AP5" i="119"/>
  <c r="AH12" i="129"/>
  <c r="P3" i="120"/>
  <c r="AG3" i="120" s="1"/>
  <c r="F3" i="53"/>
  <c r="AD20" i="131"/>
  <c r="M14" i="131" s="1"/>
  <c r="AD14" i="131" s="1"/>
  <c r="B45" i="163"/>
  <c r="B37" i="163"/>
  <c r="B44" i="163"/>
  <c r="B36" i="163"/>
  <c r="B41" i="163"/>
  <c r="B42" i="163"/>
  <c r="B40" i="163"/>
  <c r="B39" i="163"/>
  <c r="B38" i="163"/>
  <c r="B43" i="163"/>
  <c r="V3" i="117"/>
  <c r="AM3" i="117" s="1"/>
  <c r="L3" i="50"/>
  <c r="AM15" i="117"/>
  <c r="V13" i="117" s="1"/>
  <c r="AM13" i="117" s="1"/>
  <c r="AM12" i="117" s="1"/>
  <c r="AJ5" i="119"/>
  <c r="AJ20" i="121"/>
  <c r="S14" i="121" s="1"/>
  <c r="AJ14" i="121" s="1"/>
  <c r="AD20" i="119"/>
  <c r="M14" i="119" s="1"/>
  <c r="AD14" i="119" s="1"/>
  <c r="AD12" i="119" s="1"/>
  <c r="AN20" i="123"/>
  <c r="W14" i="123" s="1"/>
  <c r="AN14" i="123" s="1"/>
  <c r="AN12" i="123" s="1"/>
  <c r="AI5" i="128"/>
  <c r="AK12" i="130"/>
  <c r="T3" i="115"/>
  <c r="AK3" i="115" s="1"/>
  <c r="J3" i="48"/>
  <c r="L3" i="127"/>
  <c r="AC3" i="127" s="1"/>
  <c r="B3" i="60"/>
  <c r="AE5" i="116"/>
  <c r="B5" i="170"/>
  <c r="B7" i="170" s="1"/>
  <c r="B6" i="170"/>
  <c r="B8" i="170" s="1"/>
  <c r="R2" i="241"/>
  <c r="J2" i="241"/>
  <c r="B2" i="241"/>
  <c r="Q2" i="241"/>
  <c r="I2" i="241"/>
  <c r="P2" i="241"/>
  <c r="H2" i="241"/>
  <c r="O2" i="241"/>
  <c r="G2" i="241"/>
  <c r="V2" i="241"/>
  <c r="N2" i="241"/>
  <c r="F2" i="241"/>
  <c r="T2" i="241"/>
  <c r="L2" i="241"/>
  <c r="D2" i="241"/>
  <c r="S2" i="241"/>
  <c r="K2" i="241"/>
  <c r="C2" i="241"/>
  <c r="M2" i="241"/>
  <c r="E2" i="241"/>
  <c r="U2" i="241"/>
  <c r="Y3" i="117"/>
  <c r="AP3" i="117" s="1"/>
  <c r="O3" i="50"/>
  <c r="AH15" i="121"/>
  <c r="Q13" i="121" s="1"/>
  <c r="AH13" i="121" s="1"/>
  <c r="AH12" i="121" s="1"/>
  <c r="Y3" i="124"/>
  <c r="AP3" i="124" s="1"/>
  <c r="AP2" i="124" s="1"/>
  <c r="O2" i="57" s="1"/>
  <c r="O3" i="57"/>
  <c r="X3" i="127"/>
  <c r="AO3" i="127" s="1"/>
  <c r="AO2" i="127" s="1"/>
  <c r="N2" i="60" s="1"/>
  <c r="N3" i="60"/>
  <c r="AG12" i="128"/>
  <c r="W4" i="129"/>
  <c r="AN4" i="129" s="1"/>
  <c r="M4" i="62"/>
  <c r="AI20" i="132"/>
  <c r="R14" i="132" s="1"/>
  <c r="AI14" i="132" s="1"/>
  <c r="AI12" i="132" s="1"/>
  <c r="AA3" i="124"/>
  <c r="AR3" i="124" s="1"/>
  <c r="AR2" i="124" s="1"/>
  <c r="Q2" i="57" s="1"/>
  <c r="Q3" i="57"/>
  <c r="AJ20" i="118"/>
  <c r="S14" i="118" s="1"/>
  <c r="AJ14" i="118" s="1"/>
  <c r="AK12" i="116"/>
  <c r="AM12" i="125"/>
  <c r="AL12" i="127"/>
  <c r="J3" i="27"/>
  <c r="J3" i="82"/>
  <c r="AA3" i="118"/>
  <c r="AR3" i="118" s="1"/>
  <c r="Q3" i="51"/>
  <c r="N4" i="73"/>
  <c r="N4" i="18"/>
  <c r="T3" i="129"/>
  <c r="AK3" i="129" s="1"/>
  <c r="AK2" i="129" s="1"/>
  <c r="J2" i="62" s="1"/>
  <c r="J3" i="62"/>
  <c r="Q4" i="124"/>
  <c r="AH4" i="124" s="1"/>
  <c r="G4" i="57"/>
  <c r="B16" i="164"/>
  <c r="B15" i="164"/>
  <c r="B21" i="164" s="1"/>
  <c r="AF12" i="125"/>
  <c r="B25" i="164"/>
  <c r="B17" i="164"/>
  <c r="B24" i="164"/>
  <c r="B23" i="164"/>
  <c r="B20" i="164"/>
  <c r="B19" i="164"/>
  <c r="B18" i="164"/>
  <c r="B28" i="164"/>
  <c r="B27" i="164"/>
  <c r="J2" i="99"/>
  <c r="B2" i="99"/>
  <c r="P2" i="99"/>
  <c r="H2" i="99"/>
  <c r="N2" i="99"/>
  <c r="F2" i="99"/>
  <c r="L2" i="99"/>
  <c r="D2" i="99"/>
  <c r="K2" i="99"/>
  <c r="L2" i="93"/>
  <c r="D2" i="93"/>
  <c r="L2" i="87"/>
  <c r="D2" i="87"/>
  <c r="I2" i="99"/>
  <c r="K2" i="93"/>
  <c r="C2" i="93"/>
  <c r="K2" i="87"/>
  <c r="C2" i="87"/>
  <c r="G2" i="99"/>
  <c r="J2" i="93"/>
  <c r="B2" i="93"/>
  <c r="J2" i="87"/>
  <c r="B2" i="87"/>
  <c r="E2" i="99"/>
  <c r="Q2" i="93"/>
  <c r="I2" i="93"/>
  <c r="Q2" i="87"/>
  <c r="I2" i="87"/>
  <c r="C2" i="99"/>
  <c r="P2" i="93"/>
  <c r="H2" i="93"/>
  <c r="P2" i="87"/>
  <c r="H2" i="87"/>
  <c r="O2" i="99"/>
  <c r="N2" i="93"/>
  <c r="F2" i="93"/>
  <c r="N2" i="87"/>
  <c r="F2" i="87"/>
  <c r="M2" i="93"/>
  <c r="M2" i="87"/>
  <c r="Q2" i="99"/>
  <c r="G2" i="93"/>
  <c r="G2" i="87"/>
  <c r="M2" i="99"/>
  <c r="E2" i="93"/>
  <c r="E2" i="87"/>
  <c r="O2" i="93"/>
  <c r="O2" i="87"/>
  <c r="U4" i="120"/>
  <c r="AL4" i="120" s="1"/>
  <c r="K4" i="53"/>
  <c r="R2" i="262"/>
  <c r="J2" i="262"/>
  <c r="B2" i="262"/>
  <c r="Q2" i="262"/>
  <c r="I2" i="262"/>
  <c r="P2" i="262"/>
  <c r="H2" i="262"/>
  <c r="O2" i="262"/>
  <c r="G2" i="262"/>
  <c r="V2" i="262"/>
  <c r="N2" i="262"/>
  <c r="F2" i="262"/>
  <c r="U2" i="262"/>
  <c r="M2" i="262"/>
  <c r="E2" i="262"/>
  <c r="C2" i="262"/>
  <c r="T2" i="262"/>
  <c r="S2" i="262"/>
  <c r="L2" i="262"/>
  <c r="K2" i="262"/>
  <c r="D2" i="262"/>
  <c r="AK2" i="120"/>
  <c r="J2" i="53" s="1"/>
  <c r="AA4" i="126"/>
  <c r="AR4" i="126" s="1"/>
  <c r="Q4" i="59"/>
  <c r="W3" i="119"/>
  <c r="AN3" i="119" s="1"/>
  <c r="AN2" i="119" s="1"/>
  <c r="M2" i="52" s="1"/>
  <c r="M3" i="52"/>
  <c r="AK12" i="122"/>
  <c r="AL12" i="122"/>
  <c r="X4" i="119"/>
  <c r="AO4" i="119" s="1"/>
  <c r="N4" i="52"/>
  <c r="AO12" i="120"/>
  <c r="AF5" i="122"/>
  <c r="R4" i="124"/>
  <c r="AI4" i="124" s="1"/>
  <c r="H4" i="57"/>
  <c r="T3" i="125"/>
  <c r="AK3" i="125" s="1"/>
  <c r="J3" i="58"/>
  <c r="AR20" i="128"/>
  <c r="AA14" i="128" s="1"/>
  <c r="AR14" i="128" s="1"/>
  <c r="T3" i="116"/>
  <c r="AK3" i="116" s="1"/>
  <c r="J3" i="49"/>
  <c r="AO20" i="115"/>
  <c r="X14" i="115" s="1"/>
  <c r="AO14" i="115" s="1"/>
  <c r="W3" i="118"/>
  <c r="AN3" i="118" s="1"/>
  <c r="M3" i="51"/>
  <c r="AP15" i="117"/>
  <c r="Y13" i="117" s="1"/>
  <c r="AP13" i="117" s="1"/>
  <c r="AP12" i="117" s="1"/>
  <c r="M3" i="121"/>
  <c r="AD3" i="121" s="1"/>
  <c r="C3" i="54"/>
  <c r="L3" i="125"/>
  <c r="AC3" i="125" s="1"/>
  <c r="AC2" i="125" s="1"/>
  <c r="B2" i="58" s="1"/>
  <c r="B3" i="58"/>
  <c r="W4" i="128"/>
  <c r="AN4" i="128" s="1"/>
  <c r="M4" i="61"/>
  <c r="AJ12" i="128"/>
  <c r="U3" i="130"/>
  <c r="AL3" i="130" s="1"/>
  <c r="K3" i="63"/>
  <c r="AD12" i="132"/>
  <c r="L3" i="116"/>
  <c r="AC3" i="116" s="1"/>
  <c r="AC2" i="116" s="1"/>
  <c r="B2" i="49" s="1"/>
  <c r="B3" i="49"/>
  <c r="P3" i="119"/>
  <c r="AG3" i="119" s="1"/>
  <c r="AG2" i="119" s="1"/>
  <c r="F2" i="52" s="1"/>
  <c r="F3" i="52"/>
  <c r="AR5" i="122"/>
  <c r="AO5" i="125"/>
  <c r="AA3" i="128"/>
  <c r="AR3" i="128" s="1"/>
  <c r="Q3" i="61"/>
  <c r="AG15" i="126"/>
  <c r="P13" i="126" s="1"/>
  <c r="AG13" i="126" s="1"/>
  <c r="AG12" i="126" s="1"/>
  <c r="U2" i="247"/>
  <c r="T2" i="247"/>
  <c r="S2" i="247"/>
  <c r="R2" i="247"/>
  <c r="Q2" i="247"/>
  <c r="P2" i="247"/>
  <c r="H2" i="247"/>
  <c r="O2" i="247"/>
  <c r="G2" i="247"/>
  <c r="N2" i="247"/>
  <c r="F2" i="247"/>
  <c r="M2" i="247"/>
  <c r="E2" i="247"/>
  <c r="L2" i="247"/>
  <c r="D2" i="247"/>
  <c r="J2" i="247"/>
  <c r="B2" i="247"/>
  <c r="V2" i="247"/>
  <c r="I2" i="247"/>
  <c r="K2" i="247"/>
  <c r="C2" i="247"/>
  <c r="AQ5" i="120"/>
  <c r="M3" i="122"/>
  <c r="AD3" i="122" s="1"/>
  <c r="C3" i="55"/>
  <c r="U4" i="123"/>
  <c r="AL4" i="123" s="1"/>
  <c r="K4" i="56"/>
  <c r="U3" i="126"/>
  <c r="AL3" i="126" s="1"/>
  <c r="K3" i="59"/>
  <c r="AH12" i="125"/>
  <c r="O3" i="129"/>
  <c r="AF3" i="129" s="1"/>
  <c r="AF2" i="129" s="1"/>
  <c r="E2" i="62" s="1"/>
  <c r="E3" i="62"/>
  <c r="AL5" i="131"/>
  <c r="AO12" i="131"/>
  <c r="L4" i="121"/>
  <c r="AC4" i="121" s="1"/>
  <c r="B4" i="54"/>
  <c r="L3" i="115"/>
  <c r="AC3" i="115" s="1"/>
  <c r="B3" i="48"/>
  <c r="AN12" i="125"/>
  <c r="AJ5" i="130"/>
  <c r="U3" i="118"/>
  <c r="AL3" i="118" s="1"/>
  <c r="K3" i="51"/>
  <c r="AI15" i="117"/>
  <c r="R13" i="117" s="1"/>
  <c r="AI13" i="117" s="1"/>
  <c r="AI12" i="117" s="1"/>
  <c r="AD20" i="126"/>
  <c r="M14" i="126" s="1"/>
  <c r="AD14" i="126" s="1"/>
  <c r="AD12" i="126" s="1"/>
  <c r="AO12" i="115"/>
  <c r="U3" i="241"/>
  <c r="M3" i="241"/>
  <c r="E3" i="241"/>
  <c r="T3" i="241"/>
  <c r="L3" i="241"/>
  <c r="D3" i="241"/>
  <c r="S3" i="241"/>
  <c r="K3" i="241"/>
  <c r="C3" i="241"/>
  <c r="R3" i="241"/>
  <c r="J3" i="241"/>
  <c r="B3" i="241"/>
  <c r="Q3" i="241"/>
  <c r="I3" i="241"/>
  <c r="O3" i="241"/>
  <c r="G3" i="241"/>
  <c r="V3" i="241"/>
  <c r="N3" i="241"/>
  <c r="F3" i="241"/>
  <c r="P3" i="241"/>
  <c r="H3" i="241"/>
  <c r="AK5" i="117"/>
  <c r="AQ15" i="117"/>
  <c r="Z13" i="117" s="1"/>
  <c r="AQ13" i="117" s="1"/>
  <c r="AQ12" i="117" s="1"/>
  <c r="AM5" i="125"/>
  <c r="AC15" i="127"/>
  <c r="L13" i="127" s="1"/>
  <c r="AC13" i="127" s="1"/>
  <c r="P3" i="130"/>
  <c r="AG3" i="130" s="1"/>
  <c r="F3" i="63"/>
  <c r="Q3" i="117"/>
  <c r="AH3" i="117" s="1"/>
  <c r="G3" i="50"/>
  <c r="AG5" i="127"/>
  <c r="AQ5" i="117"/>
  <c r="AQ15" i="124"/>
  <c r="Z13" i="124" s="1"/>
  <c r="AQ13" i="124" s="1"/>
  <c r="AQ12" i="124" s="1"/>
  <c r="Q3" i="49"/>
  <c r="AA3" i="116"/>
  <c r="AR3" i="116" s="1"/>
  <c r="S3" i="128"/>
  <c r="AJ3" i="128" s="1"/>
  <c r="I3" i="61"/>
  <c r="AL12" i="118"/>
  <c r="Q3" i="80"/>
  <c r="Q3" i="25"/>
  <c r="M3" i="132"/>
  <c r="AD3" i="132" s="1"/>
  <c r="C3" i="65"/>
  <c r="AK2" i="131"/>
  <c r="J2" i="64" s="1"/>
  <c r="AA3" i="125"/>
  <c r="AR3" i="125" s="1"/>
  <c r="AR2" i="125" s="1"/>
  <c r="Q2" i="58" s="1"/>
  <c r="Q3" i="58"/>
  <c r="Q3" i="125"/>
  <c r="AH3" i="125" s="1"/>
  <c r="G3" i="58"/>
  <c r="Q3" i="129"/>
  <c r="AH3" i="129" s="1"/>
  <c r="G3" i="62"/>
  <c r="T3" i="132"/>
  <c r="AK3" i="132" s="1"/>
  <c r="AK2" i="132" s="1"/>
  <c r="J2" i="65" s="1"/>
  <c r="J3" i="65"/>
  <c r="AF12" i="118"/>
  <c r="AG12" i="121"/>
  <c r="M3" i="129"/>
  <c r="AD3" i="129" s="1"/>
  <c r="C3" i="62"/>
  <c r="P3" i="131"/>
  <c r="AG3" i="131" s="1"/>
  <c r="F3" i="64"/>
  <c r="U3" i="121"/>
  <c r="AL3" i="121" s="1"/>
  <c r="K3" i="54"/>
  <c r="Q3" i="115"/>
  <c r="AH3" i="115" s="1"/>
  <c r="G3" i="48"/>
  <c r="AA4" i="117"/>
  <c r="AR4" i="117" s="1"/>
  <c r="Q4" i="50"/>
  <c r="AE12" i="132"/>
  <c r="V3" i="118"/>
  <c r="AM3" i="118" s="1"/>
  <c r="L3" i="51"/>
  <c r="L3" i="121"/>
  <c r="AC3" i="121" s="1"/>
  <c r="AC2" i="121" s="1"/>
  <c r="B2" i="54" s="1"/>
  <c r="B3" i="54"/>
  <c r="N3" i="118"/>
  <c r="AE3" i="118" s="1"/>
  <c r="D3" i="51"/>
  <c r="Q3" i="118"/>
  <c r="AH3" i="118" s="1"/>
  <c r="AH2" i="118" s="1"/>
  <c r="G2" i="51" s="1"/>
  <c r="G3" i="51"/>
  <c r="AM12" i="131"/>
  <c r="O3" i="124"/>
  <c r="AF3" i="124" s="1"/>
  <c r="E3" i="57"/>
  <c r="N3" i="115"/>
  <c r="AE3" i="115" s="1"/>
  <c r="D3" i="48"/>
  <c r="L3" i="75"/>
  <c r="L3" i="20"/>
  <c r="L4" i="120"/>
  <c r="AC4" i="120" s="1"/>
  <c r="B4" i="53"/>
  <c r="U4" i="121"/>
  <c r="AL4" i="121" s="1"/>
  <c r="K4" i="54"/>
  <c r="M3" i="116"/>
  <c r="AD3" i="116" s="1"/>
  <c r="C3" i="49"/>
  <c r="Q2" i="229"/>
  <c r="I2" i="229"/>
  <c r="P2" i="229"/>
  <c r="H2" i="229"/>
  <c r="O2" i="229"/>
  <c r="G2" i="229"/>
  <c r="V2" i="229"/>
  <c r="N2" i="229"/>
  <c r="F2" i="229"/>
  <c r="U2" i="229"/>
  <c r="M2" i="229"/>
  <c r="E2" i="229"/>
  <c r="T2" i="229"/>
  <c r="L2" i="229"/>
  <c r="D2" i="229"/>
  <c r="S2" i="229"/>
  <c r="R2" i="229"/>
  <c r="K2" i="229"/>
  <c r="J2" i="229"/>
  <c r="C2" i="229"/>
  <c r="B2" i="229"/>
  <c r="AI12" i="121"/>
  <c r="S4" i="122"/>
  <c r="AJ4" i="122" s="1"/>
  <c r="I4" i="55"/>
  <c r="AE12" i="124"/>
  <c r="W3" i="127"/>
  <c r="AN3" i="127" s="1"/>
  <c r="M3" i="60"/>
  <c r="AN5" i="126"/>
  <c r="T3" i="118"/>
  <c r="AK3" i="118" s="1"/>
  <c r="AK2" i="118" s="1"/>
  <c r="J2" i="51" s="1"/>
  <c r="J3" i="51"/>
  <c r="AP20" i="123"/>
  <c r="Y14" i="123" s="1"/>
  <c r="AP14" i="123" s="1"/>
  <c r="AP12" i="123" s="1"/>
  <c r="AF12" i="115"/>
  <c r="AH5" i="116"/>
  <c r="P3" i="129"/>
  <c r="AG3" i="129" s="1"/>
  <c r="F3" i="62"/>
  <c r="AO12" i="130"/>
  <c r="B33" i="160"/>
  <c r="B21" i="160"/>
  <c r="B32" i="160"/>
  <c r="B20" i="160"/>
  <c r="B29" i="160"/>
  <c r="B31" i="160"/>
  <c r="B30" i="160"/>
  <c r="B28" i="160"/>
  <c r="B26" i="160"/>
  <c r="B22" i="160"/>
  <c r="B35" i="160"/>
  <c r="B34" i="160"/>
  <c r="AQ15" i="115"/>
  <c r="Z13" i="115" s="1"/>
  <c r="AQ13" i="115" s="1"/>
  <c r="AQ12" i="115" s="1"/>
  <c r="O2" i="259"/>
  <c r="G2" i="259"/>
  <c r="V2" i="259"/>
  <c r="N2" i="259"/>
  <c r="F2" i="259"/>
  <c r="U2" i="259"/>
  <c r="M2" i="259"/>
  <c r="E2" i="259"/>
  <c r="S2" i="259"/>
  <c r="K2" i="259"/>
  <c r="C2" i="259"/>
  <c r="R2" i="259"/>
  <c r="J2" i="259"/>
  <c r="B2" i="259"/>
  <c r="H2" i="259"/>
  <c r="D2" i="259"/>
  <c r="T2" i="259"/>
  <c r="Q2" i="259"/>
  <c r="P2" i="259"/>
  <c r="L2" i="259"/>
  <c r="I2" i="259"/>
  <c r="W3" i="117"/>
  <c r="AN3" i="117" s="1"/>
  <c r="M3" i="50"/>
  <c r="W4" i="117"/>
  <c r="AN4" i="117" s="1"/>
  <c r="M4" i="50"/>
  <c r="AJ12" i="118"/>
  <c r="AI5" i="120"/>
  <c r="AD12" i="123"/>
  <c r="Z3" i="125"/>
  <c r="AQ3" i="125" s="1"/>
  <c r="P3" i="58"/>
  <c r="Z3" i="127"/>
  <c r="AQ3" i="127" s="1"/>
  <c r="P3" i="60"/>
  <c r="N3" i="132"/>
  <c r="AE3" i="132" s="1"/>
  <c r="D3" i="65"/>
  <c r="AC12" i="115"/>
  <c r="P3" i="247"/>
  <c r="H3" i="247"/>
  <c r="O3" i="247"/>
  <c r="G3" i="247"/>
  <c r="V3" i="247"/>
  <c r="N3" i="247"/>
  <c r="F3" i="247"/>
  <c r="U3" i="247"/>
  <c r="M3" i="247"/>
  <c r="E3" i="247"/>
  <c r="T3" i="247"/>
  <c r="L3" i="247"/>
  <c r="D3" i="247"/>
  <c r="R3" i="247"/>
  <c r="Q3" i="247"/>
  <c r="K3" i="247"/>
  <c r="J3" i="247"/>
  <c r="I3" i="247"/>
  <c r="B3" i="247"/>
  <c r="S3" i="247"/>
  <c r="C3" i="247"/>
  <c r="U2" i="244"/>
  <c r="M2" i="244"/>
  <c r="E2" i="244"/>
  <c r="T2" i="244"/>
  <c r="L2" i="244"/>
  <c r="D2" i="244"/>
  <c r="S2" i="244"/>
  <c r="K2" i="244"/>
  <c r="C2" i="244"/>
  <c r="R2" i="244"/>
  <c r="J2" i="244"/>
  <c r="B2" i="244"/>
  <c r="Q2" i="244"/>
  <c r="I2" i="244"/>
  <c r="O2" i="244"/>
  <c r="G2" i="244"/>
  <c r="V2" i="244"/>
  <c r="N2" i="244"/>
  <c r="F2" i="244"/>
  <c r="P2" i="244"/>
  <c r="H2" i="244"/>
  <c r="W4" i="121"/>
  <c r="AN4" i="121" s="1"/>
  <c r="M4" i="54"/>
  <c r="AE20" i="121"/>
  <c r="N14" i="121" s="1"/>
  <c r="AE14" i="121" s="1"/>
  <c r="AE12" i="121" s="1"/>
  <c r="AF5" i="128"/>
  <c r="R3" i="129"/>
  <c r="AI3" i="129" s="1"/>
  <c r="H3" i="62"/>
  <c r="AJ15" i="131"/>
  <c r="S13" i="131" s="1"/>
  <c r="AJ13" i="131" s="1"/>
  <c r="AJ12" i="131" s="1"/>
  <c r="AO15" i="132"/>
  <c r="X13" i="132" s="1"/>
  <c r="AO13" i="132" s="1"/>
  <c r="AO12" i="132" s="1"/>
  <c r="U3" i="120"/>
  <c r="AL3" i="120" s="1"/>
  <c r="AL2" i="120" s="1"/>
  <c r="K2" i="53" s="1"/>
  <c r="K3" i="53"/>
  <c r="AM20" i="121"/>
  <c r="V14" i="121" s="1"/>
  <c r="AM14" i="121" s="1"/>
  <c r="AM12" i="121" s="1"/>
  <c r="AF20" i="120"/>
  <c r="O14" i="120" s="1"/>
  <c r="AF14" i="120" s="1"/>
  <c r="AO20" i="124"/>
  <c r="X14" i="124" s="1"/>
  <c r="AO14" i="124" s="1"/>
  <c r="AO12" i="124" s="1"/>
  <c r="V3" i="129"/>
  <c r="AM3" i="129" s="1"/>
  <c r="L3" i="62"/>
  <c r="AD20" i="128"/>
  <c r="M14" i="128" s="1"/>
  <c r="AD14" i="128" s="1"/>
  <c r="AD12" i="128" s="1"/>
  <c r="AH15" i="115"/>
  <c r="Q13" i="115" s="1"/>
  <c r="AH13" i="115" s="1"/>
  <c r="AH12" i="115" s="1"/>
  <c r="AJ5" i="127"/>
  <c r="AH5" i="128"/>
  <c r="AR15" i="115"/>
  <c r="AA13" i="115" s="1"/>
  <c r="AR13" i="115" s="1"/>
  <c r="AR12" i="115" s="1"/>
  <c r="AH20" i="116"/>
  <c r="Q14" i="116" s="1"/>
  <c r="AH14" i="116" s="1"/>
  <c r="AH12" i="116" s="1"/>
  <c r="AM5" i="119"/>
  <c r="AI20" i="120"/>
  <c r="R14" i="120" s="1"/>
  <c r="AI14" i="120" s="1"/>
  <c r="AI12" i="120" s="1"/>
  <c r="AG5" i="122"/>
  <c r="AI5" i="123"/>
  <c r="AG15" i="123"/>
  <c r="P13" i="123" s="1"/>
  <c r="AG13" i="123" s="1"/>
  <c r="AG12" i="123" s="1"/>
  <c r="AG15" i="129"/>
  <c r="P13" i="129" s="1"/>
  <c r="AG13" i="129" s="1"/>
  <c r="AG12" i="129" s="1"/>
  <c r="AJ15" i="130"/>
  <c r="S13" i="130" s="1"/>
  <c r="AJ13" i="130" s="1"/>
  <c r="AJ12" i="130" s="1"/>
  <c r="AD15" i="131"/>
  <c r="M13" i="131" s="1"/>
  <c r="AD13" i="131" s="1"/>
  <c r="AD12" i="131" s="1"/>
  <c r="AA3" i="119"/>
  <c r="AR3" i="119" s="1"/>
  <c r="AR2" i="119" s="1"/>
  <c r="Q2" i="52" s="1"/>
  <c r="Q3" i="52"/>
  <c r="AM12" i="129"/>
  <c r="V4" i="124"/>
  <c r="AM4" i="124" s="1"/>
  <c r="L4" i="57"/>
  <c r="N3" i="126"/>
  <c r="AE3" i="126" s="1"/>
  <c r="AE2" i="126" s="1"/>
  <c r="D2" i="59" s="1"/>
  <c r="D3" i="59"/>
  <c r="AR12" i="128"/>
  <c r="K3" i="68"/>
  <c r="K3" i="13"/>
  <c r="AF12" i="120"/>
  <c r="AC12" i="118"/>
  <c r="N3" i="26"/>
  <c r="N3" i="81"/>
  <c r="Y3" i="129"/>
  <c r="AP3" i="129" s="1"/>
  <c r="AP2" i="129" s="1"/>
  <c r="O2" i="62" s="1"/>
  <c r="O3" i="62"/>
  <c r="Z4" i="121"/>
  <c r="AQ4" i="121" s="1"/>
  <c r="P4" i="54"/>
  <c r="S3" i="123"/>
  <c r="AJ3" i="123" s="1"/>
  <c r="AJ2" i="123" s="1"/>
  <c r="I2" i="56" s="1"/>
  <c r="I3" i="56"/>
  <c r="R3" i="122"/>
  <c r="AI3" i="122" s="1"/>
  <c r="H3" i="55"/>
  <c r="L4" i="126"/>
  <c r="AC4" i="126" s="1"/>
  <c r="B4" i="59"/>
  <c r="Y3" i="120"/>
  <c r="AP3" i="120" s="1"/>
  <c r="O3" i="53"/>
  <c r="K3" i="73"/>
  <c r="K3" i="18"/>
  <c r="AA3" i="127"/>
  <c r="AR3" i="127" s="1"/>
  <c r="AR2" i="127" s="1"/>
  <c r="Q2" i="60" s="1"/>
  <c r="Q3" i="60"/>
  <c r="L3" i="131"/>
  <c r="AC3" i="131" s="1"/>
  <c r="AC2" i="131" s="1"/>
  <c r="B2" i="64" s="1"/>
  <c r="B3" i="64"/>
  <c r="T3" i="229"/>
  <c r="L3" i="229"/>
  <c r="D3" i="229"/>
  <c r="S3" i="229"/>
  <c r="K3" i="229"/>
  <c r="C3" i="229"/>
  <c r="R3" i="229"/>
  <c r="J3" i="229"/>
  <c r="B3" i="229"/>
  <c r="Q3" i="229"/>
  <c r="I3" i="229"/>
  <c r="P3" i="229"/>
  <c r="H3" i="229"/>
  <c r="O3" i="229"/>
  <c r="G3" i="229"/>
  <c r="F3" i="229"/>
  <c r="E3" i="229"/>
  <c r="V3" i="229"/>
  <c r="U3" i="229"/>
  <c r="N3" i="229"/>
  <c r="M3" i="229"/>
  <c r="Y3" i="121"/>
  <c r="AP3" i="121" s="1"/>
  <c r="AP2" i="121" s="1"/>
  <c r="O2" i="54" s="1"/>
  <c r="O3" i="54"/>
  <c r="AN12" i="127"/>
  <c r="AF12" i="128"/>
  <c r="X3" i="129"/>
  <c r="AO3" i="129" s="1"/>
  <c r="N3" i="62"/>
  <c r="O3" i="132"/>
  <c r="AF3" i="132" s="1"/>
  <c r="E3" i="65"/>
  <c r="AE20" i="118"/>
  <c r="N14" i="118" s="1"/>
  <c r="AE14" i="118" s="1"/>
  <c r="AE12" i="118" s="1"/>
  <c r="AA3" i="120"/>
  <c r="AR3" i="120" s="1"/>
  <c r="Q3" i="53"/>
  <c r="AD20" i="120"/>
  <c r="M14" i="120" s="1"/>
  <c r="AD14" i="120" s="1"/>
  <c r="AJ5" i="122"/>
  <c r="M4" i="125"/>
  <c r="AD4" i="125" s="1"/>
  <c r="C4" i="58"/>
  <c r="L3" i="129"/>
  <c r="AC3" i="129" s="1"/>
  <c r="AC2" i="129" s="1"/>
  <c r="B2" i="62" s="1"/>
  <c r="B3" i="62"/>
  <c r="AQ5" i="131"/>
  <c r="B41" i="160"/>
  <c r="B40" i="160"/>
  <c r="B45" i="160"/>
  <c r="B37" i="160"/>
  <c r="B44" i="160"/>
  <c r="B43" i="160"/>
  <c r="B42" i="160"/>
  <c r="B39" i="160"/>
  <c r="B38" i="160"/>
  <c r="B36" i="160"/>
  <c r="V4" i="115"/>
  <c r="AM4" i="115" s="1"/>
  <c r="AM2" i="115" s="1"/>
  <c r="L2" i="48" s="1"/>
  <c r="L4" i="48"/>
  <c r="R3" i="259"/>
  <c r="J3" i="259"/>
  <c r="B3" i="259"/>
  <c r="Q3" i="259"/>
  <c r="I3" i="259"/>
  <c r="P3" i="259"/>
  <c r="H3" i="259"/>
  <c r="O3" i="259"/>
  <c r="G3" i="259"/>
  <c r="V3" i="259"/>
  <c r="N3" i="259"/>
  <c r="F3" i="259"/>
  <c r="U3" i="259"/>
  <c r="M3" i="259"/>
  <c r="E3" i="259"/>
  <c r="K3" i="259"/>
  <c r="D3" i="259"/>
  <c r="L3" i="259"/>
  <c r="C3" i="259"/>
  <c r="T3" i="259"/>
  <c r="S3" i="259"/>
  <c r="U3" i="119"/>
  <c r="AL3" i="119" s="1"/>
  <c r="AL2" i="119" s="1"/>
  <c r="K2" i="52" s="1"/>
  <c r="K3" i="52"/>
  <c r="AH5" i="119"/>
  <c r="AF15" i="121"/>
  <c r="O13" i="121" s="1"/>
  <c r="AF13" i="121" s="1"/>
  <c r="AF12" i="121" s="1"/>
  <c r="AM12" i="123"/>
  <c r="M3" i="123"/>
  <c r="AD3" i="123" s="1"/>
  <c r="C3" i="56"/>
  <c r="AM5" i="127"/>
  <c r="AI12" i="127"/>
  <c r="B25" i="171"/>
  <c r="B17" i="171"/>
  <c r="B24" i="171"/>
  <c r="B23" i="171"/>
  <c r="B22" i="171"/>
  <c r="B21" i="171"/>
  <c r="B28" i="171"/>
  <c r="B20" i="171"/>
  <c r="B27" i="171"/>
  <c r="B19" i="171"/>
  <c r="B26" i="171"/>
  <c r="B18" i="171"/>
  <c r="W3" i="116"/>
  <c r="AN3" i="116" s="1"/>
  <c r="M3" i="49"/>
  <c r="U2" i="265"/>
  <c r="M2" i="265"/>
  <c r="E2" i="265"/>
  <c r="T2" i="265"/>
  <c r="L2" i="265"/>
  <c r="D2" i="265"/>
  <c r="S2" i="265"/>
  <c r="K2" i="265"/>
  <c r="C2" i="265"/>
  <c r="R2" i="265"/>
  <c r="J2" i="265"/>
  <c r="B2" i="265"/>
  <c r="Q2" i="265"/>
  <c r="I2" i="265"/>
  <c r="P2" i="265"/>
  <c r="H2" i="265"/>
  <c r="F2" i="265"/>
  <c r="V2" i="265"/>
  <c r="O2" i="265"/>
  <c r="N2" i="265"/>
  <c r="G2" i="265"/>
  <c r="Z3" i="118"/>
  <c r="AQ3" i="118" s="1"/>
  <c r="P3" i="51"/>
  <c r="P3" i="244"/>
  <c r="H3" i="244"/>
  <c r="O3" i="244"/>
  <c r="G3" i="244"/>
  <c r="V3" i="244"/>
  <c r="N3" i="244"/>
  <c r="F3" i="244"/>
  <c r="U3" i="244"/>
  <c r="M3" i="244"/>
  <c r="E3" i="244"/>
  <c r="T3" i="244"/>
  <c r="L3" i="244"/>
  <c r="D3" i="244"/>
  <c r="R3" i="244"/>
  <c r="J3" i="244"/>
  <c r="B3" i="244"/>
  <c r="Q3" i="244"/>
  <c r="I3" i="244"/>
  <c r="S3" i="244"/>
  <c r="K3" i="244"/>
  <c r="C3" i="244"/>
  <c r="AG5" i="121"/>
  <c r="AE20" i="119"/>
  <c r="N14" i="119" s="1"/>
  <c r="AE14" i="119" s="1"/>
  <c r="AE12" i="119" s="1"/>
  <c r="AG5" i="123"/>
  <c r="AQ5" i="128"/>
  <c r="AI5" i="126"/>
  <c r="W3" i="130"/>
  <c r="AN3" i="130" s="1"/>
  <c r="AN2" i="130" s="1"/>
  <c r="M2" i="63" s="1"/>
  <c r="M3" i="63"/>
  <c r="O3" i="116"/>
  <c r="AF3" i="116" s="1"/>
  <c r="E3" i="49"/>
  <c r="S2" i="235"/>
  <c r="K2" i="235"/>
  <c r="C2" i="235"/>
  <c r="R2" i="235"/>
  <c r="J2" i="235"/>
  <c r="B2" i="235"/>
  <c r="P2" i="235"/>
  <c r="H2" i="235"/>
  <c r="O2" i="235"/>
  <c r="G2" i="235"/>
  <c r="V2" i="235"/>
  <c r="N2" i="235"/>
  <c r="F2" i="235"/>
  <c r="I2" i="235"/>
  <c r="E2" i="235"/>
  <c r="D2" i="235"/>
  <c r="U2" i="235"/>
  <c r="T2" i="235"/>
  <c r="Q2" i="235"/>
  <c r="M2" i="235"/>
  <c r="L2" i="235"/>
  <c r="R3" i="118"/>
  <c r="AI3" i="118" s="1"/>
  <c r="H3" i="51"/>
  <c r="P2" i="250"/>
  <c r="H2" i="250"/>
  <c r="O2" i="250"/>
  <c r="G2" i="250"/>
  <c r="V2" i="250"/>
  <c r="N2" i="250"/>
  <c r="F2" i="250"/>
  <c r="U2" i="250"/>
  <c r="M2" i="250"/>
  <c r="E2" i="250"/>
  <c r="T2" i="250"/>
  <c r="L2" i="250"/>
  <c r="D2" i="250"/>
  <c r="S2" i="250"/>
  <c r="R2" i="250"/>
  <c r="Q2" i="250"/>
  <c r="K2" i="250"/>
  <c r="J2" i="250"/>
  <c r="C2" i="250"/>
  <c r="B2" i="250"/>
  <c r="I2" i="250"/>
  <c r="AI5" i="121"/>
  <c r="W3" i="125"/>
  <c r="AN3" i="125" s="1"/>
  <c r="M3" i="58"/>
  <c r="Y3" i="127"/>
  <c r="AP3" i="127" s="1"/>
  <c r="O3" i="60"/>
  <c r="AF20" i="127"/>
  <c r="O14" i="127" s="1"/>
  <c r="AF14" i="127" s="1"/>
  <c r="AF12" i="127" s="1"/>
  <c r="AR12" i="131"/>
  <c r="V3" i="116"/>
  <c r="AM3" i="116" s="1"/>
  <c r="AM2" i="116" s="1"/>
  <c r="L2" i="49" s="1"/>
  <c r="L3" i="49"/>
  <c r="L3" i="118"/>
  <c r="AC3" i="118" s="1"/>
  <c r="B3" i="51"/>
  <c r="AG15" i="116"/>
  <c r="P13" i="116" s="1"/>
  <c r="AG13" i="116" s="1"/>
  <c r="AG12" i="116" s="1"/>
  <c r="AP15" i="119"/>
  <c r="Y13" i="119" s="1"/>
  <c r="AP13" i="119" s="1"/>
  <c r="AP12" i="119" s="1"/>
  <c r="S3" i="124"/>
  <c r="AJ3" i="124" s="1"/>
  <c r="I3" i="57"/>
  <c r="N3" i="124"/>
  <c r="AE3" i="124" s="1"/>
  <c r="D3" i="57"/>
  <c r="AM15" i="126"/>
  <c r="V13" i="126" s="1"/>
  <c r="AM13" i="126" s="1"/>
  <c r="AM12" i="126" s="1"/>
  <c r="AP20" i="130"/>
  <c r="Y14" i="130" s="1"/>
  <c r="AP14" i="130" s="1"/>
  <c r="AP12" i="130" s="1"/>
  <c r="AC20" i="127"/>
  <c r="L14" i="127" s="1"/>
  <c r="AC14" i="127" s="1"/>
  <c r="AE12" i="131"/>
  <c r="AF20" i="132"/>
  <c r="O14" i="132" s="1"/>
  <c r="AF14" i="132" s="1"/>
  <c r="AF12" i="132" s="1"/>
  <c r="AP12" i="127"/>
  <c r="AC5" i="117"/>
  <c r="N3" i="121"/>
  <c r="AE3" i="121" s="1"/>
  <c r="D3" i="54"/>
  <c r="T3" i="119"/>
  <c r="AK3" i="119" s="1"/>
  <c r="AK2" i="119" s="1"/>
  <c r="J2" i="52" s="1"/>
  <c r="J3" i="52"/>
  <c r="J3" i="71"/>
  <c r="J3" i="16"/>
  <c r="V3" i="123"/>
  <c r="AM3" i="123" s="1"/>
  <c r="L3" i="56"/>
  <c r="AM12" i="118"/>
  <c r="AG12" i="120"/>
  <c r="O3" i="22"/>
  <c r="O3" i="77"/>
  <c r="AL2" i="117"/>
  <c r="K2" i="50" s="1"/>
  <c r="B3" i="52"/>
  <c r="L3" i="119"/>
  <c r="AC3" i="119" s="1"/>
  <c r="AI12" i="119"/>
  <c r="AN12" i="122"/>
  <c r="S3" i="129"/>
  <c r="AJ3" i="129" s="1"/>
  <c r="I3" i="62"/>
  <c r="D3" i="8" a="1"/>
  <c r="D2" i="8" a="1"/>
  <c r="L7" i="4" a="1"/>
  <c r="AH2" i="122" l="1"/>
  <c r="G2" i="55" s="1"/>
  <c r="AI2" i="116"/>
  <c r="H2" i="49" s="1"/>
  <c r="L7" i="4"/>
  <c r="D3" i="8"/>
  <c r="D2" i="8"/>
  <c r="M4" i="119"/>
  <c r="AD4" i="119" s="1"/>
  <c r="C4" i="52"/>
  <c r="O4" i="132"/>
  <c r="AF4" i="132" s="1"/>
  <c r="E4" i="65"/>
  <c r="O4" i="127"/>
  <c r="AF4" i="127" s="1"/>
  <c r="E4" i="60"/>
  <c r="N4" i="118"/>
  <c r="AE4" i="118" s="1"/>
  <c r="D4" i="51"/>
  <c r="V4" i="121"/>
  <c r="AM4" i="121" s="1"/>
  <c r="L4" i="54"/>
  <c r="N4" i="121"/>
  <c r="AE4" i="121" s="1"/>
  <c r="D4" i="54"/>
  <c r="N4" i="119"/>
  <c r="AE4" i="119" s="1"/>
  <c r="D4" i="52"/>
  <c r="R4" i="123"/>
  <c r="AI4" i="123" s="1"/>
  <c r="H4" i="56"/>
  <c r="Y4" i="123"/>
  <c r="AP4" i="123" s="1"/>
  <c r="O4" i="56"/>
  <c r="AA4" i="120"/>
  <c r="AR4" i="120" s="1"/>
  <c r="Q4" i="53"/>
  <c r="AA4" i="116"/>
  <c r="AR4" i="116" s="1"/>
  <c r="AR2" i="116" s="1"/>
  <c r="Q2" i="49" s="1"/>
  <c r="Q4" i="49"/>
  <c r="S4" i="129"/>
  <c r="AJ4" i="129" s="1"/>
  <c r="I4" i="62"/>
  <c r="Y4" i="130"/>
  <c r="AP4" i="130" s="1"/>
  <c r="O4" i="63"/>
  <c r="M4" i="128"/>
  <c r="AD4" i="128" s="1"/>
  <c r="AD2" i="128" s="1"/>
  <c r="C2" i="61" s="1"/>
  <c r="C4" i="61"/>
  <c r="P4" i="124"/>
  <c r="AG4" i="124" s="1"/>
  <c r="F4" i="57"/>
  <c r="L2" i="66"/>
  <c r="L2" i="11"/>
  <c r="R4" i="120"/>
  <c r="AI4" i="120" s="1"/>
  <c r="H4" i="53"/>
  <c r="Y4" i="116"/>
  <c r="AP4" i="116" s="1"/>
  <c r="AP2" i="116" s="1"/>
  <c r="O2" i="49" s="1"/>
  <c r="O4" i="49"/>
  <c r="S4" i="132"/>
  <c r="AJ4" i="132" s="1"/>
  <c r="I4" i="65"/>
  <c r="O2" i="22"/>
  <c r="O2" i="77"/>
  <c r="R4" i="132"/>
  <c r="AI4" i="132" s="1"/>
  <c r="H4" i="65"/>
  <c r="L4" i="119"/>
  <c r="AC4" i="119" s="1"/>
  <c r="B4" i="52"/>
  <c r="Q4" i="123"/>
  <c r="AH4" i="123" s="1"/>
  <c r="G4" i="56"/>
  <c r="X4" i="124"/>
  <c r="AO4" i="124" s="1"/>
  <c r="N4" i="57"/>
  <c r="M4" i="126"/>
  <c r="AD4" i="126" s="1"/>
  <c r="C4" i="59"/>
  <c r="W4" i="123"/>
  <c r="AN4" i="123" s="1"/>
  <c r="AN2" i="123" s="1"/>
  <c r="M2" i="56" s="1"/>
  <c r="M4" i="56"/>
  <c r="N4" i="122"/>
  <c r="AE4" i="122" s="1"/>
  <c r="D4" i="55"/>
  <c r="M4" i="121"/>
  <c r="AD4" i="121" s="1"/>
  <c r="C4" i="54"/>
  <c r="Q2" i="80"/>
  <c r="Q2" i="25"/>
  <c r="B2" i="27"/>
  <c r="B2" i="82"/>
  <c r="B4" i="71"/>
  <c r="B4" i="16"/>
  <c r="K3" i="77"/>
  <c r="K3" i="22"/>
  <c r="J3" i="78"/>
  <c r="J3" i="23"/>
  <c r="P3" i="26"/>
  <c r="P3" i="81"/>
  <c r="N4" i="120"/>
  <c r="AE4" i="120" s="1"/>
  <c r="D4" i="53"/>
  <c r="P3" i="73"/>
  <c r="P3" i="18"/>
  <c r="C3" i="69"/>
  <c r="C3" i="14"/>
  <c r="N4" i="77"/>
  <c r="N4" i="22"/>
  <c r="K4" i="82"/>
  <c r="K4" i="27"/>
  <c r="AJ2" i="132"/>
  <c r="I2" i="65" s="1"/>
  <c r="G2" i="22"/>
  <c r="G2" i="77"/>
  <c r="F4" i="78"/>
  <c r="F4" i="23"/>
  <c r="G4" i="18"/>
  <c r="G4" i="73"/>
  <c r="K2" i="68"/>
  <c r="K2" i="13"/>
  <c r="N4" i="131"/>
  <c r="AE4" i="131" s="1"/>
  <c r="D4" i="64"/>
  <c r="Y4" i="119"/>
  <c r="AP4" i="119" s="1"/>
  <c r="O4" i="52"/>
  <c r="O3" i="23"/>
  <c r="O3" i="78"/>
  <c r="P3" i="123"/>
  <c r="AG3" i="123" s="1"/>
  <c r="F3" i="56"/>
  <c r="P3" i="69"/>
  <c r="P3" i="14"/>
  <c r="B3" i="80"/>
  <c r="B3" i="215" s="1"/>
  <c r="B3" i="25"/>
  <c r="O2" i="17"/>
  <c r="O2" i="72"/>
  <c r="Q3" i="78"/>
  <c r="Q3" i="23"/>
  <c r="H3" i="73"/>
  <c r="H3" i="18"/>
  <c r="D3" i="77"/>
  <c r="D3" i="22"/>
  <c r="S4" i="130"/>
  <c r="AJ4" i="130" s="1"/>
  <c r="I4" i="63"/>
  <c r="AA4" i="115"/>
  <c r="AR4" i="115" s="1"/>
  <c r="Q4" i="48"/>
  <c r="O3" i="128"/>
  <c r="AF3" i="128" s="1"/>
  <c r="E3" i="61"/>
  <c r="D3" i="83"/>
  <c r="D3" i="28"/>
  <c r="S4" i="118"/>
  <c r="AJ4" i="118" s="1"/>
  <c r="I4" i="51"/>
  <c r="F3" i="80"/>
  <c r="F3" i="25"/>
  <c r="M3" i="23"/>
  <c r="M3" i="78"/>
  <c r="G3" i="69"/>
  <c r="G3" i="14"/>
  <c r="N4" i="132"/>
  <c r="AE4" i="132" s="1"/>
  <c r="D4" i="65"/>
  <c r="Z3" i="117"/>
  <c r="AQ3" i="117" s="1"/>
  <c r="AQ2" i="117" s="1"/>
  <c r="P2" i="50" s="1"/>
  <c r="P3" i="50"/>
  <c r="Z4" i="117"/>
  <c r="AQ4" i="117" s="1"/>
  <c r="P4" i="50"/>
  <c r="B4" i="72"/>
  <c r="B4" i="17"/>
  <c r="F3" i="70"/>
  <c r="F3" i="15"/>
  <c r="M4" i="24"/>
  <c r="M4" i="79"/>
  <c r="M2" i="70"/>
  <c r="M2" i="15"/>
  <c r="O4" i="125"/>
  <c r="AF4" i="125" s="1"/>
  <c r="E4" i="58"/>
  <c r="N3" i="116"/>
  <c r="AE3" i="116" s="1"/>
  <c r="AE2" i="116" s="1"/>
  <c r="D2" i="49" s="1"/>
  <c r="D3" i="49"/>
  <c r="Y4" i="118"/>
  <c r="AP4" i="118" s="1"/>
  <c r="O4" i="51"/>
  <c r="J4" i="75"/>
  <c r="J4" i="20"/>
  <c r="R4" i="125"/>
  <c r="AI4" i="125" s="1"/>
  <c r="H4" i="58"/>
  <c r="AH2" i="124"/>
  <c r="G2" i="57" s="1"/>
  <c r="J2" i="78"/>
  <c r="J2" i="23"/>
  <c r="G3" i="28"/>
  <c r="G3" i="83"/>
  <c r="G3" i="224" s="1"/>
  <c r="AI2" i="124"/>
  <c r="H2" i="57" s="1"/>
  <c r="P4" i="117"/>
  <c r="AG4" i="117" s="1"/>
  <c r="F4" i="50"/>
  <c r="P3" i="74"/>
  <c r="P3" i="19"/>
  <c r="D3" i="71"/>
  <c r="D3" i="16"/>
  <c r="Z4" i="127"/>
  <c r="AQ4" i="127" s="1"/>
  <c r="P4" i="60"/>
  <c r="P4" i="132"/>
  <c r="AG4" i="132" s="1"/>
  <c r="F4" i="65"/>
  <c r="J2" i="72"/>
  <c r="J2" i="17"/>
  <c r="B3" i="79"/>
  <c r="B3" i="212" s="1"/>
  <c r="B3" i="24"/>
  <c r="F4" i="69"/>
  <c r="F4" i="14"/>
  <c r="G3" i="23"/>
  <c r="G3" i="78"/>
  <c r="N2" i="79"/>
  <c r="N2" i="24"/>
  <c r="M4" i="127"/>
  <c r="AD4" i="127" s="1"/>
  <c r="C4" i="60"/>
  <c r="G3" i="27"/>
  <c r="G3" i="82"/>
  <c r="N3" i="27"/>
  <c r="N3" i="82"/>
  <c r="B29" i="167"/>
  <c r="B33" i="167"/>
  <c r="B34" i="167"/>
  <c r="B32" i="167"/>
  <c r="B31" i="167"/>
  <c r="B30" i="167"/>
  <c r="B35" i="167"/>
  <c r="J3" i="100"/>
  <c r="B3" i="100"/>
  <c r="P3" i="100"/>
  <c r="H3" i="100"/>
  <c r="N3" i="100"/>
  <c r="F3" i="100"/>
  <c r="L3" i="100"/>
  <c r="D3" i="100"/>
  <c r="K3" i="100"/>
  <c r="L3" i="94"/>
  <c r="D3" i="94"/>
  <c r="L3" i="88"/>
  <c r="D3" i="88"/>
  <c r="I3" i="100"/>
  <c r="K3" i="94"/>
  <c r="C3" i="94"/>
  <c r="K3" i="88"/>
  <c r="C3" i="88"/>
  <c r="G3" i="100"/>
  <c r="J3" i="94"/>
  <c r="B3" i="94"/>
  <c r="J3" i="88"/>
  <c r="B3" i="88"/>
  <c r="E3" i="100"/>
  <c r="Q3" i="94"/>
  <c r="I3" i="94"/>
  <c r="Q3" i="88"/>
  <c r="I3" i="88"/>
  <c r="C3" i="100"/>
  <c r="P3" i="94"/>
  <c r="H3" i="94"/>
  <c r="P3" i="88"/>
  <c r="H3" i="88"/>
  <c r="O3" i="100"/>
  <c r="N3" i="94"/>
  <c r="F3" i="94"/>
  <c r="N3" i="88"/>
  <c r="F3" i="88"/>
  <c r="G3" i="94"/>
  <c r="G3" i="88"/>
  <c r="Q3" i="100"/>
  <c r="O3" i="94"/>
  <c r="O3" i="88"/>
  <c r="M3" i="100"/>
  <c r="M3" i="94"/>
  <c r="M3" i="88"/>
  <c r="E3" i="94"/>
  <c r="E3" i="88"/>
  <c r="W3" i="121"/>
  <c r="AN3" i="121" s="1"/>
  <c r="AN2" i="121" s="1"/>
  <c r="M2" i="54" s="1"/>
  <c r="M3" i="54"/>
  <c r="N3" i="72"/>
  <c r="N3" i="17"/>
  <c r="B25" i="158"/>
  <c r="B17" i="158"/>
  <c r="B24" i="158"/>
  <c r="B27" i="158"/>
  <c r="B23" i="158"/>
  <c r="B19" i="158"/>
  <c r="B18" i="158"/>
  <c r="L2" i="97"/>
  <c r="D2" i="97"/>
  <c r="L2" i="91"/>
  <c r="D2" i="91"/>
  <c r="L2" i="85"/>
  <c r="D2" i="85"/>
  <c r="K2" i="97"/>
  <c r="C2" i="97"/>
  <c r="K2" i="91"/>
  <c r="C2" i="91"/>
  <c r="K2" i="85"/>
  <c r="C2" i="85"/>
  <c r="J2" i="97"/>
  <c r="B2" i="97"/>
  <c r="J2" i="91"/>
  <c r="B2" i="91"/>
  <c r="J2" i="85"/>
  <c r="B2" i="85"/>
  <c r="Q2" i="97"/>
  <c r="I2" i="97"/>
  <c r="Q2" i="91"/>
  <c r="I2" i="91"/>
  <c r="Q2" i="85"/>
  <c r="I2" i="85"/>
  <c r="P2" i="97"/>
  <c r="H2" i="97"/>
  <c r="P2" i="91"/>
  <c r="H2" i="91"/>
  <c r="P2" i="85"/>
  <c r="H2" i="85"/>
  <c r="N2" i="97"/>
  <c r="F2" i="97"/>
  <c r="N2" i="91"/>
  <c r="F2" i="91"/>
  <c r="N2" i="85"/>
  <c r="F2" i="85"/>
  <c r="M2" i="97"/>
  <c r="M2" i="91"/>
  <c r="M2" i="85"/>
  <c r="G2" i="97"/>
  <c r="G2" i="91"/>
  <c r="G2" i="85"/>
  <c r="E2" i="97"/>
  <c r="E2" i="91"/>
  <c r="E2" i="85"/>
  <c r="O2" i="97"/>
  <c r="O2" i="91"/>
  <c r="O2" i="85"/>
  <c r="F3" i="69"/>
  <c r="F3" i="14"/>
  <c r="J4" i="77"/>
  <c r="J4" i="22"/>
  <c r="N3" i="73"/>
  <c r="N3" i="18"/>
  <c r="R4" i="129"/>
  <c r="AI4" i="129" s="1"/>
  <c r="H4" i="62"/>
  <c r="C2" i="69"/>
  <c r="C2" i="14"/>
  <c r="B33" i="164"/>
  <c r="B32" i="164"/>
  <c r="B29" i="164"/>
  <c r="B35" i="164"/>
  <c r="B34" i="164"/>
  <c r="B31" i="164"/>
  <c r="B30" i="164"/>
  <c r="J3" i="99"/>
  <c r="B3" i="99"/>
  <c r="P3" i="99"/>
  <c r="H3" i="99"/>
  <c r="N3" i="99"/>
  <c r="F3" i="99"/>
  <c r="L3" i="99"/>
  <c r="D3" i="99"/>
  <c r="K3" i="99"/>
  <c r="L3" i="93"/>
  <c r="D3" i="93"/>
  <c r="L3" i="87"/>
  <c r="D3" i="87"/>
  <c r="I3" i="99"/>
  <c r="K3" i="93"/>
  <c r="C3" i="93"/>
  <c r="K3" i="87"/>
  <c r="C3" i="87"/>
  <c r="G3" i="99"/>
  <c r="J3" i="93"/>
  <c r="B3" i="93"/>
  <c r="J3" i="87"/>
  <c r="B3" i="87"/>
  <c r="E3" i="99"/>
  <c r="Q3" i="93"/>
  <c r="I3" i="93"/>
  <c r="Q3" i="87"/>
  <c r="I3" i="87"/>
  <c r="C3" i="99"/>
  <c r="P3" i="93"/>
  <c r="H3" i="93"/>
  <c r="P3" i="87"/>
  <c r="H3" i="87"/>
  <c r="O3" i="99"/>
  <c r="N3" i="93"/>
  <c r="F3" i="93"/>
  <c r="N3" i="87"/>
  <c r="F3" i="87"/>
  <c r="M3" i="99"/>
  <c r="G3" i="93"/>
  <c r="G3" i="87"/>
  <c r="O3" i="93"/>
  <c r="O3" i="87"/>
  <c r="M3" i="93"/>
  <c r="M3" i="87"/>
  <c r="E3" i="93"/>
  <c r="E3" i="87"/>
  <c r="Q3" i="99"/>
  <c r="B4" i="75"/>
  <c r="B4" i="20"/>
  <c r="L4" i="71"/>
  <c r="L4" i="16"/>
  <c r="AO2" i="126"/>
  <c r="N2" i="59" s="1"/>
  <c r="P3" i="66"/>
  <c r="P3" i="11"/>
  <c r="Q4" i="76"/>
  <c r="Q4" i="21"/>
  <c r="N3" i="69"/>
  <c r="N3" i="14"/>
  <c r="I3" i="76"/>
  <c r="I3" i="21"/>
  <c r="G4" i="82"/>
  <c r="G4" i="27"/>
  <c r="C3" i="68"/>
  <c r="C3" i="13"/>
  <c r="I4" i="66"/>
  <c r="I4" i="11"/>
  <c r="H3" i="70"/>
  <c r="H3" i="15"/>
  <c r="G4" i="69"/>
  <c r="G4" i="14"/>
  <c r="D4" i="77"/>
  <c r="D4" i="22"/>
  <c r="AI2" i="117"/>
  <c r="H2" i="50" s="1"/>
  <c r="F4" i="66"/>
  <c r="F4" i="11"/>
  <c r="B4" i="74"/>
  <c r="B4" i="19"/>
  <c r="J4" i="74"/>
  <c r="J4" i="19"/>
  <c r="AF2" i="115"/>
  <c r="E2" i="48" s="1"/>
  <c r="M4" i="22"/>
  <c r="M4" i="77"/>
  <c r="I3" i="69"/>
  <c r="I3" i="14"/>
  <c r="L4" i="115"/>
  <c r="AC4" i="115" s="1"/>
  <c r="B4" i="48"/>
  <c r="F3" i="27"/>
  <c r="F3" i="82"/>
  <c r="F3" i="221" s="1"/>
  <c r="S4" i="128"/>
  <c r="AJ4" i="128" s="1"/>
  <c r="I4" i="61"/>
  <c r="M4" i="80"/>
  <c r="M4" i="25"/>
  <c r="AR2" i="115"/>
  <c r="Q2" i="48" s="1"/>
  <c r="M3" i="19"/>
  <c r="M3" i="74"/>
  <c r="AQ2" i="115"/>
  <c r="P2" i="48" s="1"/>
  <c r="O3" i="12"/>
  <c r="O3" i="67"/>
  <c r="N4" i="78"/>
  <c r="N4" i="23"/>
  <c r="H4" i="67"/>
  <c r="H4" i="12"/>
  <c r="E3" i="11"/>
  <c r="E3" i="66"/>
  <c r="I3" i="80"/>
  <c r="I3" i="25"/>
  <c r="J3" i="70"/>
  <c r="J3" i="15"/>
  <c r="P4" i="116"/>
  <c r="AG4" i="116" s="1"/>
  <c r="AG2" i="116" s="1"/>
  <c r="F2" i="49" s="1"/>
  <c r="F4" i="49"/>
  <c r="AP2" i="127"/>
  <c r="O2" i="60" s="1"/>
  <c r="E3" i="67"/>
  <c r="E3" i="12"/>
  <c r="V4" i="123"/>
  <c r="AM4" i="123" s="1"/>
  <c r="L4" i="56"/>
  <c r="B2" i="80"/>
  <c r="B2" i="25"/>
  <c r="E3" i="28"/>
  <c r="E3" i="83"/>
  <c r="Q2" i="78"/>
  <c r="Q2" i="23"/>
  <c r="D2" i="77"/>
  <c r="D2" i="22"/>
  <c r="P4" i="129"/>
  <c r="AG4" i="129" s="1"/>
  <c r="F4" i="62"/>
  <c r="Q3" i="128"/>
  <c r="AH3" i="128" s="1"/>
  <c r="AH2" i="128" s="1"/>
  <c r="G2" i="61" s="1"/>
  <c r="G3" i="61"/>
  <c r="AE2" i="132"/>
  <c r="D2" i="65" s="1"/>
  <c r="M4" i="68"/>
  <c r="M4" i="13"/>
  <c r="AG2" i="129"/>
  <c r="F2" i="62" s="1"/>
  <c r="G2" i="14"/>
  <c r="G2" i="69"/>
  <c r="Q4" i="68"/>
  <c r="Q4" i="13"/>
  <c r="C3" i="80"/>
  <c r="C3" i="215" s="1"/>
  <c r="C3" i="25"/>
  <c r="G3" i="21"/>
  <c r="G3" i="76"/>
  <c r="P3" i="127"/>
  <c r="AG3" i="127" s="1"/>
  <c r="AG2" i="127" s="1"/>
  <c r="F2" i="60" s="1"/>
  <c r="F3" i="60"/>
  <c r="J3" i="50"/>
  <c r="T3" i="117"/>
  <c r="AK3" i="117" s="1"/>
  <c r="AK2" i="117" s="1"/>
  <c r="J2" i="50" s="1"/>
  <c r="R4" i="117"/>
  <c r="AI4" i="117" s="1"/>
  <c r="H4" i="50"/>
  <c r="K4" i="74"/>
  <c r="K4" i="19"/>
  <c r="F2" i="70"/>
  <c r="F2" i="15"/>
  <c r="O3" i="122"/>
  <c r="AF3" i="122" s="1"/>
  <c r="AF2" i="122" s="1"/>
  <c r="E2" i="55" s="1"/>
  <c r="E3" i="55"/>
  <c r="Q4" i="77"/>
  <c r="Q4" i="22"/>
  <c r="J5" i="99"/>
  <c r="B5" i="99"/>
  <c r="P5" i="99"/>
  <c r="H5" i="99"/>
  <c r="N5" i="99"/>
  <c r="F5" i="99"/>
  <c r="L5" i="99"/>
  <c r="D5" i="99"/>
  <c r="K5" i="99"/>
  <c r="L5" i="93"/>
  <c r="D5" i="93"/>
  <c r="L5" i="87"/>
  <c r="D5" i="87"/>
  <c r="I5" i="99"/>
  <c r="K5" i="93"/>
  <c r="C5" i="93"/>
  <c r="K5" i="87"/>
  <c r="C5" i="87"/>
  <c r="G5" i="99"/>
  <c r="J5" i="93"/>
  <c r="B5" i="93"/>
  <c r="J5" i="87"/>
  <c r="B5" i="87"/>
  <c r="E5" i="99"/>
  <c r="Q5" i="93"/>
  <c r="I5" i="93"/>
  <c r="Q5" i="87"/>
  <c r="I5" i="87"/>
  <c r="C5" i="99"/>
  <c r="P5" i="93"/>
  <c r="H5" i="93"/>
  <c r="P5" i="87"/>
  <c r="H5" i="87"/>
  <c r="O5" i="99"/>
  <c r="N5" i="93"/>
  <c r="F5" i="93"/>
  <c r="N5" i="87"/>
  <c r="F5" i="87"/>
  <c r="G5" i="87"/>
  <c r="Q5" i="99"/>
  <c r="O5" i="93"/>
  <c r="O5" i="87"/>
  <c r="M5" i="99"/>
  <c r="M5" i="93"/>
  <c r="M5" i="87"/>
  <c r="G5" i="93"/>
  <c r="E5" i="93"/>
  <c r="E5" i="87"/>
  <c r="Q3" i="69"/>
  <c r="Q3" i="14"/>
  <c r="T4" i="116"/>
  <c r="AK4" i="116" s="1"/>
  <c r="AK2" i="116" s="1"/>
  <c r="J2" i="49" s="1"/>
  <c r="J4" i="49"/>
  <c r="P4" i="128"/>
  <c r="AG4" i="128" s="1"/>
  <c r="F4" i="61"/>
  <c r="B3" i="78"/>
  <c r="B3" i="23"/>
  <c r="F3" i="71"/>
  <c r="F3" i="16"/>
  <c r="F3" i="67"/>
  <c r="F3" i="12"/>
  <c r="J3" i="79"/>
  <c r="J3" i="212" s="1"/>
  <c r="J3" i="24"/>
  <c r="W4" i="131"/>
  <c r="AN4" i="131" s="1"/>
  <c r="M4" i="64"/>
  <c r="Z4" i="130"/>
  <c r="AQ4" i="130" s="1"/>
  <c r="AQ2" i="130" s="1"/>
  <c r="P2" i="63" s="1"/>
  <c r="P4" i="63"/>
  <c r="G2" i="83"/>
  <c r="G2" i="28"/>
  <c r="M4" i="124"/>
  <c r="AD4" i="124" s="1"/>
  <c r="C4" i="57"/>
  <c r="P3" i="28"/>
  <c r="P3" i="83"/>
  <c r="P2" i="74"/>
  <c r="P2" i="19"/>
  <c r="B11" i="170"/>
  <c r="B14" i="170"/>
  <c r="B13" i="170"/>
  <c r="B12" i="170"/>
  <c r="AE2" i="120"/>
  <c r="D2" i="53" s="1"/>
  <c r="N3" i="127"/>
  <c r="AE3" i="127" s="1"/>
  <c r="AE2" i="127" s="1"/>
  <c r="D2" i="60" s="1"/>
  <c r="D3" i="60"/>
  <c r="E3" i="26"/>
  <c r="E3" i="81"/>
  <c r="AJ12" i="121"/>
  <c r="H3" i="67"/>
  <c r="H3" i="12"/>
  <c r="Q4" i="78"/>
  <c r="Q4" i="23"/>
  <c r="G2" i="27"/>
  <c r="G2" i="82"/>
  <c r="S3" i="116"/>
  <c r="AJ3" i="116" s="1"/>
  <c r="AJ2" i="116" s="1"/>
  <c r="I2" i="49" s="1"/>
  <c r="I3" i="49"/>
  <c r="R4" i="118"/>
  <c r="AI4" i="118" s="1"/>
  <c r="H4" i="51"/>
  <c r="R3" i="127"/>
  <c r="AI3" i="127" s="1"/>
  <c r="H3" i="60"/>
  <c r="N4" i="128"/>
  <c r="AE4" i="128" s="1"/>
  <c r="D4" i="61"/>
  <c r="N2" i="72"/>
  <c r="N2" i="17"/>
  <c r="H3" i="26"/>
  <c r="H3" i="81"/>
  <c r="N3" i="128"/>
  <c r="AE3" i="128" s="1"/>
  <c r="D3" i="61"/>
  <c r="AG2" i="118"/>
  <c r="F2" i="51" s="1"/>
  <c r="W4" i="120"/>
  <c r="AN4" i="120" s="1"/>
  <c r="AN2" i="120" s="1"/>
  <c r="M2" i="53" s="1"/>
  <c r="M4" i="53"/>
  <c r="E3" i="17"/>
  <c r="E3" i="72"/>
  <c r="E3" i="191" s="1"/>
  <c r="Q4" i="74"/>
  <c r="Q4" i="19"/>
  <c r="N3" i="71"/>
  <c r="N3" i="16"/>
  <c r="N2" i="73"/>
  <c r="N2" i="18"/>
  <c r="Q4" i="127"/>
  <c r="AH4" i="127" s="1"/>
  <c r="AH2" i="127" s="1"/>
  <c r="G2" i="60" s="1"/>
  <c r="G4" i="60"/>
  <c r="M3" i="115"/>
  <c r="AD3" i="115" s="1"/>
  <c r="C3" i="48"/>
  <c r="T3" i="123"/>
  <c r="AK3" i="123" s="1"/>
  <c r="AK2" i="123" s="1"/>
  <c r="J2" i="56" s="1"/>
  <c r="J3" i="56"/>
  <c r="Q4" i="117"/>
  <c r="AH4" i="117" s="1"/>
  <c r="G4" i="50"/>
  <c r="N3" i="70"/>
  <c r="N3" i="15"/>
  <c r="C3" i="76"/>
  <c r="C3" i="21"/>
  <c r="B22" i="167"/>
  <c r="Q3" i="68"/>
  <c r="Q3" i="13"/>
  <c r="D3" i="82"/>
  <c r="D3" i="221" s="1"/>
  <c r="D3" i="27"/>
  <c r="P4" i="79"/>
  <c r="P4" i="24"/>
  <c r="M4" i="70"/>
  <c r="M4" i="15"/>
  <c r="Z4" i="129"/>
  <c r="AQ4" i="129" s="1"/>
  <c r="P4" i="62"/>
  <c r="H3" i="66"/>
  <c r="H3" i="11"/>
  <c r="AO2" i="118"/>
  <c r="N2" i="51" s="1"/>
  <c r="I2" i="76"/>
  <c r="I2" i="21"/>
  <c r="C2" i="68"/>
  <c r="C2" i="13"/>
  <c r="K3" i="66"/>
  <c r="K3" i="11"/>
  <c r="H3" i="68"/>
  <c r="H3" i="13"/>
  <c r="E4" i="26"/>
  <c r="E4" i="81"/>
  <c r="D4" i="76"/>
  <c r="D4" i="203" s="1"/>
  <c r="D4" i="21"/>
  <c r="F3" i="66"/>
  <c r="F3" i="11"/>
  <c r="B4" i="76"/>
  <c r="B4" i="21"/>
  <c r="O3" i="19"/>
  <c r="O3" i="74"/>
  <c r="F4" i="73"/>
  <c r="F4" i="194" s="1"/>
  <c r="F4" i="18"/>
  <c r="G3" i="71"/>
  <c r="G3" i="16"/>
  <c r="N4" i="79"/>
  <c r="N4" i="24"/>
  <c r="I4" i="76"/>
  <c r="I4" i="21"/>
  <c r="J4" i="68"/>
  <c r="J4" i="13"/>
  <c r="B3" i="71"/>
  <c r="B3" i="16"/>
  <c r="N3" i="28"/>
  <c r="N3" i="83"/>
  <c r="AJ2" i="118"/>
  <c r="I2" i="51" s="1"/>
  <c r="B4" i="67"/>
  <c r="B4" i="12"/>
  <c r="Z3" i="128"/>
  <c r="AQ3" i="128" s="1"/>
  <c r="AQ2" i="128" s="1"/>
  <c r="P2" i="61" s="1"/>
  <c r="P3" i="61"/>
  <c r="O3" i="17"/>
  <c r="O3" i="72"/>
  <c r="Q4" i="116"/>
  <c r="AH4" i="116" s="1"/>
  <c r="G4" i="49"/>
  <c r="AI2" i="129"/>
  <c r="H2" i="62" s="1"/>
  <c r="W3" i="126"/>
  <c r="AN3" i="126" s="1"/>
  <c r="AN2" i="126" s="1"/>
  <c r="M2" i="59" s="1"/>
  <c r="M3" i="59"/>
  <c r="V4" i="131"/>
  <c r="AM4" i="131" s="1"/>
  <c r="AM2" i="131" s="1"/>
  <c r="L2" i="64" s="1"/>
  <c r="L4" i="64"/>
  <c r="X4" i="115"/>
  <c r="AO4" i="115" s="1"/>
  <c r="N4" i="48"/>
  <c r="V4" i="125"/>
  <c r="AM4" i="125" s="1"/>
  <c r="L4" i="58"/>
  <c r="AG2" i="132"/>
  <c r="F2" i="65" s="1"/>
  <c r="H4" i="66"/>
  <c r="H4" i="11"/>
  <c r="J4" i="28"/>
  <c r="J4" i="83"/>
  <c r="W4" i="132"/>
  <c r="AN4" i="132" s="1"/>
  <c r="M4" i="65"/>
  <c r="V4" i="119"/>
  <c r="AM4" i="119" s="1"/>
  <c r="L4" i="52"/>
  <c r="AJ2" i="129"/>
  <c r="I2" i="62" s="1"/>
  <c r="J2" i="70"/>
  <c r="J2" i="15"/>
  <c r="B3" i="69"/>
  <c r="B3" i="14"/>
  <c r="M3" i="21"/>
  <c r="M3" i="76"/>
  <c r="H3" i="69"/>
  <c r="H3" i="14"/>
  <c r="P3" i="121"/>
  <c r="AG3" i="121" s="1"/>
  <c r="F3" i="54"/>
  <c r="O4" i="121"/>
  <c r="AF4" i="121" s="1"/>
  <c r="AF2" i="121" s="1"/>
  <c r="E2" i="54" s="1"/>
  <c r="E4" i="54"/>
  <c r="C4" i="76"/>
  <c r="C4" i="21"/>
  <c r="AF2" i="132"/>
  <c r="E2" i="65" s="1"/>
  <c r="I3" i="74"/>
  <c r="I3" i="19"/>
  <c r="L4" i="118"/>
  <c r="AC4" i="118" s="1"/>
  <c r="B4" i="51"/>
  <c r="L4" i="75"/>
  <c r="L4" i="20"/>
  <c r="P4" i="123"/>
  <c r="AG4" i="123" s="1"/>
  <c r="F4" i="56"/>
  <c r="S3" i="127"/>
  <c r="AJ3" i="127" s="1"/>
  <c r="AJ2" i="127" s="1"/>
  <c r="I2" i="60" s="1"/>
  <c r="I3" i="60"/>
  <c r="K3" i="71"/>
  <c r="K3" i="16"/>
  <c r="P3" i="78"/>
  <c r="P3" i="23"/>
  <c r="Z4" i="115"/>
  <c r="AQ4" i="115" s="1"/>
  <c r="P4" i="48"/>
  <c r="Q3" i="116"/>
  <c r="AH3" i="116" s="1"/>
  <c r="G3" i="49"/>
  <c r="N4" i="124"/>
  <c r="AE4" i="124" s="1"/>
  <c r="D4" i="57"/>
  <c r="D3" i="69"/>
  <c r="D3" i="14"/>
  <c r="U4" i="118"/>
  <c r="AL4" i="118" s="1"/>
  <c r="K4" i="51"/>
  <c r="G3" i="13"/>
  <c r="G3" i="68"/>
  <c r="K3" i="69"/>
  <c r="K3" i="14"/>
  <c r="X4" i="131"/>
  <c r="AO4" i="131" s="1"/>
  <c r="AO2" i="131" s="1"/>
  <c r="N2" i="64" s="1"/>
  <c r="N4" i="64"/>
  <c r="B3" i="67"/>
  <c r="B3" i="12"/>
  <c r="B3" i="76"/>
  <c r="B3" i="203" s="1"/>
  <c r="B3" i="21"/>
  <c r="J3" i="67"/>
  <c r="J3" i="12"/>
  <c r="X4" i="120"/>
  <c r="AO4" i="120" s="1"/>
  <c r="N4" i="53"/>
  <c r="K4" i="71"/>
  <c r="K4" i="16"/>
  <c r="B22" i="164"/>
  <c r="N3" i="78"/>
  <c r="N3" i="23"/>
  <c r="S3" i="119"/>
  <c r="AJ3" i="119" s="1"/>
  <c r="AJ2" i="119" s="1"/>
  <c r="I2" i="52" s="1"/>
  <c r="I3" i="52"/>
  <c r="Q4" i="73"/>
  <c r="Q4" i="18"/>
  <c r="J2" i="79"/>
  <c r="J2" i="24"/>
  <c r="J4" i="80"/>
  <c r="J4" i="25"/>
  <c r="O3" i="11"/>
  <c r="O3" i="66"/>
  <c r="L4" i="128"/>
  <c r="AC4" i="128" s="1"/>
  <c r="AC2" i="128" s="1"/>
  <c r="B2" i="61" s="1"/>
  <c r="B4" i="61"/>
  <c r="O3" i="82"/>
  <c r="O3" i="27"/>
  <c r="P2" i="28"/>
  <c r="P2" i="83"/>
  <c r="I4" i="70"/>
  <c r="I4" i="15"/>
  <c r="B16" i="170"/>
  <c r="B15" i="170"/>
  <c r="Y3" i="130"/>
  <c r="AP3" i="130" s="1"/>
  <c r="AP2" i="130" s="1"/>
  <c r="O2" i="63" s="1"/>
  <c r="O3" i="63"/>
  <c r="H3" i="76"/>
  <c r="H3" i="21"/>
  <c r="E3" i="13"/>
  <c r="E3" i="68"/>
  <c r="E2" i="26"/>
  <c r="E2" i="81"/>
  <c r="B3" i="75"/>
  <c r="B3" i="20"/>
  <c r="K3" i="76"/>
  <c r="K3" i="21"/>
  <c r="H2" i="67"/>
  <c r="H2" i="12"/>
  <c r="U4" i="124"/>
  <c r="AL4" i="124" s="1"/>
  <c r="AL2" i="124" s="1"/>
  <c r="K2" i="57" s="1"/>
  <c r="K4" i="57"/>
  <c r="B45" i="167"/>
  <c r="B37" i="167"/>
  <c r="B44" i="167"/>
  <c r="B36" i="167"/>
  <c r="B41" i="167"/>
  <c r="B43" i="167"/>
  <c r="B42" i="167"/>
  <c r="B40" i="167"/>
  <c r="B39" i="167"/>
  <c r="B38" i="167"/>
  <c r="J4" i="100"/>
  <c r="B4" i="100"/>
  <c r="P4" i="100"/>
  <c r="H4" i="100"/>
  <c r="N4" i="100"/>
  <c r="F4" i="100"/>
  <c r="L4" i="100"/>
  <c r="D4" i="100"/>
  <c r="K4" i="100"/>
  <c r="L4" i="94"/>
  <c r="D4" i="94"/>
  <c r="L4" i="88"/>
  <c r="D4" i="88"/>
  <c r="I4" i="100"/>
  <c r="K4" i="94"/>
  <c r="C4" i="94"/>
  <c r="K4" i="88"/>
  <c r="C4" i="88"/>
  <c r="G4" i="100"/>
  <c r="J4" i="94"/>
  <c r="B4" i="94"/>
  <c r="J4" i="88"/>
  <c r="B4" i="88"/>
  <c r="E4" i="100"/>
  <c r="Q4" i="94"/>
  <c r="I4" i="94"/>
  <c r="Q4" i="88"/>
  <c r="I4" i="88"/>
  <c r="C4" i="100"/>
  <c r="P4" i="94"/>
  <c r="H4" i="94"/>
  <c r="P4" i="88"/>
  <c r="H4" i="88"/>
  <c r="O4" i="100"/>
  <c r="N4" i="94"/>
  <c r="F4" i="94"/>
  <c r="N4" i="88"/>
  <c r="F4" i="88"/>
  <c r="M4" i="94"/>
  <c r="M4" i="88"/>
  <c r="Q4" i="100"/>
  <c r="G4" i="94"/>
  <c r="G4" i="88"/>
  <c r="M4" i="100"/>
  <c r="E4" i="94"/>
  <c r="E4" i="88"/>
  <c r="O4" i="94"/>
  <c r="O4" i="88"/>
  <c r="B27" i="162"/>
  <c r="B19" i="162"/>
  <c r="B26" i="162"/>
  <c r="B18" i="162"/>
  <c r="B23" i="162"/>
  <c r="B17" i="162"/>
  <c r="B28" i="162"/>
  <c r="B25" i="162"/>
  <c r="B24" i="162"/>
  <c r="B22" i="162"/>
  <c r="B21" i="162"/>
  <c r="B20" i="162"/>
  <c r="F3" i="76"/>
  <c r="F3" i="21"/>
  <c r="P3" i="77"/>
  <c r="P3" i="22"/>
  <c r="C3" i="81"/>
  <c r="C3" i="26"/>
  <c r="M4" i="115"/>
  <c r="AD4" i="115" s="1"/>
  <c r="C4" i="48"/>
  <c r="AO2" i="120"/>
  <c r="N2" i="53" s="1"/>
  <c r="U4" i="128"/>
  <c r="AL4" i="128" s="1"/>
  <c r="K4" i="61"/>
  <c r="Y3" i="128"/>
  <c r="AP3" i="128" s="1"/>
  <c r="AP2" i="128" s="1"/>
  <c r="O2" i="61" s="1"/>
  <c r="O3" i="61"/>
  <c r="O4" i="225"/>
  <c r="G4" i="225"/>
  <c r="O4" i="222"/>
  <c r="G4" i="222"/>
  <c r="O4" i="219"/>
  <c r="G4" i="219"/>
  <c r="O4" i="216"/>
  <c r="G4" i="216"/>
  <c r="O4" i="213"/>
  <c r="G4" i="213"/>
  <c r="O4" i="210"/>
  <c r="G4" i="210"/>
  <c r="O4" i="207"/>
  <c r="G4" i="207"/>
  <c r="N4" i="225"/>
  <c r="F4" i="225"/>
  <c r="N4" i="222"/>
  <c r="F4" i="222"/>
  <c r="N4" i="219"/>
  <c r="F4" i="219"/>
  <c r="N4" i="216"/>
  <c r="F4" i="216"/>
  <c r="N4" i="213"/>
  <c r="F4" i="213"/>
  <c r="N4" i="210"/>
  <c r="F4" i="210"/>
  <c r="N4" i="207"/>
  <c r="F4" i="207"/>
  <c r="M4" i="225"/>
  <c r="E4" i="225"/>
  <c r="M4" i="222"/>
  <c r="E4" i="222"/>
  <c r="M4" i="219"/>
  <c r="E4" i="219"/>
  <c r="M4" i="216"/>
  <c r="E4" i="216"/>
  <c r="M4" i="213"/>
  <c r="E4" i="213"/>
  <c r="M4" i="210"/>
  <c r="E4" i="210"/>
  <c r="M4" i="207"/>
  <c r="L4" i="225"/>
  <c r="D4" i="225"/>
  <c r="L4" i="222"/>
  <c r="D4" i="222"/>
  <c r="L4" i="219"/>
  <c r="D4" i="219"/>
  <c r="L4" i="216"/>
  <c r="D4" i="216"/>
  <c r="L4" i="213"/>
  <c r="D4" i="213"/>
  <c r="L4" i="210"/>
  <c r="D4" i="210"/>
  <c r="L4" i="207"/>
  <c r="D4" i="207"/>
  <c r="K4" i="225"/>
  <c r="C4" i="225"/>
  <c r="K4" i="222"/>
  <c r="C4" i="222"/>
  <c r="K4" i="219"/>
  <c r="C4" i="219"/>
  <c r="K4" i="216"/>
  <c r="C4" i="216"/>
  <c r="K4" i="213"/>
  <c r="C4" i="213"/>
  <c r="K4" i="210"/>
  <c r="C4" i="210"/>
  <c r="K4" i="207"/>
  <c r="C4" i="207"/>
  <c r="J4" i="225"/>
  <c r="B4" i="225"/>
  <c r="J4" i="222"/>
  <c r="B4" i="222"/>
  <c r="J4" i="219"/>
  <c r="B4" i="219"/>
  <c r="J4" i="216"/>
  <c r="B4" i="216"/>
  <c r="J4" i="213"/>
  <c r="B4" i="213"/>
  <c r="J4" i="210"/>
  <c r="B4" i="210"/>
  <c r="J4" i="207"/>
  <c r="B4" i="207"/>
  <c r="I4" i="222"/>
  <c r="I4" i="216"/>
  <c r="I4" i="210"/>
  <c r="Q4" i="204"/>
  <c r="I4" i="204"/>
  <c r="Q4" i="201"/>
  <c r="I4" i="201"/>
  <c r="Q4" i="198"/>
  <c r="I4" i="198"/>
  <c r="Q4" i="195"/>
  <c r="I4" i="195"/>
  <c r="Q4" i="192"/>
  <c r="I4" i="192"/>
  <c r="H4" i="222"/>
  <c r="H4" i="216"/>
  <c r="H4" i="210"/>
  <c r="P4" i="204"/>
  <c r="H4" i="204"/>
  <c r="P4" i="201"/>
  <c r="H4" i="201"/>
  <c r="P4" i="198"/>
  <c r="H4" i="198"/>
  <c r="P4" i="195"/>
  <c r="H4" i="195"/>
  <c r="P4" i="192"/>
  <c r="H4" i="192"/>
  <c r="Q4" i="225"/>
  <c r="Q4" i="219"/>
  <c r="Q4" i="213"/>
  <c r="Q4" i="207"/>
  <c r="O4" i="204"/>
  <c r="G4" i="204"/>
  <c r="O4" i="201"/>
  <c r="G4" i="201"/>
  <c r="O4" i="198"/>
  <c r="G4" i="198"/>
  <c r="O4" i="195"/>
  <c r="G4" i="195"/>
  <c r="O4" i="192"/>
  <c r="G4" i="192"/>
  <c r="O4" i="189"/>
  <c r="G4" i="189"/>
  <c r="O4" i="186"/>
  <c r="G4" i="186"/>
  <c r="P4" i="225"/>
  <c r="P4" i="219"/>
  <c r="P4" i="213"/>
  <c r="P4" i="207"/>
  <c r="N4" i="204"/>
  <c r="F4" i="204"/>
  <c r="N4" i="201"/>
  <c r="F4" i="201"/>
  <c r="N4" i="198"/>
  <c r="F4" i="198"/>
  <c r="N4" i="195"/>
  <c r="N4" i="194" s="1"/>
  <c r="F4" i="195"/>
  <c r="N4" i="192"/>
  <c r="F4" i="192"/>
  <c r="N4" i="189"/>
  <c r="F4" i="189"/>
  <c r="N4" i="186"/>
  <c r="F4" i="186"/>
  <c r="I4" i="225"/>
  <c r="I4" i="219"/>
  <c r="I4" i="213"/>
  <c r="I4" i="207"/>
  <c r="M4" i="204"/>
  <c r="E4" i="204"/>
  <c r="M4" i="201"/>
  <c r="E4" i="201"/>
  <c r="M4" i="198"/>
  <c r="E4" i="198"/>
  <c r="M4" i="195"/>
  <c r="E4" i="195"/>
  <c r="M4" i="192"/>
  <c r="E4" i="192"/>
  <c r="M4" i="189"/>
  <c r="E4" i="189"/>
  <c r="M4" i="186"/>
  <c r="E4" i="186"/>
  <c r="H4" i="225"/>
  <c r="H4" i="219"/>
  <c r="H4" i="213"/>
  <c r="H4" i="207"/>
  <c r="L4" i="204"/>
  <c r="D4" i="204"/>
  <c r="L4" i="201"/>
  <c r="D4" i="201"/>
  <c r="L4" i="198"/>
  <c r="D4" i="198"/>
  <c r="L4" i="195"/>
  <c r="D4" i="195"/>
  <c r="L4" i="192"/>
  <c r="D4" i="192"/>
  <c r="L4" i="189"/>
  <c r="D4" i="189"/>
  <c r="L4" i="186"/>
  <c r="D4" i="186"/>
  <c r="Q4" i="222"/>
  <c r="Q4" i="216"/>
  <c r="Q4" i="210"/>
  <c r="E4" i="207"/>
  <c r="K4" i="204"/>
  <c r="C4" i="204"/>
  <c r="K4" i="201"/>
  <c r="C4" i="201"/>
  <c r="K4" i="198"/>
  <c r="C4" i="198"/>
  <c r="K4" i="195"/>
  <c r="C4" i="195"/>
  <c r="K4" i="192"/>
  <c r="C4" i="192"/>
  <c r="K4" i="189"/>
  <c r="C4" i="189"/>
  <c r="K4" i="186"/>
  <c r="C4" i="186"/>
  <c r="J4" i="201"/>
  <c r="Q4" i="189"/>
  <c r="J4" i="186"/>
  <c r="O4" i="183"/>
  <c r="G4" i="183"/>
  <c r="O4" i="180"/>
  <c r="G4" i="180"/>
  <c r="O4" i="177"/>
  <c r="G4" i="177"/>
  <c r="O4" i="174"/>
  <c r="G4" i="174"/>
  <c r="P4" i="222"/>
  <c r="B4" i="201"/>
  <c r="P4" i="189"/>
  <c r="I4" i="186"/>
  <c r="N4" i="183"/>
  <c r="F4" i="183"/>
  <c r="N4" i="180"/>
  <c r="F4" i="180"/>
  <c r="N4" i="177"/>
  <c r="F4" i="177"/>
  <c r="N4" i="174"/>
  <c r="F4" i="174"/>
  <c r="P4" i="216"/>
  <c r="J4" i="198"/>
  <c r="J4" i="189"/>
  <c r="H4" i="186"/>
  <c r="M4" i="183"/>
  <c r="E4" i="183"/>
  <c r="M4" i="180"/>
  <c r="E4" i="180"/>
  <c r="M4" i="177"/>
  <c r="E4" i="177"/>
  <c r="M4" i="174"/>
  <c r="E4" i="174"/>
  <c r="P4" i="210"/>
  <c r="B4" i="198"/>
  <c r="I4" i="189"/>
  <c r="B4" i="186"/>
  <c r="L4" i="183"/>
  <c r="D4" i="183"/>
  <c r="L4" i="180"/>
  <c r="D4" i="180"/>
  <c r="L4" i="177"/>
  <c r="D4" i="177"/>
  <c r="L4" i="174"/>
  <c r="D4" i="174"/>
  <c r="J4" i="195"/>
  <c r="H4" i="189"/>
  <c r="K4" i="183"/>
  <c r="C4" i="183"/>
  <c r="K4" i="180"/>
  <c r="C4" i="180"/>
  <c r="K4" i="177"/>
  <c r="C4" i="177"/>
  <c r="K4" i="174"/>
  <c r="C4" i="174"/>
  <c r="B4" i="195"/>
  <c r="B4" i="189"/>
  <c r="J4" i="183"/>
  <c r="B4" i="183"/>
  <c r="J4" i="180"/>
  <c r="B4" i="180"/>
  <c r="J4" i="177"/>
  <c r="B4" i="177"/>
  <c r="J4" i="174"/>
  <c r="B4" i="174"/>
  <c r="J4" i="204"/>
  <c r="J4" i="192"/>
  <c r="Q4" i="186"/>
  <c r="Q4" i="183"/>
  <c r="I4" i="183"/>
  <c r="Q4" i="180"/>
  <c r="I4" i="180"/>
  <c r="Q4" i="177"/>
  <c r="I4" i="177"/>
  <c r="Q4" i="174"/>
  <c r="I4" i="174"/>
  <c r="H4" i="183"/>
  <c r="P4" i="180"/>
  <c r="P4" i="186"/>
  <c r="H4" i="180"/>
  <c r="P4" i="177"/>
  <c r="H4" i="177"/>
  <c r="P4" i="174"/>
  <c r="B4" i="204"/>
  <c r="H4" i="174"/>
  <c r="B4" i="192"/>
  <c r="P4" i="183"/>
  <c r="B5" i="161"/>
  <c r="B7" i="161" s="1"/>
  <c r="B6" i="161"/>
  <c r="B8" i="161" s="1"/>
  <c r="Z4" i="122"/>
  <c r="AQ4" i="122" s="1"/>
  <c r="AQ2" i="122" s="1"/>
  <c r="P2" i="55" s="1"/>
  <c r="P4" i="55"/>
  <c r="C3" i="79"/>
  <c r="C3" i="212" s="1"/>
  <c r="C3" i="24"/>
  <c r="M3" i="83"/>
  <c r="M3" i="28"/>
  <c r="N3" i="119"/>
  <c r="AE3" i="119" s="1"/>
  <c r="D3" i="52"/>
  <c r="M4" i="66"/>
  <c r="M4" i="11"/>
  <c r="AO2" i="119"/>
  <c r="N2" i="52" s="1"/>
  <c r="AD2" i="125"/>
  <c r="C2" i="58" s="1"/>
  <c r="AR2" i="117"/>
  <c r="Q2" i="50" s="1"/>
  <c r="AE2" i="131"/>
  <c r="D2" i="64" s="1"/>
  <c r="H4" i="77"/>
  <c r="H4" i="206" s="1"/>
  <c r="H4" i="22"/>
  <c r="AI2" i="115"/>
  <c r="H2" i="48" s="1"/>
  <c r="J4" i="71"/>
  <c r="J4" i="188" s="1"/>
  <c r="J4" i="16"/>
  <c r="O4" i="18"/>
  <c r="O4" i="73"/>
  <c r="O4" i="194" s="1"/>
  <c r="P3" i="70"/>
  <c r="P3" i="15"/>
  <c r="L4" i="81"/>
  <c r="L4" i="218" s="1"/>
  <c r="L4" i="26"/>
  <c r="C4" i="68"/>
  <c r="C4" i="179" s="1"/>
  <c r="C4" i="13"/>
  <c r="K3" i="74"/>
  <c r="K3" i="19"/>
  <c r="Q4" i="28"/>
  <c r="Q4" i="83"/>
  <c r="Q4" i="224" s="1"/>
  <c r="O4" i="28"/>
  <c r="O4" i="83"/>
  <c r="O4" i="224" s="1"/>
  <c r="N3" i="75"/>
  <c r="N3" i="200" s="1"/>
  <c r="N3" i="20"/>
  <c r="C3" i="70"/>
  <c r="C3" i="15"/>
  <c r="AG2" i="115"/>
  <c r="F2" i="48" s="1"/>
  <c r="AP2" i="123"/>
  <c r="O2" i="56" s="1"/>
  <c r="N4" i="72"/>
  <c r="N4" i="191" s="1"/>
  <c r="N4" i="17"/>
  <c r="AC2" i="120"/>
  <c r="B2" i="53" s="1"/>
  <c r="B3" i="70"/>
  <c r="B3" i="15"/>
  <c r="C3" i="74"/>
  <c r="C3" i="19"/>
  <c r="AR2" i="120"/>
  <c r="Q2" i="53" s="1"/>
  <c r="X4" i="130"/>
  <c r="AO4" i="130" s="1"/>
  <c r="AO2" i="130" s="1"/>
  <c r="N2" i="63" s="1"/>
  <c r="N4" i="63"/>
  <c r="B27" i="170"/>
  <c r="B19" i="170"/>
  <c r="B26" i="170"/>
  <c r="B18" i="170"/>
  <c r="B25" i="170"/>
  <c r="B17" i="170"/>
  <c r="B24" i="170"/>
  <c r="B23" i="170"/>
  <c r="B22" i="170"/>
  <c r="B21" i="170"/>
  <c r="B28" i="170"/>
  <c r="B20" i="170"/>
  <c r="J2" i="101"/>
  <c r="B2" i="101"/>
  <c r="P2" i="101"/>
  <c r="H2" i="101"/>
  <c r="N2" i="101"/>
  <c r="F2" i="101"/>
  <c r="L2" i="101"/>
  <c r="D2" i="101"/>
  <c r="K2" i="101"/>
  <c r="L2" i="95"/>
  <c r="D2" i="95"/>
  <c r="L2" i="89"/>
  <c r="D2" i="89"/>
  <c r="I2" i="101"/>
  <c r="K2" i="95"/>
  <c r="C2" i="95"/>
  <c r="K2" i="89"/>
  <c r="C2" i="89"/>
  <c r="G2" i="101"/>
  <c r="J2" i="95"/>
  <c r="B2" i="95"/>
  <c r="J2" i="89"/>
  <c r="B2" i="89"/>
  <c r="E2" i="101"/>
  <c r="Q2" i="95"/>
  <c r="I2" i="95"/>
  <c r="Q2" i="89"/>
  <c r="I2" i="89"/>
  <c r="C2" i="101"/>
  <c r="P2" i="95"/>
  <c r="H2" i="95"/>
  <c r="P2" i="89"/>
  <c r="H2" i="89"/>
  <c r="O2" i="101"/>
  <c r="N2" i="95"/>
  <c r="F2" i="95"/>
  <c r="N2" i="89"/>
  <c r="F2" i="89"/>
  <c r="M2" i="95"/>
  <c r="M2" i="89"/>
  <c r="Q2" i="101"/>
  <c r="G2" i="95"/>
  <c r="G2" i="89"/>
  <c r="M2" i="101"/>
  <c r="E2" i="95"/>
  <c r="E2" i="89"/>
  <c r="O2" i="95"/>
  <c r="O2" i="89"/>
  <c r="O3" i="127"/>
  <c r="AF3" i="127" s="1"/>
  <c r="E3" i="60"/>
  <c r="S3" i="131"/>
  <c r="AJ3" i="131" s="1"/>
  <c r="AJ2" i="131" s="1"/>
  <c r="I2" i="64" s="1"/>
  <c r="I3" i="64"/>
  <c r="X3" i="123"/>
  <c r="AO3" i="123" s="1"/>
  <c r="AO2" i="123" s="1"/>
  <c r="N2" i="56" s="1"/>
  <c r="N3" i="56"/>
  <c r="J3" i="72"/>
  <c r="J3" i="17"/>
  <c r="N3" i="79"/>
  <c r="N3" i="24"/>
  <c r="O4" i="124"/>
  <c r="AF4" i="124" s="1"/>
  <c r="E4" i="57"/>
  <c r="C4" i="69"/>
  <c r="C4" i="182" s="1"/>
  <c r="C4" i="14"/>
  <c r="J4" i="72"/>
  <c r="J4" i="191" s="1"/>
  <c r="J4" i="17"/>
  <c r="O2" i="83"/>
  <c r="O2" i="28"/>
  <c r="G2" i="73"/>
  <c r="G2" i="18"/>
  <c r="M4" i="81"/>
  <c r="M4" i="218" s="1"/>
  <c r="M4" i="26"/>
  <c r="T4" i="125"/>
  <c r="AK4" i="125" s="1"/>
  <c r="J4" i="58"/>
  <c r="W4" i="122"/>
  <c r="AN4" i="122" s="1"/>
  <c r="AN2" i="122" s="1"/>
  <c r="M2" i="55" s="1"/>
  <c r="M4" i="55"/>
  <c r="P4" i="120"/>
  <c r="AG4" i="120" s="1"/>
  <c r="AG2" i="120" s="1"/>
  <c r="F2" i="53" s="1"/>
  <c r="F4" i="53"/>
  <c r="D3" i="72"/>
  <c r="D3" i="17"/>
  <c r="V4" i="126"/>
  <c r="AM4" i="126" s="1"/>
  <c r="L4" i="59"/>
  <c r="AC2" i="118"/>
  <c r="B2" i="51" s="1"/>
  <c r="AI2" i="118"/>
  <c r="H2" i="51" s="1"/>
  <c r="Q3" i="119"/>
  <c r="AH3" i="119" s="1"/>
  <c r="AH2" i="119" s="1"/>
  <c r="G2" i="52" s="1"/>
  <c r="G3" i="52"/>
  <c r="L4" i="66"/>
  <c r="L4" i="11"/>
  <c r="N3" i="80"/>
  <c r="N3" i="215" s="1"/>
  <c r="N3" i="25"/>
  <c r="I2" i="74"/>
  <c r="I2" i="19"/>
  <c r="O4" i="120"/>
  <c r="AF4" i="120" s="1"/>
  <c r="AF2" i="120" s="1"/>
  <c r="E2" i="53" s="1"/>
  <c r="E4" i="53"/>
  <c r="R3" i="123"/>
  <c r="AI3" i="123" s="1"/>
  <c r="AI2" i="123" s="1"/>
  <c r="H2" i="56" s="1"/>
  <c r="H3" i="56"/>
  <c r="Q4" i="115"/>
  <c r="AH4" i="115" s="1"/>
  <c r="G4" i="48"/>
  <c r="K2" i="71"/>
  <c r="K2" i="16"/>
  <c r="M4" i="72"/>
  <c r="M4" i="191" s="1"/>
  <c r="M4" i="17"/>
  <c r="AQ2" i="127"/>
  <c r="P2" i="60" s="1"/>
  <c r="M3" i="13"/>
  <c r="M3" i="68"/>
  <c r="O4" i="115"/>
  <c r="AF4" i="115" s="1"/>
  <c r="E4" i="48"/>
  <c r="I4" i="73"/>
  <c r="I4" i="194" s="1"/>
  <c r="I4" i="18"/>
  <c r="C3" i="67"/>
  <c r="C3" i="176" s="1"/>
  <c r="C3" i="12"/>
  <c r="D3" i="66"/>
  <c r="D3" i="11"/>
  <c r="AE2" i="118"/>
  <c r="D2" i="51" s="1"/>
  <c r="G3" i="66"/>
  <c r="G3" i="11"/>
  <c r="P4" i="121"/>
  <c r="AG4" i="121" s="1"/>
  <c r="F4" i="54"/>
  <c r="Q3" i="76"/>
  <c r="Q3" i="21"/>
  <c r="I3" i="79"/>
  <c r="I3" i="24"/>
  <c r="AH2" i="117"/>
  <c r="G2" i="50" s="1"/>
  <c r="AL2" i="118"/>
  <c r="K2" i="51" s="1"/>
  <c r="U3" i="131"/>
  <c r="AL3" i="131" s="1"/>
  <c r="AL2" i="131" s="1"/>
  <c r="K2" i="64" s="1"/>
  <c r="K3" i="64"/>
  <c r="C3" i="73"/>
  <c r="C3" i="18"/>
  <c r="P4" i="126"/>
  <c r="AG4" i="126" s="1"/>
  <c r="F4" i="59"/>
  <c r="B2" i="67"/>
  <c r="B2" i="12"/>
  <c r="B2" i="76"/>
  <c r="B2" i="21"/>
  <c r="N4" i="70"/>
  <c r="N4" i="185" s="1"/>
  <c r="N4" i="15"/>
  <c r="G4" i="75"/>
  <c r="G4" i="20"/>
  <c r="J3" i="221"/>
  <c r="Q3" i="75"/>
  <c r="Q3" i="20"/>
  <c r="N2" i="78"/>
  <c r="N2" i="23"/>
  <c r="J3" i="66"/>
  <c r="J3" i="11"/>
  <c r="V4" i="117"/>
  <c r="AM4" i="117" s="1"/>
  <c r="AM2" i="117" s="1"/>
  <c r="L2" i="50" s="1"/>
  <c r="L4" i="50"/>
  <c r="Q4" i="129"/>
  <c r="AH4" i="129" s="1"/>
  <c r="AH2" i="129" s="1"/>
  <c r="G2" i="62" s="1"/>
  <c r="G4" i="62"/>
  <c r="D3" i="68"/>
  <c r="D3" i="13"/>
  <c r="Q4" i="120"/>
  <c r="AH4" i="120" s="1"/>
  <c r="AH2" i="120" s="1"/>
  <c r="G2" i="53" s="1"/>
  <c r="G4" i="53"/>
  <c r="X3" i="117"/>
  <c r="AO3" i="117" s="1"/>
  <c r="AO2" i="117" s="1"/>
  <c r="N2" i="50" s="1"/>
  <c r="N3" i="50"/>
  <c r="O3" i="21"/>
  <c r="O3" i="76"/>
  <c r="O2" i="27"/>
  <c r="O2" i="82"/>
  <c r="Q3" i="72"/>
  <c r="Q3" i="191" s="1"/>
  <c r="Q3" i="17"/>
  <c r="M3" i="131"/>
  <c r="AD3" i="131" s="1"/>
  <c r="C3" i="64"/>
  <c r="U4" i="126"/>
  <c r="AL4" i="126" s="1"/>
  <c r="AL2" i="126" s="1"/>
  <c r="K2" i="59" s="1"/>
  <c r="K4" i="59"/>
  <c r="AI2" i="125"/>
  <c r="H2" i="58" s="1"/>
  <c r="AF2" i="117"/>
  <c r="E2" i="50" s="1"/>
  <c r="P3" i="80"/>
  <c r="P3" i="215" s="1"/>
  <c r="P3" i="25"/>
  <c r="E3" i="69"/>
  <c r="E3" i="14"/>
  <c r="B2" i="75"/>
  <c r="B2" i="20"/>
  <c r="K2" i="76"/>
  <c r="K2" i="21"/>
  <c r="C3" i="71"/>
  <c r="C3" i="16"/>
  <c r="B4" i="28"/>
  <c r="B4" i="83"/>
  <c r="B4" i="224" s="1"/>
  <c r="E3" i="77"/>
  <c r="E3" i="22"/>
  <c r="F2" i="76"/>
  <c r="F2" i="21"/>
  <c r="P2" i="77"/>
  <c r="P2" i="22"/>
  <c r="AD2" i="130"/>
  <c r="C2" i="63" s="1"/>
  <c r="D4" i="78"/>
  <c r="D4" i="23"/>
  <c r="L3" i="81"/>
  <c r="L3" i="26"/>
  <c r="B4" i="68"/>
  <c r="B4" i="179" s="1"/>
  <c r="B4" i="13"/>
  <c r="P4" i="28"/>
  <c r="P4" i="83"/>
  <c r="P4" i="224" s="1"/>
  <c r="E3" i="15"/>
  <c r="E3" i="70"/>
  <c r="E3" i="185" s="1"/>
  <c r="AA3" i="123"/>
  <c r="AR3" i="123" s="1"/>
  <c r="AR2" i="123" s="1"/>
  <c r="Q2" i="56" s="1"/>
  <c r="Q3" i="56"/>
  <c r="B9" i="161"/>
  <c r="B10" i="161"/>
  <c r="U4" i="116"/>
  <c r="AL4" i="116" s="1"/>
  <c r="AL2" i="116" s="1"/>
  <c r="K2" i="49" s="1"/>
  <c r="K4" i="49"/>
  <c r="N4" i="69"/>
  <c r="N4" i="182" s="1"/>
  <c r="N4" i="14"/>
  <c r="AN2" i="132"/>
  <c r="M2" i="65" s="1"/>
  <c r="H3" i="28"/>
  <c r="H3" i="83"/>
  <c r="I4" i="78"/>
  <c r="I4" i="209" s="1"/>
  <c r="I4" i="23"/>
  <c r="G3" i="19"/>
  <c r="G3" i="74"/>
  <c r="G3" i="197" s="1"/>
  <c r="G4" i="22"/>
  <c r="G4" i="77"/>
  <c r="G4" i="206" s="1"/>
  <c r="N4" i="74"/>
  <c r="N4" i="197" s="1"/>
  <c r="N4" i="19"/>
  <c r="N4" i="49"/>
  <c r="X4" i="116"/>
  <c r="AO4" i="116" s="1"/>
  <c r="AQ2" i="119"/>
  <c r="P2" i="52" s="1"/>
  <c r="O4" i="25"/>
  <c r="O4" i="80"/>
  <c r="O4" i="215" s="1"/>
  <c r="AL2" i="123"/>
  <c r="K2" i="56" s="1"/>
  <c r="Q3" i="27"/>
  <c r="Q3" i="82"/>
  <c r="AO2" i="124"/>
  <c r="N2" i="57" s="1"/>
  <c r="AD2" i="119"/>
  <c r="C2" i="52" s="1"/>
  <c r="L3" i="73"/>
  <c r="L3" i="18"/>
  <c r="M4" i="20"/>
  <c r="M4" i="75"/>
  <c r="M4" i="200" s="1"/>
  <c r="P4" i="74"/>
  <c r="P4" i="197" s="1"/>
  <c r="P4" i="19"/>
  <c r="Q4" i="75"/>
  <c r="Q4" i="200" s="1"/>
  <c r="Q4" i="20"/>
  <c r="F3" i="75"/>
  <c r="F3" i="20"/>
  <c r="G4" i="70"/>
  <c r="G4" i="185" s="1"/>
  <c r="G4" i="15"/>
  <c r="D4" i="80"/>
  <c r="D4" i="215" s="1"/>
  <c r="D4" i="25"/>
  <c r="F4" i="76"/>
  <c r="F4" i="21"/>
  <c r="P3" i="75"/>
  <c r="P3" i="20"/>
  <c r="B4" i="73"/>
  <c r="B4" i="194" s="1"/>
  <c r="B4" i="18"/>
  <c r="I3" i="72"/>
  <c r="I3" i="17"/>
  <c r="E4" i="22"/>
  <c r="E4" i="77"/>
  <c r="E4" i="206" s="1"/>
  <c r="K4" i="70"/>
  <c r="K4" i="185" s="1"/>
  <c r="K4" i="15"/>
  <c r="P4" i="67"/>
  <c r="P4" i="176" s="1"/>
  <c r="P4" i="12"/>
  <c r="M3" i="67"/>
  <c r="M3" i="12"/>
  <c r="AA4" i="128"/>
  <c r="AR4" i="128" s="1"/>
  <c r="AR2" i="128" s="1"/>
  <c r="Q2" i="61" s="1"/>
  <c r="Q4" i="61"/>
  <c r="G3" i="25"/>
  <c r="G3" i="80"/>
  <c r="G3" i="215" s="1"/>
  <c r="M3" i="69"/>
  <c r="M3" i="14"/>
  <c r="K3" i="67"/>
  <c r="K3" i="12"/>
  <c r="L4" i="130"/>
  <c r="AC4" i="130" s="1"/>
  <c r="B4" i="63"/>
  <c r="AM2" i="126"/>
  <c r="L2" i="59" s="1"/>
  <c r="AC2" i="126"/>
  <c r="B2" i="59" s="1"/>
  <c r="J2" i="75"/>
  <c r="J2" i="20"/>
  <c r="N3" i="77"/>
  <c r="N3" i="22"/>
  <c r="P4" i="70"/>
  <c r="P4" i="185" s="1"/>
  <c r="P4" i="15"/>
  <c r="AC2" i="130"/>
  <c r="B2" i="63" s="1"/>
  <c r="R4" i="122"/>
  <c r="AI4" i="122" s="1"/>
  <c r="AI2" i="122" s="1"/>
  <c r="H2" i="55" s="1"/>
  <c r="H4" i="55"/>
  <c r="F4" i="70"/>
  <c r="F4" i="185" s="1"/>
  <c r="F4" i="15"/>
  <c r="K3" i="75"/>
  <c r="K3" i="20"/>
  <c r="R4" i="119"/>
  <c r="AI4" i="119" s="1"/>
  <c r="AI2" i="119" s="1"/>
  <c r="H2" i="52" s="1"/>
  <c r="H4" i="52"/>
  <c r="V4" i="118"/>
  <c r="AM4" i="118" s="1"/>
  <c r="L4" i="51"/>
  <c r="AE2" i="121"/>
  <c r="D2" i="54" s="1"/>
  <c r="D3" i="75"/>
  <c r="D3" i="20"/>
  <c r="L3" i="67"/>
  <c r="L3" i="12"/>
  <c r="R3" i="121"/>
  <c r="AI3" i="121" s="1"/>
  <c r="AI2" i="121" s="1"/>
  <c r="H2" i="54" s="1"/>
  <c r="H3" i="54"/>
  <c r="M3" i="81"/>
  <c r="M3" i="26"/>
  <c r="K3" i="70"/>
  <c r="K3" i="15"/>
  <c r="S3" i="122"/>
  <c r="AJ3" i="122" s="1"/>
  <c r="AJ2" i="122" s="1"/>
  <c r="I2" i="55" s="1"/>
  <c r="I3" i="55"/>
  <c r="AO2" i="129"/>
  <c r="N2" i="62" s="1"/>
  <c r="O3" i="16"/>
  <c r="O3" i="71"/>
  <c r="P4" i="72"/>
  <c r="P4" i="191" s="1"/>
  <c r="P4" i="17"/>
  <c r="V4" i="129"/>
  <c r="AM4" i="129" s="1"/>
  <c r="L4" i="62"/>
  <c r="P3" i="122"/>
  <c r="AG3" i="122" s="1"/>
  <c r="AG2" i="122" s="1"/>
  <c r="F2" i="55" s="1"/>
  <c r="F3" i="55"/>
  <c r="X4" i="132"/>
  <c r="AO4" i="132" s="1"/>
  <c r="AO2" i="132" s="1"/>
  <c r="N2" i="65" s="1"/>
  <c r="N4" i="65"/>
  <c r="P3" i="76"/>
  <c r="P3" i="21"/>
  <c r="AN2" i="117"/>
  <c r="M2" i="50" s="1"/>
  <c r="AD2" i="116"/>
  <c r="C2" i="49" s="1"/>
  <c r="AE2" i="115"/>
  <c r="D2" i="48" s="1"/>
  <c r="B3" i="72"/>
  <c r="B3" i="191" s="1"/>
  <c r="B3" i="17"/>
  <c r="AH2" i="115"/>
  <c r="G2" i="48" s="1"/>
  <c r="O4" i="118"/>
  <c r="AF4" i="118" s="1"/>
  <c r="E4" i="51"/>
  <c r="Q2" i="76"/>
  <c r="Q2" i="21"/>
  <c r="AJ2" i="128"/>
  <c r="I2" i="61" s="1"/>
  <c r="F3" i="26"/>
  <c r="F3" i="81"/>
  <c r="S3" i="130"/>
  <c r="AJ3" i="130" s="1"/>
  <c r="AJ2" i="130" s="1"/>
  <c r="I2" i="63" s="1"/>
  <c r="I3" i="63"/>
  <c r="E3" i="25"/>
  <c r="E3" i="80"/>
  <c r="Q3" i="79"/>
  <c r="Q3" i="212" s="1"/>
  <c r="Q3" i="24"/>
  <c r="M4" i="132"/>
  <c r="AD4" i="132" s="1"/>
  <c r="AD2" i="132" s="1"/>
  <c r="C2" i="65" s="1"/>
  <c r="C4" i="65"/>
  <c r="C3" i="72"/>
  <c r="C3" i="17"/>
  <c r="J2" i="71"/>
  <c r="J2" i="16"/>
  <c r="B26" i="164"/>
  <c r="Q2" i="75"/>
  <c r="Q2" i="20"/>
  <c r="O3" i="20"/>
  <c r="O3" i="75"/>
  <c r="L3" i="68"/>
  <c r="L3" i="179" s="1"/>
  <c r="L3" i="13"/>
  <c r="Y3" i="119"/>
  <c r="AP3" i="119" s="1"/>
  <c r="AP2" i="119" s="1"/>
  <c r="O2" i="52" s="1"/>
  <c r="O3" i="52"/>
  <c r="R4" i="130"/>
  <c r="AI4" i="130" s="1"/>
  <c r="AI2" i="130" s="1"/>
  <c r="H2" i="63" s="1"/>
  <c r="H4" i="63"/>
  <c r="Y4" i="120"/>
  <c r="AP4" i="120" s="1"/>
  <c r="O4" i="53"/>
  <c r="N3" i="67"/>
  <c r="N3" i="12"/>
  <c r="I3" i="71"/>
  <c r="I3" i="16"/>
  <c r="C3" i="78"/>
  <c r="C3" i="23"/>
  <c r="E4" i="68"/>
  <c r="E4" i="179" s="1"/>
  <c r="E4" i="13"/>
  <c r="O2" i="21"/>
  <c r="O2" i="76"/>
  <c r="B4" i="80"/>
  <c r="B4" i="25"/>
  <c r="E3" i="21"/>
  <c r="E3" i="76"/>
  <c r="E3" i="203" s="1"/>
  <c r="L3" i="79"/>
  <c r="L3" i="24"/>
  <c r="AA4" i="118"/>
  <c r="AR4" i="118" s="1"/>
  <c r="AR2" i="118" s="1"/>
  <c r="Q2" i="51" s="1"/>
  <c r="Q4" i="51"/>
  <c r="AQ2" i="129"/>
  <c r="P2" i="62" s="1"/>
  <c r="AF2" i="118"/>
  <c r="E2" i="51" s="1"/>
  <c r="O4" i="20"/>
  <c r="O4" i="75"/>
  <c r="O4" i="200" s="1"/>
  <c r="H3" i="27"/>
  <c r="H3" i="82"/>
  <c r="F3" i="77"/>
  <c r="F3" i="22"/>
  <c r="N4" i="68"/>
  <c r="N4" i="179" s="1"/>
  <c r="N4" i="13"/>
  <c r="U4" i="115"/>
  <c r="AL4" i="115" s="1"/>
  <c r="AL2" i="115" s="1"/>
  <c r="K2" i="48" s="1"/>
  <c r="K4" i="48"/>
  <c r="E3" i="27"/>
  <c r="E3" i="82"/>
  <c r="E4" i="80"/>
  <c r="E4" i="215" s="1"/>
  <c r="E4" i="25"/>
  <c r="E2" i="22"/>
  <c r="E2" i="77"/>
  <c r="T4" i="115"/>
  <c r="AK4" i="115" s="1"/>
  <c r="AK2" i="115" s="1"/>
  <c r="J2" i="48" s="1"/>
  <c r="J4" i="48"/>
  <c r="W4" i="116"/>
  <c r="AN4" i="116" s="1"/>
  <c r="AN2" i="116" s="1"/>
  <c r="M2" i="49" s="1"/>
  <c r="M4" i="49"/>
  <c r="P4" i="131"/>
  <c r="AG4" i="131" s="1"/>
  <c r="AG2" i="131" s="1"/>
  <c r="F2" i="64" s="1"/>
  <c r="F4" i="64"/>
  <c r="Z4" i="125"/>
  <c r="AQ4" i="125" s="1"/>
  <c r="P4" i="58"/>
  <c r="M4" i="129"/>
  <c r="AD4" i="129" s="1"/>
  <c r="AD2" i="129" s="1"/>
  <c r="C2" i="62" s="1"/>
  <c r="C4" i="62"/>
  <c r="L2" i="81"/>
  <c r="L2" i="26"/>
  <c r="E2" i="70"/>
  <c r="E2" i="15"/>
  <c r="M3" i="11"/>
  <c r="M3" i="66"/>
  <c r="O4" i="123"/>
  <c r="AF4" i="123" s="1"/>
  <c r="E4" i="56"/>
  <c r="Y4" i="115"/>
  <c r="AP4" i="115" s="1"/>
  <c r="AP2" i="115" s="1"/>
  <c r="O2" i="48" s="1"/>
  <c r="O4" i="48"/>
  <c r="B25" i="155"/>
  <c r="B17" i="155"/>
  <c r="B24" i="155"/>
  <c r="B23" i="155"/>
  <c r="B27" i="155"/>
  <c r="B19" i="155"/>
  <c r="B18" i="155"/>
  <c r="L2" i="96"/>
  <c r="D2" i="96"/>
  <c r="L2" i="90"/>
  <c r="D2" i="90"/>
  <c r="L2" i="84"/>
  <c r="D2" i="84"/>
  <c r="K2" i="96"/>
  <c r="C2" i="96"/>
  <c r="K2" i="90"/>
  <c r="C2" i="90"/>
  <c r="K2" i="84"/>
  <c r="C2" i="84"/>
  <c r="J2" i="96"/>
  <c r="B2" i="96"/>
  <c r="J2" i="90"/>
  <c r="B2" i="90"/>
  <c r="J2" i="84"/>
  <c r="B2" i="84"/>
  <c r="Q2" i="96"/>
  <c r="I2" i="96"/>
  <c r="Q2" i="90"/>
  <c r="I2" i="90"/>
  <c r="Q2" i="84"/>
  <c r="I2" i="84"/>
  <c r="P2" i="96"/>
  <c r="H2" i="96"/>
  <c r="P2" i="90"/>
  <c r="H2" i="90"/>
  <c r="P2" i="84"/>
  <c r="H2" i="84"/>
  <c r="N2" i="96"/>
  <c r="F2" i="96"/>
  <c r="N2" i="90"/>
  <c r="F2" i="90"/>
  <c r="N2" i="84"/>
  <c r="F2" i="84"/>
  <c r="M2" i="96"/>
  <c r="M2" i="90"/>
  <c r="M2" i="84"/>
  <c r="G2" i="96"/>
  <c r="G2" i="90"/>
  <c r="G2" i="84"/>
  <c r="E2" i="96"/>
  <c r="E2" i="90"/>
  <c r="E2" i="84"/>
  <c r="O2" i="96"/>
  <c r="O2" i="90"/>
  <c r="O2" i="84"/>
  <c r="K4" i="76"/>
  <c r="K4" i="203" s="1"/>
  <c r="K4" i="21"/>
  <c r="U4" i="129"/>
  <c r="AL4" i="129" s="1"/>
  <c r="K4" i="62"/>
  <c r="AI2" i="132"/>
  <c r="H2" i="65" s="1"/>
  <c r="B20" i="167"/>
  <c r="AH2" i="123"/>
  <c r="G2" i="56" s="1"/>
  <c r="D4" i="81"/>
  <c r="D4" i="218" s="1"/>
  <c r="D4" i="26"/>
  <c r="M3" i="73"/>
  <c r="M3" i="18"/>
  <c r="J4" i="70"/>
  <c r="J4" i="185" s="1"/>
  <c r="J4" i="15"/>
  <c r="L4" i="73"/>
  <c r="L4" i="194" s="1"/>
  <c r="L4" i="18"/>
  <c r="O4" i="24"/>
  <c r="O4" i="79"/>
  <c r="O4" i="212" s="1"/>
  <c r="N4" i="76"/>
  <c r="N4" i="203" s="1"/>
  <c r="N4" i="21"/>
  <c r="I3" i="66"/>
  <c r="I3" i="11"/>
  <c r="O4" i="27"/>
  <c r="O4" i="82"/>
  <c r="O4" i="221" s="1"/>
  <c r="G4" i="83"/>
  <c r="G4" i="224" s="1"/>
  <c r="G4" i="28"/>
  <c r="E3" i="19"/>
  <c r="E3" i="74"/>
  <c r="AM2" i="122"/>
  <c r="L2" i="55" s="1"/>
  <c r="AG2" i="124"/>
  <c r="F2" i="57" s="1"/>
  <c r="J4" i="79"/>
  <c r="J4" i="212" s="1"/>
  <c r="J4" i="24"/>
  <c r="I4" i="74"/>
  <c r="I4" i="197" s="1"/>
  <c r="I4" i="19"/>
  <c r="Q4" i="70"/>
  <c r="Q4" i="15"/>
  <c r="Z3" i="131"/>
  <c r="AQ3" i="131" s="1"/>
  <c r="P3" i="64"/>
  <c r="M4" i="131"/>
  <c r="AD4" i="131" s="1"/>
  <c r="C4" i="64"/>
  <c r="R3" i="120"/>
  <c r="AI3" i="120" s="1"/>
  <c r="AI2" i="120" s="1"/>
  <c r="H2" i="53" s="1"/>
  <c r="H3" i="53"/>
  <c r="AM2" i="118"/>
  <c r="L2" i="51" s="1"/>
  <c r="H4" i="75"/>
  <c r="H4" i="200" s="1"/>
  <c r="H4" i="20"/>
  <c r="AL2" i="129"/>
  <c r="K2" i="62" s="1"/>
  <c r="U4" i="130"/>
  <c r="AL4" i="130" s="1"/>
  <c r="K4" i="63"/>
  <c r="N3" i="66"/>
  <c r="N3" i="11"/>
  <c r="B13" i="158"/>
  <c r="B14" i="158"/>
  <c r="B12" i="158"/>
  <c r="B11" i="158"/>
  <c r="J2" i="77"/>
  <c r="J2" i="22"/>
  <c r="L4" i="79"/>
  <c r="L4" i="212" s="1"/>
  <c r="L4" i="24"/>
  <c r="B4" i="27"/>
  <c r="B4" i="82"/>
  <c r="B4" i="221" s="1"/>
  <c r="M4" i="120"/>
  <c r="AD4" i="120" s="1"/>
  <c r="AD2" i="120" s="1"/>
  <c r="C2" i="53" s="1"/>
  <c r="C4" i="53"/>
  <c r="L3" i="74"/>
  <c r="L3" i="19"/>
  <c r="B3" i="50"/>
  <c r="L3" i="117"/>
  <c r="AC3" i="117" s="1"/>
  <c r="AC2" i="117" s="1"/>
  <c r="B2" i="50" s="1"/>
  <c r="AE2" i="124"/>
  <c r="D2" i="57" s="1"/>
  <c r="L2" i="67"/>
  <c r="L2" i="12"/>
  <c r="M2" i="26"/>
  <c r="M2" i="81"/>
  <c r="O3" i="225"/>
  <c r="G3" i="225"/>
  <c r="O3" i="222"/>
  <c r="G3" i="222"/>
  <c r="O3" i="219"/>
  <c r="G3" i="219"/>
  <c r="O3" i="216"/>
  <c r="G3" i="216"/>
  <c r="O3" i="213"/>
  <c r="G3" i="213"/>
  <c r="O3" i="210"/>
  <c r="G3" i="210"/>
  <c r="N3" i="225"/>
  <c r="F3" i="225"/>
  <c r="N3" i="222"/>
  <c r="F3" i="222"/>
  <c r="N3" i="219"/>
  <c r="N3" i="218" s="1"/>
  <c r="F3" i="219"/>
  <c r="N3" i="216"/>
  <c r="F3" i="216"/>
  <c r="N3" i="213"/>
  <c r="F3" i="213"/>
  <c r="N3" i="210"/>
  <c r="F3" i="210"/>
  <c r="N3" i="207"/>
  <c r="F3" i="207"/>
  <c r="M3" i="225"/>
  <c r="E3" i="225"/>
  <c r="M3" i="222"/>
  <c r="E3" i="222"/>
  <c r="M3" i="219"/>
  <c r="E3" i="219"/>
  <c r="M3" i="216"/>
  <c r="E3" i="216"/>
  <c r="M3" i="213"/>
  <c r="E3" i="213"/>
  <c r="M3" i="210"/>
  <c r="E3" i="210"/>
  <c r="L3" i="225"/>
  <c r="D3" i="225"/>
  <c r="L3" i="222"/>
  <c r="D3" i="222"/>
  <c r="L3" i="219"/>
  <c r="D3" i="219"/>
  <c r="L3" i="216"/>
  <c r="D3" i="216"/>
  <c r="L3" i="213"/>
  <c r="D3" i="213"/>
  <c r="L3" i="210"/>
  <c r="D3" i="210"/>
  <c r="L3" i="207"/>
  <c r="D3" i="207"/>
  <c r="K3" i="225"/>
  <c r="K3" i="224" s="1"/>
  <c r="C3" i="225"/>
  <c r="K3" i="222"/>
  <c r="C3" i="222"/>
  <c r="K3" i="219"/>
  <c r="C3" i="219"/>
  <c r="K3" i="216"/>
  <c r="C3" i="216"/>
  <c r="K3" i="213"/>
  <c r="C3" i="213"/>
  <c r="K3" i="210"/>
  <c r="K3" i="209" s="1"/>
  <c r="C3" i="210"/>
  <c r="K3" i="207"/>
  <c r="C3" i="207"/>
  <c r="J3" i="225"/>
  <c r="B3" i="225"/>
  <c r="J3" i="222"/>
  <c r="B3" i="222"/>
  <c r="J3" i="219"/>
  <c r="B3" i="219"/>
  <c r="J3" i="216"/>
  <c r="B3" i="216"/>
  <c r="J3" i="213"/>
  <c r="B3" i="213"/>
  <c r="J3" i="210"/>
  <c r="B3" i="210"/>
  <c r="J3" i="207"/>
  <c r="B3" i="207"/>
  <c r="I3" i="225"/>
  <c r="I3" i="219"/>
  <c r="I3" i="213"/>
  <c r="P3" i="207"/>
  <c r="Q3" i="204"/>
  <c r="I3" i="204"/>
  <c r="Q3" i="201"/>
  <c r="I3" i="201"/>
  <c r="Q3" i="198"/>
  <c r="I3" i="198"/>
  <c r="Q3" i="195"/>
  <c r="I3" i="195"/>
  <c r="Q3" i="192"/>
  <c r="I3" i="192"/>
  <c r="H3" i="225"/>
  <c r="H3" i="219"/>
  <c r="H3" i="213"/>
  <c r="O3" i="207"/>
  <c r="O3" i="206" s="1"/>
  <c r="P3" i="204"/>
  <c r="H3" i="204"/>
  <c r="P3" i="201"/>
  <c r="H3" i="201"/>
  <c r="P3" i="198"/>
  <c r="H3" i="198"/>
  <c r="P3" i="195"/>
  <c r="H3" i="195"/>
  <c r="P3" i="192"/>
  <c r="H3" i="192"/>
  <c r="Q3" i="222"/>
  <c r="Q3" i="216"/>
  <c r="Q3" i="215" s="1"/>
  <c r="Q3" i="210"/>
  <c r="M3" i="207"/>
  <c r="O3" i="204"/>
  <c r="G3" i="204"/>
  <c r="O3" i="201"/>
  <c r="G3" i="201"/>
  <c r="O3" i="198"/>
  <c r="G3" i="198"/>
  <c r="O3" i="195"/>
  <c r="G3" i="195"/>
  <c r="O3" i="192"/>
  <c r="G3" i="192"/>
  <c r="O3" i="189"/>
  <c r="G3" i="189"/>
  <c r="O3" i="186"/>
  <c r="G3" i="186"/>
  <c r="P3" i="222"/>
  <c r="P3" i="216"/>
  <c r="P3" i="210"/>
  <c r="I3" i="207"/>
  <c r="N3" i="204"/>
  <c r="F3" i="204"/>
  <c r="N3" i="201"/>
  <c r="F3" i="201"/>
  <c r="N3" i="198"/>
  <c r="F3" i="198"/>
  <c r="N3" i="195"/>
  <c r="F3" i="195"/>
  <c r="N3" i="192"/>
  <c r="F3" i="192"/>
  <c r="N3" i="189"/>
  <c r="F3" i="189"/>
  <c r="N3" i="186"/>
  <c r="F3" i="186"/>
  <c r="I3" i="222"/>
  <c r="I3" i="216"/>
  <c r="I3" i="210"/>
  <c r="H3" i="207"/>
  <c r="M3" i="204"/>
  <c r="E3" i="204"/>
  <c r="M3" i="201"/>
  <c r="E3" i="201"/>
  <c r="M3" i="198"/>
  <c r="E3" i="198"/>
  <c r="M3" i="195"/>
  <c r="E3" i="195"/>
  <c r="M3" i="192"/>
  <c r="E3" i="192"/>
  <c r="M3" i="189"/>
  <c r="M3" i="188" s="1"/>
  <c r="E3" i="189"/>
  <c r="M3" i="186"/>
  <c r="E3" i="186"/>
  <c r="H3" i="222"/>
  <c r="H3" i="216"/>
  <c r="H3" i="210"/>
  <c r="G3" i="207"/>
  <c r="L3" i="204"/>
  <c r="D3" i="204"/>
  <c r="L3" i="201"/>
  <c r="L3" i="200" s="1"/>
  <c r="D3" i="201"/>
  <c r="L3" i="198"/>
  <c r="D3" i="198"/>
  <c r="L3" i="195"/>
  <c r="D3" i="195"/>
  <c r="L3" i="192"/>
  <c r="D3" i="192"/>
  <c r="L3" i="189"/>
  <c r="D3" i="189"/>
  <c r="L3" i="186"/>
  <c r="D3" i="186"/>
  <c r="Q3" i="225"/>
  <c r="Q3" i="219"/>
  <c r="Q3" i="213"/>
  <c r="E3" i="207"/>
  <c r="K3" i="204"/>
  <c r="C3" i="204"/>
  <c r="K3" i="201"/>
  <c r="C3" i="201"/>
  <c r="K3" i="198"/>
  <c r="C3" i="198"/>
  <c r="K3" i="195"/>
  <c r="K3" i="194" s="1"/>
  <c r="C3" i="195"/>
  <c r="K3" i="192"/>
  <c r="C3" i="192"/>
  <c r="K3" i="189"/>
  <c r="C3" i="189"/>
  <c r="K3" i="186"/>
  <c r="C3" i="186"/>
  <c r="Q3" i="207"/>
  <c r="J3" i="204"/>
  <c r="J3" i="192"/>
  <c r="J3" i="189"/>
  <c r="J3" i="188" s="1"/>
  <c r="H3" i="186"/>
  <c r="O3" i="183"/>
  <c r="G3" i="183"/>
  <c r="O3" i="180"/>
  <c r="G3" i="180"/>
  <c r="O3" i="177"/>
  <c r="G3" i="177"/>
  <c r="O3" i="174"/>
  <c r="G3" i="174"/>
  <c r="B3" i="204"/>
  <c r="B3" i="192"/>
  <c r="I3" i="189"/>
  <c r="B3" i="186"/>
  <c r="N3" i="183"/>
  <c r="F3" i="183"/>
  <c r="N3" i="180"/>
  <c r="F3" i="180"/>
  <c r="N3" i="177"/>
  <c r="F3" i="177"/>
  <c r="N3" i="174"/>
  <c r="F3" i="174"/>
  <c r="J3" i="201"/>
  <c r="H3" i="189"/>
  <c r="M3" i="183"/>
  <c r="E3" i="183"/>
  <c r="M3" i="180"/>
  <c r="E3" i="180"/>
  <c r="M3" i="177"/>
  <c r="E3" i="177"/>
  <c r="M3" i="174"/>
  <c r="E3" i="174"/>
  <c r="B3" i="201"/>
  <c r="B3" i="189"/>
  <c r="L3" i="183"/>
  <c r="D3" i="183"/>
  <c r="L3" i="180"/>
  <c r="D3" i="180"/>
  <c r="L3" i="177"/>
  <c r="D3" i="177"/>
  <c r="L3" i="174"/>
  <c r="L3" i="173" s="1"/>
  <c r="D3" i="174"/>
  <c r="J3" i="198"/>
  <c r="Q3" i="186"/>
  <c r="K3" i="183"/>
  <c r="C3" i="183"/>
  <c r="K3" i="180"/>
  <c r="C3" i="180"/>
  <c r="K3" i="177"/>
  <c r="C3" i="177"/>
  <c r="K3" i="174"/>
  <c r="C3" i="174"/>
  <c r="P3" i="225"/>
  <c r="B3" i="198"/>
  <c r="P3" i="186"/>
  <c r="J3" i="183"/>
  <c r="B3" i="183"/>
  <c r="J3" i="180"/>
  <c r="B3" i="180"/>
  <c r="J3" i="177"/>
  <c r="B3" i="177"/>
  <c r="J3" i="174"/>
  <c r="B3" i="174"/>
  <c r="P3" i="219"/>
  <c r="J3" i="195"/>
  <c r="Q3" i="189"/>
  <c r="J3" i="186"/>
  <c r="Q3" i="183"/>
  <c r="I3" i="183"/>
  <c r="Q3" i="180"/>
  <c r="I3" i="180"/>
  <c r="Q3" i="177"/>
  <c r="I3" i="177"/>
  <c r="Q3" i="174"/>
  <c r="I3" i="174"/>
  <c r="H3" i="174"/>
  <c r="P3" i="183"/>
  <c r="H3" i="183"/>
  <c r="P3" i="213"/>
  <c r="I3" i="186"/>
  <c r="P3" i="180"/>
  <c r="P3" i="189"/>
  <c r="H3" i="180"/>
  <c r="B3" i="195"/>
  <c r="P3" i="177"/>
  <c r="H3" i="177"/>
  <c r="P3" i="174"/>
  <c r="R4" i="127"/>
  <c r="AI4" i="127" s="1"/>
  <c r="H4" i="60"/>
  <c r="K2" i="70"/>
  <c r="K2" i="15"/>
  <c r="O4" i="128"/>
  <c r="AF4" i="128" s="1"/>
  <c r="E4" i="61"/>
  <c r="AP2" i="120"/>
  <c r="O2" i="53" s="1"/>
  <c r="Q3" i="70"/>
  <c r="Q3" i="185" s="1"/>
  <c r="Q3" i="15"/>
  <c r="L3" i="80"/>
  <c r="L3" i="215" s="1"/>
  <c r="L3" i="25"/>
  <c r="S4" i="131"/>
  <c r="AJ4" i="131" s="1"/>
  <c r="I4" i="64"/>
  <c r="AQ2" i="125"/>
  <c r="P2" i="58" s="1"/>
  <c r="J3" i="69"/>
  <c r="J3" i="14"/>
  <c r="R4" i="121"/>
  <c r="AI4" i="121" s="1"/>
  <c r="H4" i="54"/>
  <c r="K4" i="72"/>
  <c r="K4" i="191" s="1"/>
  <c r="K4" i="17"/>
  <c r="E3" i="75"/>
  <c r="E3" i="200" s="1"/>
  <c r="E3" i="20"/>
  <c r="B2" i="72"/>
  <c r="B2" i="17"/>
  <c r="K3" i="72"/>
  <c r="K3" i="17"/>
  <c r="J3" i="28"/>
  <c r="J3" i="83"/>
  <c r="J3" i="224" s="1"/>
  <c r="J2" i="27"/>
  <c r="J2" i="82"/>
  <c r="W4" i="125"/>
  <c r="AN4" i="125" s="1"/>
  <c r="AN2" i="125" s="1"/>
  <c r="M2" i="58" s="1"/>
  <c r="M4" i="58"/>
  <c r="E2" i="80"/>
  <c r="E2" i="25"/>
  <c r="Z3" i="120"/>
  <c r="AQ3" i="120" s="1"/>
  <c r="AQ2" i="120" s="1"/>
  <c r="P2" i="53" s="1"/>
  <c r="P3" i="53"/>
  <c r="K3" i="81"/>
  <c r="K3" i="26"/>
  <c r="AD2" i="121"/>
  <c r="C2" i="54" s="1"/>
  <c r="J3" i="76"/>
  <c r="J3" i="203" s="1"/>
  <c r="J3" i="21"/>
  <c r="U4" i="122"/>
  <c r="AL4" i="122" s="1"/>
  <c r="AL2" i="122" s="1"/>
  <c r="K2" i="55" s="1"/>
  <c r="K4" i="55"/>
  <c r="J3" i="80"/>
  <c r="J3" i="25"/>
  <c r="O2" i="20"/>
  <c r="O2" i="75"/>
  <c r="T4" i="130"/>
  <c r="AK4" i="130" s="1"/>
  <c r="AK2" i="130" s="1"/>
  <c r="J2" i="63" s="1"/>
  <c r="J4" i="63"/>
  <c r="M3" i="79"/>
  <c r="M3" i="212" s="1"/>
  <c r="M3" i="24"/>
  <c r="C4" i="81"/>
  <c r="C4" i="26"/>
  <c r="G3" i="17"/>
  <c r="G3" i="72"/>
  <c r="G3" i="191" s="1"/>
  <c r="AO2" i="116"/>
  <c r="N2" i="49" s="1"/>
  <c r="I2" i="71"/>
  <c r="I2" i="16"/>
  <c r="D3" i="80"/>
  <c r="D3" i="215" s="1"/>
  <c r="D3" i="25"/>
  <c r="AD2" i="127"/>
  <c r="C2" i="60" s="1"/>
  <c r="W4" i="118"/>
  <c r="AN4" i="118" s="1"/>
  <c r="AN2" i="118" s="1"/>
  <c r="M2" i="51" s="1"/>
  <c r="M4" i="51"/>
  <c r="R4" i="131"/>
  <c r="AI4" i="131" s="1"/>
  <c r="H4" i="64"/>
  <c r="AF2" i="125"/>
  <c r="E2" i="58" s="1"/>
  <c r="L2" i="79"/>
  <c r="L2" i="24"/>
  <c r="S3" i="117"/>
  <c r="AJ3" i="117" s="1"/>
  <c r="I3" i="50"/>
  <c r="S3" i="126"/>
  <c r="AJ3" i="126" s="1"/>
  <c r="I3" i="59"/>
  <c r="O3" i="14"/>
  <c r="O3" i="69"/>
  <c r="O3" i="182" s="1"/>
  <c r="AI2" i="131"/>
  <c r="H2" i="64" s="1"/>
  <c r="AG2" i="126"/>
  <c r="F2" i="59" s="1"/>
  <c r="P3" i="67"/>
  <c r="P3" i="176" s="1"/>
  <c r="P3" i="12"/>
  <c r="S4" i="126"/>
  <c r="AJ4" i="126" s="1"/>
  <c r="I4" i="59"/>
  <c r="M4" i="122"/>
  <c r="AD4" i="122" s="1"/>
  <c r="AD2" i="122" s="1"/>
  <c r="C2" i="55" s="1"/>
  <c r="C4" i="55"/>
  <c r="E2" i="27"/>
  <c r="E2" i="82"/>
  <c r="V4" i="132"/>
  <c r="AM4" i="132" s="1"/>
  <c r="AM2" i="132" s="1"/>
  <c r="L2" i="65" s="1"/>
  <c r="L4" i="65"/>
  <c r="Z4" i="120"/>
  <c r="AQ4" i="120" s="1"/>
  <c r="P4" i="53"/>
  <c r="B16" i="155"/>
  <c r="B15" i="155"/>
  <c r="M3" i="25"/>
  <c r="M3" i="80"/>
  <c r="M3" i="27"/>
  <c r="M3" i="82"/>
  <c r="M3" i="221" s="1"/>
  <c r="P3" i="128"/>
  <c r="AG3" i="128" s="1"/>
  <c r="F3" i="61"/>
  <c r="F3" i="68"/>
  <c r="F3" i="179" s="1"/>
  <c r="F3" i="13"/>
  <c r="L3" i="122"/>
  <c r="AC3" i="122" s="1"/>
  <c r="AC2" i="122" s="1"/>
  <c r="B2" i="55" s="1"/>
  <c r="B3" i="55"/>
  <c r="Q4" i="26"/>
  <c r="Q4" i="81"/>
  <c r="Q4" i="218" s="1"/>
  <c r="M3" i="75"/>
  <c r="M3" i="200" s="1"/>
  <c r="M3" i="20"/>
  <c r="C3" i="77"/>
  <c r="C3" i="206" s="1"/>
  <c r="C3" i="22"/>
  <c r="Q3" i="28"/>
  <c r="Q3" i="83"/>
  <c r="Q3" i="224" s="1"/>
  <c r="M2" i="66"/>
  <c r="M2" i="11"/>
  <c r="L3" i="72"/>
  <c r="L3" i="191" s="1"/>
  <c r="L3" i="17"/>
  <c r="L3" i="83"/>
  <c r="L3" i="224" s="1"/>
  <c r="L3" i="28"/>
  <c r="O4" i="116"/>
  <c r="AF4" i="116" s="1"/>
  <c r="AF2" i="116" s="1"/>
  <c r="E2" i="49" s="1"/>
  <c r="E4" i="49"/>
  <c r="Q3" i="77"/>
  <c r="Q3" i="206" s="1"/>
  <c r="Q3" i="22"/>
  <c r="U4" i="132"/>
  <c r="AL4" i="132" s="1"/>
  <c r="AL2" i="132" s="1"/>
  <c r="K2" i="65" s="1"/>
  <c r="K4" i="65"/>
  <c r="B26" i="167"/>
  <c r="B28" i="167"/>
  <c r="K4" i="68"/>
  <c r="K4" i="179" s="1"/>
  <c r="K4" i="13"/>
  <c r="L4" i="67"/>
  <c r="L4" i="176" s="1"/>
  <c r="L4" i="12"/>
  <c r="P3" i="72"/>
  <c r="P3" i="191" s="1"/>
  <c r="P3" i="17"/>
  <c r="J4" i="27"/>
  <c r="J4" i="82"/>
  <c r="J4" i="221" s="1"/>
  <c r="J4" i="69"/>
  <c r="J4" i="182" s="1"/>
  <c r="J4" i="14"/>
  <c r="L4" i="78"/>
  <c r="L4" i="209" s="1"/>
  <c r="L4" i="23"/>
  <c r="P4" i="77"/>
  <c r="P4" i="206" s="1"/>
  <c r="P4" i="22"/>
  <c r="AJ2" i="115"/>
  <c r="I2" i="48" s="1"/>
  <c r="AF2" i="123"/>
  <c r="E2" i="56" s="1"/>
  <c r="B3" i="28"/>
  <c r="B3" i="83"/>
  <c r="B3" i="224" s="1"/>
  <c r="O4" i="17"/>
  <c r="O4" i="72"/>
  <c r="O4" i="191" s="1"/>
  <c r="E4" i="70"/>
  <c r="E4" i="185" s="1"/>
  <c r="E4" i="15"/>
  <c r="J4" i="78"/>
  <c r="J4" i="209" s="1"/>
  <c r="J4" i="23"/>
  <c r="D3" i="74"/>
  <c r="D3" i="197" s="1"/>
  <c r="D3" i="19"/>
  <c r="D3" i="81"/>
  <c r="D3" i="218" s="1"/>
  <c r="D3" i="26"/>
  <c r="D4" i="67"/>
  <c r="D4" i="176" s="1"/>
  <c r="D4" i="12"/>
  <c r="O3" i="18"/>
  <c r="O3" i="73"/>
  <c r="O3" i="194" s="1"/>
  <c r="L3" i="71"/>
  <c r="L3" i="188" s="1"/>
  <c r="L3" i="16"/>
  <c r="E4" i="18"/>
  <c r="E4" i="73"/>
  <c r="I4" i="67"/>
  <c r="I4" i="176" s="1"/>
  <c r="I4" i="12"/>
  <c r="D3" i="73"/>
  <c r="D3" i="194" s="1"/>
  <c r="D3" i="18"/>
  <c r="D3" i="76"/>
  <c r="D3" i="203" s="1"/>
  <c r="D3" i="21"/>
  <c r="Q3" i="26"/>
  <c r="Q3" i="81"/>
  <c r="Q3" i="218" s="1"/>
  <c r="O2" i="25"/>
  <c r="O2" i="80"/>
  <c r="Z4" i="124"/>
  <c r="AQ4" i="124" s="1"/>
  <c r="AQ2" i="124" s="1"/>
  <c r="P2" i="57" s="1"/>
  <c r="P4" i="57"/>
  <c r="V3" i="125"/>
  <c r="AM3" i="125" s="1"/>
  <c r="AM2" i="125" s="1"/>
  <c r="L2" i="58" s="1"/>
  <c r="L3" i="58"/>
  <c r="AC2" i="115"/>
  <c r="B2" i="48" s="1"/>
  <c r="AA3" i="122"/>
  <c r="AR3" i="122" s="1"/>
  <c r="AR2" i="122" s="1"/>
  <c r="Q2" i="55" s="1"/>
  <c r="Q3" i="55"/>
  <c r="M3" i="15"/>
  <c r="M3" i="70"/>
  <c r="O3" i="13"/>
  <c r="O3" i="68"/>
  <c r="O3" i="179" s="1"/>
  <c r="G3" i="75"/>
  <c r="G3" i="200" s="1"/>
  <c r="G3" i="20"/>
  <c r="H3" i="75"/>
  <c r="H3" i="200" s="1"/>
  <c r="H3" i="20"/>
  <c r="I4" i="50"/>
  <c r="S4" i="117"/>
  <c r="AJ4" i="117" s="1"/>
  <c r="J3" i="26"/>
  <c r="J3" i="81"/>
  <c r="J3" i="218" s="1"/>
  <c r="L2" i="75"/>
  <c r="L2" i="20"/>
  <c r="J3" i="73"/>
  <c r="J3" i="194" s="1"/>
  <c r="J3" i="18"/>
  <c r="L3" i="82"/>
  <c r="L3" i="27"/>
  <c r="AD2" i="124"/>
  <c r="C2" i="57" s="1"/>
  <c r="E4" i="27"/>
  <c r="E4" i="82"/>
  <c r="E4" i="221" s="1"/>
  <c r="O4" i="21"/>
  <c r="O4" i="76"/>
  <c r="O4" i="203" s="1"/>
  <c r="I4" i="71"/>
  <c r="I4" i="16"/>
  <c r="AC2" i="119"/>
  <c r="B2" i="52" s="1"/>
  <c r="AM2" i="123"/>
  <c r="L2" i="56" s="1"/>
  <c r="Y4" i="127"/>
  <c r="AP4" i="127" s="1"/>
  <c r="O4" i="60"/>
  <c r="I3" i="75"/>
  <c r="I3" i="200" s="1"/>
  <c r="I3" i="20"/>
  <c r="AA4" i="131"/>
  <c r="AR4" i="131" s="1"/>
  <c r="AR2" i="131" s="1"/>
  <c r="Q2" i="64" s="1"/>
  <c r="Q4" i="64"/>
  <c r="R3" i="126"/>
  <c r="AI3" i="126" s="1"/>
  <c r="AI2" i="126" s="1"/>
  <c r="H2" i="59" s="1"/>
  <c r="H3" i="59"/>
  <c r="V3" i="127"/>
  <c r="AM3" i="127" s="1"/>
  <c r="AM2" i="127" s="1"/>
  <c r="L2" i="60" s="1"/>
  <c r="L3" i="60"/>
  <c r="Q3" i="71"/>
  <c r="Q3" i="188" s="1"/>
  <c r="Q3" i="16"/>
  <c r="W4" i="127"/>
  <c r="AN4" i="127" s="1"/>
  <c r="AN2" i="127" s="1"/>
  <c r="M2" i="60" s="1"/>
  <c r="M4" i="60"/>
  <c r="B3" i="27"/>
  <c r="B3" i="82"/>
  <c r="B3" i="221" s="1"/>
  <c r="B4" i="77"/>
  <c r="B4" i="206" s="1"/>
  <c r="B4" i="22"/>
  <c r="O3" i="25"/>
  <c r="O3" i="80"/>
  <c r="O3" i="215" s="1"/>
  <c r="K3" i="179"/>
  <c r="Q2" i="70"/>
  <c r="Q2" i="15"/>
  <c r="V3" i="119"/>
  <c r="AM3" i="119" s="1"/>
  <c r="AM2" i="119" s="1"/>
  <c r="L2" i="52" s="1"/>
  <c r="L3" i="52"/>
  <c r="AM2" i="129"/>
  <c r="L2" i="62" s="1"/>
  <c r="H3" i="80"/>
  <c r="H3" i="215" s="1"/>
  <c r="H3" i="25"/>
  <c r="M4" i="123"/>
  <c r="AD4" i="123" s="1"/>
  <c r="AD2" i="123" s="1"/>
  <c r="C2" i="56" s="1"/>
  <c r="C4" i="56"/>
  <c r="J2" i="69"/>
  <c r="J2" i="14"/>
  <c r="AF2" i="124"/>
  <c r="E2" i="57" s="1"/>
  <c r="L3" i="69"/>
  <c r="L3" i="182" s="1"/>
  <c r="L3" i="14"/>
  <c r="AL2" i="121"/>
  <c r="K2" i="54" s="1"/>
  <c r="J2" i="28"/>
  <c r="J2" i="83"/>
  <c r="C3" i="83"/>
  <c r="C3" i="224" s="1"/>
  <c r="C3" i="28"/>
  <c r="Q3" i="67"/>
  <c r="Q3" i="12"/>
  <c r="AC12" i="127"/>
  <c r="B3" i="66"/>
  <c r="B3" i="11"/>
  <c r="Q4" i="125"/>
  <c r="AH4" i="125" s="1"/>
  <c r="AH2" i="125" s="1"/>
  <c r="G2" i="58" s="1"/>
  <c r="G4" i="58"/>
  <c r="X3" i="125"/>
  <c r="AO3" i="125" s="1"/>
  <c r="AO2" i="125" s="1"/>
  <c r="N2" i="58" s="1"/>
  <c r="N3" i="58"/>
  <c r="AL2" i="130"/>
  <c r="K2" i="63" s="1"/>
  <c r="Y4" i="117"/>
  <c r="AP4" i="117" s="1"/>
  <c r="AP2" i="117" s="1"/>
  <c r="O2" i="50" s="1"/>
  <c r="O4" i="50"/>
  <c r="AK2" i="125"/>
  <c r="J2" i="58" s="1"/>
  <c r="T4" i="122"/>
  <c r="AK4" i="122" s="1"/>
  <c r="AK2" i="122" s="1"/>
  <c r="J2" i="55" s="1"/>
  <c r="J4" i="55"/>
  <c r="J2" i="80"/>
  <c r="J2" i="25"/>
  <c r="U4" i="127"/>
  <c r="AL4" i="127" s="1"/>
  <c r="AL2" i="127" s="1"/>
  <c r="K2" i="60" s="1"/>
  <c r="K4" i="60"/>
  <c r="Q4" i="121"/>
  <c r="AH4" i="121" s="1"/>
  <c r="G4" i="54"/>
  <c r="R3" i="128"/>
  <c r="AI3" i="128" s="1"/>
  <c r="AI2" i="128" s="1"/>
  <c r="H2" i="61" s="1"/>
  <c r="H3" i="61"/>
  <c r="AN2" i="128"/>
  <c r="M2" i="61" s="1"/>
  <c r="AH2" i="121"/>
  <c r="G2" i="54" s="1"/>
  <c r="Z4" i="118"/>
  <c r="AQ4" i="118" s="1"/>
  <c r="AQ2" i="118" s="1"/>
  <c r="P2" i="51" s="1"/>
  <c r="P4" i="51"/>
  <c r="D2" i="80"/>
  <c r="D2" i="25"/>
  <c r="F3" i="28"/>
  <c r="F3" i="83"/>
  <c r="F3" i="224" s="1"/>
  <c r="Q3" i="66"/>
  <c r="Q3" i="11"/>
  <c r="Z4" i="131"/>
  <c r="AQ4" i="131" s="1"/>
  <c r="P4" i="64"/>
  <c r="X4" i="129"/>
  <c r="AO4" i="129" s="1"/>
  <c r="N4" i="62"/>
  <c r="K3" i="80"/>
  <c r="K3" i="215" s="1"/>
  <c r="K3" i="25"/>
  <c r="Q4" i="130"/>
  <c r="AH4" i="130" s="1"/>
  <c r="AH2" i="130" s="1"/>
  <c r="G2" i="63" s="1"/>
  <c r="G4" i="63"/>
  <c r="D4" i="66"/>
  <c r="D4" i="11"/>
  <c r="L3" i="123"/>
  <c r="AC3" i="123" s="1"/>
  <c r="AC2" i="123" s="1"/>
  <c r="B2" i="56" s="1"/>
  <c r="B3" i="56"/>
  <c r="AP2" i="118"/>
  <c r="O2" i="51" s="1"/>
  <c r="AA4" i="121"/>
  <c r="AR4" i="121" s="1"/>
  <c r="AR2" i="121" s="1"/>
  <c r="Q2" i="54" s="1"/>
  <c r="Q4" i="54"/>
  <c r="P4" i="130"/>
  <c r="AG4" i="130" s="1"/>
  <c r="AG2" i="130" s="1"/>
  <c r="F2" i="63" s="1"/>
  <c r="F4" i="63"/>
  <c r="AO2" i="115"/>
  <c r="N2" i="48" s="1"/>
  <c r="P2" i="67"/>
  <c r="P2" i="12"/>
  <c r="L3" i="77"/>
  <c r="L3" i="206" s="1"/>
  <c r="L3" i="22"/>
  <c r="U3" i="128"/>
  <c r="AL3" i="128" s="1"/>
  <c r="K3" i="61"/>
  <c r="G3" i="81"/>
  <c r="G3" i="218" s="1"/>
  <c r="G3" i="26"/>
  <c r="N4" i="117"/>
  <c r="AE4" i="117" s="1"/>
  <c r="AE2" i="117" s="1"/>
  <c r="D2" i="50" s="1"/>
  <c r="D4" i="50"/>
  <c r="B14" i="155"/>
  <c r="B13" i="155"/>
  <c r="B12" i="155"/>
  <c r="B11" i="155"/>
  <c r="AN2" i="129"/>
  <c r="M2" i="62" s="1"/>
  <c r="AN2" i="131"/>
  <c r="M2" i="64" s="1"/>
  <c r="N4" i="123"/>
  <c r="AE4" i="123" s="1"/>
  <c r="D4" i="56"/>
  <c r="AG2" i="117"/>
  <c r="F2" i="50" s="1"/>
  <c r="E3" i="71"/>
  <c r="E3" i="188" s="1"/>
  <c r="E3" i="16"/>
  <c r="M2" i="20"/>
  <c r="M2" i="75"/>
  <c r="AD2" i="126"/>
  <c r="C2" i="59" s="1"/>
  <c r="B3" i="77"/>
  <c r="B3" i="206" s="1"/>
  <c r="B3" i="22"/>
  <c r="Q2" i="28"/>
  <c r="Q2" i="83"/>
  <c r="S4" i="124"/>
  <c r="AJ4" i="124" s="1"/>
  <c r="AJ2" i="124" s="1"/>
  <c r="I2" i="57" s="1"/>
  <c r="I4" i="57"/>
  <c r="AM2" i="121"/>
  <c r="L2" i="54" s="1"/>
  <c r="B41" i="164"/>
  <c r="B40" i="164"/>
  <c r="B45" i="164"/>
  <c r="B37" i="164"/>
  <c r="B36" i="164"/>
  <c r="B44" i="164"/>
  <c r="B43" i="164"/>
  <c r="B42" i="164"/>
  <c r="B39" i="164"/>
  <c r="B38" i="164"/>
  <c r="J4" i="99"/>
  <c r="B4" i="99"/>
  <c r="P4" i="99"/>
  <c r="H4" i="99"/>
  <c r="N4" i="99"/>
  <c r="F4" i="99"/>
  <c r="L4" i="99"/>
  <c r="D4" i="99"/>
  <c r="K4" i="99"/>
  <c r="L4" i="93"/>
  <c r="D4" i="93"/>
  <c r="L4" i="87"/>
  <c r="D4" i="87"/>
  <c r="I4" i="99"/>
  <c r="K4" i="93"/>
  <c r="C4" i="93"/>
  <c r="K4" i="87"/>
  <c r="C4" i="87"/>
  <c r="G4" i="99"/>
  <c r="J4" i="93"/>
  <c r="B4" i="93"/>
  <c r="J4" i="87"/>
  <c r="B4" i="87"/>
  <c r="E4" i="99"/>
  <c r="Q4" i="93"/>
  <c r="I4" i="93"/>
  <c r="Q4" i="87"/>
  <c r="I4" i="87"/>
  <c r="C4" i="99"/>
  <c r="P4" i="93"/>
  <c r="H4" i="93"/>
  <c r="P4" i="87"/>
  <c r="H4" i="87"/>
  <c r="O4" i="99"/>
  <c r="N4" i="93"/>
  <c r="F4" i="93"/>
  <c r="N4" i="87"/>
  <c r="F4" i="87"/>
  <c r="M4" i="93"/>
  <c r="M4" i="87"/>
  <c r="G4" i="93"/>
  <c r="G4" i="87"/>
  <c r="E4" i="93"/>
  <c r="E4" i="87"/>
  <c r="Q4" i="99"/>
  <c r="M4" i="99"/>
  <c r="O4" i="93"/>
  <c r="O4" i="87"/>
  <c r="J3" i="75"/>
  <c r="J3" i="200" s="1"/>
  <c r="J3" i="20"/>
  <c r="C4" i="67"/>
  <c r="C4" i="176" s="1"/>
  <c r="C4" i="12"/>
  <c r="AR2" i="126"/>
  <c r="Q2" i="59" s="1"/>
  <c r="B16" i="158"/>
  <c r="B15" i="158"/>
  <c r="B21" i="167"/>
  <c r="AQ2" i="121"/>
  <c r="P2" i="54" s="1"/>
  <c r="I3" i="28"/>
  <c r="I3" i="83"/>
  <c r="O3" i="28"/>
  <c r="O3" i="83"/>
  <c r="J3" i="77"/>
  <c r="J3" i="206" s="1"/>
  <c r="J3" i="22"/>
  <c r="B3" i="26"/>
  <c r="B3" i="81"/>
  <c r="B3" i="218" s="1"/>
  <c r="C3" i="75"/>
  <c r="C3" i="200" s="1"/>
  <c r="C3" i="20"/>
  <c r="H4" i="79"/>
  <c r="H4" i="212" s="1"/>
  <c r="H4" i="24"/>
  <c r="Q4" i="80"/>
  <c r="Q4" i="215" s="1"/>
  <c r="Q4" i="25"/>
  <c r="G4" i="24"/>
  <c r="G4" i="79"/>
  <c r="G4" i="212" s="1"/>
  <c r="G3" i="77"/>
  <c r="G3" i="206" s="1"/>
  <c r="G3" i="22"/>
  <c r="O4" i="22"/>
  <c r="O4" i="77"/>
  <c r="G3" i="73"/>
  <c r="G3" i="194" s="1"/>
  <c r="G3" i="18"/>
  <c r="AC2" i="132"/>
  <c r="B2" i="65" s="1"/>
  <c r="AE2" i="123"/>
  <c r="D2" i="56" s="1"/>
  <c r="AE2" i="130"/>
  <c r="D2" i="63" s="1"/>
  <c r="AP2" i="122"/>
  <c r="O2" i="55" s="1"/>
  <c r="AM2" i="120"/>
  <c r="L2" i="53" s="1"/>
  <c r="AE2" i="122"/>
  <c r="D2" i="55" s="1"/>
  <c r="AE2" i="125"/>
  <c r="D2" i="58" s="1"/>
  <c r="AR2" i="130"/>
  <c r="Q2" i="63" s="1"/>
  <c r="K7" i="4" a="1"/>
  <c r="M7" i="4" a="1"/>
  <c r="L2" i="2" a="1"/>
  <c r="M8" i="4" a="1"/>
  <c r="H6" i="5" a="1"/>
  <c r="P7" i="4" a="1"/>
  <c r="E7" i="4" a="1"/>
  <c r="J6" i="5" a="1"/>
  <c r="O7" i="4" a="1"/>
  <c r="I6" i="5" a="1"/>
  <c r="B6" i="5" a="1"/>
  <c r="L8" i="4" a="1"/>
  <c r="D8" i="4" a="1"/>
  <c r="F8" i="4" a="1"/>
  <c r="Q6" i="5" a="1"/>
  <c r="O6" i="5" a="1"/>
  <c r="G6" i="5" a="1"/>
  <c r="J7" i="4" a="1"/>
  <c r="L6" i="5" a="1"/>
  <c r="M6" i="4" a="1"/>
  <c r="C6" i="5" a="1"/>
  <c r="P6" i="5" a="1"/>
  <c r="L6" i="4" a="1"/>
  <c r="F6" i="5" a="1"/>
  <c r="I7" i="4" a="1"/>
  <c r="I8" i="4" a="1"/>
  <c r="M6" i="5" a="1"/>
  <c r="B7" i="4" a="1"/>
  <c r="G7" i="4" a="1"/>
  <c r="E6" i="5" a="1"/>
  <c r="K6" i="5" a="1"/>
  <c r="M2" i="2" a="1"/>
  <c r="H7" i="4" a="1"/>
  <c r="D7" i="4" a="1"/>
  <c r="F7" i="4" a="1"/>
  <c r="H8" i="4" a="1"/>
  <c r="N6" i="5" a="1"/>
  <c r="Q7" i="4" a="1"/>
  <c r="D6" i="5" a="1"/>
  <c r="N7" i="4" a="1"/>
  <c r="B22" i="158" l="1"/>
  <c r="AH2" i="116"/>
  <c r="G2" i="49" s="1"/>
  <c r="G2" i="12" s="1"/>
  <c r="B28" i="158"/>
  <c r="AF2" i="128"/>
  <c r="E2" i="61" s="1"/>
  <c r="E2" i="24" s="1"/>
  <c r="D6" i="5"/>
  <c r="E7" i="4"/>
  <c r="E6" i="5"/>
  <c r="P6" i="5"/>
  <c r="L6" i="5"/>
  <c r="D8" i="4"/>
  <c r="H6" i="5"/>
  <c r="I8" i="4"/>
  <c r="Q7" i="4"/>
  <c r="I7" i="4"/>
  <c r="F6" i="5"/>
  <c r="C6" i="5"/>
  <c r="J7" i="4"/>
  <c r="L8" i="4"/>
  <c r="M8" i="4"/>
  <c r="N7" i="4"/>
  <c r="N6" i="5"/>
  <c r="K6" i="5"/>
  <c r="G7" i="4"/>
  <c r="B7" i="4"/>
  <c r="G6" i="5"/>
  <c r="B6" i="5"/>
  <c r="L2" i="2"/>
  <c r="J6" i="5"/>
  <c r="H8" i="4"/>
  <c r="P7" i="4"/>
  <c r="L6" i="4"/>
  <c r="M6" i="4"/>
  <c r="O6" i="5"/>
  <c r="I6" i="5"/>
  <c r="M7" i="4"/>
  <c r="D7" i="4"/>
  <c r="F7" i="4"/>
  <c r="H7" i="4"/>
  <c r="M2" i="2"/>
  <c r="M6" i="5"/>
  <c r="Q6" i="5"/>
  <c r="O7" i="4"/>
  <c r="K7" i="4"/>
  <c r="F8" i="4"/>
  <c r="G2" i="16"/>
  <c r="G2" i="71"/>
  <c r="D2" i="68"/>
  <c r="D2" i="13"/>
  <c r="C2" i="80"/>
  <c r="C2" i="25"/>
  <c r="J2" i="66"/>
  <c r="J2" i="11"/>
  <c r="K2" i="66"/>
  <c r="K2" i="11"/>
  <c r="H2" i="26"/>
  <c r="H2" i="81"/>
  <c r="H2" i="70"/>
  <c r="H2" i="15"/>
  <c r="L2" i="68"/>
  <c r="L2" i="13"/>
  <c r="Q2" i="67"/>
  <c r="Q2" i="12"/>
  <c r="P2" i="69"/>
  <c r="P2" i="14"/>
  <c r="L2" i="83"/>
  <c r="L2" i="28"/>
  <c r="C2" i="71"/>
  <c r="C2" i="16"/>
  <c r="O2" i="13"/>
  <c r="O2" i="68"/>
  <c r="M2" i="14"/>
  <c r="M7" i="87"/>
  <c r="M2" i="69"/>
  <c r="M2" i="76"/>
  <c r="M2" i="21"/>
  <c r="K2" i="67"/>
  <c r="K2" i="12"/>
  <c r="L2" i="82"/>
  <c r="L2" i="27"/>
  <c r="B7" i="100"/>
  <c r="P2" i="26"/>
  <c r="P2" i="81"/>
  <c r="F2" i="26"/>
  <c r="F2" i="81"/>
  <c r="I2" i="75"/>
  <c r="I2" i="20"/>
  <c r="G7" i="99"/>
  <c r="G2" i="26"/>
  <c r="G2" i="81"/>
  <c r="E2" i="12"/>
  <c r="E2" i="67"/>
  <c r="F2" i="27"/>
  <c r="F2" i="82"/>
  <c r="Q2" i="69"/>
  <c r="Q2" i="14"/>
  <c r="K2" i="75"/>
  <c r="K2" i="20"/>
  <c r="B2" i="79"/>
  <c r="B2" i="24"/>
  <c r="Q2" i="72"/>
  <c r="Q2" i="17"/>
  <c r="P2" i="75"/>
  <c r="P2" i="20"/>
  <c r="P2" i="73"/>
  <c r="P2" i="18"/>
  <c r="J2" i="73"/>
  <c r="J2" i="18"/>
  <c r="G2" i="76"/>
  <c r="G2" i="21"/>
  <c r="C2" i="73"/>
  <c r="C2" i="18"/>
  <c r="O2" i="11"/>
  <c r="O2" i="66"/>
  <c r="M2" i="12"/>
  <c r="M2" i="67"/>
  <c r="N2" i="28"/>
  <c r="N2" i="83"/>
  <c r="H2" i="73"/>
  <c r="H2" i="18"/>
  <c r="K2" i="77"/>
  <c r="K2" i="22"/>
  <c r="G2" i="80"/>
  <c r="G2" i="25"/>
  <c r="E2" i="16"/>
  <c r="E2" i="71"/>
  <c r="F2" i="71"/>
  <c r="F2" i="16"/>
  <c r="N2" i="27"/>
  <c r="N2" i="82"/>
  <c r="M2" i="74"/>
  <c r="M2" i="19"/>
  <c r="C2" i="74"/>
  <c r="C2" i="19"/>
  <c r="M2" i="78"/>
  <c r="M2" i="23"/>
  <c r="Q2" i="27"/>
  <c r="Q2" i="82"/>
  <c r="J7" i="99"/>
  <c r="J2" i="26"/>
  <c r="J2" i="81"/>
  <c r="C2" i="83"/>
  <c r="C2" i="28"/>
  <c r="E2" i="72"/>
  <c r="E2" i="17"/>
  <c r="G2" i="78"/>
  <c r="G2" i="23"/>
  <c r="B33" i="155"/>
  <c r="B32" i="155"/>
  <c r="B31" i="155"/>
  <c r="B30" i="155"/>
  <c r="B29" i="155"/>
  <c r="B35" i="155"/>
  <c r="B34" i="155"/>
  <c r="L3" i="96"/>
  <c r="D3" i="96"/>
  <c r="L3" i="90"/>
  <c r="D3" i="90"/>
  <c r="L3" i="84"/>
  <c r="D3" i="84"/>
  <c r="K3" i="96"/>
  <c r="C3" i="96"/>
  <c r="K3" i="90"/>
  <c r="C3" i="90"/>
  <c r="K3" i="84"/>
  <c r="C3" i="84"/>
  <c r="J3" i="96"/>
  <c r="B3" i="96"/>
  <c r="J3" i="90"/>
  <c r="B3" i="90"/>
  <c r="J3" i="84"/>
  <c r="B3" i="84"/>
  <c r="Q3" i="96"/>
  <c r="I3" i="96"/>
  <c r="Q3" i="90"/>
  <c r="I3" i="90"/>
  <c r="Q3" i="84"/>
  <c r="I3" i="84"/>
  <c r="P3" i="96"/>
  <c r="H3" i="96"/>
  <c r="P3" i="90"/>
  <c r="H3" i="90"/>
  <c r="P3" i="84"/>
  <c r="H3" i="84"/>
  <c r="N3" i="96"/>
  <c r="F3" i="96"/>
  <c r="N3" i="90"/>
  <c r="F3" i="90"/>
  <c r="N3" i="84"/>
  <c r="F3" i="84"/>
  <c r="G3" i="84"/>
  <c r="G3" i="90"/>
  <c r="O3" i="96"/>
  <c r="O3" i="90"/>
  <c r="O3" i="84"/>
  <c r="M3" i="96"/>
  <c r="M3" i="90"/>
  <c r="M3" i="84"/>
  <c r="G3" i="96"/>
  <c r="E3" i="96"/>
  <c r="E3" i="90"/>
  <c r="E3" i="84"/>
  <c r="K4" i="78"/>
  <c r="K4" i="209" s="1"/>
  <c r="K4" i="23"/>
  <c r="H2" i="77"/>
  <c r="H2" i="22"/>
  <c r="I3" i="68"/>
  <c r="I3" i="179" s="1"/>
  <c r="I3" i="13"/>
  <c r="E3" i="173"/>
  <c r="N2" i="77"/>
  <c r="N2" i="22"/>
  <c r="I2" i="28"/>
  <c r="I2" i="83"/>
  <c r="D2" i="74"/>
  <c r="D2" i="19"/>
  <c r="P2" i="72"/>
  <c r="P2" i="17"/>
  <c r="B45" i="155"/>
  <c r="B44" i="155"/>
  <c r="B36" i="155"/>
  <c r="B41" i="155"/>
  <c r="B43" i="155"/>
  <c r="B42" i="155"/>
  <c r="B40" i="155"/>
  <c r="B39" i="155"/>
  <c r="B38" i="155"/>
  <c r="B37" i="155"/>
  <c r="L4" i="96"/>
  <c r="D4" i="96"/>
  <c r="L4" i="90"/>
  <c r="D4" i="90"/>
  <c r="L4" i="84"/>
  <c r="D4" i="84"/>
  <c r="K4" i="96"/>
  <c r="C4" i="96"/>
  <c r="K4" i="90"/>
  <c r="C4" i="90"/>
  <c r="K4" i="84"/>
  <c r="C4" i="84"/>
  <c r="J4" i="96"/>
  <c r="B4" i="96"/>
  <c r="J4" i="90"/>
  <c r="B4" i="90"/>
  <c r="J4" i="84"/>
  <c r="B4" i="84"/>
  <c r="Q4" i="96"/>
  <c r="I4" i="96"/>
  <c r="Q4" i="90"/>
  <c r="I4" i="90"/>
  <c r="Q4" i="84"/>
  <c r="I4" i="84"/>
  <c r="P4" i="96"/>
  <c r="H4" i="96"/>
  <c r="P4" i="90"/>
  <c r="H4" i="90"/>
  <c r="P4" i="84"/>
  <c r="H4" i="84"/>
  <c r="N4" i="96"/>
  <c r="F4" i="96"/>
  <c r="N4" i="90"/>
  <c r="F4" i="90"/>
  <c r="N4" i="84"/>
  <c r="F4" i="84"/>
  <c r="M4" i="96"/>
  <c r="M4" i="90"/>
  <c r="M4" i="84"/>
  <c r="G4" i="96"/>
  <c r="G4" i="90"/>
  <c r="G4" i="84"/>
  <c r="E4" i="96"/>
  <c r="E4" i="90"/>
  <c r="E4" i="84"/>
  <c r="O4" i="96"/>
  <c r="O4" i="90"/>
  <c r="O4" i="84"/>
  <c r="AL2" i="128"/>
  <c r="K2" i="61" s="1"/>
  <c r="G4" i="81"/>
  <c r="G4" i="218" s="1"/>
  <c r="G4" i="26"/>
  <c r="K2" i="78"/>
  <c r="K2" i="23"/>
  <c r="L4" i="127"/>
  <c r="AC4" i="127" s="1"/>
  <c r="AC2" i="127" s="1"/>
  <c r="B2" i="60" s="1"/>
  <c r="B4" i="60"/>
  <c r="K2" i="72"/>
  <c r="K2" i="17"/>
  <c r="M4" i="78"/>
  <c r="M4" i="209" s="1"/>
  <c r="M4" i="23"/>
  <c r="Q4" i="27"/>
  <c r="Q4" i="82"/>
  <c r="Q4" i="221" s="1"/>
  <c r="L3" i="221"/>
  <c r="M3" i="185"/>
  <c r="E2" i="74"/>
  <c r="E2" i="19"/>
  <c r="B3" i="73"/>
  <c r="B3" i="194" s="1"/>
  <c r="B3" i="18"/>
  <c r="M3" i="215"/>
  <c r="AJ2" i="117"/>
  <c r="I2" i="50" s="1"/>
  <c r="J3" i="182"/>
  <c r="O2" i="16"/>
  <c r="O2" i="71"/>
  <c r="S3" i="228"/>
  <c r="K3" i="228"/>
  <c r="C3" i="228"/>
  <c r="R3" i="228"/>
  <c r="J3" i="228"/>
  <c r="B3" i="228"/>
  <c r="Q3" i="228"/>
  <c r="I3" i="228"/>
  <c r="P3" i="228"/>
  <c r="H3" i="228"/>
  <c r="O3" i="228"/>
  <c r="G3" i="228"/>
  <c r="V3" i="228"/>
  <c r="N3" i="228"/>
  <c r="F3" i="228"/>
  <c r="E3" i="228"/>
  <c r="D3" i="228"/>
  <c r="U3" i="228"/>
  <c r="T3" i="228"/>
  <c r="M3" i="228"/>
  <c r="L3" i="228"/>
  <c r="T3" i="261"/>
  <c r="L3" i="261"/>
  <c r="D3" i="261"/>
  <c r="S3" i="261"/>
  <c r="K3" i="261"/>
  <c r="C3" i="261"/>
  <c r="R3" i="261"/>
  <c r="J3" i="261"/>
  <c r="B3" i="261"/>
  <c r="Q3" i="261"/>
  <c r="I3" i="261"/>
  <c r="P3" i="261"/>
  <c r="H3" i="261"/>
  <c r="O3" i="261"/>
  <c r="G3" i="261"/>
  <c r="M3" i="261"/>
  <c r="F3" i="261"/>
  <c r="V3" i="261"/>
  <c r="U3" i="261"/>
  <c r="N3" i="261"/>
  <c r="E3" i="261"/>
  <c r="Q3" i="273"/>
  <c r="I3" i="273"/>
  <c r="O3" i="273"/>
  <c r="G3" i="273"/>
  <c r="V3" i="273"/>
  <c r="N3" i="273"/>
  <c r="F3" i="273"/>
  <c r="K3" i="273"/>
  <c r="U3" i="273"/>
  <c r="J3" i="273"/>
  <c r="T3" i="273"/>
  <c r="H3" i="273"/>
  <c r="S3" i="273"/>
  <c r="E3" i="273"/>
  <c r="R3" i="273"/>
  <c r="D3" i="273"/>
  <c r="M3" i="273"/>
  <c r="L3" i="273"/>
  <c r="C3" i="273"/>
  <c r="B3" i="273"/>
  <c r="P3" i="273"/>
  <c r="B3" i="68"/>
  <c r="B3" i="179" s="1"/>
  <c r="B3" i="13"/>
  <c r="L2" i="69"/>
  <c r="L2" i="14"/>
  <c r="Q4" i="185"/>
  <c r="L2" i="73"/>
  <c r="L2" i="18"/>
  <c r="H2" i="28"/>
  <c r="H2" i="83"/>
  <c r="D2" i="66"/>
  <c r="D2" i="11"/>
  <c r="F2" i="73"/>
  <c r="F2" i="18"/>
  <c r="I3" i="73"/>
  <c r="I3" i="194" s="1"/>
  <c r="I3" i="18"/>
  <c r="L2" i="77"/>
  <c r="L2" i="22"/>
  <c r="P3" i="200"/>
  <c r="F3" i="200"/>
  <c r="L3" i="194"/>
  <c r="P2" i="70"/>
  <c r="P2" i="15"/>
  <c r="C2" i="79"/>
  <c r="C2" i="24"/>
  <c r="D4" i="209"/>
  <c r="E2" i="68"/>
  <c r="E2" i="13"/>
  <c r="G4" i="71"/>
  <c r="G4" i="188" s="1"/>
  <c r="G4" i="16"/>
  <c r="K2" i="82"/>
  <c r="K2" i="27"/>
  <c r="E4" i="16"/>
  <c r="E4" i="71"/>
  <c r="E4" i="188" s="1"/>
  <c r="N3" i="212"/>
  <c r="E3" i="23"/>
  <c r="E3" i="78"/>
  <c r="E3" i="209" s="1"/>
  <c r="Q2" i="71"/>
  <c r="Q2" i="16"/>
  <c r="P4" i="73"/>
  <c r="P4" i="194" s="1"/>
  <c r="P4" i="18"/>
  <c r="T4" i="237"/>
  <c r="L4" i="237"/>
  <c r="D4" i="237"/>
  <c r="S4" i="237"/>
  <c r="K4" i="237"/>
  <c r="C4" i="237"/>
  <c r="R4" i="237"/>
  <c r="J4" i="237"/>
  <c r="B4" i="237"/>
  <c r="Q4" i="237"/>
  <c r="I4" i="237"/>
  <c r="P4" i="237"/>
  <c r="H4" i="237"/>
  <c r="O4" i="237"/>
  <c r="G4" i="237"/>
  <c r="V4" i="237"/>
  <c r="N4" i="237"/>
  <c r="F4" i="237"/>
  <c r="E4" i="237"/>
  <c r="U4" i="237"/>
  <c r="M4" i="237"/>
  <c r="R4" i="252"/>
  <c r="J4" i="252"/>
  <c r="B4" i="252"/>
  <c r="O4" i="252"/>
  <c r="G4" i="252"/>
  <c r="P4" i="252"/>
  <c r="E4" i="252"/>
  <c r="N4" i="252"/>
  <c r="D4" i="252"/>
  <c r="M4" i="252"/>
  <c r="C4" i="252"/>
  <c r="V4" i="252"/>
  <c r="L4" i="252"/>
  <c r="U4" i="252"/>
  <c r="K4" i="252"/>
  <c r="I4" i="252"/>
  <c r="H4" i="252"/>
  <c r="F4" i="252"/>
  <c r="S4" i="252"/>
  <c r="Q4" i="252"/>
  <c r="T4" i="252"/>
  <c r="U4" i="255"/>
  <c r="M4" i="255"/>
  <c r="E4" i="255"/>
  <c r="R4" i="255"/>
  <c r="J4" i="255"/>
  <c r="B4" i="255"/>
  <c r="V4" i="255"/>
  <c r="T4" i="255"/>
  <c r="S4" i="255"/>
  <c r="H4" i="255"/>
  <c r="Q4" i="255"/>
  <c r="G4" i="255"/>
  <c r="P4" i="255"/>
  <c r="F4" i="255"/>
  <c r="O4" i="255"/>
  <c r="D4" i="255"/>
  <c r="N4" i="255"/>
  <c r="C4" i="255"/>
  <c r="L4" i="255"/>
  <c r="K4" i="255"/>
  <c r="I4" i="255"/>
  <c r="N2" i="71"/>
  <c r="N2" i="16"/>
  <c r="P3" i="206"/>
  <c r="V3" i="38"/>
  <c r="N3" i="38"/>
  <c r="F3" i="38"/>
  <c r="U3" i="38"/>
  <c r="M3" i="38"/>
  <c r="E3" i="38"/>
  <c r="T3" i="38"/>
  <c r="L3" i="38"/>
  <c r="D3" i="38"/>
  <c r="R3" i="38"/>
  <c r="J3" i="38"/>
  <c r="B3" i="38"/>
  <c r="P3" i="38"/>
  <c r="H3" i="38"/>
  <c r="G3" i="38"/>
  <c r="I3" i="38"/>
  <c r="C3" i="38"/>
  <c r="S3" i="38"/>
  <c r="O3" i="38"/>
  <c r="Q3" i="38"/>
  <c r="K3" i="38"/>
  <c r="H3" i="203"/>
  <c r="M3" i="30"/>
  <c r="K4" i="69"/>
  <c r="K4" i="182" s="1"/>
  <c r="K4" i="14"/>
  <c r="K3" i="188"/>
  <c r="F3" i="72"/>
  <c r="F3" i="191" s="1"/>
  <c r="F3" i="17"/>
  <c r="J3" i="35" s="1"/>
  <c r="B3" i="182"/>
  <c r="H2" i="80"/>
  <c r="H2" i="25"/>
  <c r="B4" i="176"/>
  <c r="O3" i="197"/>
  <c r="E4" i="218"/>
  <c r="P4" i="80"/>
  <c r="P4" i="215" s="1"/>
  <c r="P4" i="25"/>
  <c r="Q4" i="209"/>
  <c r="D3" i="78"/>
  <c r="D3" i="209" s="1"/>
  <c r="D3" i="23"/>
  <c r="J4" i="67"/>
  <c r="J4" i="176" s="1"/>
  <c r="J4" i="12"/>
  <c r="J3" i="68"/>
  <c r="J3" i="179" s="1"/>
  <c r="J3" i="13"/>
  <c r="M4" i="179"/>
  <c r="F4" i="67"/>
  <c r="F4" i="176" s="1"/>
  <c r="F4" i="12"/>
  <c r="M3" i="197"/>
  <c r="O2" i="12"/>
  <c r="O2" i="67"/>
  <c r="N3" i="182"/>
  <c r="B21" i="158"/>
  <c r="M2" i="72"/>
  <c r="M2" i="17"/>
  <c r="N3" i="221"/>
  <c r="D3" i="188"/>
  <c r="J4" i="200"/>
  <c r="F3" i="185"/>
  <c r="Q4" i="66"/>
  <c r="Q4" i="11"/>
  <c r="H3" i="194"/>
  <c r="O4" i="15"/>
  <c r="O4" i="70"/>
  <c r="O4" i="185" s="1"/>
  <c r="G4" i="194"/>
  <c r="P3" i="194"/>
  <c r="K3" i="206"/>
  <c r="C4" i="77"/>
  <c r="C4" i="206" s="1"/>
  <c r="C4" i="22"/>
  <c r="Q4" i="40" s="1"/>
  <c r="H4" i="28"/>
  <c r="H4" i="83"/>
  <c r="H4" i="224" s="1"/>
  <c r="C4" i="79"/>
  <c r="C4" i="212" s="1"/>
  <c r="C4" i="24"/>
  <c r="Q4" i="71"/>
  <c r="Q4" i="188" s="1"/>
  <c r="Q4" i="16"/>
  <c r="D4" i="72"/>
  <c r="D4" i="191" s="1"/>
  <c r="D4" i="17"/>
  <c r="E4" i="28"/>
  <c r="E4" i="83"/>
  <c r="E4" i="224" s="1"/>
  <c r="D4" i="173"/>
  <c r="C4" i="74"/>
  <c r="C4" i="197" s="1"/>
  <c r="C4" i="19"/>
  <c r="M4" i="14"/>
  <c r="M4" i="69"/>
  <c r="M4" i="182" s="1"/>
  <c r="B2" i="68"/>
  <c r="B2" i="13"/>
  <c r="B2" i="81"/>
  <c r="B2" i="26"/>
  <c r="H2" i="74"/>
  <c r="H2" i="19"/>
  <c r="D4" i="75"/>
  <c r="D4" i="200" s="1"/>
  <c r="D4" i="20"/>
  <c r="L4" i="76"/>
  <c r="L4" i="203" s="1"/>
  <c r="L4" i="21"/>
  <c r="I4" i="173"/>
  <c r="B2" i="28"/>
  <c r="B2" i="83"/>
  <c r="J6" i="99"/>
  <c r="B6" i="99"/>
  <c r="B7" i="99" s="1"/>
  <c r="P6" i="99"/>
  <c r="P7" i="99" s="1"/>
  <c r="H6" i="99"/>
  <c r="H7" i="99" s="1"/>
  <c r="N6" i="99"/>
  <c r="F6" i="99"/>
  <c r="F7" i="99" s="1"/>
  <c r="L6" i="99"/>
  <c r="L7" i="99" s="1"/>
  <c r="D6" i="99"/>
  <c r="K6" i="99"/>
  <c r="L6" i="93"/>
  <c r="L7" i="93" s="1"/>
  <c r="D6" i="93"/>
  <c r="L6" i="87"/>
  <c r="L7" i="87" s="1"/>
  <c r="D6" i="87"/>
  <c r="I6" i="99"/>
  <c r="K6" i="93"/>
  <c r="K7" i="93" s="1"/>
  <c r="C6" i="93"/>
  <c r="K6" i="87"/>
  <c r="C6" i="87"/>
  <c r="C7" i="87" s="1"/>
  <c r="G6" i="99"/>
  <c r="J6" i="93"/>
  <c r="J7" i="93" s="1"/>
  <c r="B6" i="93"/>
  <c r="B7" i="93" s="1"/>
  <c r="J6" i="87"/>
  <c r="J7" i="87" s="1"/>
  <c r="B6" i="87"/>
  <c r="E6" i="99"/>
  <c r="E7" i="99" s="1"/>
  <c r="Q6" i="93"/>
  <c r="Q7" i="93" s="1"/>
  <c r="I6" i="93"/>
  <c r="I7" i="93" s="1"/>
  <c r="Q6" i="87"/>
  <c r="Q7" i="87" s="1"/>
  <c r="I6" i="87"/>
  <c r="C6" i="99"/>
  <c r="P6" i="93"/>
  <c r="P7" i="93" s="1"/>
  <c r="H6" i="93"/>
  <c r="P6" i="87"/>
  <c r="P7" i="87" s="1"/>
  <c r="H6" i="87"/>
  <c r="O6" i="99"/>
  <c r="O7" i="99" s="1"/>
  <c r="N6" i="93"/>
  <c r="F6" i="93"/>
  <c r="N6" i="87"/>
  <c r="F6" i="87"/>
  <c r="M6" i="93"/>
  <c r="M7" i="93" s="1"/>
  <c r="M6" i="87"/>
  <c r="Q6" i="99"/>
  <c r="G6" i="93"/>
  <c r="G7" i="93" s="1"/>
  <c r="G6" i="87"/>
  <c r="G7" i="87" s="1"/>
  <c r="M6" i="99"/>
  <c r="M7" i="99" s="1"/>
  <c r="E6" i="93"/>
  <c r="E6" i="87"/>
  <c r="O6" i="93"/>
  <c r="O7" i="93" s="1"/>
  <c r="O6" i="87"/>
  <c r="Q4" i="72"/>
  <c r="Q4" i="191" s="1"/>
  <c r="Q4" i="17"/>
  <c r="Q3" i="173"/>
  <c r="G2" i="72"/>
  <c r="G2" i="17"/>
  <c r="K7" i="99"/>
  <c r="K2" i="81"/>
  <c r="K2" i="26"/>
  <c r="I4" i="188"/>
  <c r="I4" i="68"/>
  <c r="I4" i="179" s="1"/>
  <c r="I4" i="13"/>
  <c r="I2" i="66"/>
  <c r="I2" i="11"/>
  <c r="B2" i="73"/>
  <c r="B2" i="18"/>
  <c r="F2" i="77"/>
  <c r="F2" i="22"/>
  <c r="C2" i="78"/>
  <c r="C2" i="23"/>
  <c r="P2" i="76"/>
  <c r="P2" i="21"/>
  <c r="E4" i="24"/>
  <c r="E4" i="79"/>
  <c r="E4" i="212" s="1"/>
  <c r="O3" i="252"/>
  <c r="G3" i="252"/>
  <c r="T3" i="252"/>
  <c r="L3" i="252"/>
  <c r="D3" i="252"/>
  <c r="P3" i="252"/>
  <c r="E3" i="252"/>
  <c r="N3" i="252"/>
  <c r="C3" i="252"/>
  <c r="M3" i="252"/>
  <c r="B3" i="252"/>
  <c r="V3" i="252"/>
  <c r="K3" i="252"/>
  <c r="U3" i="252"/>
  <c r="J3" i="252"/>
  <c r="F3" i="252"/>
  <c r="S3" i="252"/>
  <c r="R3" i="252"/>
  <c r="I3" i="252"/>
  <c r="H3" i="252"/>
  <c r="Q3" i="252"/>
  <c r="T3" i="240"/>
  <c r="L3" i="240"/>
  <c r="D3" i="240"/>
  <c r="S3" i="240"/>
  <c r="K3" i="240"/>
  <c r="C3" i="240"/>
  <c r="R3" i="240"/>
  <c r="J3" i="240"/>
  <c r="B3" i="240"/>
  <c r="Q3" i="240"/>
  <c r="I3" i="240"/>
  <c r="P3" i="240"/>
  <c r="H3" i="240"/>
  <c r="V3" i="240"/>
  <c r="N3" i="240"/>
  <c r="F3" i="240"/>
  <c r="U3" i="240"/>
  <c r="M3" i="240"/>
  <c r="E3" i="240"/>
  <c r="O3" i="240"/>
  <c r="G3" i="240"/>
  <c r="H3" i="71"/>
  <c r="H3" i="188" s="1"/>
  <c r="H3" i="16"/>
  <c r="I3" i="34" s="1"/>
  <c r="E3" i="197"/>
  <c r="I3" i="173"/>
  <c r="K4" i="80"/>
  <c r="K4" i="215" s="1"/>
  <c r="K4" i="25"/>
  <c r="B20" i="155"/>
  <c r="O4" i="11"/>
  <c r="O4" i="66"/>
  <c r="F4" i="27"/>
  <c r="F4" i="82"/>
  <c r="F4" i="221" s="1"/>
  <c r="E2" i="14"/>
  <c r="E7" i="87"/>
  <c r="E2" i="69"/>
  <c r="O3" i="200"/>
  <c r="E3" i="215"/>
  <c r="O3" i="269" s="1"/>
  <c r="C2" i="67"/>
  <c r="C2" i="12"/>
  <c r="L4" i="80"/>
  <c r="L4" i="215" s="1"/>
  <c r="L4" i="25"/>
  <c r="I2" i="73"/>
  <c r="I2" i="18"/>
  <c r="L3" i="176"/>
  <c r="B4" i="26"/>
  <c r="B4" i="81"/>
  <c r="B4" i="218" s="1"/>
  <c r="Q4" i="79"/>
  <c r="Q4" i="212" s="1"/>
  <c r="Q4" i="24"/>
  <c r="C2" i="70"/>
  <c r="C2" i="15"/>
  <c r="K4" i="67"/>
  <c r="K4" i="176" s="1"/>
  <c r="K4" i="12"/>
  <c r="C2" i="81"/>
  <c r="C7" i="99"/>
  <c r="C2" i="26"/>
  <c r="E3" i="206"/>
  <c r="H2" i="76"/>
  <c r="H2" i="21"/>
  <c r="J3" i="173"/>
  <c r="G4" i="200"/>
  <c r="K7" i="87"/>
  <c r="K2" i="69"/>
  <c r="K2" i="14"/>
  <c r="L4" i="173"/>
  <c r="AF2" i="127"/>
  <c r="E2" i="60" s="1"/>
  <c r="H2" i="66"/>
  <c r="H2" i="11"/>
  <c r="M4" i="173"/>
  <c r="O4" i="261"/>
  <c r="G4" i="261"/>
  <c r="V4" i="261"/>
  <c r="N4" i="261"/>
  <c r="F4" i="261"/>
  <c r="U4" i="261"/>
  <c r="M4" i="261"/>
  <c r="E4" i="261"/>
  <c r="T4" i="261"/>
  <c r="L4" i="261"/>
  <c r="D4" i="261"/>
  <c r="S4" i="261"/>
  <c r="K4" i="261"/>
  <c r="C4" i="261"/>
  <c r="R4" i="261"/>
  <c r="J4" i="261"/>
  <c r="B4" i="261"/>
  <c r="Q4" i="261"/>
  <c r="I4" i="261"/>
  <c r="P4" i="261"/>
  <c r="H4" i="261"/>
  <c r="T4" i="273"/>
  <c r="L4" i="273"/>
  <c r="D4" i="273"/>
  <c r="R4" i="273"/>
  <c r="J4" i="273"/>
  <c r="B4" i="273"/>
  <c r="Q4" i="273"/>
  <c r="I4" i="273"/>
  <c r="O4" i="273"/>
  <c r="C4" i="273"/>
  <c r="N4" i="273"/>
  <c r="M4" i="273"/>
  <c r="K4" i="273"/>
  <c r="V4" i="273"/>
  <c r="H4" i="273"/>
  <c r="U4" i="273"/>
  <c r="S4" i="273"/>
  <c r="P4" i="273"/>
  <c r="G4" i="273"/>
  <c r="F4" i="273"/>
  <c r="E4" i="273"/>
  <c r="J6" i="100"/>
  <c r="B6" i="100"/>
  <c r="P6" i="100"/>
  <c r="H6" i="100"/>
  <c r="N6" i="100"/>
  <c r="F6" i="100"/>
  <c r="L6" i="100"/>
  <c r="D6" i="100"/>
  <c r="K6" i="100"/>
  <c r="L6" i="94"/>
  <c r="D6" i="94"/>
  <c r="L6" i="88"/>
  <c r="D6" i="88"/>
  <c r="I6" i="100"/>
  <c r="K6" i="94"/>
  <c r="C6" i="94"/>
  <c r="K6" i="88"/>
  <c r="C6" i="88"/>
  <c r="G6" i="100"/>
  <c r="J6" i="94"/>
  <c r="B6" i="94"/>
  <c r="J6" i="88"/>
  <c r="B6" i="88"/>
  <c r="E6" i="100"/>
  <c r="Q6" i="94"/>
  <c r="I6" i="94"/>
  <c r="Q6" i="88"/>
  <c r="I6" i="88"/>
  <c r="C6" i="100"/>
  <c r="P6" i="94"/>
  <c r="H6" i="94"/>
  <c r="P6" i="88"/>
  <c r="H6" i="88"/>
  <c r="O6" i="100"/>
  <c r="N6" i="94"/>
  <c r="N7" i="94" s="1"/>
  <c r="F6" i="94"/>
  <c r="N6" i="88"/>
  <c r="F6" i="88"/>
  <c r="M6" i="94"/>
  <c r="M6" i="88"/>
  <c r="Q6" i="100"/>
  <c r="G6" i="94"/>
  <c r="G6" i="88"/>
  <c r="E6" i="94"/>
  <c r="E6" i="88"/>
  <c r="M6" i="100"/>
  <c r="O6" i="94"/>
  <c r="O6" i="88"/>
  <c r="K4" i="75"/>
  <c r="K4" i="200" s="1"/>
  <c r="K4" i="20"/>
  <c r="B3" i="200"/>
  <c r="O3" i="26"/>
  <c r="O3" i="81"/>
  <c r="O3" i="218" s="1"/>
  <c r="J4" i="215"/>
  <c r="I3" i="70"/>
  <c r="I3" i="185" s="1"/>
  <c r="I3" i="15"/>
  <c r="H3" i="33" s="1"/>
  <c r="K4" i="188"/>
  <c r="B3" i="176"/>
  <c r="G3" i="67"/>
  <c r="G3" i="176" s="1"/>
  <c r="G3" i="12"/>
  <c r="I3" i="78"/>
  <c r="I3" i="209" s="1"/>
  <c r="I3" i="23"/>
  <c r="AG2" i="121"/>
  <c r="F2" i="54" s="1"/>
  <c r="J4" i="224"/>
  <c r="N4" i="66"/>
  <c r="N4" i="11"/>
  <c r="G4" i="12"/>
  <c r="G4" i="67"/>
  <c r="G4" i="176" s="1"/>
  <c r="I7" i="87"/>
  <c r="I2" i="69"/>
  <c r="I2" i="14"/>
  <c r="I4" i="203"/>
  <c r="Q3" i="179"/>
  <c r="J3" i="74"/>
  <c r="J3" i="197" s="1"/>
  <c r="J3" i="19"/>
  <c r="M4" i="16"/>
  <c r="M4" i="71"/>
  <c r="M4" i="188" s="1"/>
  <c r="I3" i="67"/>
  <c r="I3" i="176" s="1"/>
  <c r="I3" i="12"/>
  <c r="D2" i="78"/>
  <c r="D2" i="23"/>
  <c r="P4" i="26"/>
  <c r="P4" i="81"/>
  <c r="P4" i="218" s="1"/>
  <c r="F3" i="176"/>
  <c r="F3" i="78"/>
  <c r="F3" i="209" s="1"/>
  <c r="F3" i="23"/>
  <c r="Q4" i="179"/>
  <c r="D2" i="83"/>
  <c r="D2" i="28"/>
  <c r="B4" i="66"/>
  <c r="B4" i="11"/>
  <c r="D4" i="206"/>
  <c r="L4" i="188"/>
  <c r="O4" i="14"/>
  <c r="O4" i="69"/>
  <c r="O4" i="182" s="1"/>
  <c r="F3" i="215"/>
  <c r="K4" i="221"/>
  <c r="D4" i="71"/>
  <c r="D4" i="188" s="1"/>
  <c r="D4" i="16"/>
  <c r="H4" i="71"/>
  <c r="H4" i="188" s="1"/>
  <c r="H4" i="16"/>
  <c r="P2" i="71"/>
  <c r="P2" i="16"/>
  <c r="H2" i="72"/>
  <c r="H2" i="17"/>
  <c r="M4" i="28"/>
  <c r="M4" i="83"/>
  <c r="M4" i="224" s="1"/>
  <c r="J2" i="68"/>
  <c r="J2" i="13"/>
  <c r="E2" i="66"/>
  <c r="E2" i="11"/>
  <c r="P2" i="68"/>
  <c r="P2" i="13"/>
  <c r="O4" i="12"/>
  <c r="O4" i="67"/>
  <c r="O4" i="176" s="1"/>
  <c r="Q2" i="26"/>
  <c r="Q2" i="81"/>
  <c r="Q7" i="99"/>
  <c r="F2" i="68"/>
  <c r="F2" i="13"/>
  <c r="M2" i="24"/>
  <c r="M2" i="79"/>
  <c r="N3" i="76"/>
  <c r="N3" i="203" s="1"/>
  <c r="N3" i="21"/>
  <c r="Q3" i="176"/>
  <c r="Q3" i="73"/>
  <c r="Q3" i="194" s="1"/>
  <c r="Q3" i="18"/>
  <c r="H2" i="27"/>
  <c r="H2" i="82"/>
  <c r="C2" i="72"/>
  <c r="C2" i="17"/>
  <c r="I4" i="27"/>
  <c r="I4" i="82"/>
  <c r="I4" i="221" s="1"/>
  <c r="R3" i="231"/>
  <c r="J3" i="231"/>
  <c r="B3" i="231"/>
  <c r="Q3" i="231"/>
  <c r="I3" i="231"/>
  <c r="O3" i="231"/>
  <c r="G3" i="231"/>
  <c r="V3" i="231"/>
  <c r="N3" i="231"/>
  <c r="F3" i="231"/>
  <c r="U3" i="231"/>
  <c r="M3" i="231"/>
  <c r="E3" i="231"/>
  <c r="D3" i="231"/>
  <c r="C3" i="231"/>
  <c r="T3" i="231"/>
  <c r="S3" i="231"/>
  <c r="P3" i="231"/>
  <c r="L3" i="231"/>
  <c r="K3" i="231"/>
  <c r="H3" i="231"/>
  <c r="O3" i="264"/>
  <c r="G3" i="264"/>
  <c r="V3" i="264"/>
  <c r="N3" i="264"/>
  <c r="F3" i="264"/>
  <c r="U3" i="264"/>
  <c r="M3" i="264"/>
  <c r="E3" i="264"/>
  <c r="T3" i="264"/>
  <c r="L3" i="264"/>
  <c r="D3" i="264"/>
  <c r="S3" i="264"/>
  <c r="K3" i="264"/>
  <c r="C3" i="264"/>
  <c r="R3" i="264"/>
  <c r="J3" i="264"/>
  <c r="B3" i="264"/>
  <c r="P3" i="264"/>
  <c r="I3" i="264"/>
  <c r="Q3" i="264"/>
  <c r="H3" i="264"/>
  <c r="T3" i="276"/>
  <c r="L3" i="276"/>
  <c r="D3" i="276"/>
  <c r="R3" i="276"/>
  <c r="J3" i="276"/>
  <c r="B3" i="276"/>
  <c r="Q3" i="276"/>
  <c r="I3" i="276"/>
  <c r="N3" i="276"/>
  <c r="M3" i="276"/>
  <c r="K3" i="276"/>
  <c r="V3" i="276"/>
  <c r="H3" i="276"/>
  <c r="U3" i="276"/>
  <c r="G3" i="276"/>
  <c r="S3" i="276"/>
  <c r="P3" i="276"/>
  <c r="O3" i="276"/>
  <c r="F3" i="276"/>
  <c r="E3" i="276"/>
  <c r="C3" i="276"/>
  <c r="L3" i="197"/>
  <c r="N3" i="173"/>
  <c r="H2" i="71"/>
  <c r="H2" i="16"/>
  <c r="B28" i="155"/>
  <c r="P2" i="80"/>
  <c r="P2" i="25"/>
  <c r="C3" i="209"/>
  <c r="H4" i="26"/>
  <c r="H4" i="81"/>
  <c r="H4" i="218" s="1"/>
  <c r="M2" i="68"/>
  <c r="M2" i="13"/>
  <c r="K3" i="200"/>
  <c r="F4" i="203"/>
  <c r="N7" i="93"/>
  <c r="N2" i="75"/>
  <c r="N2" i="20"/>
  <c r="N4" i="67"/>
  <c r="N4" i="176" s="1"/>
  <c r="N4" i="12"/>
  <c r="K4" i="77"/>
  <c r="K4" i="206" s="1"/>
  <c r="K4" i="22"/>
  <c r="G2" i="68"/>
  <c r="G2" i="13"/>
  <c r="G3" i="173"/>
  <c r="E4" i="66"/>
  <c r="E4" i="11"/>
  <c r="G3" i="15"/>
  <c r="G3" i="70"/>
  <c r="G3" i="185" s="1"/>
  <c r="D3" i="191"/>
  <c r="B3" i="245" s="1"/>
  <c r="J3" i="191"/>
  <c r="O2" i="216"/>
  <c r="O2" i="215" s="1"/>
  <c r="N2" i="222"/>
  <c r="N2" i="210"/>
  <c r="N2" i="209" s="1"/>
  <c r="M2" i="219"/>
  <c r="M2" i="218" s="1"/>
  <c r="L2" i="225"/>
  <c r="L2" i="213"/>
  <c r="L2" i="212" s="1"/>
  <c r="K2" i="222"/>
  <c r="K2" i="210"/>
  <c r="J2" i="219"/>
  <c r="J2" i="207"/>
  <c r="J2" i="206" s="1"/>
  <c r="Q2" i="201"/>
  <c r="Q2" i="200" s="1"/>
  <c r="H2" i="222"/>
  <c r="P2" i="198"/>
  <c r="P2" i="197" s="1"/>
  <c r="Q2" i="213"/>
  <c r="O2" i="195"/>
  <c r="P2" i="225"/>
  <c r="P2" i="224" s="1"/>
  <c r="N2" i="198"/>
  <c r="N2" i="186"/>
  <c r="M2" i="201"/>
  <c r="M2" i="200" s="1"/>
  <c r="M2" i="189"/>
  <c r="L2" i="204"/>
  <c r="L2" i="192"/>
  <c r="Q2" i="210"/>
  <c r="Q2" i="209" s="1"/>
  <c r="K2" i="195"/>
  <c r="J2" i="195"/>
  <c r="O2" i="174"/>
  <c r="F2" i="180"/>
  <c r="Q2" i="186"/>
  <c r="Q2" i="185" s="1"/>
  <c r="E2" i="174"/>
  <c r="D2" i="180"/>
  <c r="J2" i="186"/>
  <c r="J2" i="185" s="1"/>
  <c r="C2" i="174"/>
  <c r="J2" i="177"/>
  <c r="I2" i="183"/>
  <c r="P2" i="174"/>
  <c r="H2" i="180"/>
  <c r="J5" i="101"/>
  <c r="B5" i="101"/>
  <c r="Q5" i="101"/>
  <c r="I5" i="101"/>
  <c r="P5" i="101"/>
  <c r="H5" i="101"/>
  <c r="N5" i="101"/>
  <c r="F5" i="101"/>
  <c r="L5" i="101"/>
  <c r="D5" i="101"/>
  <c r="O5" i="101"/>
  <c r="L5" i="95"/>
  <c r="D5" i="95"/>
  <c r="L5" i="89"/>
  <c r="D5" i="89"/>
  <c r="M5" i="101"/>
  <c r="K5" i="95"/>
  <c r="C5" i="95"/>
  <c r="K5" i="89"/>
  <c r="C5" i="89"/>
  <c r="K5" i="101"/>
  <c r="J5" i="95"/>
  <c r="B5" i="95"/>
  <c r="J5" i="89"/>
  <c r="B5" i="89"/>
  <c r="G5" i="101"/>
  <c r="Q5" i="95"/>
  <c r="I5" i="95"/>
  <c r="Q5" i="89"/>
  <c r="I5" i="89"/>
  <c r="E5" i="101"/>
  <c r="P5" i="95"/>
  <c r="H5" i="95"/>
  <c r="P5" i="89"/>
  <c r="H5" i="89"/>
  <c r="N5" i="95"/>
  <c r="F5" i="95"/>
  <c r="N5" i="89"/>
  <c r="F5" i="89"/>
  <c r="C5" i="101"/>
  <c r="G5" i="95"/>
  <c r="G5" i="89"/>
  <c r="O5" i="95"/>
  <c r="O5" i="89"/>
  <c r="M5" i="95"/>
  <c r="M5" i="89"/>
  <c r="E5" i="95"/>
  <c r="E5" i="89"/>
  <c r="C3" i="197"/>
  <c r="O2" i="19"/>
  <c r="O2" i="74"/>
  <c r="D3" i="70"/>
  <c r="D3" i="185" s="1"/>
  <c r="D3" i="15"/>
  <c r="V4" i="228"/>
  <c r="N4" i="228"/>
  <c r="F4" i="228"/>
  <c r="U4" i="228"/>
  <c r="M4" i="228"/>
  <c r="E4" i="228"/>
  <c r="T4" i="228"/>
  <c r="L4" i="228"/>
  <c r="D4" i="228"/>
  <c r="S4" i="228"/>
  <c r="K4" i="228"/>
  <c r="C4" i="228"/>
  <c r="R4" i="228"/>
  <c r="J4" i="228"/>
  <c r="B4" i="228"/>
  <c r="Q4" i="228"/>
  <c r="I4" i="228"/>
  <c r="P4" i="228"/>
  <c r="O4" i="228"/>
  <c r="H4" i="228"/>
  <c r="G4" i="228"/>
  <c r="R4" i="243"/>
  <c r="J4" i="243"/>
  <c r="B4" i="243"/>
  <c r="Q4" i="243"/>
  <c r="I4" i="243"/>
  <c r="P4" i="243"/>
  <c r="H4" i="243"/>
  <c r="O4" i="243"/>
  <c r="G4" i="243"/>
  <c r="V4" i="243"/>
  <c r="N4" i="243"/>
  <c r="F4" i="243"/>
  <c r="T4" i="243"/>
  <c r="L4" i="243"/>
  <c r="D4" i="243"/>
  <c r="S4" i="243"/>
  <c r="K4" i="243"/>
  <c r="C4" i="243"/>
  <c r="U4" i="243"/>
  <c r="M4" i="243"/>
  <c r="E4" i="243"/>
  <c r="C4" i="66"/>
  <c r="C4" i="11"/>
  <c r="F3" i="203"/>
  <c r="O2" i="26"/>
  <c r="O2" i="81"/>
  <c r="I2" i="70"/>
  <c r="I2" i="15"/>
  <c r="N4" i="71"/>
  <c r="N4" i="188" s="1"/>
  <c r="N4" i="16"/>
  <c r="N4" i="27"/>
  <c r="N4" i="82"/>
  <c r="N4" i="221" s="1"/>
  <c r="I2" i="78"/>
  <c r="I2" i="23"/>
  <c r="I3" i="197"/>
  <c r="N3" i="224"/>
  <c r="T3" i="278" s="1"/>
  <c r="J2" i="74"/>
  <c r="J2" i="19"/>
  <c r="M2" i="16"/>
  <c r="M2" i="71"/>
  <c r="I2" i="67"/>
  <c r="I2" i="12"/>
  <c r="H3" i="176"/>
  <c r="D2" i="71"/>
  <c r="D2" i="16"/>
  <c r="P3" i="224"/>
  <c r="F2" i="78"/>
  <c r="F2" i="23"/>
  <c r="G3" i="79"/>
  <c r="G3" i="212" s="1"/>
  <c r="G3" i="24"/>
  <c r="L4" i="74"/>
  <c r="L4" i="197" s="1"/>
  <c r="L4" i="19"/>
  <c r="H4" i="176"/>
  <c r="Q2" i="66"/>
  <c r="Q2" i="11"/>
  <c r="J4" i="197"/>
  <c r="C3" i="179"/>
  <c r="Q4" i="203"/>
  <c r="N3" i="194"/>
  <c r="B20" i="158"/>
  <c r="G3" i="221"/>
  <c r="G3" i="209"/>
  <c r="D4" i="83"/>
  <c r="D4" i="224" s="1"/>
  <c r="D4" i="28"/>
  <c r="I4" i="69"/>
  <c r="I4" i="182" s="1"/>
  <c r="I4" i="14"/>
  <c r="I4" i="26"/>
  <c r="I4" i="81"/>
  <c r="I4" i="218" s="1"/>
  <c r="Q3" i="209"/>
  <c r="D4" i="82"/>
  <c r="D4" i="221" s="1"/>
  <c r="D4" i="27"/>
  <c r="B4" i="188"/>
  <c r="C4" i="72"/>
  <c r="C4" i="191" s="1"/>
  <c r="C4" i="17"/>
  <c r="N4" i="75"/>
  <c r="N4" i="200" s="1"/>
  <c r="N4" i="20"/>
  <c r="O4" i="81"/>
  <c r="O4" i="218" s="1"/>
  <c r="O4" i="26"/>
  <c r="O4" i="19"/>
  <c r="O4" i="74"/>
  <c r="O4" i="197" s="1"/>
  <c r="L4" i="72"/>
  <c r="L4" i="191" s="1"/>
  <c r="L4" i="17"/>
  <c r="C4" i="70"/>
  <c r="C4" i="185" s="1"/>
  <c r="C4" i="15"/>
  <c r="P4" i="69"/>
  <c r="P4" i="182" s="1"/>
  <c r="P4" i="14"/>
  <c r="B3" i="173"/>
  <c r="V3" i="46"/>
  <c r="N3" i="46"/>
  <c r="F3" i="46"/>
  <c r="U3" i="46"/>
  <c r="M3" i="46"/>
  <c r="E3" i="46"/>
  <c r="T3" i="46"/>
  <c r="L3" i="46"/>
  <c r="D3" i="46"/>
  <c r="S3" i="46"/>
  <c r="K3" i="46"/>
  <c r="C3" i="46"/>
  <c r="R3" i="46"/>
  <c r="J3" i="46"/>
  <c r="B3" i="46"/>
  <c r="P3" i="46"/>
  <c r="H3" i="46"/>
  <c r="Q3" i="46"/>
  <c r="O3" i="46"/>
  <c r="I3" i="46"/>
  <c r="G3" i="46"/>
  <c r="J5" i="100"/>
  <c r="J7" i="100" s="1"/>
  <c r="B5" i="100"/>
  <c r="P5" i="100"/>
  <c r="H5" i="100"/>
  <c r="H7" i="100" s="1"/>
  <c r="N5" i="100"/>
  <c r="N7" i="100" s="1"/>
  <c r="F5" i="100"/>
  <c r="F7" i="100" s="1"/>
  <c r="L5" i="100"/>
  <c r="L7" i="100" s="1"/>
  <c r="D5" i="100"/>
  <c r="K5" i="100"/>
  <c r="K7" i="100" s="1"/>
  <c r="L5" i="94"/>
  <c r="D5" i="94"/>
  <c r="L5" i="88"/>
  <c r="D5" i="88"/>
  <c r="I5" i="100"/>
  <c r="K5" i="94"/>
  <c r="K7" i="94" s="1"/>
  <c r="C5" i="94"/>
  <c r="K5" i="88"/>
  <c r="K7" i="88" s="1"/>
  <c r="C5" i="88"/>
  <c r="C7" i="88" s="1"/>
  <c r="G5" i="100"/>
  <c r="G7" i="100" s="1"/>
  <c r="J5" i="94"/>
  <c r="B5" i="94"/>
  <c r="B7" i="94" s="1"/>
  <c r="J5" i="88"/>
  <c r="J7" i="88" s="1"/>
  <c r="B5" i="88"/>
  <c r="E5" i="100"/>
  <c r="E7" i="100" s="1"/>
  <c r="Q5" i="94"/>
  <c r="Q7" i="94" s="1"/>
  <c r="I5" i="94"/>
  <c r="I7" i="94" s="1"/>
  <c r="Q5" i="88"/>
  <c r="I5" i="88"/>
  <c r="I7" i="88" s="1"/>
  <c r="C5" i="100"/>
  <c r="P5" i="94"/>
  <c r="P7" i="94" s="1"/>
  <c r="H5" i="94"/>
  <c r="H7" i="94" s="1"/>
  <c r="P5" i="88"/>
  <c r="P7" i="88" s="1"/>
  <c r="H5" i="88"/>
  <c r="H7" i="88" s="1"/>
  <c r="O5" i="100"/>
  <c r="O7" i="100" s="1"/>
  <c r="N5" i="94"/>
  <c r="F5" i="94"/>
  <c r="F7" i="94" s="1"/>
  <c r="N5" i="88"/>
  <c r="N7" i="88" s="1"/>
  <c r="F5" i="88"/>
  <c r="F7" i="88" s="1"/>
  <c r="M5" i="100"/>
  <c r="G5" i="94"/>
  <c r="G7" i="94" s="1"/>
  <c r="O5" i="94"/>
  <c r="O7" i="94" s="1"/>
  <c r="O5" i="88"/>
  <c r="G5" i="88"/>
  <c r="M5" i="94"/>
  <c r="M7" i="94" s="1"/>
  <c r="M5" i="88"/>
  <c r="M7" i="88" s="1"/>
  <c r="E5" i="94"/>
  <c r="E5" i="88"/>
  <c r="E7" i="88" s="1"/>
  <c r="Q5" i="100"/>
  <c r="Q7" i="100" s="1"/>
  <c r="O4" i="16"/>
  <c r="O4" i="71"/>
  <c r="O4" i="188" s="1"/>
  <c r="I2" i="79"/>
  <c r="I2" i="24"/>
  <c r="B2" i="77"/>
  <c r="B2" i="22"/>
  <c r="I7" i="100"/>
  <c r="I2" i="27"/>
  <c r="I2" i="82"/>
  <c r="P4" i="258"/>
  <c r="H4" i="258"/>
  <c r="O4" i="258"/>
  <c r="G4" i="258"/>
  <c r="U4" i="258"/>
  <c r="M4" i="258"/>
  <c r="E4" i="258"/>
  <c r="S4" i="258"/>
  <c r="F4" i="258"/>
  <c r="R4" i="258"/>
  <c r="D4" i="258"/>
  <c r="Q4" i="258"/>
  <c r="C4" i="258"/>
  <c r="N4" i="258"/>
  <c r="B4" i="258"/>
  <c r="L4" i="258"/>
  <c r="K4" i="258"/>
  <c r="V4" i="258"/>
  <c r="J4" i="258"/>
  <c r="T4" i="258"/>
  <c r="I4" i="258"/>
  <c r="F2" i="67"/>
  <c r="F2" i="12"/>
  <c r="B4" i="69"/>
  <c r="B4" i="182" s="1"/>
  <c r="B4" i="14"/>
  <c r="J4" i="179"/>
  <c r="G4" i="68"/>
  <c r="G4" i="179" s="1"/>
  <c r="G4" i="13"/>
  <c r="E2" i="18"/>
  <c r="E2" i="73"/>
  <c r="P2" i="66"/>
  <c r="P2" i="11"/>
  <c r="F3" i="182"/>
  <c r="E4" i="76"/>
  <c r="E4" i="203" s="1"/>
  <c r="E4" i="21"/>
  <c r="V4" i="39" s="1"/>
  <c r="D7" i="94"/>
  <c r="D2" i="76"/>
  <c r="D2" i="21"/>
  <c r="B3" i="260"/>
  <c r="N3" i="260"/>
  <c r="D4" i="74"/>
  <c r="D4" i="197" s="1"/>
  <c r="D4" i="19"/>
  <c r="D4" i="68"/>
  <c r="D4" i="179" s="1"/>
  <c r="D4" i="13"/>
  <c r="O2" i="14"/>
  <c r="O7" i="87"/>
  <c r="O2" i="69"/>
  <c r="H3" i="79"/>
  <c r="H3" i="212" s="1"/>
  <c r="H3" i="24"/>
  <c r="N2" i="76"/>
  <c r="N2" i="21"/>
  <c r="E2" i="20"/>
  <c r="E7" i="93"/>
  <c r="E2" i="75"/>
  <c r="L2" i="80"/>
  <c r="L2" i="25"/>
  <c r="Q2" i="73"/>
  <c r="Q2" i="18"/>
  <c r="K4" i="83"/>
  <c r="K4" i="224" s="1"/>
  <c r="K4" i="28"/>
  <c r="C4" i="73"/>
  <c r="C4" i="194" s="1"/>
  <c r="C4" i="18"/>
  <c r="C4" i="218"/>
  <c r="M4" i="76"/>
  <c r="M4" i="203" s="1"/>
  <c r="M4" i="21"/>
  <c r="R3" i="249"/>
  <c r="J3" i="249"/>
  <c r="B3" i="249"/>
  <c r="Q3" i="249"/>
  <c r="I3" i="249"/>
  <c r="P3" i="249"/>
  <c r="H3" i="249"/>
  <c r="O3" i="249"/>
  <c r="G3" i="249"/>
  <c r="V3" i="249"/>
  <c r="N3" i="249"/>
  <c r="F3" i="249"/>
  <c r="T3" i="249"/>
  <c r="S3" i="249"/>
  <c r="M3" i="249"/>
  <c r="L3" i="249"/>
  <c r="K3" i="249"/>
  <c r="D3" i="249"/>
  <c r="U3" i="249"/>
  <c r="C3" i="249"/>
  <c r="E3" i="249"/>
  <c r="R3" i="246"/>
  <c r="J3" i="246"/>
  <c r="B3" i="246"/>
  <c r="Q3" i="246"/>
  <c r="I3" i="246"/>
  <c r="P3" i="246"/>
  <c r="H3" i="246"/>
  <c r="O3" i="246"/>
  <c r="G3" i="246"/>
  <c r="V3" i="246"/>
  <c r="N3" i="246"/>
  <c r="F3" i="246"/>
  <c r="T3" i="246"/>
  <c r="L3" i="246"/>
  <c r="D3" i="246"/>
  <c r="S3" i="246"/>
  <c r="K3" i="246"/>
  <c r="C3" i="246"/>
  <c r="U3" i="246"/>
  <c r="M3" i="246"/>
  <c r="E3" i="246"/>
  <c r="C4" i="71"/>
  <c r="C4" i="188" s="1"/>
  <c r="C4" i="16"/>
  <c r="K4" i="81"/>
  <c r="K4" i="218" s="1"/>
  <c r="K4" i="26"/>
  <c r="C4" i="82"/>
  <c r="C4" i="221" s="1"/>
  <c r="C4" i="27"/>
  <c r="H4" i="45" s="1"/>
  <c r="M3" i="194"/>
  <c r="B21" i="155"/>
  <c r="E4" i="74"/>
  <c r="E4" i="197" s="1"/>
  <c r="E4" i="19"/>
  <c r="M4" i="12"/>
  <c r="M4" i="67"/>
  <c r="M4" i="176" s="1"/>
  <c r="Q4" i="69"/>
  <c r="Q4" i="182" s="1"/>
  <c r="Q4" i="14"/>
  <c r="B4" i="215"/>
  <c r="C3" i="191"/>
  <c r="P3" i="245" s="1"/>
  <c r="I3" i="26"/>
  <c r="J3" i="44" s="1"/>
  <c r="I3" i="81"/>
  <c r="I3" i="218" s="1"/>
  <c r="D3" i="272" s="1"/>
  <c r="E4" i="14"/>
  <c r="E4" i="69"/>
  <c r="E4" i="182" s="1"/>
  <c r="K3" i="185"/>
  <c r="D3" i="200"/>
  <c r="N3" i="206"/>
  <c r="Q3" i="221"/>
  <c r="H3" i="224"/>
  <c r="B16" i="161"/>
  <c r="B15" i="161"/>
  <c r="Q4" i="46"/>
  <c r="O3" i="203"/>
  <c r="D3" i="179"/>
  <c r="F4" i="77"/>
  <c r="F4" i="206" s="1"/>
  <c r="U4" i="260" s="1"/>
  <c r="F4" i="22"/>
  <c r="D7" i="87"/>
  <c r="D2" i="69"/>
  <c r="D2" i="14"/>
  <c r="G2" i="70"/>
  <c r="G2" i="15"/>
  <c r="G7" i="88"/>
  <c r="F4" i="71"/>
  <c r="F4" i="188" s="1"/>
  <c r="F4" i="16"/>
  <c r="N3" i="74"/>
  <c r="N3" i="197" s="1"/>
  <c r="N3" i="19"/>
  <c r="F2" i="66"/>
  <c r="F2" i="11"/>
  <c r="AE2" i="119"/>
  <c r="D2" i="52" s="1"/>
  <c r="B20" i="161"/>
  <c r="B25" i="161"/>
  <c r="B17" i="161"/>
  <c r="B24" i="161"/>
  <c r="B23" i="161"/>
  <c r="B19" i="161"/>
  <c r="B18" i="161"/>
  <c r="B27" i="161"/>
  <c r="L2" i="98"/>
  <c r="D2" i="98"/>
  <c r="L2" i="92"/>
  <c r="D2" i="92"/>
  <c r="L2" i="86"/>
  <c r="D2" i="86"/>
  <c r="K2" i="98"/>
  <c r="C2" i="98"/>
  <c r="K2" i="92"/>
  <c r="C2" i="92"/>
  <c r="K2" i="86"/>
  <c r="C2" i="86"/>
  <c r="J2" i="98"/>
  <c r="B2" i="98"/>
  <c r="J2" i="92"/>
  <c r="B2" i="92"/>
  <c r="J2" i="86"/>
  <c r="B2" i="86"/>
  <c r="Q2" i="98"/>
  <c r="I2" i="98"/>
  <c r="Q2" i="92"/>
  <c r="I2" i="92"/>
  <c r="Q2" i="86"/>
  <c r="I2" i="86"/>
  <c r="P2" i="98"/>
  <c r="H2" i="98"/>
  <c r="P2" i="92"/>
  <c r="H2" i="92"/>
  <c r="P2" i="86"/>
  <c r="H2" i="86"/>
  <c r="N2" i="98"/>
  <c r="F2" i="98"/>
  <c r="N2" i="92"/>
  <c r="F2" i="92"/>
  <c r="N2" i="86"/>
  <c r="F2" i="86"/>
  <c r="M2" i="98"/>
  <c r="M2" i="92"/>
  <c r="M2" i="86"/>
  <c r="G2" i="98"/>
  <c r="G2" i="92"/>
  <c r="G2" i="86"/>
  <c r="E2" i="98"/>
  <c r="E2" i="92"/>
  <c r="E2" i="86"/>
  <c r="O2" i="98"/>
  <c r="O2" i="92"/>
  <c r="O2" i="86"/>
  <c r="U4" i="249"/>
  <c r="M4" i="249"/>
  <c r="E4" i="249"/>
  <c r="T4" i="249"/>
  <c r="L4" i="249"/>
  <c r="D4" i="249"/>
  <c r="S4" i="249"/>
  <c r="K4" i="249"/>
  <c r="C4" i="249"/>
  <c r="R4" i="249"/>
  <c r="J4" i="249"/>
  <c r="B4" i="249"/>
  <c r="Q4" i="249"/>
  <c r="I4" i="249"/>
  <c r="V4" i="249"/>
  <c r="P4" i="249"/>
  <c r="O4" i="249"/>
  <c r="N4" i="249"/>
  <c r="H4" i="249"/>
  <c r="F4" i="249"/>
  <c r="G4" i="249"/>
  <c r="R4" i="264"/>
  <c r="J4" i="264"/>
  <c r="B4" i="264"/>
  <c r="Q4" i="264"/>
  <c r="I4" i="264"/>
  <c r="P4" i="264"/>
  <c r="H4" i="264"/>
  <c r="O4" i="264"/>
  <c r="G4" i="264"/>
  <c r="V4" i="264"/>
  <c r="N4" i="264"/>
  <c r="F4" i="264"/>
  <c r="U4" i="264"/>
  <c r="M4" i="264"/>
  <c r="E4" i="264"/>
  <c r="T4" i="264"/>
  <c r="L4" i="264"/>
  <c r="K4" i="264"/>
  <c r="S4" i="264"/>
  <c r="D4" i="264"/>
  <c r="C4" i="264"/>
  <c r="O4" i="276"/>
  <c r="G4" i="276"/>
  <c r="U4" i="276"/>
  <c r="M4" i="276"/>
  <c r="E4" i="276"/>
  <c r="T4" i="276"/>
  <c r="L4" i="276"/>
  <c r="D4" i="276"/>
  <c r="R4" i="276"/>
  <c r="F4" i="276"/>
  <c r="Q4" i="276"/>
  <c r="C4" i="276"/>
  <c r="P4" i="276"/>
  <c r="B4" i="276"/>
  <c r="N4" i="276"/>
  <c r="K4" i="276"/>
  <c r="I4" i="276"/>
  <c r="H4" i="276"/>
  <c r="V4" i="276"/>
  <c r="S4" i="276"/>
  <c r="J4" i="276"/>
  <c r="O3" i="221"/>
  <c r="P4" i="66"/>
  <c r="P4" i="11"/>
  <c r="F4" i="74"/>
  <c r="F4" i="197" s="1"/>
  <c r="F4" i="19"/>
  <c r="E2" i="83"/>
  <c r="E2" i="28"/>
  <c r="O3" i="191"/>
  <c r="N4" i="212"/>
  <c r="B4" i="203"/>
  <c r="H3" i="179"/>
  <c r="M4" i="185"/>
  <c r="C3" i="66"/>
  <c r="C3" i="11"/>
  <c r="F7" i="87"/>
  <c r="F2" i="69"/>
  <c r="F2" i="14"/>
  <c r="D4" i="79"/>
  <c r="D4" i="212" s="1"/>
  <c r="D4" i="24"/>
  <c r="S4" i="121"/>
  <c r="AJ4" i="121" s="1"/>
  <c r="AJ2" i="121" s="1"/>
  <c r="I2" i="54" s="1"/>
  <c r="I4" i="54"/>
  <c r="B43" i="170"/>
  <c r="B42" i="170"/>
  <c r="B41" i="170"/>
  <c r="B40" i="170"/>
  <c r="G2" i="222" s="1"/>
  <c r="G2" i="221" s="1"/>
  <c r="B39" i="170"/>
  <c r="B38" i="170"/>
  <c r="B45" i="170"/>
  <c r="B37" i="170"/>
  <c r="B36" i="170"/>
  <c r="B44" i="170"/>
  <c r="J4" i="101"/>
  <c r="B4" i="101"/>
  <c r="Q4" i="101"/>
  <c r="P4" i="101"/>
  <c r="H4" i="101"/>
  <c r="N4" i="101"/>
  <c r="F4" i="101"/>
  <c r="L4" i="101"/>
  <c r="D4" i="101"/>
  <c r="K4" i="101"/>
  <c r="L4" i="95"/>
  <c r="D4" i="95"/>
  <c r="L4" i="89"/>
  <c r="D4" i="89"/>
  <c r="I4" i="101"/>
  <c r="K4" i="95"/>
  <c r="C4" i="95"/>
  <c r="K4" i="89"/>
  <c r="C4" i="89"/>
  <c r="G4" i="101"/>
  <c r="J4" i="95"/>
  <c r="B4" i="95"/>
  <c r="J4" i="89"/>
  <c r="B4" i="89"/>
  <c r="E4" i="101"/>
  <c r="Q4" i="95"/>
  <c r="I4" i="95"/>
  <c r="Q4" i="89"/>
  <c r="I4" i="89"/>
  <c r="C4" i="101"/>
  <c r="P4" i="95"/>
  <c r="H4" i="95"/>
  <c r="P4" i="89"/>
  <c r="H4" i="89"/>
  <c r="O4" i="101"/>
  <c r="N4" i="95"/>
  <c r="F4" i="95"/>
  <c r="N4" i="89"/>
  <c r="F4" i="89"/>
  <c r="M4" i="95"/>
  <c r="M4" i="89"/>
  <c r="G4" i="95"/>
  <c r="G4" i="89"/>
  <c r="E4" i="95"/>
  <c r="E4" i="89"/>
  <c r="M4" i="101"/>
  <c r="O4" i="95"/>
  <c r="O4" i="89"/>
  <c r="F3" i="188"/>
  <c r="Q3" i="182"/>
  <c r="G2" i="79"/>
  <c r="G2" i="24"/>
  <c r="J3" i="185"/>
  <c r="G4" i="182"/>
  <c r="F4" i="28"/>
  <c r="F4" i="83"/>
  <c r="F4" i="224" s="1"/>
  <c r="P3" i="197"/>
  <c r="D3" i="67"/>
  <c r="D3" i="176" s="1"/>
  <c r="D3" i="12"/>
  <c r="E3" i="30" s="1"/>
  <c r="B4" i="191"/>
  <c r="P3" i="182"/>
  <c r="F4" i="209"/>
  <c r="N4" i="206"/>
  <c r="P3" i="218"/>
  <c r="K3" i="79"/>
  <c r="K3" i="212" s="1"/>
  <c r="K3" i="24"/>
  <c r="O4" i="13"/>
  <c r="G4" i="31" s="1"/>
  <c r="O4" i="68"/>
  <c r="O4" i="179" s="1"/>
  <c r="B7" i="88"/>
  <c r="B2" i="70"/>
  <c r="B2" i="15"/>
  <c r="P4" i="75"/>
  <c r="P4" i="200" s="1"/>
  <c r="P4" i="20"/>
  <c r="E4" i="12"/>
  <c r="Q4" i="30" s="1"/>
  <c r="E4" i="67"/>
  <c r="E4" i="176" s="1"/>
  <c r="K2" i="73"/>
  <c r="K2" i="18"/>
  <c r="H4" i="70"/>
  <c r="H4" i="185" s="1"/>
  <c r="H4" i="15"/>
  <c r="N2" i="68"/>
  <c r="N2" i="13"/>
  <c r="K3" i="82"/>
  <c r="K3" i="221" s="1"/>
  <c r="K3" i="27"/>
  <c r="L4" i="77"/>
  <c r="L4" i="206" s="1"/>
  <c r="L4" i="22"/>
  <c r="H4" i="80"/>
  <c r="H4" i="215" s="1"/>
  <c r="H4" i="25"/>
  <c r="D2" i="73"/>
  <c r="D2" i="18"/>
  <c r="O4" i="206"/>
  <c r="O3" i="224"/>
  <c r="Q2" i="77"/>
  <c r="Q2" i="22"/>
  <c r="L2" i="72"/>
  <c r="L2" i="17"/>
  <c r="C2" i="77"/>
  <c r="C2" i="22"/>
  <c r="B3" i="74"/>
  <c r="B3" i="197" s="1"/>
  <c r="B3" i="19"/>
  <c r="N4" i="80"/>
  <c r="N4" i="215" s="1"/>
  <c r="N4" i="25"/>
  <c r="H2" i="79"/>
  <c r="H2" i="24"/>
  <c r="J4" i="73"/>
  <c r="J4" i="194" s="1"/>
  <c r="J4" i="18"/>
  <c r="R4" i="36" s="1"/>
  <c r="G4" i="76"/>
  <c r="G4" i="203" s="1"/>
  <c r="G4" i="21"/>
  <c r="L3" i="70"/>
  <c r="L3" i="185" s="1"/>
  <c r="L3" i="15"/>
  <c r="L3" i="78"/>
  <c r="L3" i="209" s="1"/>
  <c r="L3" i="23"/>
  <c r="O4" i="23"/>
  <c r="O4" i="78"/>
  <c r="O4" i="209" s="1"/>
  <c r="B2" i="66"/>
  <c r="B2" i="11"/>
  <c r="E4" i="194"/>
  <c r="K2" i="83"/>
  <c r="K2" i="28"/>
  <c r="F3" i="79"/>
  <c r="F3" i="212" s="1"/>
  <c r="F3" i="24"/>
  <c r="P4" i="71"/>
  <c r="P4" i="188" s="1"/>
  <c r="P4" i="16"/>
  <c r="E2" i="76"/>
  <c r="E2" i="21"/>
  <c r="E7" i="94"/>
  <c r="K3" i="218"/>
  <c r="U3" i="234"/>
  <c r="M3" i="234"/>
  <c r="E3" i="234"/>
  <c r="T3" i="234"/>
  <c r="L3" i="234"/>
  <c r="D3" i="234"/>
  <c r="R3" i="234"/>
  <c r="J3" i="234"/>
  <c r="B3" i="234"/>
  <c r="Q3" i="234"/>
  <c r="I3" i="234"/>
  <c r="P3" i="234"/>
  <c r="H3" i="234"/>
  <c r="G3" i="234"/>
  <c r="F3" i="234"/>
  <c r="C3" i="234"/>
  <c r="V3" i="234"/>
  <c r="S3" i="234"/>
  <c r="O3" i="234"/>
  <c r="N3" i="234"/>
  <c r="K3" i="234"/>
  <c r="U3" i="258"/>
  <c r="M3" i="258"/>
  <c r="E3" i="258"/>
  <c r="T3" i="258"/>
  <c r="L3" i="258"/>
  <c r="D3" i="258"/>
  <c r="R3" i="258"/>
  <c r="J3" i="258"/>
  <c r="B3" i="258"/>
  <c r="O3" i="258"/>
  <c r="N3" i="258"/>
  <c r="K3" i="258"/>
  <c r="I3" i="258"/>
  <c r="V3" i="258"/>
  <c r="H3" i="258"/>
  <c r="S3" i="258"/>
  <c r="G3" i="258"/>
  <c r="Q3" i="258"/>
  <c r="F3" i="258"/>
  <c r="P3" i="258"/>
  <c r="C3" i="258"/>
  <c r="O3" i="267"/>
  <c r="G3" i="267"/>
  <c r="U3" i="267"/>
  <c r="M3" i="267"/>
  <c r="E3" i="267"/>
  <c r="T3" i="267"/>
  <c r="L3" i="267"/>
  <c r="D3" i="267"/>
  <c r="S3" i="267"/>
  <c r="K3" i="267"/>
  <c r="C3" i="267"/>
  <c r="R3" i="267"/>
  <c r="B3" i="267"/>
  <c r="Q3" i="267"/>
  <c r="P3" i="267"/>
  <c r="N3" i="267"/>
  <c r="J3" i="267"/>
  <c r="I3" i="267"/>
  <c r="F3" i="267"/>
  <c r="V3" i="267"/>
  <c r="H3" i="267"/>
  <c r="O3" i="279"/>
  <c r="G3" i="279"/>
  <c r="U3" i="279"/>
  <c r="M3" i="279"/>
  <c r="E3" i="279"/>
  <c r="T3" i="279"/>
  <c r="L3" i="279"/>
  <c r="D3" i="279"/>
  <c r="S3" i="279"/>
  <c r="K3" i="279"/>
  <c r="C3" i="279"/>
  <c r="I3" i="279"/>
  <c r="H3" i="279"/>
  <c r="V3" i="279"/>
  <c r="F3" i="279"/>
  <c r="R3" i="279"/>
  <c r="B3" i="279"/>
  <c r="Q3" i="279"/>
  <c r="P3" i="279"/>
  <c r="N3" i="279"/>
  <c r="J3" i="279"/>
  <c r="B33" i="158"/>
  <c r="B32" i="158"/>
  <c r="B29" i="158"/>
  <c r="B35" i="158"/>
  <c r="B34" i="158"/>
  <c r="B31" i="158"/>
  <c r="B30" i="158"/>
  <c r="L3" i="97"/>
  <c r="D3" i="97"/>
  <c r="L3" i="91"/>
  <c r="D3" i="91"/>
  <c r="L3" i="85"/>
  <c r="D3" i="85"/>
  <c r="K3" i="97"/>
  <c r="C3" i="97"/>
  <c r="K3" i="91"/>
  <c r="C3" i="91"/>
  <c r="K3" i="85"/>
  <c r="C3" i="85"/>
  <c r="J3" i="97"/>
  <c r="B3" i="97"/>
  <c r="J3" i="91"/>
  <c r="B3" i="91"/>
  <c r="J3" i="85"/>
  <c r="B3" i="85"/>
  <c r="Q3" i="97"/>
  <c r="I3" i="97"/>
  <c r="Q3" i="91"/>
  <c r="I3" i="91"/>
  <c r="Q3" i="85"/>
  <c r="I3" i="85"/>
  <c r="P3" i="97"/>
  <c r="H3" i="97"/>
  <c r="P3" i="91"/>
  <c r="H3" i="91"/>
  <c r="P3" i="85"/>
  <c r="H3" i="85"/>
  <c r="N3" i="97"/>
  <c r="F3" i="97"/>
  <c r="N3" i="91"/>
  <c r="F3" i="91"/>
  <c r="N3" i="85"/>
  <c r="F3" i="85"/>
  <c r="G3" i="91"/>
  <c r="G3" i="85"/>
  <c r="G3" i="97"/>
  <c r="O3" i="97"/>
  <c r="O3" i="91"/>
  <c r="O3" i="85"/>
  <c r="M3" i="97"/>
  <c r="M3" i="91"/>
  <c r="M3" i="85"/>
  <c r="E3" i="97"/>
  <c r="E3" i="91"/>
  <c r="E3" i="85"/>
  <c r="B22" i="155"/>
  <c r="E3" i="221"/>
  <c r="F3" i="206"/>
  <c r="I3" i="188"/>
  <c r="O3" i="15"/>
  <c r="O3" i="70"/>
  <c r="O3" i="185" s="1"/>
  <c r="C4" i="83"/>
  <c r="C4" i="224" s="1"/>
  <c r="O4" i="278" s="1"/>
  <c r="C4" i="28"/>
  <c r="T4" i="46" s="1"/>
  <c r="I7" i="99"/>
  <c r="I2" i="26"/>
  <c r="I2" i="81"/>
  <c r="P3" i="203"/>
  <c r="D2" i="72"/>
  <c r="D2" i="17"/>
  <c r="K3" i="176"/>
  <c r="M3" i="176"/>
  <c r="I3" i="191"/>
  <c r="B13" i="161"/>
  <c r="B12" i="161"/>
  <c r="B14" i="161"/>
  <c r="B11" i="161"/>
  <c r="C3" i="82"/>
  <c r="C3" i="221" s="1"/>
  <c r="C3" i="27"/>
  <c r="T3" i="45" s="1"/>
  <c r="G4" i="80"/>
  <c r="G4" i="215" s="1"/>
  <c r="G4" i="25"/>
  <c r="J2" i="67"/>
  <c r="J2" i="12"/>
  <c r="I3" i="212"/>
  <c r="M3" i="179"/>
  <c r="G4" i="66"/>
  <c r="G4" i="11"/>
  <c r="H7" i="87"/>
  <c r="H2" i="69"/>
  <c r="H2" i="14"/>
  <c r="N2" i="74"/>
  <c r="N2" i="19"/>
  <c r="B3" i="185"/>
  <c r="P3" i="185"/>
  <c r="D7" i="100"/>
  <c r="D2" i="82"/>
  <c r="D2" i="27"/>
  <c r="U4" i="231"/>
  <c r="M4" i="231"/>
  <c r="E4" i="231"/>
  <c r="T4" i="231"/>
  <c r="L4" i="231"/>
  <c r="D4" i="231"/>
  <c r="R4" i="231"/>
  <c r="J4" i="231"/>
  <c r="B4" i="231"/>
  <c r="Q4" i="231"/>
  <c r="I4" i="231"/>
  <c r="P4" i="231"/>
  <c r="H4" i="231"/>
  <c r="F4" i="231"/>
  <c r="C4" i="231"/>
  <c r="V4" i="231"/>
  <c r="S4" i="231"/>
  <c r="O4" i="231"/>
  <c r="N4" i="231"/>
  <c r="K4" i="231"/>
  <c r="G4" i="231"/>
  <c r="O3" i="24"/>
  <c r="O3" i="79"/>
  <c r="O3" i="212" s="1"/>
  <c r="B4" i="79"/>
  <c r="B4" i="212" s="1"/>
  <c r="B4" i="24"/>
  <c r="H3" i="182"/>
  <c r="I2" i="80"/>
  <c r="I2" i="25"/>
  <c r="H4" i="173"/>
  <c r="L4" i="82"/>
  <c r="L4" i="221" s="1"/>
  <c r="L4" i="27"/>
  <c r="C3" i="203"/>
  <c r="I3" i="257" s="1"/>
  <c r="AD2" i="115"/>
  <c r="C2" i="48" s="1"/>
  <c r="N3" i="188"/>
  <c r="D3" i="79"/>
  <c r="D3" i="212" s="1"/>
  <c r="D3" i="24"/>
  <c r="C4" i="75"/>
  <c r="C4" i="200" s="1"/>
  <c r="C4" i="20"/>
  <c r="M4" i="82"/>
  <c r="M4" i="221" s="1"/>
  <c r="M4" i="27"/>
  <c r="K4" i="197"/>
  <c r="G3" i="203"/>
  <c r="F4" i="80"/>
  <c r="F4" i="215" s="1"/>
  <c r="F4" i="25"/>
  <c r="N4" i="209"/>
  <c r="M4" i="215"/>
  <c r="I3" i="182"/>
  <c r="B4" i="197"/>
  <c r="G4" i="221"/>
  <c r="D4" i="275" s="1"/>
  <c r="P3" i="173"/>
  <c r="B4" i="200"/>
  <c r="J4" i="206"/>
  <c r="F4" i="68"/>
  <c r="F4" i="179" s="1"/>
  <c r="G4" i="233" s="1"/>
  <c r="F4" i="13"/>
  <c r="G2" i="20"/>
  <c r="G2" i="75"/>
  <c r="D2" i="67"/>
  <c r="D2" i="12"/>
  <c r="P4" i="68"/>
  <c r="P4" i="179" s="1"/>
  <c r="P4" i="13"/>
  <c r="F3" i="74"/>
  <c r="F3" i="197" s="1"/>
  <c r="F3" i="19"/>
  <c r="D4" i="73"/>
  <c r="D4" i="194" s="1"/>
  <c r="D4" i="18"/>
  <c r="G4" i="74"/>
  <c r="G4" i="197" s="1"/>
  <c r="G4" i="19"/>
  <c r="F4" i="37" s="1"/>
  <c r="I4" i="80"/>
  <c r="I4" i="215" s="1"/>
  <c r="I4" i="25"/>
  <c r="H4" i="74"/>
  <c r="H4" i="197" s="1"/>
  <c r="H4" i="19"/>
  <c r="D4" i="69"/>
  <c r="D4" i="182" s="1"/>
  <c r="D4" i="14"/>
  <c r="N2" i="67"/>
  <c r="N2" i="12"/>
  <c r="F7" i="93"/>
  <c r="F2" i="75"/>
  <c r="F2" i="20"/>
  <c r="P4" i="76"/>
  <c r="P4" i="203" s="1"/>
  <c r="P4" i="21"/>
  <c r="N2" i="80"/>
  <c r="N2" i="25"/>
  <c r="J4" i="76"/>
  <c r="J4" i="203" s="1"/>
  <c r="J4" i="21"/>
  <c r="O4" i="39" s="1"/>
  <c r="N7" i="99"/>
  <c r="N2" i="26"/>
  <c r="N2" i="81"/>
  <c r="M2" i="22"/>
  <c r="M2" i="77"/>
  <c r="H2" i="68"/>
  <c r="H2" i="179" s="1"/>
  <c r="H2" i="13"/>
  <c r="L2" i="71"/>
  <c r="L2" i="16"/>
  <c r="I4" i="75"/>
  <c r="I4" i="200" s="1"/>
  <c r="I4" i="20"/>
  <c r="M2" i="82"/>
  <c r="M7" i="100"/>
  <c r="M2" i="27"/>
  <c r="B2" i="74"/>
  <c r="B2" i="19"/>
  <c r="G4" i="72"/>
  <c r="G4" i="191" s="1"/>
  <c r="G4" i="17"/>
  <c r="L7" i="88"/>
  <c r="L2" i="70"/>
  <c r="L2" i="15"/>
  <c r="F4" i="260"/>
  <c r="K4" i="260"/>
  <c r="H4" i="260"/>
  <c r="L2" i="78"/>
  <c r="L2" i="23"/>
  <c r="L3" i="76"/>
  <c r="L3" i="203" s="1"/>
  <c r="L3" i="21"/>
  <c r="AG2" i="128"/>
  <c r="F2" i="61" s="1"/>
  <c r="I4" i="77"/>
  <c r="I4" i="206" s="1"/>
  <c r="I4" i="22"/>
  <c r="I4" i="40" s="1"/>
  <c r="I3" i="77"/>
  <c r="I3" i="206" s="1"/>
  <c r="I3" i="22"/>
  <c r="H4" i="27"/>
  <c r="H4" i="82"/>
  <c r="H4" i="221" s="1"/>
  <c r="J3" i="215"/>
  <c r="Q2" i="79"/>
  <c r="Q2" i="24"/>
  <c r="K3" i="191"/>
  <c r="H4" i="72"/>
  <c r="H4" i="191" s="1"/>
  <c r="H4" i="17"/>
  <c r="O3" i="243"/>
  <c r="G3" i="243"/>
  <c r="V3" i="243"/>
  <c r="N3" i="243"/>
  <c r="F3" i="243"/>
  <c r="U3" i="243"/>
  <c r="M3" i="243"/>
  <c r="E3" i="243"/>
  <c r="T3" i="243"/>
  <c r="L3" i="243"/>
  <c r="D3" i="243"/>
  <c r="S3" i="243"/>
  <c r="K3" i="243"/>
  <c r="C3" i="243"/>
  <c r="Q3" i="243"/>
  <c r="I3" i="243"/>
  <c r="P3" i="243"/>
  <c r="H3" i="243"/>
  <c r="R3" i="243"/>
  <c r="J3" i="243"/>
  <c r="B3" i="243"/>
  <c r="L4" i="275"/>
  <c r="B4" i="275"/>
  <c r="H4" i="275"/>
  <c r="B41" i="158"/>
  <c r="B40" i="158"/>
  <c r="B45" i="158"/>
  <c r="B37" i="158"/>
  <c r="B42" i="158"/>
  <c r="B39" i="158"/>
  <c r="B38" i="158"/>
  <c r="B36" i="158"/>
  <c r="B44" i="158"/>
  <c r="B43" i="158"/>
  <c r="L4" i="97"/>
  <c r="D4" i="97"/>
  <c r="L4" i="91"/>
  <c r="D4" i="91"/>
  <c r="L4" i="85"/>
  <c r="D4" i="85"/>
  <c r="K4" i="97"/>
  <c r="C4" i="97"/>
  <c r="K4" i="91"/>
  <c r="C4" i="91"/>
  <c r="K4" i="85"/>
  <c r="C4" i="85"/>
  <c r="J4" i="97"/>
  <c r="B4" i="97"/>
  <c r="J4" i="91"/>
  <c r="B4" i="91"/>
  <c r="J4" i="85"/>
  <c r="B4" i="85"/>
  <c r="Q4" i="97"/>
  <c r="I4" i="97"/>
  <c r="Q4" i="91"/>
  <c r="I4" i="91"/>
  <c r="Q4" i="85"/>
  <c r="I4" i="85"/>
  <c r="P4" i="97"/>
  <c r="H4" i="97"/>
  <c r="P4" i="91"/>
  <c r="H4" i="91"/>
  <c r="P4" i="85"/>
  <c r="H4" i="85"/>
  <c r="N4" i="97"/>
  <c r="F4" i="97"/>
  <c r="N4" i="91"/>
  <c r="F4" i="91"/>
  <c r="N4" i="85"/>
  <c r="F4" i="85"/>
  <c r="M4" i="97"/>
  <c r="M4" i="91"/>
  <c r="M4" i="85"/>
  <c r="G4" i="97"/>
  <c r="G4" i="91"/>
  <c r="G4" i="85"/>
  <c r="E4" i="97"/>
  <c r="E4" i="91"/>
  <c r="E4" i="85"/>
  <c r="O4" i="97"/>
  <c r="O4" i="91"/>
  <c r="O4" i="85"/>
  <c r="K2" i="80"/>
  <c r="K2" i="25"/>
  <c r="P3" i="27"/>
  <c r="P3" i="82"/>
  <c r="P3" i="221" s="1"/>
  <c r="M3" i="173"/>
  <c r="C4" i="80"/>
  <c r="C4" i="215" s="1"/>
  <c r="C4" i="25"/>
  <c r="J4" i="66"/>
  <c r="J4" i="11"/>
  <c r="H3" i="221"/>
  <c r="O2" i="15"/>
  <c r="O7" i="88"/>
  <c r="O2" i="70"/>
  <c r="F3" i="218"/>
  <c r="G2" i="66"/>
  <c r="G2" i="11"/>
  <c r="N4" i="28"/>
  <c r="N4" i="83"/>
  <c r="N4" i="224" s="1"/>
  <c r="O3" i="188"/>
  <c r="M3" i="218"/>
  <c r="L4" i="69"/>
  <c r="L4" i="182" s="1"/>
  <c r="L4" i="14"/>
  <c r="H4" i="73"/>
  <c r="H4" i="194" s="1"/>
  <c r="H4" i="18"/>
  <c r="C4" i="36" s="1"/>
  <c r="K2" i="74"/>
  <c r="K2" i="19"/>
  <c r="M2" i="83"/>
  <c r="M2" i="28"/>
  <c r="Q3" i="74"/>
  <c r="Q3" i="197" s="1"/>
  <c r="Q3" i="19"/>
  <c r="C3" i="188"/>
  <c r="E3" i="182"/>
  <c r="AD2" i="131"/>
  <c r="C2" i="64" s="1"/>
  <c r="D3" i="173"/>
  <c r="M4" i="18"/>
  <c r="M4" i="73"/>
  <c r="M4" i="194" s="1"/>
  <c r="E4" i="20"/>
  <c r="E4" i="75"/>
  <c r="E4" i="200" s="1"/>
  <c r="C3" i="185"/>
  <c r="K3" i="197"/>
  <c r="Q2" i="68"/>
  <c r="Q2" i="13"/>
  <c r="M3" i="224"/>
  <c r="U4" i="246"/>
  <c r="M4" i="246"/>
  <c r="E4" i="246"/>
  <c r="T4" i="246"/>
  <c r="L4" i="246"/>
  <c r="D4" i="246"/>
  <c r="S4" i="246"/>
  <c r="K4" i="246"/>
  <c r="C4" i="246"/>
  <c r="R4" i="246"/>
  <c r="J4" i="246"/>
  <c r="B4" i="246"/>
  <c r="Q4" i="246"/>
  <c r="I4" i="246"/>
  <c r="O4" i="246"/>
  <c r="G4" i="246"/>
  <c r="V4" i="246"/>
  <c r="N4" i="246"/>
  <c r="F4" i="246"/>
  <c r="P4" i="246"/>
  <c r="H4" i="246"/>
  <c r="R4" i="267"/>
  <c r="J4" i="267"/>
  <c r="B4" i="267"/>
  <c r="Q4" i="267"/>
  <c r="P4" i="267"/>
  <c r="H4" i="267"/>
  <c r="O4" i="267"/>
  <c r="G4" i="267"/>
  <c r="V4" i="267"/>
  <c r="N4" i="267"/>
  <c r="F4" i="267"/>
  <c r="M4" i="267"/>
  <c r="L4" i="267"/>
  <c r="K4" i="267"/>
  <c r="I4" i="267"/>
  <c r="E4" i="267"/>
  <c r="U4" i="267"/>
  <c r="D4" i="267"/>
  <c r="T4" i="267"/>
  <c r="S4" i="267"/>
  <c r="C4" i="267"/>
  <c r="T4" i="279"/>
  <c r="L4" i="279"/>
  <c r="D4" i="279"/>
  <c r="R4" i="279"/>
  <c r="J4" i="279"/>
  <c r="B4" i="279"/>
  <c r="P4" i="279"/>
  <c r="H4" i="279"/>
  <c r="O4" i="279"/>
  <c r="G4" i="279"/>
  <c r="V4" i="279"/>
  <c r="N4" i="279"/>
  <c r="F4" i="279"/>
  <c r="E4" i="279"/>
  <c r="C4" i="279"/>
  <c r="U4" i="279"/>
  <c r="S4" i="279"/>
  <c r="Q4" i="279"/>
  <c r="M4" i="279"/>
  <c r="K4" i="279"/>
  <c r="I4" i="279"/>
  <c r="O2" i="24"/>
  <c r="O2" i="79"/>
  <c r="C3" i="218"/>
  <c r="E3" i="272" s="1"/>
  <c r="E3" i="179"/>
  <c r="N3" i="209"/>
  <c r="J3" i="176"/>
  <c r="K3" i="182"/>
  <c r="D3" i="182"/>
  <c r="C4" i="203"/>
  <c r="M3" i="203"/>
  <c r="L4" i="70"/>
  <c r="L4" i="185" s="1"/>
  <c r="L4" i="15"/>
  <c r="P3" i="79"/>
  <c r="P3" i="212" s="1"/>
  <c r="P3" i="24"/>
  <c r="B3" i="188"/>
  <c r="G3" i="188"/>
  <c r="F3" i="173"/>
  <c r="N7" i="87"/>
  <c r="N2" i="69"/>
  <c r="N2" i="14"/>
  <c r="P4" i="212"/>
  <c r="G4" i="78"/>
  <c r="G4" i="209" s="1"/>
  <c r="G4" i="23"/>
  <c r="AE2" i="128"/>
  <c r="D2" i="61" s="1"/>
  <c r="H3" i="78"/>
  <c r="H3" i="209" s="1"/>
  <c r="H3" i="23"/>
  <c r="B3" i="209"/>
  <c r="Q4" i="206"/>
  <c r="H4" i="68"/>
  <c r="H4" i="179" s="1"/>
  <c r="H4" i="13"/>
  <c r="H4" i="31" s="1"/>
  <c r="E3" i="224"/>
  <c r="O3" i="176"/>
  <c r="I4" i="79"/>
  <c r="I4" i="212" s="1"/>
  <c r="I4" i="24"/>
  <c r="M4" i="206"/>
  <c r="H3" i="185"/>
  <c r="B26" i="158"/>
  <c r="C4" i="78"/>
  <c r="C4" i="209" s="1"/>
  <c r="C4" i="23"/>
  <c r="F4" i="182"/>
  <c r="P4" i="78"/>
  <c r="P4" i="209" s="1"/>
  <c r="P4" i="23"/>
  <c r="H4" i="76"/>
  <c r="H4" i="203" s="1"/>
  <c r="H4" i="21"/>
  <c r="M4" i="212"/>
  <c r="G3" i="182"/>
  <c r="D3" i="224"/>
  <c r="D3" i="206"/>
  <c r="Q3" i="260" s="1"/>
  <c r="AG2" i="123"/>
  <c r="F2" i="56" s="1"/>
  <c r="C3" i="182"/>
  <c r="I4" i="28"/>
  <c r="I4" i="83"/>
  <c r="I4" i="224" s="1"/>
  <c r="D7" i="99"/>
  <c r="D2" i="81"/>
  <c r="D2" i="26"/>
  <c r="F4" i="26"/>
  <c r="F4" i="81"/>
  <c r="F4" i="218" s="1"/>
  <c r="J4" i="26"/>
  <c r="J4" i="81"/>
  <c r="J4" i="218" s="1"/>
  <c r="F3" i="73"/>
  <c r="F3" i="194" s="1"/>
  <c r="F3" i="18"/>
  <c r="F4" i="72"/>
  <c r="F4" i="191" s="1"/>
  <c r="F4" i="17"/>
  <c r="N2" i="70"/>
  <c r="N2" i="15"/>
  <c r="Q4" i="270"/>
  <c r="I4" i="270"/>
  <c r="O4" i="270"/>
  <c r="G4" i="270"/>
  <c r="V4" i="270"/>
  <c r="N4" i="270"/>
  <c r="F4" i="270"/>
  <c r="L4" i="270"/>
  <c r="K4" i="270"/>
  <c r="U4" i="270"/>
  <c r="J4" i="270"/>
  <c r="T4" i="270"/>
  <c r="H4" i="270"/>
  <c r="S4" i="270"/>
  <c r="E4" i="270"/>
  <c r="M4" i="270"/>
  <c r="D4" i="270"/>
  <c r="C4" i="270"/>
  <c r="B4" i="270"/>
  <c r="R4" i="270"/>
  <c r="P4" i="270"/>
  <c r="K3" i="203"/>
  <c r="P3" i="32"/>
  <c r="H3" i="32"/>
  <c r="O3" i="32"/>
  <c r="G3" i="32"/>
  <c r="V3" i="32"/>
  <c r="N3" i="32"/>
  <c r="F3" i="32"/>
  <c r="T3" i="32"/>
  <c r="L3" i="32"/>
  <c r="D3" i="32"/>
  <c r="R3" i="32"/>
  <c r="J3" i="32"/>
  <c r="B3" i="32"/>
  <c r="U3" i="32"/>
  <c r="C3" i="32"/>
  <c r="S3" i="32"/>
  <c r="I3" i="32"/>
  <c r="Q3" i="32"/>
  <c r="M3" i="32"/>
  <c r="K3" i="32"/>
  <c r="E3" i="32"/>
  <c r="H3" i="173"/>
  <c r="H4" i="69"/>
  <c r="H4" i="182" s="1"/>
  <c r="H4" i="14"/>
  <c r="O2" i="23"/>
  <c r="O2" i="78"/>
  <c r="M3" i="17"/>
  <c r="M3" i="72"/>
  <c r="M3" i="191" s="1"/>
  <c r="H3" i="269"/>
  <c r="E3" i="269"/>
  <c r="S3" i="269"/>
  <c r="O2" i="18"/>
  <c r="O2" i="73"/>
  <c r="I3" i="224"/>
  <c r="M2" i="80"/>
  <c r="M2" i="25"/>
  <c r="N2" i="66"/>
  <c r="N2" i="11"/>
  <c r="P4" i="27"/>
  <c r="P4" i="82"/>
  <c r="P4" i="221" s="1"/>
  <c r="J7" i="94"/>
  <c r="J2" i="76"/>
  <c r="J2" i="21"/>
  <c r="U3" i="29"/>
  <c r="M3" i="29"/>
  <c r="E3" i="29"/>
  <c r="T3" i="29"/>
  <c r="L3" i="29"/>
  <c r="D3" i="29"/>
  <c r="S3" i="29"/>
  <c r="K3" i="29"/>
  <c r="C3" i="29"/>
  <c r="Q3" i="29"/>
  <c r="I3" i="29"/>
  <c r="O3" i="29"/>
  <c r="G3" i="29"/>
  <c r="R3" i="29"/>
  <c r="P3" i="29"/>
  <c r="N3" i="29"/>
  <c r="J3" i="29"/>
  <c r="H3" i="29"/>
  <c r="F3" i="29"/>
  <c r="V3" i="29"/>
  <c r="B3" i="29"/>
  <c r="C3" i="275"/>
  <c r="J3" i="275"/>
  <c r="E3" i="275"/>
  <c r="H3" i="77"/>
  <c r="H3" i="206" s="1"/>
  <c r="H3" i="22"/>
  <c r="P3" i="40" s="1"/>
  <c r="L2" i="74"/>
  <c r="L2" i="19"/>
  <c r="C7" i="93"/>
  <c r="C2" i="75"/>
  <c r="C2" i="20"/>
  <c r="L7" i="94"/>
  <c r="L2" i="76"/>
  <c r="L2" i="21"/>
  <c r="F3" i="278"/>
  <c r="J3" i="278"/>
  <c r="O3" i="278"/>
  <c r="M2" i="18"/>
  <c r="M2" i="73"/>
  <c r="L4" i="83"/>
  <c r="L4" i="224" s="1"/>
  <c r="L4" i="28"/>
  <c r="AJ2" i="126"/>
  <c r="I2" i="59" s="1"/>
  <c r="K4" i="73"/>
  <c r="K4" i="194" s="1"/>
  <c r="K4" i="18"/>
  <c r="P3" i="71"/>
  <c r="P3" i="188" s="1"/>
  <c r="P3" i="16"/>
  <c r="H4" i="78"/>
  <c r="H4" i="209" s="1"/>
  <c r="H4" i="23"/>
  <c r="Q3" i="237"/>
  <c r="I3" i="237"/>
  <c r="P3" i="237"/>
  <c r="H3" i="237"/>
  <c r="O3" i="237"/>
  <c r="G3" i="237"/>
  <c r="V3" i="237"/>
  <c r="N3" i="237"/>
  <c r="F3" i="237"/>
  <c r="U3" i="237"/>
  <c r="M3" i="237"/>
  <c r="E3" i="237"/>
  <c r="T3" i="237"/>
  <c r="L3" i="237"/>
  <c r="D3" i="237"/>
  <c r="S3" i="237"/>
  <c r="K3" i="237"/>
  <c r="C3" i="237"/>
  <c r="R3" i="237"/>
  <c r="J3" i="237"/>
  <c r="B3" i="237"/>
  <c r="R3" i="255"/>
  <c r="J3" i="255"/>
  <c r="B3" i="255"/>
  <c r="O3" i="255"/>
  <c r="G3" i="255"/>
  <c r="S3" i="255"/>
  <c r="H3" i="255"/>
  <c r="Q3" i="255"/>
  <c r="F3" i="255"/>
  <c r="P3" i="255"/>
  <c r="E3" i="255"/>
  <c r="N3" i="255"/>
  <c r="D3" i="255"/>
  <c r="M3" i="255"/>
  <c r="C3" i="255"/>
  <c r="L3" i="255"/>
  <c r="K3" i="255"/>
  <c r="I3" i="255"/>
  <c r="U3" i="255"/>
  <c r="T3" i="255"/>
  <c r="V3" i="255"/>
  <c r="V3" i="270"/>
  <c r="N3" i="270"/>
  <c r="F3" i="270"/>
  <c r="T3" i="270"/>
  <c r="L3" i="270"/>
  <c r="D3" i="270"/>
  <c r="S3" i="270"/>
  <c r="K3" i="270"/>
  <c r="C3" i="270"/>
  <c r="U3" i="270"/>
  <c r="H3" i="270"/>
  <c r="R3" i="270"/>
  <c r="G3" i="270"/>
  <c r="Q3" i="270"/>
  <c r="E3" i="270"/>
  <c r="P3" i="270"/>
  <c r="B3" i="270"/>
  <c r="O3" i="270"/>
  <c r="M3" i="270"/>
  <c r="J3" i="270"/>
  <c r="I3" i="270"/>
  <c r="D7" i="93"/>
  <c r="D2" i="75"/>
  <c r="D2" i="20"/>
  <c r="P4" i="45"/>
  <c r="M4" i="45"/>
  <c r="K4" i="45"/>
  <c r="AQ2" i="131"/>
  <c r="P2" i="64" s="1"/>
  <c r="G2" i="74"/>
  <c r="G2" i="19"/>
  <c r="B26" i="155"/>
  <c r="K4" i="66"/>
  <c r="K4" i="11"/>
  <c r="L3" i="212"/>
  <c r="N3" i="176"/>
  <c r="C3" i="35"/>
  <c r="R3" i="35"/>
  <c r="M3" i="35"/>
  <c r="E3" i="35"/>
  <c r="H3" i="35"/>
  <c r="H3" i="72"/>
  <c r="H3" i="191" s="1"/>
  <c r="H3" i="17"/>
  <c r="M3" i="182"/>
  <c r="Q2" i="74"/>
  <c r="Q2" i="19"/>
  <c r="L3" i="218"/>
  <c r="N3" i="68"/>
  <c r="N3" i="179" s="1"/>
  <c r="N3" i="13"/>
  <c r="L4" i="68"/>
  <c r="L4" i="179" s="1"/>
  <c r="U4" i="233" s="1"/>
  <c r="L4" i="13"/>
  <c r="Q3" i="200"/>
  <c r="C3" i="194"/>
  <c r="Q3" i="203"/>
  <c r="P2" i="78"/>
  <c r="P2" i="23"/>
  <c r="H3" i="74"/>
  <c r="H3" i="197" s="1"/>
  <c r="H3" i="19"/>
  <c r="B7" i="87"/>
  <c r="B2" i="69"/>
  <c r="B2" i="14"/>
  <c r="I3" i="27"/>
  <c r="I3" i="82"/>
  <c r="I3" i="221" s="1"/>
  <c r="Q3" i="275" s="1"/>
  <c r="N4" i="26"/>
  <c r="N4" i="81"/>
  <c r="N4" i="218" s="1"/>
  <c r="B2" i="71"/>
  <c r="B2" i="16"/>
  <c r="C7" i="94"/>
  <c r="C2" i="76"/>
  <c r="C2" i="21"/>
  <c r="S2" i="39" s="1"/>
  <c r="P4" i="234"/>
  <c r="H4" i="234"/>
  <c r="O4" i="234"/>
  <c r="G4" i="234"/>
  <c r="U4" i="234"/>
  <c r="M4" i="234"/>
  <c r="E4" i="234"/>
  <c r="T4" i="234"/>
  <c r="L4" i="234"/>
  <c r="D4" i="234"/>
  <c r="S4" i="234"/>
  <c r="K4" i="234"/>
  <c r="C4" i="234"/>
  <c r="I4" i="234"/>
  <c r="F4" i="234"/>
  <c r="B4" i="234"/>
  <c r="V4" i="234"/>
  <c r="R4" i="234"/>
  <c r="Q4" i="234"/>
  <c r="N4" i="234"/>
  <c r="J4" i="234"/>
  <c r="O4" i="240"/>
  <c r="G4" i="240"/>
  <c r="V4" i="240"/>
  <c r="N4" i="240"/>
  <c r="F4" i="240"/>
  <c r="U4" i="240"/>
  <c r="M4" i="240"/>
  <c r="E4" i="240"/>
  <c r="T4" i="240"/>
  <c r="L4" i="240"/>
  <c r="D4" i="240"/>
  <c r="S4" i="240"/>
  <c r="K4" i="240"/>
  <c r="C4" i="240"/>
  <c r="Q4" i="240"/>
  <c r="I4" i="240"/>
  <c r="P4" i="240"/>
  <c r="H4" i="240"/>
  <c r="R4" i="240"/>
  <c r="J4" i="240"/>
  <c r="B4" i="240"/>
  <c r="K4" i="79"/>
  <c r="K4" i="212" s="1"/>
  <c r="K4" i="24"/>
  <c r="I4" i="185"/>
  <c r="O3" i="173"/>
  <c r="Q4" i="194"/>
  <c r="O3" i="39"/>
  <c r="G3" i="39"/>
  <c r="V3" i="39"/>
  <c r="N3" i="39"/>
  <c r="F3" i="39"/>
  <c r="U3" i="39"/>
  <c r="M3" i="39"/>
  <c r="E3" i="39"/>
  <c r="S3" i="39"/>
  <c r="K3" i="39"/>
  <c r="C3" i="39"/>
  <c r="Q3" i="39"/>
  <c r="I3" i="39"/>
  <c r="H3" i="39"/>
  <c r="P3" i="39"/>
  <c r="D3" i="39"/>
  <c r="B3" i="39"/>
  <c r="T3" i="39"/>
  <c r="R3" i="39"/>
  <c r="L3" i="39"/>
  <c r="J3" i="39"/>
  <c r="G3" i="179"/>
  <c r="P3" i="209"/>
  <c r="L4" i="200"/>
  <c r="E4" i="72"/>
  <c r="E4" i="191" s="1"/>
  <c r="E4" i="17"/>
  <c r="F2" i="28"/>
  <c r="F2" i="83"/>
  <c r="M3" i="77"/>
  <c r="M3" i="206" s="1"/>
  <c r="M3" i="22"/>
  <c r="P2" i="79"/>
  <c r="P2" i="24"/>
  <c r="K3" i="173"/>
  <c r="N3" i="185"/>
  <c r="Q4" i="197"/>
  <c r="H3" i="218"/>
  <c r="AI2" i="127"/>
  <c r="H2" i="60" s="1"/>
  <c r="E3" i="218"/>
  <c r="B35" i="170"/>
  <c r="B34" i="170"/>
  <c r="B33" i="170"/>
  <c r="B32" i="170"/>
  <c r="B31" i="170"/>
  <c r="B30" i="170"/>
  <c r="B29" i="170"/>
  <c r="J3" i="101"/>
  <c r="B3" i="101"/>
  <c r="P3" i="101"/>
  <c r="H3" i="101"/>
  <c r="N3" i="101"/>
  <c r="F3" i="101"/>
  <c r="L3" i="101"/>
  <c r="D3" i="101"/>
  <c r="K3" i="101"/>
  <c r="L3" i="95"/>
  <c r="D3" i="95"/>
  <c r="L3" i="89"/>
  <c r="D3" i="89"/>
  <c r="I3" i="101"/>
  <c r="K3" i="95"/>
  <c r="C3" i="95"/>
  <c r="K3" i="89"/>
  <c r="C3" i="89"/>
  <c r="G3" i="101"/>
  <c r="J3" i="95"/>
  <c r="B3" i="95"/>
  <c r="J3" i="89"/>
  <c r="B3" i="89"/>
  <c r="E3" i="101"/>
  <c r="Q3" i="95"/>
  <c r="I3" i="95"/>
  <c r="Q3" i="89"/>
  <c r="I3" i="89"/>
  <c r="C3" i="101"/>
  <c r="P3" i="95"/>
  <c r="H3" i="95"/>
  <c r="P3" i="89"/>
  <c r="H3" i="89"/>
  <c r="O3" i="101"/>
  <c r="N3" i="95"/>
  <c r="F3" i="95"/>
  <c r="N3" i="89"/>
  <c r="F3" i="89"/>
  <c r="M3" i="101"/>
  <c r="G3" i="95"/>
  <c r="O3" i="95"/>
  <c r="O3" i="89"/>
  <c r="M3" i="95"/>
  <c r="M3" i="89"/>
  <c r="G3" i="89"/>
  <c r="E3" i="95"/>
  <c r="E3" i="89"/>
  <c r="Q3" i="101"/>
  <c r="F4" i="79"/>
  <c r="F4" i="212" s="1"/>
  <c r="F4" i="24"/>
  <c r="E3" i="73"/>
  <c r="E3" i="194" s="1"/>
  <c r="E3" i="18"/>
  <c r="F2" i="80"/>
  <c r="F2" i="25"/>
  <c r="E3" i="176"/>
  <c r="I3" i="215"/>
  <c r="F4" i="173"/>
  <c r="I3" i="203"/>
  <c r="G3" i="257" s="1"/>
  <c r="N3" i="191"/>
  <c r="H7" i="93"/>
  <c r="H2" i="75"/>
  <c r="H2" i="20"/>
  <c r="P3" i="68"/>
  <c r="P3" i="179" s="1"/>
  <c r="P3" i="13"/>
  <c r="M3" i="209"/>
  <c r="E3" i="79"/>
  <c r="E3" i="212" s="1"/>
  <c r="E3" i="24"/>
  <c r="R3" i="42" s="1"/>
  <c r="S3" i="43"/>
  <c r="K3" i="43"/>
  <c r="C3" i="43"/>
  <c r="R3" i="43"/>
  <c r="J3" i="43"/>
  <c r="B3" i="43"/>
  <c r="Q3" i="43"/>
  <c r="I3" i="43"/>
  <c r="P3" i="43"/>
  <c r="H3" i="43"/>
  <c r="O3" i="43"/>
  <c r="G3" i="43"/>
  <c r="U3" i="43"/>
  <c r="M3" i="43"/>
  <c r="E3" i="43"/>
  <c r="T3" i="43"/>
  <c r="N3" i="43"/>
  <c r="L3" i="43"/>
  <c r="F3" i="43"/>
  <c r="D3" i="43"/>
  <c r="V3" i="43"/>
  <c r="O3" i="209"/>
  <c r="J3" i="209"/>
  <c r="M4" i="74"/>
  <c r="M4" i="197" s="1"/>
  <c r="M4" i="19"/>
  <c r="B4" i="70"/>
  <c r="B4" i="185" s="1"/>
  <c r="B4" i="15"/>
  <c r="F4" i="75"/>
  <c r="F4" i="200" s="1"/>
  <c r="F4" i="20"/>
  <c r="Q4" i="67"/>
  <c r="Q4" i="176" s="1"/>
  <c r="Q4" i="12"/>
  <c r="B4" i="30" s="1"/>
  <c r="D4" i="70"/>
  <c r="D4" i="185" s="1"/>
  <c r="D4" i="15"/>
  <c r="E4" i="78"/>
  <c r="E4" i="209" s="1"/>
  <c r="E4" i="23"/>
  <c r="H6" i="4" a="1"/>
  <c r="C8" i="4" a="1"/>
  <c r="P7" i="5" a="1"/>
  <c r="F6" i="4" a="1"/>
  <c r="H7" i="5" a="1"/>
  <c r="I6" i="4" a="1"/>
  <c r="N8" i="5" a="1"/>
  <c r="G8" i="4" a="1"/>
  <c r="E2" i="2" a="1"/>
  <c r="N8" i="4" a="1"/>
  <c r="J7" i="5" a="1"/>
  <c r="C8" i="5" a="1"/>
  <c r="D8" i="5" a="1"/>
  <c r="G8" i="5" a="1"/>
  <c r="B2" i="2" a="1"/>
  <c r="B7" i="5" a="1"/>
  <c r="G6" i="4" a="1"/>
  <c r="G7" i="5" a="1"/>
  <c r="P8" i="4" a="1"/>
  <c r="J8" i="5" a="1"/>
  <c r="Q6" i="4" a="1"/>
  <c r="C3" i="8" a="1"/>
  <c r="L8" i="5" a="1"/>
  <c r="P8" i="5" a="1"/>
  <c r="I2" i="2" a="1"/>
  <c r="O6" i="4" a="1"/>
  <c r="Q2" i="2" a="1"/>
  <c r="L7" i="5" a="1"/>
  <c r="D6" i="4" a="1"/>
  <c r="C7" i="5" a="1"/>
  <c r="N6" i="4" a="1"/>
  <c r="I8" i="5" a="1"/>
  <c r="J8" i="4" a="1"/>
  <c r="P2" i="2" a="1"/>
  <c r="B6" i="4" a="1"/>
  <c r="K6" i="4" a="1"/>
  <c r="K8" i="4" a="1"/>
  <c r="F2" i="2" a="1"/>
  <c r="K2" i="2" a="1"/>
  <c r="M8" i="5" a="1"/>
  <c r="E8" i="4" a="1"/>
  <c r="J6" i="4" a="1"/>
  <c r="E7" i="5" a="1"/>
  <c r="F8" i="5" a="1"/>
  <c r="P6" i="4" a="1"/>
  <c r="K8" i="5" a="1"/>
  <c r="O2" i="2" a="1"/>
  <c r="F7" i="5" a="1"/>
  <c r="E8" i="5" a="1"/>
  <c r="O8" i="5" a="1"/>
  <c r="G2" i="2" a="1"/>
  <c r="C2" i="3" a="1"/>
  <c r="I7" i="5" a="1"/>
  <c r="B8" i="5" a="1"/>
  <c r="H8" i="5" a="1"/>
  <c r="H2" i="2" a="1"/>
  <c r="K7" i="5" a="1"/>
  <c r="M7" i="5" a="1"/>
  <c r="D2" i="2" a="1"/>
  <c r="Q8" i="4" a="1"/>
  <c r="N2" i="2" a="1"/>
  <c r="J2" i="2" a="1"/>
  <c r="C7" i="4" a="1"/>
  <c r="E6" i="4" a="1"/>
  <c r="O7" i="5" a="1"/>
  <c r="Q8" i="5" a="1"/>
  <c r="O8" i="4" a="1"/>
  <c r="B8" i="4" a="1"/>
  <c r="Q7" i="5" a="1"/>
  <c r="C4" i="8" a="1"/>
  <c r="N7" i="5" a="1"/>
  <c r="D7" i="5" a="1"/>
  <c r="G2" i="67" l="1"/>
  <c r="E2" i="79"/>
  <c r="H4" i="248"/>
  <c r="K3" i="266"/>
  <c r="F4" i="248"/>
  <c r="K4" i="248"/>
  <c r="M3" i="266"/>
  <c r="C4" i="248"/>
  <c r="V3" i="266"/>
  <c r="K3" i="35"/>
  <c r="I2" i="30"/>
  <c r="J4" i="45"/>
  <c r="P3" i="35"/>
  <c r="G3" i="35"/>
  <c r="S3" i="35"/>
  <c r="R4" i="45"/>
  <c r="N4" i="45"/>
  <c r="D2" i="39"/>
  <c r="L4" i="40"/>
  <c r="N4" i="36"/>
  <c r="H3" i="42"/>
  <c r="U4" i="45"/>
  <c r="F4" i="45"/>
  <c r="U2" i="43"/>
  <c r="T3" i="35"/>
  <c r="O3" i="35"/>
  <c r="C4" i="45"/>
  <c r="D4" i="45"/>
  <c r="V4" i="45"/>
  <c r="K2" i="38"/>
  <c r="V4" i="36"/>
  <c r="G3" i="34"/>
  <c r="T4" i="34"/>
  <c r="O3" i="42"/>
  <c r="C3" i="40"/>
  <c r="P4" i="34"/>
  <c r="N3" i="44"/>
  <c r="B4" i="45"/>
  <c r="S2" i="30"/>
  <c r="N3" i="35"/>
  <c r="E4" i="30"/>
  <c r="F3" i="35"/>
  <c r="I3" i="35"/>
  <c r="I4" i="45"/>
  <c r="L4" i="45"/>
  <c r="G4" i="45"/>
  <c r="P3" i="34"/>
  <c r="V4" i="31"/>
  <c r="Q4" i="38"/>
  <c r="D3" i="34"/>
  <c r="O3" i="33"/>
  <c r="L3" i="33"/>
  <c r="T3" i="40"/>
  <c r="I4" i="34"/>
  <c r="R3" i="44"/>
  <c r="E3" i="45"/>
  <c r="L3" i="35"/>
  <c r="B3" i="35"/>
  <c r="Q4" i="45"/>
  <c r="T4" i="45"/>
  <c r="O4" i="45"/>
  <c r="V3" i="41"/>
  <c r="M4" i="43"/>
  <c r="O2" i="38"/>
  <c r="U4" i="43"/>
  <c r="C3" i="33"/>
  <c r="R4" i="39"/>
  <c r="E4" i="34"/>
  <c r="C3" i="30"/>
  <c r="D3" i="42"/>
  <c r="J3" i="45"/>
  <c r="U3" i="35"/>
  <c r="E4" i="37"/>
  <c r="P2" i="43"/>
  <c r="Q3" i="35"/>
  <c r="D3" i="35"/>
  <c r="S4" i="45"/>
  <c r="E4" i="45"/>
  <c r="I4" i="46"/>
  <c r="F4" i="46"/>
  <c r="N3" i="45"/>
  <c r="I4" i="30"/>
  <c r="P3" i="30"/>
  <c r="K8" i="4"/>
  <c r="P8" i="5"/>
  <c r="E2" i="2"/>
  <c r="D6" i="4"/>
  <c r="F8" i="5"/>
  <c r="C8" i="5"/>
  <c r="O7" i="5"/>
  <c r="J7" i="5"/>
  <c r="K6" i="4"/>
  <c r="L8" i="5"/>
  <c r="G8" i="4"/>
  <c r="B2" i="2"/>
  <c r="Q2" i="2"/>
  <c r="C4" i="8"/>
  <c r="E6" i="4"/>
  <c r="N8" i="4"/>
  <c r="I2" i="2"/>
  <c r="C3" i="8"/>
  <c r="N8" i="5"/>
  <c r="K8" i="5"/>
  <c r="E7" i="5"/>
  <c r="I7" i="5"/>
  <c r="C7" i="4"/>
  <c r="C2" i="3"/>
  <c r="B6" i="4"/>
  <c r="Q6" i="4"/>
  <c r="I6" i="4"/>
  <c r="G8" i="5"/>
  <c r="B8" i="5"/>
  <c r="Q7" i="5"/>
  <c r="J2" i="2"/>
  <c r="F2" i="2"/>
  <c r="P2" i="2"/>
  <c r="J8" i="5"/>
  <c r="H7" i="5"/>
  <c r="D7" i="5"/>
  <c r="J6" i="4"/>
  <c r="K2" i="2"/>
  <c r="N2" i="2"/>
  <c r="G2" i="2"/>
  <c r="J8" i="4"/>
  <c r="P8" i="4"/>
  <c r="F6" i="4"/>
  <c r="P6" i="4"/>
  <c r="E8" i="4"/>
  <c r="B8" i="4"/>
  <c r="Q8" i="4"/>
  <c r="O8" i="5"/>
  <c r="I8" i="5"/>
  <c r="G7" i="5"/>
  <c r="P7" i="5"/>
  <c r="L7" i="5"/>
  <c r="O6" i="4"/>
  <c r="O8" i="4"/>
  <c r="D2" i="2"/>
  <c r="E8" i="5"/>
  <c r="N6" i="4"/>
  <c r="G6" i="4"/>
  <c r="C8" i="4"/>
  <c r="H2" i="2"/>
  <c r="M8" i="5"/>
  <c r="Q8" i="5"/>
  <c r="M7" i="5"/>
  <c r="F7" i="5"/>
  <c r="C7" i="5"/>
  <c r="B7" i="5"/>
  <c r="H6" i="4"/>
  <c r="H8" i="5"/>
  <c r="D8" i="5"/>
  <c r="N7" i="5"/>
  <c r="K7" i="5"/>
  <c r="O2" i="2"/>
  <c r="K4" i="173"/>
  <c r="Q3" i="257"/>
  <c r="V4" i="38"/>
  <c r="L5" i="98"/>
  <c r="D5" i="98"/>
  <c r="L5" i="92"/>
  <c r="D5" i="92"/>
  <c r="L5" i="86"/>
  <c r="D5" i="86"/>
  <c r="K5" i="98"/>
  <c r="C5" i="98"/>
  <c r="K5" i="92"/>
  <c r="C5" i="92"/>
  <c r="K5" i="86"/>
  <c r="C5" i="86"/>
  <c r="J5" i="98"/>
  <c r="B5" i="98"/>
  <c r="J5" i="92"/>
  <c r="B5" i="92"/>
  <c r="J5" i="86"/>
  <c r="B5" i="86"/>
  <c r="Q5" i="98"/>
  <c r="I5" i="98"/>
  <c r="Q5" i="92"/>
  <c r="I5" i="92"/>
  <c r="Q5" i="86"/>
  <c r="I5" i="86"/>
  <c r="P5" i="98"/>
  <c r="H5" i="98"/>
  <c r="P5" i="92"/>
  <c r="H5" i="92"/>
  <c r="P5" i="86"/>
  <c r="H5" i="86"/>
  <c r="N5" i="98"/>
  <c r="F5" i="98"/>
  <c r="N5" i="92"/>
  <c r="F5" i="92"/>
  <c r="N5" i="86"/>
  <c r="F5" i="86"/>
  <c r="G5" i="86"/>
  <c r="G5" i="98"/>
  <c r="O5" i="98"/>
  <c r="O5" i="92"/>
  <c r="O5" i="86"/>
  <c r="M5" i="98"/>
  <c r="M5" i="92"/>
  <c r="M5" i="86"/>
  <c r="G5" i="92"/>
  <c r="E5" i="98"/>
  <c r="E5" i="92"/>
  <c r="E5" i="86"/>
  <c r="S2" i="38"/>
  <c r="S2" i="46"/>
  <c r="K2" i="46"/>
  <c r="C2" i="46"/>
  <c r="R2" i="46"/>
  <c r="J2" i="46"/>
  <c r="B2" i="46"/>
  <c r="Q2" i="46"/>
  <c r="I2" i="46"/>
  <c r="P2" i="46"/>
  <c r="H2" i="46"/>
  <c r="O2" i="46"/>
  <c r="G2" i="46"/>
  <c r="U2" i="46"/>
  <c r="M2" i="46"/>
  <c r="E2" i="46"/>
  <c r="L2" i="46"/>
  <c r="V2" i="46"/>
  <c r="F2" i="46"/>
  <c r="D2" i="46"/>
  <c r="T2" i="46"/>
  <c r="N2" i="46"/>
  <c r="V2" i="30"/>
  <c r="I3" i="245"/>
  <c r="L3" i="42"/>
  <c r="P3" i="42"/>
  <c r="V4" i="248"/>
  <c r="P4" i="248"/>
  <c r="S4" i="248"/>
  <c r="P3" i="278"/>
  <c r="R3" i="278"/>
  <c r="N3" i="278"/>
  <c r="N3" i="275"/>
  <c r="V3" i="275"/>
  <c r="K3" i="275"/>
  <c r="T3" i="269"/>
  <c r="M3" i="269"/>
  <c r="P3" i="269"/>
  <c r="N4" i="30"/>
  <c r="M4" i="30"/>
  <c r="U2" i="39"/>
  <c r="P2" i="39"/>
  <c r="L2" i="39"/>
  <c r="H4" i="36"/>
  <c r="K4" i="36"/>
  <c r="G4" i="36"/>
  <c r="I4" i="275"/>
  <c r="P4" i="275"/>
  <c r="T4" i="275"/>
  <c r="P4" i="260"/>
  <c r="S4" i="260"/>
  <c r="N4" i="260"/>
  <c r="Q4" i="251"/>
  <c r="I4" i="251"/>
  <c r="V4" i="251"/>
  <c r="N4" i="251"/>
  <c r="F4" i="251"/>
  <c r="O4" i="251"/>
  <c r="D4" i="251"/>
  <c r="M4" i="251"/>
  <c r="C4" i="251"/>
  <c r="L4" i="251"/>
  <c r="B4" i="251"/>
  <c r="U4" i="251"/>
  <c r="K4" i="251"/>
  <c r="T4" i="251"/>
  <c r="J4" i="251"/>
  <c r="R4" i="251"/>
  <c r="P4" i="251"/>
  <c r="H4" i="251"/>
  <c r="G4" i="251"/>
  <c r="E4" i="251"/>
  <c r="S4" i="251"/>
  <c r="T3" i="41"/>
  <c r="S3" i="41"/>
  <c r="O3" i="41"/>
  <c r="K3" i="34"/>
  <c r="L3" i="34"/>
  <c r="Q3" i="34"/>
  <c r="E4" i="233"/>
  <c r="D4" i="233"/>
  <c r="B29" i="161"/>
  <c r="B33" i="161"/>
  <c r="B35" i="161"/>
  <c r="B34" i="161"/>
  <c r="B32" i="161"/>
  <c r="B31" i="161"/>
  <c r="B30" i="161"/>
  <c r="L3" i="98"/>
  <c r="D3" i="98"/>
  <c r="L3" i="92"/>
  <c r="D3" i="92"/>
  <c r="L3" i="86"/>
  <c r="D3" i="86"/>
  <c r="K3" i="98"/>
  <c r="C3" i="98"/>
  <c r="K3" i="92"/>
  <c r="C3" i="92"/>
  <c r="K3" i="86"/>
  <c r="C3" i="86"/>
  <c r="J3" i="98"/>
  <c r="B3" i="98"/>
  <c r="J3" i="92"/>
  <c r="B3" i="92"/>
  <c r="J3" i="86"/>
  <c r="B3" i="86"/>
  <c r="Q3" i="98"/>
  <c r="I3" i="98"/>
  <c r="Q3" i="92"/>
  <c r="I3" i="92"/>
  <c r="Q3" i="86"/>
  <c r="I3" i="86"/>
  <c r="P3" i="98"/>
  <c r="H3" i="98"/>
  <c r="P3" i="92"/>
  <c r="H3" i="92"/>
  <c r="P3" i="86"/>
  <c r="H3" i="86"/>
  <c r="N3" i="98"/>
  <c r="F3" i="98"/>
  <c r="N3" i="92"/>
  <c r="F3" i="92"/>
  <c r="N3" i="86"/>
  <c r="F3" i="86"/>
  <c r="G3" i="98"/>
  <c r="G3" i="92"/>
  <c r="O3" i="98"/>
  <c r="O3" i="92"/>
  <c r="O3" i="86"/>
  <c r="M3" i="98"/>
  <c r="M3" i="92"/>
  <c r="M3" i="86"/>
  <c r="G3" i="86"/>
  <c r="E3" i="98"/>
  <c r="E3" i="92"/>
  <c r="E3" i="86"/>
  <c r="H4" i="40"/>
  <c r="B4" i="40"/>
  <c r="L2" i="191"/>
  <c r="O3" i="266"/>
  <c r="S3" i="266"/>
  <c r="U3" i="257"/>
  <c r="C3" i="257"/>
  <c r="K2" i="194"/>
  <c r="D4" i="38"/>
  <c r="U4" i="38"/>
  <c r="K4" i="37"/>
  <c r="B4" i="37"/>
  <c r="V4" i="37"/>
  <c r="I2" i="72"/>
  <c r="I2" i="17"/>
  <c r="B28" i="161"/>
  <c r="J3" i="33"/>
  <c r="K3" i="33"/>
  <c r="P3" i="33"/>
  <c r="B4" i="46"/>
  <c r="N4" i="46"/>
  <c r="U4" i="31"/>
  <c r="P4" i="31"/>
  <c r="D3" i="260"/>
  <c r="V3" i="260"/>
  <c r="J3" i="260"/>
  <c r="E4" i="39"/>
  <c r="H4" i="39"/>
  <c r="P2" i="180"/>
  <c r="H2" i="177"/>
  <c r="H2" i="176" s="1"/>
  <c r="Q2" i="183"/>
  <c r="B2" i="180"/>
  <c r="K2" i="174"/>
  <c r="K2" i="173" s="1"/>
  <c r="Q2" i="189"/>
  <c r="L2" i="180"/>
  <c r="M2" i="174"/>
  <c r="M2" i="173" s="1"/>
  <c r="J2" i="192"/>
  <c r="J2" i="191" s="1"/>
  <c r="N2" i="180"/>
  <c r="G2" i="177"/>
  <c r="C2" i="186"/>
  <c r="C2" i="198"/>
  <c r="C2" i="197" s="1"/>
  <c r="Q2" i="216"/>
  <c r="Q2" i="215" s="1"/>
  <c r="D2" i="195"/>
  <c r="D2" i="194" s="1"/>
  <c r="G2" i="207"/>
  <c r="G2" i="206" s="1"/>
  <c r="E2" i="192"/>
  <c r="E2" i="204"/>
  <c r="E2" i="203" s="1"/>
  <c r="F2" i="189"/>
  <c r="F2" i="201"/>
  <c r="F2" i="200" s="1"/>
  <c r="G2" i="186"/>
  <c r="G2" i="185" s="1"/>
  <c r="G2" i="198"/>
  <c r="Q2" i="219"/>
  <c r="H2" i="201"/>
  <c r="I2" i="192"/>
  <c r="I2" i="204"/>
  <c r="I2" i="203" s="1"/>
  <c r="B2" i="210"/>
  <c r="B2" i="222"/>
  <c r="C2" i="213"/>
  <c r="C2" i="212" s="1"/>
  <c r="C2" i="225"/>
  <c r="D2" i="216"/>
  <c r="D2" i="215" s="1"/>
  <c r="E2" i="210"/>
  <c r="E2" i="222"/>
  <c r="E2" i="221" s="1"/>
  <c r="F2" i="213"/>
  <c r="F2" i="225"/>
  <c r="G2" i="219"/>
  <c r="G2" i="179"/>
  <c r="K4" i="278"/>
  <c r="M4" i="278"/>
  <c r="Q4" i="278"/>
  <c r="Q4" i="43"/>
  <c r="K4" i="43"/>
  <c r="F4" i="43"/>
  <c r="F2" i="179"/>
  <c r="E3" i="40"/>
  <c r="F3" i="40"/>
  <c r="Q2" i="218"/>
  <c r="P3" i="45"/>
  <c r="R3" i="45"/>
  <c r="M3" i="45"/>
  <c r="R4" i="34"/>
  <c r="Q4" i="34"/>
  <c r="M4" i="34"/>
  <c r="Q3" i="230"/>
  <c r="I3" i="230"/>
  <c r="P3" i="230"/>
  <c r="H3" i="230"/>
  <c r="V3" i="230"/>
  <c r="N3" i="230"/>
  <c r="F3" i="230"/>
  <c r="U3" i="230"/>
  <c r="M3" i="230"/>
  <c r="E3" i="230"/>
  <c r="T3" i="230"/>
  <c r="L3" i="230"/>
  <c r="D3" i="230"/>
  <c r="C3" i="230"/>
  <c r="B3" i="230"/>
  <c r="S3" i="230"/>
  <c r="R3" i="230"/>
  <c r="O3" i="230"/>
  <c r="K3" i="230"/>
  <c r="J3" i="230"/>
  <c r="G3" i="230"/>
  <c r="E2" i="78"/>
  <c r="E2" i="209" s="1"/>
  <c r="E2" i="23"/>
  <c r="V2" i="38"/>
  <c r="I2" i="38"/>
  <c r="V3" i="44"/>
  <c r="C3" i="44"/>
  <c r="J2" i="43"/>
  <c r="F2" i="43"/>
  <c r="I3" i="30"/>
  <c r="B3" i="30"/>
  <c r="U3" i="30"/>
  <c r="Q2" i="188"/>
  <c r="K2" i="221"/>
  <c r="F2" i="30"/>
  <c r="Q2" i="30"/>
  <c r="R3" i="272"/>
  <c r="U3" i="272"/>
  <c r="J3" i="245"/>
  <c r="F3" i="245"/>
  <c r="Q3" i="245"/>
  <c r="C2" i="224"/>
  <c r="N2" i="221"/>
  <c r="F2" i="188"/>
  <c r="F2" i="74"/>
  <c r="F2" i="19"/>
  <c r="H2" i="39"/>
  <c r="K3" i="41"/>
  <c r="O4" i="233"/>
  <c r="N4" i="37"/>
  <c r="E2" i="224"/>
  <c r="T2" i="38"/>
  <c r="B2" i="43"/>
  <c r="U3" i="42"/>
  <c r="T3" i="42"/>
  <c r="I3" i="42"/>
  <c r="E4" i="248"/>
  <c r="I4" i="248"/>
  <c r="D4" i="248"/>
  <c r="Q3" i="278"/>
  <c r="C3" i="278"/>
  <c r="V3" i="278"/>
  <c r="O3" i="275"/>
  <c r="L3" i="275"/>
  <c r="S3" i="275"/>
  <c r="C3" i="269"/>
  <c r="U3" i="269"/>
  <c r="I3" i="269"/>
  <c r="V4" i="30"/>
  <c r="U4" i="30"/>
  <c r="D2" i="79"/>
  <c r="D2" i="24"/>
  <c r="O2" i="39"/>
  <c r="B2" i="39"/>
  <c r="T2" i="39"/>
  <c r="L4" i="36"/>
  <c r="S4" i="36"/>
  <c r="O4" i="36"/>
  <c r="R4" i="275"/>
  <c r="E4" i="275"/>
  <c r="F4" i="275"/>
  <c r="I4" i="260"/>
  <c r="D4" i="260"/>
  <c r="V4" i="260"/>
  <c r="B3" i="41"/>
  <c r="E3" i="41"/>
  <c r="H3" i="41"/>
  <c r="M3" i="34"/>
  <c r="T3" i="34"/>
  <c r="B3" i="34"/>
  <c r="S3" i="239"/>
  <c r="R3" i="239"/>
  <c r="Q3" i="239"/>
  <c r="P3" i="239"/>
  <c r="O3" i="239"/>
  <c r="U3" i="239"/>
  <c r="T3" i="239"/>
  <c r="K3" i="239"/>
  <c r="C3" i="239"/>
  <c r="J3" i="239"/>
  <c r="B3" i="239"/>
  <c r="I3" i="239"/>
  <c r="H3" i="239"/>
  <c r="V3" i="239"/>
  <c r="G3" i="239"/>
  <c r="N3" i="239"/>
  <c r="F3" i="239"/>
  <c r="M3" i="239"/>
  <c r="E3" i="239"/>
  <c r="L3" i="239"/>
  <c r="D3" i="239"/>
  <c r="G4" i="173"/>
  <c r="H4" i="233"/>
  <c r="L4" i="233"/>
  <c r="N4" i="40"/>
  <c r="E4" i="40"/>
  <c r="J4" i="40"/>
  <c r="U3" i="37"/>
  <c r="M3" i="37"/>
  <c r="E3" i="37"/>
  <c r="T3" i="37"/>
  <c r="L3" i="37"/>
  <c r="D3" i="37"/>
  <c r="S3" i="37"/>
  <c r="K3" i="37"/>
  <c r="C3" i="37"/>
  <c r="Q3" i="37"/>
  <c r="I3" i="37"/>
  <c r="O3" i="37"/>
  <c r="G3" i="37"/>
  <c r="F3" i="37"/>
  <c r="B3" i="37"/>
  <c r="N3" i="37"/>
  <c r="V3" i="37"/>
  <c r="R3" i="37"/>
  <c r="P3" i="37"/>
  <c r="H3" i="37"/>
  <c r="J3" i="37"/>
  <c r="P3" i="266"/>
  <c r="D3" i="266"/>
  <c r="B3" i="257"/>
  <c r="H3" i="257"/>
  <c r="K3" i="257"/>
  <c r="N4" i="38"/>
  <c r="G4" i="38"/>
  <c r="Q4" i="37"/>
  <c r="J4" i="37"/>
  <c r="G4" i="37"/>
  <c r="B22" i="161"/>
  <c r="B21" i="161"/>
  <c r="N3" i="33"/>
  <c r="S3" i="33"/>
  <c r="I3" i="33"/>
  <c r="C4" i="46"/>
  <c r="V4" i="46"/>
  <c r="C4" i="31"/>
  <c r="D4" i="31"/>
  <c r="I4" i="31"/>
  <c r="M3" i="260"/>
  <c r="G3" i="260"/>
  <c r="R3" i="260"/>
  <c r="Q7" i="88"/>
  <c r="G4" i="39"/>
  <c r="P4" i="39"/>
  <c r="I2" i="189"/>
  <c r="I2" i="188" s="1"/>
  <c r="I2" i="174"/>
  <c r="H2" i="186"/>
  <c r="J2" i="180"/>
  <c r="C2" i="177"/>
  <c r="J2" i="201"/>
  <c r="J2" i="200" s="1"/>
  <c r="D2" i="183"/>
  <c r="E2" i="177"/>
  <c r="J2" i="204"/>
  <c r="J2" i="203" s="1"/>
  <c r="F2" i="183"/>
  <c r="O2" i="177"/>
  <c r="O2" i="176" s="1"/>
  <c r="K2" i="186"/>
  <c r="K2" i="185" s="1"/>
  <c r="K2" i="198"/>
  <c r="Q2" i="222"/>
  <c r="L2" i="195"/>
  <c r="H2" i="213"/>
  <c r="M2" i="192"/>
  <c r="M2" i="204"/>
  <c r="N2" i="189"/>
  <c r="N2" i="201"/>
  <c r="O2" i="186"/>
  <c r="O2" i="198"/>
  <c r="O2" i="197" s="1"/>
  <c r="Q2" i="225"/>
  <c r="Q2" i="224" s="1"/>
  <c r="P2" i="201"/>
  <c r="Q2" i="192"/>
  <c r="Q2" i="204"/>
  <c r="Q2" i="203" s="1"/>
  <c r="J2" i="210"/>
  <c r="J2" i="209" s="1"/>
  <c r="J2" i="222"/>
  <c r="J2" i="221" s="1"/>
  <c r="K2" i="213"/>
  <c r="K2" i="225"/>
  <c r="K2" i="224" s="1"/>
  <c r="L2" i="216"/>
  <c r="M2" i="210"/>
  <c r="M2" i="222"/>
  <c r="N2" i="213"/>
  <c r="N2" i="212" s="1"/>
  <c r="N2" i="225"/>
  <c r="O2" i="219"/>
  <c r="L4" i="278"/>
  <c r="U4" i="278"/>
  <c r="I4" i="43"/>
  <c r="S4" i="43"/>
  <c r="N4" i="43"/>
  <c r="I3" i="40"/>
  <c r="N3" i="40"/>
  <c r="E2" i="173"/>
  <c r="V3" i="45"/>
  <c r="C3" i="45"/>
  <c r="U3" i="45"/>
  <c r="V4" i="34"/>
  <c r="C4" i="34"/>
  <c r="U4" i="34"/>
  <c r="N4" i="173"/>
  <c r="D2" i="38"/>
  <c r="Q2" i="38"/>
  <c r="L5" i="96"/>
  <c r="D5" i="96"/>
  <c r="D7" i="96" s="1"/>
  <c r="L5" i="90"/>
  <c r="D5" i="90"/>
  <c r="L5" i="84"/>
  <c r="D5" i="84"/>
  <c r="K5" i="96"/>
  <c r="K7" i="96" s="1"/>
  <c r="C5" i="96"/>
  <c r="K5" i="90"/>
  <c r="C5" i="90"/>
  <c r="C7" i="90" s="1"/>
  <c r="K5" i="84"/>
  <c r="K7" i="84" s="1"/>
  <c r="C5" i="84"/>
  <c r="J5" i="96"/>
  <c r="B5" i="96"/>
  <c r="J5" i="90"/>
  <c r="B5" i="90"/>
  <c r="J5" i="84"/>
  <c r="B5" i="84"/>
  <c r="Q5" i="96"/>
  <c r="I5" i="96"/>
  <c r="Q5" i="90"/>
  <c r="Q7" i="90" s="1"/>
  <c r="I5" i="90"/>
  <c r="I7" i="90" s="1"/>
  <c r="Q5" i="84"/>
  <c r="I5" i="84"/>
  <c r="P5" i="96"/>
  <c r="H5" i="96"/>
  <c r="P5" i="90"/>
  <c r="H5" i="90"/>
  <c r="P5" i="84"/>
  <c r="H5" i="84"/>
  <c r="N5" i="96"/>
  <c r="F5" i="96"/>
  <c r="N5" i="90"/>
  <c r="F5" i="90"/>
  <c r="N5" i="84"/>
  <c r="F5" i="84"/>
  <c r="G5" i="96"/>
  <c r="G7" i="96" s="1"/>
  <c r="G5" i="84"/>
  <c r="O5" i="96"/>
  <c r="O7" i="96" s="1"/>
  <c r="O5" i="90"/>
  <c r="O5" i="84"/>
  <c r="M5" i="96"/>
  <c r="M5" i="90"/>
  <c r="M5" i="84"/>
  <c r="G5" i="90"/>
  <c r="E5" i="96"/>
  <c r="E7" i="96" s="1"/>
  <c r="E5" i="90"/>
  <c r="E7" i="90" s="1"/>
  <c r="E5" i="84"/>
  <c r="E3" i="44"/>
  <c r="H3" i="44"/>
  <c r="K3" i="44"/>
  <c r="R2" i="43"/>
  <c r="N2" i="43"/>
  <c r="O3" i="236"/>
  <c r="G3" i="236"/>
  <c r="V3" i="236"/>
  <c r="N3" i="236"/>
  <c r="F3" i="236"/>
  <c r="T3" i="236"/>
  <c r="L3" i="236"/>
  <c r="D3" i="236"/>
  <c r="S3" i="236"/>
  <c r="K3" i="236"/>
  <c r="C3" i="236"/>
  <c r="R3" i="236"/>
  <c r="J3" i="236"/>
  <c r="B3" i="236"/>
  <c r="I3" i="236"/>
  <c r="H3" i="236"/>
  <c r="E3" i="236"/>
  <c r="U3" i="236"/>
  <c r="Q3" i="236"/>
  <c r="P3" i="236"/>
  <c r="M3" i="236"/>
  <c r="K3" i="30"/>
  <c r="J3" i="30"/>
  <c r="F3" i="30"/>
  <c r="T2" i="30"/>
  <c r="B2" i="30"/>
  <c r="L3" i="272"/>
  <c r="G3" i="272"/>
  <c r="F3" i="272"/>
  <c r="R3" i="245"/>
  <c r="N3" i="245"/>
  <c r="Q2" i="221"/>
  <c r="P2" i="200"/>
  <c r="D2" i="179"/>
  <c r="I2" i="77"/>
  <c r="I2" i="22"/>
  <c r="F2" i="79"/>
  <c r="F2" i="212" s="1"/>
  <c r="F2" i="24"/>
  <c r="M2" i="221"/>
  <c r="C3" i="173"/>
  <c r="E4" i="278"/>
  <c r="C4" i="43"/>
  <c r="Q3" i="248"/>
  <c r="I3" i="248"/>
  <c r="P3" i="248"/>
  <c r="H3" i="248"/>
  <c r="O3" i="248"/>
  <c r="G3" i="248"/>
  <c r="V3" i="248"/>
  <c r="N3" i="248"/>
  <c r="F3" i="248"/>
  <c r="U3" i="248"/>
  <c r="M3" i="248"/>
  <c r="E3" i="248"/>
  <c r="S3" i="248"/>
  <c r="R3" i="248"/>
  <c r="L3" i="248"/>
  <c r="K3" i="248"/>
  <c r="J3" i="248"/>
  <c r="C3" i="248"/>
  <c r="T3" i="248"/>
  <c r="B3" i="248"/>
  <c r="D3" i="248"/>
  <c r="M3" i="272"/>
  <c r="U3" i="245"/>
  <c r="C3" i="42"/>
  <c r="F3" i="42"/>
  <c r="Q3" i="42"/>
  <c r="H2" i="78"/>
  <c r="H2" i="23"/>
  <c r="U2" i="32"/>
  <c r="M2" i="32"/>
  <c r="E2" i="32"/>
  <c r="T2" i="32"/>
  <c r="L2" i="32"/>
  <c r="D2" i="32"/>
  <c r="S2" i="32"/>
  <c r="K2" i="32"/>
  <c r="C2" i="32"/>
  <c r="Q2" i="32"/>
  <c r="I2" i="32"/>
  <c r="O2" i="32"/>
  <c r="G2" i="32"/>
  <c r="V2" i="32"/>
  <c r="R2" i="32"/>
  <c r="P2" i="32"/>
  <c r="H2" i="32"/>
  <c r="B2" i="32"/>
  <c r="N2" i="32"/>
  <c r="J2" i="32"/>
  <c r="F2" i="32"/>
  <c r="G4" i="248"/>
  <c r="Q4" i="248"/>
  <c r="L4" i="248"/>
  <c r="G2" i="197"/>
  <c r="E3" i="278"/>
  <c r="K3" i="278"/>
  <c r="R3" i="275"/>
  <c r="M3" i="275"/>
  <c r="D3" i="269"/>
  <c r="F3" i="269"/>
  <c r="Q3" i="269"/>
  <c r="R4" i="30"/>
  <c r="G4" i="30"/>
  <c r="V3" i="242"/>
  <c r="N3" i="242"/>
  <c r="F3" i="242"/>
  <c r="U3" i="242"/>
  <c r="M3" i="242"/>
  <c r="E3" i="242"/>
  <c r="T3" i="242"/>
  <c r="L3" i="242"/>
  <c r="D3" i="242"/>
  <c r="S3" i="242"/>
  <c r="K3" i="242"/>
  <c r="C3" i="242"/>
  <c r="R3" i="242"/>
  <c r="J3" i="242"/>
  <c r="B3" i="242"/>
  <c r="P3" i="242"/>
  <c r="H3" i="242"/>
  <c r="O3" i="242"/>
  <c r="G3" i="242"/>
  <c r="Q3" i="242"/>
  <c r="I3" i="242"/>
  <c r="E2" i="39"/>
  <c r="J2" i="39"/>
  <c r="C2" i="82"/>
  <c r="C7" i="100"/>
  <c r="C2" i="27"/>
  <c r="T4" i="36"/>
  <c r="E4" i="36"/>
  <c r="U4" i="275"/>
  <c r="Q4" i="275"/>
  <c r="N4" i="275"/>
  <c r="Q4" i="260"/>
  <c r="L4" i="260"/>
  <c r="R2" i="37"/>
  <c r="J2" i="37"/>
  <c r="B2" i="37"/>
  <c r="Q2" i="37"/>
  <c r="I2" i="37"/>
  <c r="P2" i="37"/>
  <c r="H2" i="37"/>
  <c r="V2" i="37"/>
  <c r="N2" i="37"/>
  <c r="F2" i="37"/>
  <c r="T2" i="37"/>
  <c r="L2" i="37"/>
  <c r="D2" i="37"/>
  <c r="E2" i="37"/>
  <c r="M2" i="37"/>
  <c r="C2" i="37"/>
  <c r="U2" i="37"/>
  <c r="S2" i="37"/>
  <c r="O2" i="37"/>
  <c r="K2" i="37"/>
  <c r="G2" i="37"/>
  <c r="D3" i="41"/>
  <c r="M3" i="41"/>
  <c r="P3" i="41"/>
  <c r="E3" i="34"/>
  <c r="F3" i="34"/>
  <c r="J3" i="34"/>
  <c r="B4" i="233"/>
  <c r="T4" i="233"/>
  <c r="B45" i="161"/>
  <c r="B37" i="161"/>
  <c r="B44" i="161"/>
  <c r="B36" i="161"/>
  <c r="B41" i="161"/>
  <c r="B39" i="161"/>
  <c r="B38" i="161"/>
  <c r="B43" i="161"/>
  <c r="B42" i="161"/>
  <c r="B40" i="161"/>
  <c r="L4" i="98"/>
  <c r="D4" i="98"/>
  <c r="L4" i="92"/>
  <c r="D4" i="92"/>
  <c r="L4" i="86"/>
  <c r="D4" i="86"/>
  <c r="K4" i="98"/>
  <c r="C4" i="98"/>
  <c r="K4" i="92"/>
  <c r="C4" i="92"/>
  <c r="K4" i="86"/>
  <c r="C4" i="86"/>
  <c r="J4" i="98"/>
  <c r="B4" i="98"/>
  <c r="J4" i="92"/>
  <c r="B4" i="92"/>
  <c r="J4" i="86"/>
  <c r="B4" i="86"/>
  <c r="Q4" i="98"/>
  <c r="I4" i="98"/>
  <c r="Q4" i="92"/>
  <c r="I4" i="92"/>
  <c r="Q4" i="86"/>
  <c r="I4" i="86"/>
  <c r="P4" i="98"/>
  <c r="H4" i="98"/>
  <c r="P4" i="92"/>
  <c r="H4" i="92"/>
  <c r="P4" i="86"/>
  <c r="H4" i="86"/>
  <c r="N4" i="98"/>
  <c r="F4" i="98"/>
  <c r="N4" i="92"/>
  <c r="F4" i="92"/>
  <c r="N4" i="86"/>
  <c r="F4" i="86"/>
  <c r="M4" i="98"/>
  <c r="M4" i="92"/>
  <c r="M4" i="86"/>
  <c r="G4" i="98"/>
  <c r="G4" i="92"/>
  <c r="G4" i="86"/>
  <c r="E4" i="98"/>
  <c r="E4" i="92"/>
  <c r="E4" i="86"/>
  <c r="O4" i="98"/>
  <c r="O4" i="92"/>
  <c r="O4" i="86"/>
  <c r="B2" i="173"/>
  <c r="T4" i="40"/>
  <c r="M4" i="40"/>
  <c r="R4" i="40"/>
  <c r="V3" i="251"/>
  <c r="N3" i="251"/>
  <c r="F3" i="251"/>
  <c r="S3" i="251"/>
  <c r="K3" i="251"/>
  <c r="C3" i="251"/>
  <c r="O3" i="251"/>
  <c r="D3" i="251"/>
  <c r="M3" i="251"/>
  <c r="B3" i="251"/>
  <c r="L3" i="251"/>
  <c r="U3" i="251"/>
  <c r="J3" i="251"/>
  <c r="T3" i="251"/>
  <c r="I3" i="251"/>
  <c r="H3" i="251"/>
  <c r="G3" i="251"/>
  <c r="E3" i="251"/>
  <c r="Q3" i="251"/>
  <c r="P3" i="251"/>
  <c r="R3" i="251"/>
  <c r="G3" i="266"/>
  <c r="Q3" i="266"/>
  <c r="L3" i="266"/>
  <c r="O3" i="257"/>
  <c r="V3" i="257"/>
  <c r="S3" i="257"/>
  <c r="L4" i="38"/>
  <c r="F4" i="38"/>
  <c r="O4" i="38"/>
  <c r="S4" i="37"/>
  <c r="R4" i="37"/>
  <c r="O4" i="37"/>
  <c r="D7" i="88"/>
  <c r="D2" i="70"/>
  <c r="D2" i="15"/>
  <c r="F2" i="33" s="1"/>
  <c r="R3" i="33"/>
  <c r="E3" i="33"/>
  <c r="Q3" i="33"/>
  <c r="K4" i="46"/>
  <c r="G4" i="46"/>
  <c r="E4" i="31"/>
  <c r="L4" i="31"/>
  <c r="Q4" i="31"/>
  <c r="T4" i="269"/>
  <c r="L4" i="269"/>
  <c r="D4" i="269"/>
  <c r="S4" i="269"/>
  <c r="K4" i="269"/>
  <c r="C4" i="269"/>
  <c r="R4" i="269"/>
  <c r="J4" i="269"/>
  <c r="B4" i="269"/>
  <c r="Q4" i="269"/>
  <c r="I4" i="269"/>
  <c r="P4" i="269"/>
  <c r="H4" i="269"/>
  <c r="O4" i="269"/>
  <c r="N4" i="269"/>
  <c r="M4" i="269"/>
  <c r="G4" i="269"/>
  <c r="F4" i="269"/>
  <c r="E4" i="269"/>
  <c r="U4" i="269"/>
  <c r="V4" i="269"/>
  <c r="T3" i="260"/>
  <c r="O3" i="260"/>
  <c r="C3" i="260"/>
  <c r="R3" i="227"/>
  <c r="J3" i="227"/>
  <c r="B3" i="227"/>
  <c r="Q3" i="227"/>
  <c r="I3" i="227"/>
  <c r="P3" i="227"/>
  <c r="H3" i="227"/>
  <c r="O3" i="227"/>
  <c r="G3" i="227"/>
  <c r="V3" i="227"/>
  <c r="N3" i="227"/>
  <c r="F3" i="227"/>
  <c r="U3" i="227"/>
  <c r="M3" i="227"/>
  <c r="E3" i="227"/>
  <c r="D3" i="227"/>
  <c r="C3" i="227"/>
  <c r="T3" i="227"/>
  <c r="S3" i="227"/>
  <c r="L3" i="227"/>
  <c r="K3" i="227"/>
  <c r="Q4" i="242"/>
  <c r="I4" i="242"/>
  <c r="P4" i="242"/>
  <c r="H4" i="242"/>
  <c r="O4" i="242"/>
  <c r="G4" i="242"/>
  <c r="V4" i="242"/>
  <c r="N4" i="242"/>
  <c r="F4" i="242"/>
  <c r="U4" i="242"/>
  <c r="M4" i="242"/>
  <c r="E4" i="242"/>
  <c r="S4" i="242"/>
  <c r="K4" i="242"/>
  <c r="C4" i="242"/>
  <c r="R4" i="242"/>
  <c r="J4" i="242"/>
  <c r="B4" i="242"/>
  <c r="T4" i="242"/>
  <c r="L4" i="242"/>
  <c r="D4" i="242"/>
  <c r="M4" i="39"/>
  <c r="D4" i="39"/>
  <c r="I4" i="39"/>
  <c r="H2" i="183"/>
  <c r="Q2" i="174"/>
  <c r="Q2" i="173" s="1"/>
  <c r="J2" i="189"/>
  <c r="J2" i="188" s="1"/>
  <c r="B2" i="183"/>
  <c r="K2" i="177"/>
  <c r="K2" i="176" s="1"/>
  <c r="P2" i="210"/>
  <c r="P2" i="209" s="1"/>
  <c r="L2" i="183"/>
  <c r="M2" i="177"/>
  <c r="M2" i="176" s="1"/>
  <c r="P2" i="222"/>
  <c r="N2" i="183"/>
  <c r="G2" i="180"/>
  <c r="C2" i="189"/>
  <c r="C2" i="188" s="1"/>
  <c r="C2" i="201"/>
  <c r="D2" i="186"/>
  <c r="D2" i="198"/>
  <c r="D2" i="197" s="1"/>
  <c r="H2" i="219"/>
  <c r="E2" i="195"/>
  <c r="H2" i="207"/>
  <c r="F2" i="192"/>
  <c r="F2" i="204"/>
  <c r="F2" i="203" s="1"/>
  <c r="G2" i="189"/>
  <c r="G2" i="188" s="1"/>
  <c r="G2" i="201"/>
  <c r="H2" i="192"/>
  <c r="H2" i="191" s="1"/>
  <c r="H2" i="204"/>
  <c r="H2" i="203" s="1"/>
  <c r="I2" i="195"/>
  <c r="I2" i="194" s="1"/>
  <c r="P2" i="207"/>
  <c r="P2" i="206" s="1"/>
  <c r="B2" i="213"/>
  <c r="B2" i="225"/>
  <c r="C2" i="216"/>
  <c r="D2" i="207"/>
  <c r="D2" i="206" s="1"/>
  <c r="D2" i="219"/>
  <c r="D2" i="218" s="1"/>
  <c r="E2" i="213"/>
  <c r="E2" i="225"/>
  <c r="F2" i="216"/>
  <c r="G2" i="210"/>
  <c r="G2" i="209" s="1"/>
  <c r="P4" i="278"/>
  <c r="F4" i="278"/>
  <c r="H4" i="43"/>
  <c r="D4" i="43"/>
  <c r="V4" i="43"/>
  <c r="K3" i="40"/>
  <c r="B3" i="40"/>
  <c r="V3" i="40"/>
  <c r="G3" i="45"/>
  <c r="K3" i="45"/>
  <c r="F4" i="34"/>
  <c r="K4" i="34"/>
  <c r="F2" i="38"/>
  <c r="B2" i="38"/>
  <c r="I2" i="173"/>
  <c r="G3" i="44"/>
  <c r="P3" i="44"/>
  <c r="S3" i="44"/>
  <c r="K2" i="43"/>
  <c r="D2" i="43"/>
  <c r="V2" i="43"/>
  <c r="B2" i="179"/>
  <c r="G3" i="30"/>
  <c r="R3" i="30"/>
  <c r="N3" i="30"/>
  <c r="D2" i="30"/>
  <c r="E2" i="30"/>
  <c r="J2" i="30"/>
  <c r="O3" i="272"/>
  <c r="S3" i="272"/>
  <c r="N3" i="272"/>
  <c r="C3" i="245"/>
  <c r="V3" i="245"/>
  <c r="E2" i="176"/>
  <c r="H2" i="185"/>
  <c r="I2" i="39"/>
  <c r="O2" i="185"/>
  <c r="M4" i="38"/>
  <c r="L2" i="194"/>
  <c r="K2" i="209"/>
  <c r="L6" i="96"/>
  <c r="D6" i="96"/>
  <c r="L6" i="90"/>
  <c r="D6" i="90"/>
  <c r="L6" i="84"/>
  <c r="D6" i="84"/>
  <c r="K6" i="96"/>
  <c r="C6" i="96"/>
  <c r="K6" i="90"/>
  <c r="C6" i="90"/>
  <c r="K6" i="84"/>
  <c r="C6" i="84"/>
  <c r="J6" i="96"/>
  <c r="J7" i="96" s="1"/>
  <c r="B6" i="96"/>
  <c r="J6" i="90"/>
  <c r="J7" i="90" s="1"/>
  <c r="B6" i="90"/>
  <c r="B7" i="90" s="1"/>
  <c r="J6" i="84"/>
  <c r="B6" i="84"/>
  <c r="Q6" i="96"/>
  <c r="Q7" i="96" s="1"/>
  <c r="I6" i="96"/>
  <c r="Q6" i="90"/>
  <c r="I6" i="90"/>
  <c r="Q6" i="84"/>
  <c r="I6" i="84"/>
  <c r="P6" i="96"/>
  <c r="H6" i="96"/>
  <c r="H7" i="96" s="1"/>
  <c r="P6" i="90"/>
  <c r="P7" i="90" s="1"/>
  <c r="H6" i="90"/>
  <c r="P6" i="84"/>
  <c r="H6" i="84"/>
  <c r="N6" i="96"/>
  <c r="N7" i="96" s="1"/>
  <c r="F6" i="96"/>
  <c r="N6" i="90"/>
  <c r="F6" i="90"/>
  <c r="N6" i="84"/>
  <c r="F6" i="84"/>
  <c r="M6" i="96"/>
  <c r="M7" i="96" s="1"/>
  <c r="M6" i="90"/>
  <c r="M6" i="84"/>
  <c r="G6" i="96"/>
  <c r="G6" i="90"/>
  <c r="G6" i="84"/>
  <c r="E6" i="96"/>
  <c r="E6" i="90"/>
  <c r="E6" i="84"/>
  <c r="O6" i="96"/>
  <c r="O6" i="90"/>
  <c r="O7" i="90" s="1"/>
  <c r="O6" i="84"/>
  <c r="F2" i="218"/>
  <c r="L2" i="179"/>
  <c r="E3" i="42"/>
  <c r="N3" i="42"/>
  <c r="B3" i="42"/>
  <c r="O2" i="34"/>
  <c r="G2" i="34"/>
  <c r="V2" i="34"/>
  <c r="N2" i="34"/>
  <c r="F2" i="34"/>
  <c r="U2" i="34"/>
  <c r="M2" i="34"/>
  <c r="E2" i="34"/>
  <c r="S2" i="34"/>
  <c r="K2" i="34"/>
  <c r="C2" i="34"/>
  <c r="Q2" i="34"/>
  <c r="I2" i="34"/>
  <c r="B2" i="34"/>
  <c r="T2" i="34"/>
  <c r="J2" i="34"/>
  <c r="R2" i="34"/>
  <c r="P2" i="34"/>
  <c r="L2" i="34"/>
  <c r="H2" i="34"/>
  <c r="D2" i="34"/>
  <c r="B2" i="182"/>
  <c r="M4" i="248"/>
  <c r="B4" i="248"/>
  <c r="T4" i="248"/>
  <c r="U3" i="278"/>
  <c r="S3" i="278"/>
  <c r="L2" i="203"/>
  <c r="F3" i="275"/>
  <c r="H3" i="275"/>
  <c r="O2" i="194"/>
  <c r="J3" i="269"/>
  <c r="N3" i="269"/>
  <c r="D4" i="30"/>
  <c r="T4" i="30"/>
  <c r="O4" i="30"/>
  <c r="L7" i="84"/>
  <c r="G2" i="39"/>
  <c r="R2" i="39"/>
  <c r="K2" i="197"/>
  <c r="B4" i="36"/>
  <c r="M4" i="36"/>
  <c r="G4" i="275"/>
  <c r="C4" i="275"/>
  <c r="V4" i="275"/>
  <c r="B4" i="260"/>
  <c r="T4" i="260"/>
  <c r="J3" i="41"/>
  <c r="U3" i="41"/>
  <c r="I3" i="41"/>
  <c r="O3" i="34"/>
  <c r="N3" i="34"/>
  <c r="R3" i="34"/>
  <c r="U4" i="42"/>
  <c r="M4" i="42"/>
  <c r="E4" i="42"/>
  <c r="T4" i="42"/>
  <c r="L4" i="42"/>
  <c r="D4" i="42"/>
  <c r="S4" i="42"/>
  <c r="K4" i="42"/>
  <c r="C4" i="42"/>
  <c r="R4" i="42"/>
  <c r="J4" i="42"/>
  <c r="B4" i="42"/>
  <c r="Q4" i="42"/>
  <c r="I4" i="42"/>
  <c r="O4" i="42"/>
  <c r="G4" i="42"/>
  <c r="V4" i="42"/>
  <c r="P4" i="42"/>
  <c r="N4" i="42"/>
  <c r="H4" i="42"/>
  <c r="F4" i="42"/>
  <c r="N2" i="197"/>
  <c r="I4" i="233"/>
  <c r="J4" i="233"/>
  <c r="F4" i="233"/>
  <c r="P4" i="40"/>
  <c r="U4" i="40"/>
  <c r="C4" i="40"/>
  <c r="U3" i="266"/>
  <c r="B3" i="266"/>
  <c r="T3" i="266"/>
  <c r="E3" i="257"/>
  <c r="J3" i="257"/>
  <c r="D3" i="257"/>
  <c r="N2" i="179"/>
  <c r="R4" i="38"/>
  <c r="C4" i="38"/>
  <c r="H4" i="38"/>
  <c r="M4" i="37"/>
  <c r="D4" i="37"/>
  <c r="H4" i="37"/>
  <c r="J6" i="101"/>
  <c r="J7" i="101" s="1"/>
  <c r="B6" i="101"/>
  <c r="B7" i="101" s="1"/>
  <c r="Q6" i="101"/>
  <c r="Q7" i="101" s="1"/>
  <c r="I6" i="101"/>
  <c r="I7" i="101" s="1"/>
  <c r="P6" i="101"/>
  <c r="P7" i="101" s="1"/>
  <c r="H6" i="101"/>
  <c r="H7" i="101" s="1"/>
  <c r="N6" i="101"/>
  <c r="N7" i="101" s="1"/>
  <c r="F6" i="101"/>
  <c r="F7" i="101" s="1"/>
  <c r="L6" i="101"/>
  <c r="L7" i="101" s="1"/>
  <c r="D6" i="101"/>
  <c r="D7" i="101" s="1"/>
  <c r="L6" i="95"/>
  <c r="L7" i="95" s="1"/>
  <c r="D6" i="95"/>
  <c r="D7" i="95" s="1"/>
  <c r="L6" i="89"/>
  <c r="L7" i="89" s="1"/>
  <c r="D6" i="89"/>
  <c r="D7" i="89" s="1"/>
  <c r="K6" i="95"/>
  <c r="K7" i="95" s="1"/>
  <c r="C6" i="95"/>
  <c r="C7" i="95" s="1"/>
  <c r="K6" i="89"/>
  <c r="K7" i="89" s="1"/>
  <c r="C6" i="89"/>
  <c r="C7" i="89" s="1"/>
  <c r="O6" i="101"/>
  <c r="O7" i="101" s="1"/>
  <c r="J6" i="95"/>
  <c r="B6" i="95"/>
  <c r="B7" i="95" s="1"/>
  <c r="J6" i="89"/>
  <c r="B6" i="89"/>
  <c r="B7" i="89" s="1"/>
  <c r="M6" i="101"/>
  <c r="M7" i="101" s="1"/>
  <c r="Q6" i="95"/>
  <c r="Q7" i="95" s="1"/>
  <c r="I6" i="95"/>
  <c r="I7" i="95" s="1"/>
  <c r="Q6" i="89"/>
  <c r="Q7" i="89" s="1"/>
  <c r="I6" i="89"/>
  <c r="K6" i="101"/>
  <c r="K7" i="101" s="1"/>
  <c r="P6" i="95"/>
  <c r="H6" i="95"/>
  <c r="H7" i="95" s="1"/>
  <c r="P6" i="89"/>
  <c r="P7" i="89" s="1"/>
  <c r="H6" i="89"/>
  <c r="H7" i="89" s="1"/>
  <c r="E6" i="101"/>
  <c r="E7" i="101" s="1"/>
  <c r="N6" i="95"/>
  <c r="N7" i="95" s="1"/>
  <c r="F6" i="95"/>
  <c r="F7" i="95" s="1"/>
  <c r="N6" i="89"/>
  <c r="N7" i="89" s="1"/>
  <c r="F6" i="89"/>
  <c r="F7" i="89" s="1"/>
  <c r="M6" i="95"/>
  <c r="M7" i="95" s="1"/>
  <c r="M6" i="89"/>
  <c r="M7" i="89" s="1"/>
  <c r="G6" i="95"/>
  <c r="G7" i="95" s="1"/>
  <c r="G6" i="89"/>
  <c r="G7" i="89" s="1"/>
  <c r="E6" i="95"/>
  <c r="E6" i="89"/>
  <c r="E7" i="89" s="1"/>
  <c r="G6" i="101"/>
  <c r="G7" i="101" s="1"/>
  <c r="C6" i="101"/>
  <c r="C7" i="101" s="1"/>
  <c r="O6" i="95"/>
  <c r="O7" i="95" s="1"/>
  <c r="O6" i="89"/>
  <c r="O7" i="89" s="1"/>
  <c r="O4" i="257"/>
  <c r="G4" i="257"/>
  <c r="V4" i="257"/>
  <c r="N4" i="257"/>
  <c r="F4" i="257"/>
  <c r="T4" i="257"/>
  <c r="L4" i="257"/>
  <c r="D4" i="257"/>
  <c r="R4" i="257"/>
  <c r="E4" i="257"/>
  <c r="Q4" i="257"/>
  <c r="C4" i="257"/>
  <c r="P4" i="257"/>
  <c r="B4" i="257"/>
  <c r="M4" i="257"/>
  <c r="K4" i="257"/>
  <c r="J4" i="257"/>
  <c r="U4" i="257"/>
  <c r="I4" i="257"/>
  <c r="H4" i="257"/>
  <c r="S4" i="257"/>
  <c r="T3" i="33"/>
  <c r="M3" i="33"/>
  <c r="D4" i="46"/>
  <c r="S4" i="46"/>
  <c r="O4" i="46"/>
  <c r="K4" i="31"/>
  <c r="T4" i="31"/>
  <c r="B4" i="31"/>
  <c r="U3" i="260"/>
  <c r="H3" i="260"/>
  <c r="K3" i="260"/>
  <c r="U2" i="40"/>
  <c r="M2" i="40"/>
  <c r="E2" i="40"/>
  <c r="T2" i="40"/>
  <c r="L2" i="40"/>
  <c r="D2" i="40"/>
  <c r="S2" i="40"/>
  <c r="K2" i="40"/>
  <c r="C2" i="40"/>
  <c r="Q2" i="40"/>
  <c r="I2" i="40"/>
  <c r="O2" i="40"/>
  <c r="G2" i="40"/>
  <c r="H2" i="40"/>
  <c r="F2" i="40"/>
  <c r="B2" i="40"/>
  <c r="P2" i="40"/>
  <c r="V2" i="40"/>
  <c r="R2" i="40"/>
  <c r="J2" i="40"/>
  <c r="N2" i="40"/>
  <c r="S4" i="39"/>
  <c r="L4" i="39"/>
  <c r="Q4" i="39"/>
  <c r="B2" i="186"/>
  <c r="I2" i="177"/>
  <c r="I2" i="176" s="1"/>
  <c r="J2" i="198"/>
  <c r="J2" i="197" s="1"/>
  <c r="J2" i="183"/>
  <c r="J2" i="182" s="1"/>
  <c r="C2" i="180"/>
  <c r="C2" i="179" s="1"/>
  <c r="D2" i="174"/>
  <c r="D2" i="173" s="1"/>
  <c r="P2" i="186"/>
  <c r="P2" i="185" s="1"/>
  <c r="E2" i="180"/>
  <c r="F2" i="174"/>
  <c r="B2" i="189"/>
  <c r="O2" i="180"/>
  <c r="O2" i="179" s="1"/>
  <c r="K2" i="189"/>
  <c r="K2" i="188" s="1"/>
  <c r="K2" i="201"/>
  <c r="K2" i="200" s="1"/>
  <c r="L2" i="186"/>
  <c r="L2" i="185" s="1"/>
  <c r="L2" i="198"/>
  <c r="L2" i="197" s="1"/>
  <c r="H2" i="225"/>
  <c r="M2" i="195"/>
  <c r="M2" i="194" s="1"/>
  <c r="I2" i="213"/>
  <c r="N2" i="192"/>
  <c r="N2" i="191" s="1"/>
  <c r="N2" i="204"/>
  <c r="O2" i="189"/>
  <c r="O2" i="188" s="1"/>
  <c r="O2" i="201"/>
  <c r="O2" i="200" s="1"/>
  <c r="P2" i="192"/>
  <c r="P2" i="204"/>
  <c r="Q2" i="195"/>
  <c r="I2" i="210"/>
  <c r="I2" i="209" s="1"/>
  <c r="J2" i="213"/>
  <c r="J2" i="212" s="1"/>
  <c r="J2" i="225"/>
  <c r="J2" i="224" s="1"/>
  <c r="K2" i="216"/>
  <c r="K2" i="215" s="1"/>
  <c r="L2" i="207"/>
  <c r="L2" i="206" s="1"/>
  <c r="L2" i="219"/>
  <c r="L2" i="218" s="1"/>
  <c r="M2" i="213"/>
  <c r="M2" i="225"/>
  <c r="M2" i="224" s="1"/>
  <c r="N2" i="216"/>
  <c r="N2" i="215" s="1"/>
  <c r="O2" i="210"/>
  <c r="O2" i="222"/>
  <c r="O2" i="221" s="1"/>
  <c r="B4" i="278"/>
  <c r="N4" i="278"/>
  <c r="P4" i="43"/>
  <c r="L4" i="43"/>
  <c r="H2" i="221"/>
  <c r="M3" i="40"/>
  <c r="J3" i="40"/>
  <c r="G3" i="40"/>
  <c r="J2" i="179"/>
  <c r="O3" i="45"/>
  <c r="S3" i="45"/>
  <c r="J4" i="34"/>
  <c r="S4" i="34"/>
  <c r="P4" i="29"/>
  <c r="H4" i="29"/>
  <c r="O4" i="29"/>
  <c r="G4" i="29"/>
  <c r="V4" i="29"/>
  <c r="N4" i="29"/>
  <c r="F4" i="29"/>
  <c r="T4" i="29"/>
  <c r="L4" i="29"/>
  <c r="D4" i="29"/>
  <c r="R4" i="29"/>
  <c r="J4" i="29"/>
  <c r="B4" i="29"/>
  <c r="S4" i="29"/>
  <c r="Q4" i="29"/>
  <c r="E4" i="29"/>
  <c r="M4" i="29"/>
  <c r="K4" i="29"/>
  <c r="U4" i="29"/>
  <c r="I4" i="29"/>
  <c r="C4" i="29"/>
  <c r="F7" i="90"/>
  <c r="F2" i="72"/>
  <c r="F2" i="191" s="1"/>
  <c r="F2" i="17"/>
  <c r="D2" i="35" s="1"/>
  <c r="K2" i="182"/>
  <c r="H2" i="38"/>
  <c r="E2" i="38"/>
  <c r="J2" i="38"/>
  <c r="S4" i="272"/>
  <c r="K4" i="272"/>
  <c r="C4" i="272"/>
  <c r="Q4" i="272"/>
  <c r="I4" i="272"/>
  <c r="P4" i="272"/>
  <c r="H4" i="272"/>
  <c r="N4" i="272"/>
  <c r="B4" i="272"/>
  <c r="M4" i="272"/>
  <c r="L4" i="272"/>
  <c r="V4" i="272"/>
  <c r="J4" i="272"/>
  <c r="U4" i="272"/>
  <c r="G4" i="272"/>
  <c r="T4" i="272"/>
  <c r="R4" i="272"/>
  <c r="O4" i="272"/>
  <c r="F4" i="272"/>
  <c r="E4" i="272"/>
  <c r="D4" i="272"/>
  <c r="M3" i="44"/>
  <c r="I3" i="44"/>
  <c r="D3" i="44"/>
  <c r="Q2" i="43"/>
  <c r="L2" i="43"/>
  <c r="G2" i="43"/>
  <c r="O3" i="30"/>
  <c r="D3" i="30"/>
  <c r="V3" i="30"/>
  <c r="H2" i="30"/>
  <c r="M2" i="30"/>
  <c r="R2" i="30"/>
  <c r="H2" i="224"/>
  <c r="L2" i="182"/>
  <c r="I2" i="68"/>
  <c r="I2" i="13"/>
  <c r="T2" i="31" s="1"/>
  <c r="K2" i="79"/>
  <c r="K2" i="212" s="1"/>
  <c r="K2" i="24"/>
  <c r="B3" i="272"/>
  <c r="I3" i="272"/>
  <c r="V3" i="272"/>
  <c r="K3" i="245"/>
  <c r="G3" i="245"/>
  <c r="H2" i="200"/>
  <c r="G3" i="41"/>
  <c r="S4" i="233"/>
  <c r="I4" i="72"/>
  <c r="I4" i="191" s="1"/>
  <c r="C4" i="245" s="1"/>
  <c r="I4" i="17"/>
  <c r="E4" i="35" s="1"/>
  <c r="O2" i="218"/>
  <c r="O4" i="43"/>
  <c r="Q3" i="254"/>
  <c r="I3" i="254"/>
  <c r="V3" i="254"/>
  <c r="N3" i="254"/>
  <c r="F3" i="254"/>
  <c r="R3" i="254"/>
  <c r="G3" i="254"/>
  <c r="P3" i="254"/>
  <c r="E3" i="254"/>
  <c r="O3" i="254"/>
  <c r="D3" i="254"/>
  <c r="M3" i="254"/>
  <c r="C3" i="254"/>
  <c r="L3" i="254"/>
  <c r="B3" i="254"/>
  <c r="T3" i="254"/>
  <c r="S3" i="254"/>
  <c r="K3" i="254"/>
  <c r="J3" i="254"/>
  <c r="H3" i="254"/>
  <c r="U3" i="254"/>
  <c r="K3" i="42"/>
  <c r="V3" i="42"/>
  <c r="J3" i="42"/>
  <c r="F2" i="215"/>
  <c r="E7" i="95"/>
  <c r="P7" i="95"/>
  <c r="J7" i="89"/>
  <c r="F2" i="224"/>
  <c r="B2" i="188"/>
  <c r="N4" i="248"/>
  <c r="J4" i="248"/>
  <c r="P7" i="100"/>
  <c r="P2" i="27"/>
  <c r="P2" i="82"/>
  <c r="P2" i="221" s="1"/>
  <c r="U2" i="35"/>
  <c r="F2" i="35"/>
  <c r="G3" i="278"/>
  <c r="D3" i="278"/>
  <c r="T3" i="275"/>
  <c r="P3" i="275"/>
  <c r="K3" i="269"/>
  <c r="V3" i="269"/>
  <c r="F4" i="30"/>
  <c r="C4" i="30"/>
  <c r="H4" i="30"/>
  <c r="N2" i="185"/>
  <c r="F2" i="39"/>
  <c r="C2" i="39"/>
  <c r="D4" i="36"/>
  <c r="U4" i="36"/>
  <c r="J4" i="173"/>
  <c r="J4" i="275"/>
  <c r="K4" i="275"/>
  <c r="J4" i="260"/>
  <c r="E4" i="260"/>
  <c r="L3" i="41"/>
  <c r="F3" i="41"/>
  <c r="Q3" i="41"/>
  <c r="S3" i="34"/>
  <c r="V3" i="34"/>
  <c r="Q4" i="266"/>
  <c r="I4" i="266"/>
  <c r="O4" i="266"/>
  <c r="G4" i="266"/>
  <c r="V4" i="266"/>
  <c r="N4" i="266"/>
  <c r="F4" i="266"/>
  <c r="U4" i="266"/>
  <c r="M4" i="266"/>
  <c r="E4" i="266"/>
  <c r="L4" i="266"/>
  <c r="K4" i="266"/>
  <c r="J4" i="266"/>
  <c r="H4" i="266"/>
  <c r="T4" i="266"/>
  <c r="D4" i="266"/>
  <c r="S4" i="266"/>
  <c r="C4" i="266"/>
  <c r="R4" i="266"/>
  <c r="P4" i="266"/>
  <c r="B4" i="266"/>
  <c r="M4" i="233"/>
  <c r="R4" i="233"/>
  <c r="N4" i="233"/>
  <c r="V4" i="40"/>
  <c r="G4" i="40"/>
  <c r="K4" i="40"/>
  <c r="E3" i="266"/>
  <c r="J3" i="266"/>
  <c r="F3" i="266"/>
  <c r="P3" i="257"/>
  <c r="M3" i="257"/>
  <c r="L3" i="257"/>
  <c r="T4" i="38"/>
  <c r="K4" i="38"/>
  <c r="P4" i="38"/>
  <c r="U4" i="37"/>
  <c r="L4" i="37"/>
  <c r="P4" i="37"/>
  <c r="F2" i="182"/>
  <c r="P4" i="173"/>
  <c r="B26" i="161"/>
  <c r="F2" i="173"/>
  <c r="D3" i="33"/>
  <c r="U3" i="33"/>
  <c r="D2" i="182"/>
  <c r="J4" i="46"/>
  <c r="E4" i="46"/>
  <c r="H4" i="46"/>
  <c r="M4" i="31"/>
  <c r="F4" i="31"/>
  <c r="J4" i="31"/>
  <c r="Q2" i="194"/>
  <c r="E3" i="260"/>
  <c r="P3" i="260"/>
  <c r="S3" i="260"/>
  <c r="P2" i="173"/>
  <c r="I4" i="35"/>
  <c r="P4" i="35"/>
  <c r="M4" i="35"/>
  <c r="L5" i="97"/>
  <c r="D5" i="97"/>
  <c r="L5" i="91"/>
  <c r="D5" i="91"/>
  <c r="L5" i="85"/>
  <c r="D5" i="85"/>
  <c r="K5" i="97"/>
  <c r="C5" i="97"/>
  <c r="K5" i="91"/>
  <c r="C5" i="91"/>
  <c r="K5" i="85"/>
  <c r="C5" i="85"/>
  <c r="J5" i="97"/>
  <c r="B5" i="97"/>
  <c r="J5" i="91"/>
  <c r="B5" i="91"/>
  <c r="J5" i="85"/>
  <c r="B5" i="85"/>
  <c r="Q5" i="97"/>
  <c r="I5" i="97"/>
  <c r="Q5" i="91"/>
  <c r="I5" i="91"/>
  <c r="Q5" i="85"/>
  <c r="I5" i="85"/>
  <c r="P5" i="97"/>
  <c r="H5" i="97"/>
  <c r="P5" i="91"/>
  <c r="H5" i="91"/>
  <c r="P5" i="85"/>
  <c r="H5" i="85"/>
  <c r="N5" i="97"/>
  <c r="F5" i="97"/>
  <c r="N5" i="91"/>
  <c r="F5" i="91"/>
  <c r="N5" i="85"/>
  <c r="F5" i="85"/>
  <c r="G5" i="85"/>
  <c r="O5" i="97"/>
  <c r="O5" i="91"/>
  <c r="O5" i="85"/>
  <c r="M5" i="97"/>
  <c r="M5" i="91"/>
  <c r="M5" i="85"/>
  <c r="G5" i="97"/>
  <c r="G5" i="91"/>
  <c r="E5" i="97"/>
  <c r="E5" i="91"/>
  <c r="E5" i="85"/>
  <c r="M2" i="188"/>
  <c r="U4" i="39"/>
  <c r="T4" i="39"/>
  <c r="B4" i="39"/>
  <c r="P2" i="183"/>
  <c r="Q2" i="177"/>
  <c r="Q2" i="176" s="1"/>
  <c r="B2" i="174"/>
  <c r="I2" i="186"/>
  <c r="I2" i="185" s="1"/>
  <c r="K2" i="180"/>
  <c r="K2" i="179" s="1"/>
  <c r="L2" i="174"/>
  <c r="L2" i="173" s="1"/>
  <c r="B2" i="192"/>
  <c r="M2" i="180"/>
  <c r="M2" i="179" s="1"/>
  <c r="N2" i="174"/>
  <c r="B2" i="195"/>
  <c r="G2" i="183"/>
  <c r="G2" i="182" s="1"/>
  <c r="C2" i="192"/>
  <c r="C2" i="191" s="1"/>
  <c r="C2" i="204"/>
  <c r="C2" i="203" s="1"/>
  <c r="D2" i="189"/>
  <c r="D2" i="201"/>
  <c r="D2" i="200" s="1"/>
  <c r="E2" i="186"/>
  <c r="E2" i="185" s="1"/>
  <c r="E2" i="198"/>
  <c r="E2" i="197" s="1"/>
  <c r="I2" i="219"/>
  <c r="I2" i="218" s="1"/>
  <c r="F2" i="195"/>
  <c r="I2" i="207"/>
  <c r="G2" i="192"/>
  <c r="G2" i="204"/>
  <c r="H2" i="195"/>
  <c r="O2" i="207"/>
  <c r="O2" i="206" s="1"/>
  <c r="I2" i="198"/>
  <c r="I2" i="197" s="1"/>
  <c r="I2" i="216"/>
  <c r="I2" i="215" s="1"/>
  <c r="B2" i="216"/>
  <c r="C2" i="207"/>
  <c r="C2" i="206" s="1"/>
  <c r="C2" i="219"/>
  <c r="C2" i="218" s="1"/>
  <c r="D2" i="210"/>
  <c r="D2" i="209" s="1"/>
  <c r="D2" i="222"/>
  <c r="E2" i="216"/>
  <c r="E2" i="215" s="1"/>
  <c r="F2" i="207"/>
  <c r="F2" i="219"/>
  <c r="G2" i="213"/>
  <c r="G2" i="212" s="1"/>
  <c r="G2" i="225"/>
  <c r="G2" i="224" s="1"/>
  <c r="E4" i="173"/>
  <c r="D4" i="278"/>
  <c r="R4" i="278"/>
  <c r="V4" i="278"/>
  <c r="N2" i="200"/>
  <c r="B4" i="43"/>
  <c r="T4" i="43"/>
  <c r="P2" i="215"/>
  <c r="M2" i="212"/>
  <c r="Q3" i="40"/>
  <c r="R3" i="40"/>
  <c r="O3" i="40"/>
  <c r="I3" i="45"/>
  <c r="D3" i="45"/>
  <c r="B4" i="34"/>
  <c r="D4" i="34"/>
  <c r="B4" i="173"/>
  <c r="I2" i="182"/>
  <c r="L2" i="38"/>
  <c r="M2" i="38"/>
  <c r="R2" i="38"/>
  <c r="O4" i="44"/>
  <c r="G4" i="44"/>
  <c r="V4" i="44"/>
  <c r="N4" i="44"/>
  <c r="F4" i="44"/>
  <c r="U4" i="44"/>
  <c r="M4" i="44"/>
  <c r="E4" i="44"/>
  <c r="T4" i="44"/>
  <c r="L4" i="44"/>
  <c r="D4" i="44"/>
  <c r="S4" i="44"/>
  <c r="K4" i="44"/>
  <c r="C4" i="44"/>
  <c r="Q4" i="44"/>
  <c r="I4" i="44"/>
  <c r="J4" i="44"/>
  <c r="R4" i="44"/>
  <c r="P4" i="44"/>
  <c r="H4" i="44"/>
  <c r="B4" i="44"/>
  <c r="C2" i="176"/>
  <c r="F2" i="206"/>
  <c r="O3" i="44"/>
  <c r="Q3" i="44"/>
  <c r="L3" i="44"/>
  <c r="C2" i="43"/>
  <c r="T2" i="43"/>
  <c r="O2" i="43"/>
  <c r="Q4" i="173"/>
  <c r="M2" i="191"/>
  <c r="Q3" i="30"/>
  <c r="L3" i="30"/>
  <c r="N2" i="188"/>
  <c r="L2" i="30"/>
  <c r="U2" i="30"/>
  <c r="C2" i="30"/>
  <c r="E2" i="179"/>
  <c r="B4" i="78"/>
  <c r="B4" i="209" s="1"/>
  <c r="B4" i="23"/>
  <c r="K3" i="272"/>
  <c r="T3" i="272"/>
  <c r="H3" i="272"/>
  <c r="E2" i="212"/>
  <c r="D3" i="245"/>
  <c r="S3" i="245"/>
  <c r="O3" i="245"/>
  <c r="H2" i="194"/>
  <c r="O2" i="173"/>
  <c r="G2" i="203"/>
  <c r="Q2" i="191"/>
  <c r="L2" i="224"/>
  <c r="H2" i="218"/>
  <c r="G2" i="200"/>
  <c r="L2" i="215"/>
  <c r="I2" i="212"/>
  <c r="I4" i="278"/>
  <c r="C2" i="185"/>
  <c r="O4" i="173"/>
  <c r="P2" i="191"/>
  <c r="F2" i="221"/>
  <c r="P2" i="182"/>
  <c r="T4" i="33"/>
  <c r="L4" i="33"/>
  <c r="D4" i="33"/>
  <c r="S4" i="33"/>
  <c r="K4" i="33"/>
  <c r="C4" i="33"/>
  <c r="R4" i="33"/>
  <c r="J4" i="33"/>
  <c r="B4" i="33"/>
  <c r="P4" i="33"/>
  <c r="H4" i="33"/>
  <c r="V4" i="33"/>
  <c r="N4" i="33"/>
  <c r="F4" i="33"/>
  <c r="U4" i="33"/>
  <c r="Q4" i="33"/>
  <c r="I4" i="33"/>
  <c r="E4" i="33"/>
  <c r="O4" i="33"/>
  <c r="M4" i="33"/>
  <c r="G4" i="33"/>
  <c r="M3" i="42"/>
  <c r="G3" i="42"/>
  <c r="O4" i="248"/>
  <c r="R4" i="248"/>
  <c r="V3" i="35"/>
  <c r="C2" i="35"/>
  <c r="N2" i="35"/>
  <c r="I3" i="278"/>
  <c r="H3" i="278"/>
  <c r="L3" i="278"/>
  <c r="B3" i="275"/>
  <c r="G3" i="275"/>
  <c r="I3" i="275"/>
  <c r="N2" i="173"/>
  <c r="L3" i="269"/>
  <c r="G3" i="269"/>
  <c r="O2" i="209"/>
  <c r="J4" i="30"/>
  <c r="K4" i="30"/>
  <c r="P4" i="30"/>
  <c r="M2" i="39"/>
  <c r="N2" i="39"/>
  <c r="K2" i="39"/>
  <c r="J4" i="36"/>
  <c r="I4" i="36"/>
  <c r="F4" i="36"/>
  <c r="L6" i="97"/>
  <c r="L7" i="97" s="1"/>
  <c r="D6" i="97"/>
  <c r="L6" i="91"/>
  <c r="D6" i="91"/>
  <c r="L6" i="85"/>
  <c r="D6" i="85"/>
  <c r="K6" i="97"/>
  <c r="C6" i="97"/>
  <c r="K6" i="91"/>
  <c r="C6" i="91"/>
  <c r="K6" i="85"/>
  <c r="C6" i="85"/>
  <c r="J6" i="97"/>
  <c r="B6" i="97"/>
  <c r="J6" i="91"/>
  <c r="B6" i="91"/>
  <c r="J6" i="85"/>
  <c r="B6" i="85"/>
  <c r="Q6" i="97"/>
  <c r="I6" i="97"/>
  <c r="Q6" i="91"/>
  <c r="I6" i="91"/>
  <c r="Q6" i="85"/>
  <c r="I6" i="85"/>
  <c r="P6" i="97"/>
  <c r="H6" i="97"/>
  <c r="P6" i="91"/>
  <c r="H6" i="91"/>
  <c r="P6" i="85"/>
  <c r="H6" i="85"/>
  <c r="N6" i="97"/>
  <c r="F6" i="97"/>
  <c r="N6" i="91"/>
  <c r="N7" i="91" s="1"/>
  <c r="F6" i="91"/>
  <c r="N6" i="85"/>
  <c r="F6" i="85"/>
  <c r="M6" i="97"/>
  <c r="M6" i="91"/>
  <c r="M6" i="85"/>
  <c r="G6" i="97"/>
  <c r="G6" i="91"/>
  <c r="G6" i="85"/>
  <c r="E6" i="97"/>
  <c r="E6" i="91"/>
  <c r="E6" i="85"/>
  <c r="O6" i="97"/>
  <c r="O6" i="91"/>
  <c r="O6" i="85"/>
  <c r="M4" i="275"/>
  <c r="S4" i="275"/>
  <c r="Q2" i="212"/>
  <c r="G4" i="260"/>
  <c r="R4" i="260"/>
  <c r="M4" i="260"/>
  <c r="T4" i="254"/>
  <c r="L4" i="254"/>
  <c r="D4" i="254"/>
  <c r="Q4" i="254"/>
  <c r="I4" i="254"/>
  <c r="R4" i="254"/>
  <c r="G4" i="254"/>
  <c r="P4" i="254"/>
  <c r="F4" i="254"/>
  <c r="O4" i="254"/>
  <c r="E4" i="254"/>
  <c r="N4" i="254"/>
  <c r="C4" i="254"/>
  <c r="M4" i="254"/>
  <c r="B4" i="254"/>
  <c r="V4" i="254"/>
  <c r="U4" i="254"/>
  <c r="S4" i="254"/>
  <c r="K4" i="254"/>
  <c r="H4" i="254"/>
  <c r="J4" i="254"/>
  <c r="R3" i="41"/>
  <c r="N3" i="41"/>
  <c r="C7" i="84"/>
  <c r="C2" i="66"/>
  <c r="C2" i="11"/>
  <c r="R2" i="29" s="1"/>
  <c r="U3" i="34"/>
  <c r="H3" i="34"/>
  <c r="J2" i="176"/>
  <c r="P4" i="233"/>
  <c r="C4" i="233"/>
  <c r="V4" i="233"/>
  <c r="D4" i="40"/>
  <c r="O4" i="40"/>
  <c r="S4" i="40"/>
  <c r="H2" i="212"/>
  <c r="H3" i="266"/>
  <c r="R3" i="266"/>
  <c r="N3" i="266"/>
  <c r="F3" i="257"/>
  <c r="N3" i="257"/>
  <c r="T3" i="257"/>
  <c r="J4" i="38"/>
  <c r="S4" i="38"/>
  <c r="I4" i="38"/>
  <c r="I4" i="37"/>
  <c r="T4" i="37"/>
  <c r="B3" i="33"/>
  <c r="G3" i="33"/>
  <c r="L4" i="46"/>
  <c r="M4" i="46"/>
  <c r="P4" i="46"/>
  <c r="O4" i="31"/>
  <c r="N4" i="31"/>
  <c r="R4" i="31"/>
  <c r="N2" i="203"/>
  <c r="L3" i="260"/>
  <c r="I3" i="260"/>
  <c r="P7" i="84"/>
  <c r="S4" i="32"/>
  <c r="K4" i="32"/>
  <c r="C4" i="32"/>
  <c r="R4" i="32"/>
  <c r="J4" i="32"/>
  <c r="B4" i="32"/>
  <c r="Q4" i="32"/>
  <c r="I4" i="32"/>
  <c r="O4" i="32"/>
  <c r="G4" i="32"/>
  <c r="U4" i="32"/>
  <c r="M4" i="32"/>
  <c r="E4" i="32"/>
  <c r="V4" i="32"/>
  <c r="T4" i="32"/>
  <c r="D4" i="32"/>
  <c r="P4" i="32"/>
  <c r="N4" i="32"/>
  <c r="L4" i="32"/>
  <c r="H4" i="32"/>
  <c r="F4" i="32"/>
  <c r="G4" i="35"/>
  <c r="B4" i="35"/>
  <c r="U4" i="35"/>
  <c r="C4" i="39"/>
  <c r="F4" i="39"/>
  <c r="J4" i="39"/>
  <c r="G2" i="176"/>
  <c r="C4" i="173"/>
  <c r="B2" i="198"/>
  <c r="I2" i="180"/>
  <c r="J2" i="174"/>
  <c r="J2" i="173" s="1"/>
  <c r="P2" i="189"/>
  <c r="P2" i="188" s="1"/>
  <c r="C2" i="183"/>
  <c r="C2" i="182" s="1"/>
  <c r="D2" i="177"/>
  <c r="D2" i="176" s="1"/>
  <c r="B2" i="204"/>
  <c r="E2" i="183"/>
  <c r="E2" i="182" s="1"/>
  <c r="F2" i="177"/>
  <c r="F2" i="176" s="1"/>
  <c r="Q2" i="207"/>
  <c r="Q2" i="206" s="1"/>
  <c r="O2" i="183"/>
  <c r="O2" i="182" s="1"/>
  <c r="K2" i="192"/>
  <c r="K2" i="191" s="1"/>
  <c r="K2" i="204"/>
  <c r="K2" i="203" s="1"/>
  <c r="L2" i="189"/>
  <c r="L2" i="188" s="1"/>
  <c r="L2" i="201"/>
  <c r="L2" i="200" s="1"/>
  <c r="M2" i="186"/>
  <c r="M2" i="185" s="1"/>
  <c r="M2" i="198"/>
  <c r="M2" i="197" s="1"/>
  <c r="I2" i="225"/>
  <c r="I2" i="224" s="1"/>
  <c r="N2" i="195"/>
  <c r="N2" i="194" s="1"/>
  <c r="P2" i="213"/>
  <c r="P2" i="212" s="1"/>
  <c r="O2" i="192"/>
  <c r="O2" i="191" s="1"/>
  <c r="O2" i="204"/>
  <c r="O2" i="203" s="1"/>
  <c r="P2" i="195"/>
  <c r="H2" i="210"/>
  <c r="Q2" i="198"/>
  <c r="Q2" i="197" s="1"/>
  <c r="I2" i="222"/>
  <c r="J2" i="216"/>
  <c r="J2" i="215" s="1"/>
  <c r="K2" i="207"/>
  <c r="K2" i="206" s="1"/>
  <c r="K2" i="219"/>
  <c r="K2" i="218" s="1"/>
  <c r="L2" i="210"/>
  <c r="L2" i="209" s="1"/>
  <c r="L2" i="222"/>
  <c r="L2" i="221" s="1"/>
  <c r="M2" i="216"/>
  <c r="M2" i="215" s="1"/>
  <c r="N2" i="207"/>
  <c r="N2" i="206" s="1"/>
  <c r="N2" i="219"/>
  <c r="N2" i="218" s="1"/>
  <c r="O2" i="213"/>
  <c r="O2" i="212" s="1"/>
  <c r="O2" i="225"/>
  <c r="O2" i="224" s="1"/>
  <c r="H4" i="278"/>
  <c r="C4" i="278"/>
  <c r="G4" i="278"/>
  <c r="J4" i="43"/>
  <c r="E4" i="43"/>
  <c r="S3" i="40"/>
  <c r="D3" i="40"/>
  <c r="H3" i="40"/>
  <c r="P2" i="179"/>
  <c r="F3" i="45"/>
  <c r="Q3" i="45"/>
  <c r="L3" i="45"/>
  <c r="H4" i="34"/>
  <c r="G4" i="34"/>
  <c r="L4" i="34"/>
  <c r="N2" i="38"/>
  <c r="U2" i="38"/>
  <c r="C2" i="38"/>
  <c r="P2" i="203"/>
  <c r="G2" i="191"/>
  <c r="U3" i="44"/>
  <c r="B3" i="44"/>
  <c r="T3" i="44"/>
  <c r="S2" i="43"/>
  <c r="E2" i="43"/>
  <c r="H2" i="43"/>
  <c r="T4" i="230"/>
  <c r="L4" i="230"/>
  <c r="D4" i="230"/>
  <c r="S4" i="230"/>
  <c r="K4" i="230"/>
  <c r="C4" i="230"/>
  <c r="Q4" i="230"/>
  <c r="I4" i="230"/>
  <c r="P4" i="230"/>
  <c r="H4" i="230"/>
  <c r="O4" i="230"/>
  <c r="G4" i="230"/>
  <c r="E4" i="230"/>
  <c r="V4" i="230"/>
  <c r="B4" i="230"/>
  <c r="U4" i="230"/>
  <c r="R4" i="230"/>
  <c r="N4" i="230"/>
  <c r="M4" i="230"/>
  <c r="J4" i="230"/>
  <c r="F4" i="230"/>
  <c r="S3" i="30"/>
  <c r="T3" i="30"/>
  <c r="N2" i="30"/>
  <c r="G2" i="30"/>
  <c r="K2" i="30"/>
  <c r="F2" i="194"/>
  <c r="O3" i="31"/>
  <c r="G3" i="31"/>
  <c r="V3" i="31"/>
  <c r="N3" i="31"/>
  <c r="F3" i="31"/>
  <c r="U3" i="31"/>
  <c r="M3" i="31"/>
  <c r="E3" i="31"/>
  <c r="S3" i="31"/>
  <c r="K3" i="31"/>
  <c r="C3" i="31"/>
  <c r="Q3" i="31"/>
  <c r="I3" i="31"/>
  <c r="T3" i="31"/>
  <c r="R3" i="31"/>
  <c r="P3" i="31"/>
  <c r="L3" i="31"/>
  <c r="H3" i="31"/>
  <c r="J3" i="31"/>
  <c r="B3" i="31"/>
  <c r="D3" i="31"/>
  <c r="B7" i="96"/>
  <c r="B2" i="78"/>
  <c r="B2" i="209" s="1"/>
  <c r="B2" i="23"/>
  <c r="C3" i="272"/>
  <c r="J3" i="272"/>
  <c r="P3" i="272"/>
  <c r="L3" i="245"/>
  <c r="E3" i="245"/>
  <c r="H3" i="245"/>
  <c r="H2" i="206"/>
  <c r="M7" i="84"/>
  <c r="E2" i="191"/>
  <c r="J2" i="218"/>
  <c r="M2" i="209"/>
  <c r="O7" i="84"/>
  <c r="P2" i="194"/>
  <c r="Q2" i="182"/>
  <c r="G2" i="218"/>
  <c r="M2" i="203"/>
  <c r="I2" i="221"/>
  <c r="J4" i="278"/>
  <c r="H2" i="215"/>
  <c r="V4" i="239"/>
  <c r="N4" i="239"/>
  <c r="F4" i="239"/>
  <c r="U4" i="239"/>
  <c r="M4" i="239"/>
  <c r="E4" i="239"/>
  <c r="T4" i="239"/>
  <c r="L4" i="239"/>
  <c r="D4" i="239"/>
  <c r="S4" i="239"/>
  <c r="K4" i="239"/>
  <c r="C4" i="239"/>
  <c r="R4" i="239"/>
  <c r="J4" i="239"/>
  <c r="B4" i="239"/>
  <c r="P4" i="239"/>
  <c r="H4" i="239"/>
  <c r="O4" i="239"/>
  <c r="G4" i="239"/>
  <c r="Q4" i="239"/>
  <c r="I4" i="239"/>
  <c r="S3" i="42"/>
  <c r="I7" i="89"/>
  <c r="J7" i="95"/>
  <c r="U4" i="248"/>
  <c r="I2" i="35"/>
  <c r="B2" i="35"/>
  <c r="M3" i="278"/>
  <c r="B3" i="278"/>
  <c r="C2" i="200"/>
  <c r="D3" i="275"/>
  <c r="U3" i="275"/>
  <c r="B3" i="269"/>
  <c r="R3" i="269"/>
  <c r="L4" i="30"/>
  <c r="S4" i="30"/>
  <c r="V3" i="263"/>
  <c r="N3" i="263"/>
  <c r="F3" i="263"/>
  <c r="U3" i="263"/>
  <c r="M3" i="263"/>
  <c r="E3" i="263"/>
  <c r="T3" i="263"/>
  <c r="L3" i="263"/>
  <c r="D3" i="263"/>
  <c r="S3" i="263"/>
  <c r="K3" i="263"/>
  <c r="C3" i="263"/>
  <c r="R3" i="263"/>
  <c r="J3" i="263"/>
  <c r="B3" i="263"/>
  <c r="Q3" i="263"/>
  <c r="I3" i="263"/>
  <c r="O3" i="263"/>
  <c r="H3" i="263"/>
  <c r="P3" i="263"/>
  <c r="G3" i="263"/>
  <c r="N2" i="182"/>
  <c r="Q2" i="39"/>
  <c r="V2" i="39"/>
  <c r="P4" i="36"/>
  <c r="Q4" i="36"/>
  <c r="O4" i="275"/>
  <c r="O4" i="260"/>
  <c r="C4" i="260"/>
  <c r="C3" i="41"/>
  <c r="C3" i="34"/>
  <c r="D2" i="221"/>
  <c r="H2" i="182"/>
  <c r="Q4" i="233"/>
  <c r="K4" i="233"/>
  <c r="F4" i="40"/>
  <c r="I3" i="266"/>
  <c r="C3" i="266"/>
  <c r="R3" i="257"/>
  <c r="N2" i="33"/>
  <c r="L2" i="33"/>
  <c r="R2" i="33"/>
  <c r="S2" i="33"/>
  <c r="O2" i="33"/>
  <c r="B4" i="38"/>
  <c r="E4" i="38"/>
  <c r="C4" i="37"/>
  <c r="F3" i="33"/>
  <c r="V3" i="33"/>
  <c r="R4" i="46"/>
  <c r="U4" i="46"/>
  <c r="S4" i="31"/>
  <c r="F3" i="260"/>
  <c r="E2" i="194"/>
  <c r="S4" i="236"/>
  <c r="R4" i="236"/>
  <c r="J4" i="236"/>
  <c r="B4" i="236"/>
  <c r="Q4" i="236"/>
  <c r="I4" i="236"/>
  <c r="P4" i="236"/>
  <c r="O4" i="236"/>
  <c r="G4" i="236"/>
  <c r="V4" i="236"/>
  <c r="N4" i="236"/>
  <c r="F4" i="236"/>
  <c r="U4" i="236"/>
  <c r="M4" i="236"/>
  <c r="E4" i="236"/>
  <c r="K4" i="236"/>
  <c r="H4" i="236"/>
  <c r="D4" i="236"/>
  <c r="C4" i="236"/>
  <c r="T4" i="236"/>
  <c r="L4" i="236"/>
  <c r="O4" i="35"/>
  <c r="J4" i="35"/>
  <c r="D2" i="188"/>
  <c r="K4" i="39"/>
  <c r="N4" i="39"/>
  <c r="P2" i="177"/>
  <c r="P2" i="176" s="1"/>
  <c r="H2" i="174"/>
  <c r="H2" i="173" s="1"/>
  <c r="Q2" i="180"/>
  <c r="Q2" i="179" s="1"/>
  <c r="B2" i="177"/>
  <c r="B2" i="201"/>
  <c r="K2" i="183"/>
  <c r="L2" i="177"/>
  <c r="L2" i="176" s="1"/>
  <c r="P2" i="216"/>
  <c r="M2" i="183"/>
  <c r="N2" i="177"/>
  <c r="N2" i="176" s="1"/>
  <c r="G2" i="174"/>
  <c r="G2" i="173" s="1"/>
  <c r="H2" i="189"/>
  <c r="H2" i="188" s="1"/>
  <c r="C2" i="195"/>
  <c r="C2" i="194" s="1"/>
  <c r="E2" i="207"/>
  <c r="E2" i="206" s="1"/>
  <c r="D2" i="192"/>
  <c r="D2" i="191" s="1"/>
  <c r="D2" i="204"/>
  <c r="D2" i="203" s="1"/>
  <c r="E2" i="189"/>
  <c r="E2" i="188" s="1"/>
  <c r="E2" i="201"/>
  <c r="E2" i="200" s="1"/>
  <c r="F2" i="186"/>
  <c r="F2" i="185" s="1"/>
  <c r="F2" i="198"/>
  <c r="P2" i="219"/>
  <c r="P2" i="218" s="1"/>
  <c r="G2" i="195"/>
  <c r="G2" i="194" s="1"/>
  <c r="M2" i="207"/>
  <c r="M2" i="206" s="1"/>
  <c r="H2" i="198"/>
  <c r="H2" i="197" s="1"/>
  <c r="H2" i="216"/>
  <c r="I2" i="201"/>
  <c r="I2" i="200" s="1"/>
  <c r="B2" i="207"/>
  <c r="B2" i="206" s="1"/>
  <c r="B2" i="219"/>
  <c r="B2" i="218" s="1"/>
  <c r="C2" i="210"/>
  <c r="C2" i="209" s="1"/>
  <c r="C2" i="222"/>
  <c r="D2" i="213"/>
  <c r="D2" i="225"/>
  <c r="E2" i="219"/>
  <c r="E2" i="218" s="1"/>
  <c r="F2" i="210"/>
  <c r="F2" i="209" s="1"/>
  <c r="F2" i="222"/>
  <c r="G2" i="216"/>
  <c r="G2" i="215" s="1"/>
  <c r="T4" i="278"/>
  <c r="S4" i="278"/>
  <c r="G4" i="43"/>
  <c r="R4" i="43"/>
  <c r="U3" i="40"/>
  <c r="L3" i="40"/>
  <c r="H3" i="45"/>
  <c r="B3" i="45"/>
  <c r="N4" i="34"/>
  <c r="O4" i="34"/>
  <c r="D2" i="224"/>
  <c r="P2" i="38"/>
  <c r="G2" i="38"/>
  <c r="Q2" i="36"/>
  <c r="I2" i="36"/>
  <c r="P2" i="36"/>
  <c r="H2" i="36"/>
  <c r="O2" i="36"/>
  <c r="G2" i="36"/>
  <c r="U2" i="36"/>
  <c r="M2" i="36"/>
  <c r="E2" i="36"/>
  <c r="S2" i="36"/>
  <c r="K2" i="36"/>
  <c r="C2" i="36"/>
  <c r="D2" i="36"/>
  <c r="L2" i="36"/>
  <c r="V2" i="36"/>
  <c r="B2" i="36"/>
  <c r="T2" i="36"/>
  <c r="R2" i="36"/>
  <c r="N2" i="36"/>
  <c r="J2" i="36"/>
  <c r="F2" i="36"/>
  <c r="F3" i="44"/>
  <c r="B2" i="224"/>
  <c r="I2" i="43"/>
  <c r="M2" i="43"/>
  <c r="Q2" i="44"/>
  <c r="I2" i="44"/>
  <c r="P2" i="44"/>
  <c r="H2" i="44"/>
  <c r="O2" i="44"/>
  <c r="G2" i="44"/>
  <c r="V2" i="44"/>
  <c r="N2" i="44"/>
  <c r="F2" i="44"/>
  <c r="U2" i="44"/>
  <c r="M2" i="44"/>
  <c r="E2" i="44"/>
  <c r="S2" i="44"/>
  <c r="K2" i="44"/>
  <c r="C2" i="44"/>
  <c r="J2" i="44"/>
  <c r="D2" i="44"/>
  <c r="B2" i="44"/>
  <c r="T2" i="44"/>
  <c r="R2" i="44"/>
  <c r="L2" i="44"/>
  <c r="H3" i="30"/>
  <c r="P2" i="30"/>
  <c r="O2" i="30"/>
  <c r="T3" i="233"/>
  <c r="L3" i="233"/>
  <c r="D3" i="233"/>
  <c r="S3" i="233"/>
  <c r="K3" i="233"/>
  <c r="C3" i="233"/>
  <c r="Q3" i="233"/>
  <c r="I3" i="233"/>
  <c r="P3" i="233"/>
  <c r="H3" i="233"/>
  <c r="O3" i="233"/>
  <c r="G3" i="233"/>
  <c r="F3" i="233"/>
  <c r="E3" i="233"/>
  <c r="V3" i="233"/>
  <c r="B3" i="233"/>
  <c r="U3" i="233"/>
  <c r="R3" i="233"/>
  <c r="N3" i="233"/>
  <c r="M3" i="233"/>
  <c r="J3" i="233"/>
  <c r="T3" i="36"/>
  <c r="L3" i="36"/>
  <c r="D3" i="36"/>
  <c r="S3" i="36"/>
  <c r="K3" i="36"/>
  <c r="C3" i="36"/>
  <c r="R3" i="36"/>
  <c r="J3" i="36"/>
  <c r="B3" i="36"/>
  <c r="P3" i="36"/>
  <c r="H3" i="36"/>
  <c r="V3" i="36"/>
  <c r="N3" i="36"/>
  <c r="F3" i="36"/>
  <c r="E3" i="36"/>
  <c r="G3" i="36"/>
  <c r="U3" i="36"/>
  <c r="Q3" i="36"/>
  <c r="O3" i="36"/>
  <c r="M3" i="36"/>
  <c r="I3" i="36"/>
  <c r="Q3" i="272"/>
  <c r="T3" i="245"/>
  <c r="M3" i="245"/>
  <c r="N2" i="224"/>
  <c r="J2" i="194"/>
  <c r="M2" i="182"/>
  <c r="C2" i="215"/>
  <c r="E9" i="5" a="1"/>
  <c r="N10" i="5" a="1"/>
  <c r="C2" i="7" a="1"/>
  <c r="C2" i="2" a="1"/>
  <c r="L9" i="5" a="1"/>
  <c r="C2" i="6" a="1"/>
  <c r="G10" i="5" a="1"/>
  <c r="L10" i="5" a="1"/>
  <c r="Q9" i="5" a="1"/>
  <c r="E10" i="5" a="1"/>
  <c r="E2" i="6" a="1"/>
  <c r="G2" i="6" a="1"/>
  <c r="K9" i="5" a="1"/>
  <c r="C9" i="5" a="1"/>
  <c r="P9" i="5" a="1"/>
  <c r="I10" i="5" a="1"/>
  <c r="O10" i="5" a="1"/>
  <c r="B9" i="5" a="1"/>
  <c r="M9" i="5" a="1"/>
  <c r="K10" i="5" a="1"/>
  <c r="G9" i="5" a="1"/>
  <c r="B10" i="5" a="1"/>
  <c r="C11" i="5" a="1"/>
  <c r="N9" i="5" a="1"/>
  <c r="F9" i="5" a="1"/>
  <c r="Q10" i="5" a="1"/>
  <c r="M10" i="5" a="1"/>
  <c r="C10" i="5" a="1"/>
  <c r="H10" i="5" a="1"/>
  <c r="K11" i="5" a="1"/>
  <c r="J9" i="5" a="1"/>
  <c r="D9" i="5" a="1"/>
  <c r="I9" i="5" a="1"/>
  <c r="D2" i="3" a="1"/>
  <c r="O11" i="5" a="1"/>
  <c r="B3" i="8" a="1"/>
  <c r="P10" i="5" a="1"/>
  <c r="D10" i="5" a="1"/>
  <c r="P11" i="5" a="1"/>
  <c r="J10" i="5" a="1"/>
  <c r="C6" i="4" a="1"/>
  <c r="O9" i="5" a="1"/>
  <c r="F10" i="5" a="1"/>
  <c r="L11" i="5" a="1"/>
  <c r="M11" i="5" a="1"/>
  <c r="H9" i="5" a="1"/>
  <c r="F7" i="85" l="1"/>
  <c r="H7" i="91"/>
  <c r="I7" i="97"/>
  <c r="C7" i="85"/>
  <c r="D7" i="91"/>
  <c r="B7" i="85"/>
  <c r="E2" i="42"/>
  <c r="N7" i="97"/>
  <c r="E7" i="85"/>
  <c r="O7" i="85"/>
  <c r="F7" i="97"/>
  <c r="I7" i="85"/>
  <c r="B7" i="91"/>
  <c r="C7" i="97"/>
  <c r="E7" i="97"/>
  <c r="L7" i="85"/>
  <c r="I2" i="42"/>
  <c r="C2" i="42"/>
  <c r="M7" i="85"/>
  <c r="N7" i="85"/>
  <c r="P7" i="91"/>
  <c r="Q7" i="97"/>
  <c r="K7" i="85"/>
  <c r="L7" i="91"/>
  <c r="M7" i="91"/>
  <c r="F7" i="91"/>
  <c r="H7" i="97"/>
  <c r="C7" i="91"/>
  <c r="D7" i="97"/>
  <c r="M7" i="97"/>
  <c r="P7" i="97"/>
  <c r="J7" i="85"/>
  <c r="K7" i="91"/>
  <c r="O7" i="91"/>
  <c r="Q7" i="85"/>
  <c r="K7" i="97"/>
  <c r="O7" i="97"/>
  <c r="H7" i="85"/>
  <c r="I7" i="91"/>
  <c r="B7" i="97"/>
  <c r="D7" i="85"/>
  <c r="P7" i="85"/>
  <c r="Q7" i="91"/>
  <c r="J7" i="97"/>
  <c r="O2" i="42"/>
  <c r="Q2" i="42"/>
  <c r="M2" i="42"/>
  <c r="Q2" i="33"/>
  <c r="D2" i="33"/>
  <c r="V2" i="33"/>
  <c r="J2" i="42"/>
  <c r="K2" i="42"/>
  <c r="F2" i="42"/>
  <c r="I2" i="33"/>
  <c r="T2" i="33"/>
  <c r="T2" i="35"/>
  <c r="J2" i="31"/>
  <c r="H2" i="33"/>
  <c r="E2" i="33"/>
  <c r="U2" i="42"/>
  <c r="Q2" i="31"/>
  <c r="R2" i="42"/>
  <c r="D2" i="42"/>
  <c r="V2" i="42"/>
  <c r="G2" i="33"/>
  <c r="P2" i="33"/>
  <c r="M2" i="33"/>
  <c r="K4" i="35"/>
  <c r="P2" i="42"/>
  <c r="S2" i="42"/>
  <c r="B2" i="42"/>
  <c r="L2" i="42"/>
  <c r="G2" i="42"/>
  <c r="C2" i="33"/>
  <c r="B2" i="33"/>
  <c r="U2" i="33"/>
  <c r="N2" i="42"/>
  <c r="H2" i="42"/>
  <c r="T2" i="42"/>
  <c r="K2" i="33"/>
  <c r="J2" i="33"/>
  <c r="H4" i="35"/>
  <c r="K11" i="5"/>
  <c r="J10" i="5"/>
  <c r="Q9" i="5"/>
  <c r="O10" i="5"/>
  <c r="I10" i="5"/>
  <c r="C2" i="6"/>
  <c r="G9" i="5"/>
  <c r="H9" i="5"/>
  <c r="D9" i="5"/>
  <c r="P11" i="5"/>
  <c r="M10" i="5"/>
  <c r="Q10" i="5"/>
  <c r="P9" i="5"/>
  <c r="L9" i="5"/>
  <c r="M11" i="5"/>
  <c r="H10" i="5"/>
  <c r="D10" i="5"/>
  <c r="M9" i="5"/>
  <c r="F9" i="5"/>
  <c r="C9" i="5"/>
  <c r="C2" i="2"/>
  <c r="D2" i="3"/>
  <c r="L11" i="5"/>
  <c r="E10" i="5"/>
  <c r="P10" i="5"/>
  <c r="L10" i="5"/>
  <c r="N9" i="5"/>
  <c r="K9" i="5"/>
  <c r="C2" i="7"/>
  <c r="C6" i="4"/>
  <c r="F10" i="5"/>
  <c r="C10" i="5"/>
  <c r="B3" i="8"/>
  <c r="B9" i="5"/>
  <c r="C11" i="5"/>
  <c r="G2" i="6"/>
  <c r="N10" i="5"/>
  <c r="K10" i="5"/>
  <c r="O9" i="5"/>
  <c r="J9" i="5"/>
  <c r="O11" i="5"/>
  <c r="G10" i="5"/>
  <c r="B10" i="5"/>
  <c r="E2" i="6"/>
  <c r="E9" i="5"/>
  <c r="I9" i="5"/>
  <c r="U2" i="272"/>
  <c r="M2" i="272"/>
  <c r="E2" i="272"/>
  <c r="S2" i="272"/>
  <c r="K2" i="272"/>
  <c r="C2" i="272"/>
  <c r="R2" i="272"/>
  <c r="J2" i="272"/>
  <c r="B2" i="272"/>
  <c r="Q2" i="272"/>
  <c r="F2" i="272"/>
  <c r="P2" i="272"/>
  <c r="D2" i="272"/>
  <c r="O2" i="272"/>
  <c r="N2" i="272"/>
  <c r="L2" i="272"/>
  <c r="V2" i="272"/>
  <c r="T2" i="272"/>
  <c r="I2" i="272"/>
  <c r="H2" i="272"/>
  <c r="G2" i="272"/>
  <c r="G4" i="245"/>
  <c r="H4" i="245"/>
  <c r="K4" i="245"/>
  <c r="Q7" i="84"/>
  <c r="L4" i="35"/>
  <c r="G2" i="29"/>
  <c r="L2" i="29"/>
  <c r="Q2" i="29"/>
  <c r="V4" i="35"/>
  <c r="F4" i="35"/>
  <c r="N4" i="35"/>
  <c r="S2" i="278"/>
  <c r="K2" i="278"/>
  <c r="C2" i="278"/>
  <c r="Q2" i="278"/>
  <c r="I2" i="278"/>
  <c r="P2" i="278"/>
  <c r="H2" i="278"/>
  <c r="O2" i="278"/>
  <c r="G2" i="278"/>
  <c r="M2" i="278"/>
  <c r="L2" i="278"/>
  <c r="J2" i="278"/>
  <c r="V2" i="278"/>
  <c r="F2" i="278"/>
  <c r="U2" i="278"/>
  <c r="E2" i="278"/>
  <c r="T2" i="278"/>
  <c r="D2" i="278"/>
  <c r="R2" i="278"/>
  <c r="N2" i="278"/>
  <c r="B2" i="278"/>
  <c r="S2" i="270"/>
  <c r="Q2" i="270"/>
  <c r="P2" i="270"/>
  <c r="O2" i="270"/>
  <c r="G2" i="270"/>
  <c r="N2" i="270"/>
  <c r="F2" i="270"/>
  <c r="M2" i="270"/>
  <c r="E2" i="270"/>
  <c r="L2" i="270"/>
  <c r="D2" i="270"/>
  <c r="V2" i="270"/>
  <c r="K2" i="270"/>
  <c r="C2" i="270"/>
  <c r="T2" i="270"/>
  <c r="R2" i="270"/>
  <c r="J2" i="270"/>
  <c r="I2" i="270"/>
  <c r="H2" i="270"/>
  <c r="B2" i="270"/>
  <c r="U2" i="270"/>
  <c r="B2" i="215"/>
  <c r="P2" i="228"/>
  <c r="H2" i="228"/>
  <c r="O2" i="228"/>
  <c r="G2" i="228"/>
  <c r="V2" i="228"/>
  <c r="N2" i="228"/>
  <c r="F2" i="228"/>
  <c r="U2" i="228"/>
  <c r="M2" i="228"/>
  <c r="E2" i="228"/>
  <c r="T2" i="228"/>
  <c r="L2" i="228"/>
  <c r="D2" i="228"/>
  <c r="S2" i="228"/>
  <c r="K2" i="228"/>
  <c r="C2" i="228"/>
  <c r="R2" i="228"/>
  <c r="Q2" i="228"/>
  <c r="J2" i="228"/>
  <c r="I2" i="228"/>
  <c r="B2" i="228"/>
  <c r="E7" i="91"/>
  <c r="J7" i="91"/>
  <c r="M2" i="35"/>
  <c r="J2" i="35"/>
  <c r="G2" i="35"/>
  <c r="T2" i="243"/>
  <c r="L2" i="243"/>
  <c r="D2" i="243"/>
  <c r="S2" i="243"/>
  <c r="K2" i="243"/>
  <c r="C2" i="243"/>
  <c r="R2" i="243"/>
  <c r="J2" i="243"/>
  <c r="B2" i="243"/>
  <c r="Q2" i="243"/>
  <c r="I2" i="243"/>
  <c r="P2" i="243"/>
  <c r="H2" i="243"/>
  <c r="V2" i="243"/>
  <c r="N2" i="243"/>
  <c r="F2" i="243"/>
  <c r="U2" i="243"/>
  <c r="M2" i="243"/>
  <c r="E2" i="243"/>
  <c r="O2" i="243"/>
  <c r="G2" i="243"/>
  <c r="O4" i="245"/>
  <c r="P4" i="245"/>
  <c r="S4" i="245"/>
  <c r="S2" i="35"/>
  <c r="T2" i="279"/>
  <c r="L2" i="279"/>
  <c r="D2" i="279"/>
  <c r="R2" i="279"/>
  <c r="J2" i="279"/>
  <c r="B2" i="279"/>
  <c r="Q2" i="279"/>
  <c r="I2" i="279"/>
  <c r="P2" i="279"/>
  <c r="H2" i="279"/>
  <c r="N2" i="279"/>
  <c r="M2" i="279"/>
  <c r="K2" i="279"/>
  <c r="G2" i="279"/>
  <c r="V2" i="279"/>
  <c r="F2" i="279"/>
  <c r="U2" i="279"/>
  <c r="E2" i="279"/>
  <c r="S2" i="279"/>
  <c r="O2" i="279"/>
  <c r="C2" i="279"/>
  <c r="V2" i="237"/>
  <c r="N2" i="237"/>
  <c r="F2" i="237"/>
  <c r="U2" i="237"/>
  <c r="M2" i="237"/>
  <c r="E2" i="237"/>
  <c r="T2" i="237"/>
  <c r="L2" i="237"/>
  <c r="D2" i="237"/>
  <c r="S2" i="237"/>
  <c r="K2" i="237"/>
  <c r="C2" i="237"/>
  <c r="R2" i="237"/>
  <c r="J2" i="237"/>
  <c r="B2" i="237"/>
  <c r="Q2" i="237"/>
  <c r="I2" i="237"/>
  <c r="P2" i="237"/>
  <c r="H2" i="237"/>
  <c r="O2" i="237"/>
  <c r="G2" i="237"/>
  <c r="D2" i="185"/>
  <c r="R2" i="45"/>
  <c r="G2" i="45"/>
  <c r="E2" i="45"/>
  <c r="J2" i="45"/>
  <c r="V2" i="45"/>
  <c r="C2" i="45"/>
  <c r="B2" i="45"/>
  <c r="N2" i="45"/>
  <c r="U2" i="45"/>
  <c r="Q2" i="45"/>
  <c r="F2" i="45"/>
  <c r="S2" i="45"/>
  <c r="I2" i="45"/>
  <c r="T2" i="45"/>
  <c r="M2" i="45"/>
  <c r="K2" i="45"/>
  <c r="P2" i="45"/>
  <c r="L2" i="45"/>
  <c r="O2" i="45"/>
  <c r="H2" i="45"/>
  <c r="D2" i="45"/>
  <c r="U2" i="31"/>
  <c r="R2" i="31"/>
  <c r="G7" i="84"/>
  <c r="H7" i="84"/>
  <c r="D7" i="84"/>
  <c r="S4" i="35"/>
  <c r="E2" i="29"/>
  <c r="T2" i="29"/>
  <c r="B2" i="29"/>
  <c r="E2" i="35"/>
  <c r="Q2" i="276"/>
  <c r="I2" i="276"/>
  <c r="O2" i="276"/>
  <c r="G2" i="276"/>
  <c r="V2" i="276"/>
  <c r="N2" i="276"/>
  <c r="F2" i="276"/>
  <c r="U2" i="276"/>
  <c r="J2" i="276"/>
  <c r="T2" i="276"/>
  <c r="H2" i="276"/>
  <c r="S2" i="276"/>
  <c r="E2" i="276"/>
  <c r="R2" i="276"/>
  <c r="D2" i="276"/>
  <c r="P2" i="276"/>
  <c r="C2" i="276"/>
  <c r="M2" i="276"/>
  <c r="L2" i="276"/>
  <c r="K2" i="276"/>
  <c r="B2" i="276"/>
  <c r="B2" i="221"/>
  <c r="R2" i="234"/>
  <c r="J2" i="234"/>
  <c r="B2" i="234"/>
  <c r="Q2" i="234"/>
  <c r="I2" i="234"/>
  <c r="O2" i="234"/>
  <c r="G2" i="234"/>
  <c r="V2" i="234"/>
  <c r="N2" i="234"/>
  <c r="F2" i="234"/>
  <c r="U2" i="234"/>
  <c r="M2" i="234"/>
  <c r="E2" i="234"/>
  <c r="H2" i="234"/>
  <c r="D2" i="234"/>
  <c r="C2" i="234"/>
  <c r="T2" i="234"/>
  <c r="S2" i="234"/>
  <c r="P2" i="234"/>
  <c r="L2" i="234"/>
  <c r="K2" i="234"/>
  <c r="D4" i="35"/>
  <c r="V2" i="35"/>
  <c r="J7" i="84"/>
  <c r="T4" i="41"/>
  <c r="L4" i="41"/>
  <c r="D4" i="41"/>
  <c r="S4" i="41"/>
  <c r="K4" i="41"/>
  <c r="C4" i="41"/>
  <c r="R4" i="41"/>
  <c r="J4" i="41"/>
  <c r="B4" i="41"/>
  <c r="Q4" i="41"/>
  <c r="I4" i="41"/>
  <c r="P4" i="41"/>
  <c r="H4" i="41"/>
  <c r="V4" i="41"/>
  <c r="N4" i="41"/>
  <c r="F4" i="41"/>
  <c r="G4" i="41"/>
  <c r="U4" i="41"/>
  <c r="O4" i="41"/>
  <c r="M4" i="41"/>
  <c r="E4" i="41"/>
  <c r="O2" i="249"/>
  <c r="G2" i="249"/>
  <c r="V2" i="249"/>
  <c r="N2" i="249"/>
  <c r="F2" i="249"/>
  <c r="U2" i="249"/>
  <c r="M2" i="249"/>
  <c r="E2" i="249"/>
  <c r="T2" i="249"/>
  <c r="L2" i="249"/>
  <c r="D2" i="249"/>
  <c r="S2" i="249"/>
  <c r="K2" i="249"/>
  <c r="C2" i="249"/>
  <c r="R2" i="249"/>
  <c r="Q2" i="249"/>
  <c r="P2" i="249"/>
  <c r="J2" i="249"/>
  <c r="I2" i="249"/>
  <c r="B2" i="249"/>
  <c r="H2" i="249"/>
  <c r="Q2" i="240"/>
  <c r="I2" i="240"/>
  <c r="P2" i="240"/>
  <c r="H2" i="240"/>
  <c r="O2" i="240"/>
  <c r="G2" i="240"/>
  <c r="V2" i="240"/>
  <c r="N2" i="240"/>
  <c r="F2" i="240"/>
  <c r="U2" i="240"/>
  <c r="M2" i="240"/>
  <c r="E2" i="240"/>
  <c r="S2" i="240"/>
  <c r="K2" i="240"/>
  <c r="C2" i="240"/>
  <c r="R2" i="240"/>
  <c r="J2" i="240"/>
  <c r="B2" i="240"/>
  <c r="L2" i="240"/>
  <c r="D2" i="240"/>
  <c r="T2" i="240"/>
  <c r="E4" i="245"/>
  <c r="I4" i="245"/>
  <c r="D4" i="245"/>
  <c r="T2" i="267"/>
  <c r="L2" i="267"/>
  <c r="D2" i="267"/>
  <c r="R2" i="267"/>
  <c r="J2" i="267"/>
  <c r="B2" i="267"/>
  <c r="Q2" i="267"/>
  <c r="I2" i="267"/>
  <c r="P2" i="267"/>
  <c r="H2" i="267"/>
  <c r="G2" i="267"/>
  <c r="V2" i="267"/>
  <c r="F2" i="267"/>
  <c r="U2" i="267"/>
  <c r="E2" i="267"/>
  <c r="S2" i="267"/>
  <c r="C2" i="267"/>
  <c r="O2" i="267"/>
  <c r="N2" i="267"/>
  <c r="M2" i="267"/>
  <c r="K2" i="267"/>
  <c r="L6" i="98"/>
  <c r="L7" i="98" s="1"/>
  <c r="D6" i="98"/>
  <c r="D7" i="98" s="1"/>
  <c r="L6" i="92"/>
  <c r="D6" i="92"/>
  <c r="D7" i="92" s="1"/>
  <c r="L6" i="86"/>
  <c r="L7" i="86" s="1"/>
  <c r="D6" i="86"/>
  <c r="D7" i="86" s="1"/>
  <c r="K6" i="98"/>
  <c r="K7" i="98" s="1"/>
  <c r="C6" i="98"/>
  <c r="K6" i="92"/>
  <c r="C6" i="92"/>
  <c r="C7" i="92" s="1"/>
  <c r="K6" i="86"/>
  <c r="K7" i="86" s="1"/>
  <c r="C6" i="86"/>
  <c r="C7" i="86" s="1"/>
  <c r="J6" i="98"/>
  <c r="J7" i="98" s="1"/>
  <c r="B6" i="98"/>
  <c r="B7" i="98" s="1"/>
  <c r="J6" i="92"/>
  <c r="J7" i="92" s="1"/>
  <c r="B6" i="92"/>
  <c r="J6" i="86"/>
  <c r="J7" i="86" s="1"/>
  <c r="B6" i="86"/>
  <c r="B7" i="86" s="1"/>
  <c r="Q6" i="98"/>
  <c r="Q7" i="98" s="1"/>
  <c r="I6" i="98"/>
  <c r="I7" i="98" s="1"/>
  <c r="Q6" i="92"/>
  <c r="Q7" i="92" s="1"/>
  <c r="I6" i="92"/>
  <c r="I7" i="92" s="1"/>
  <c r="Q6" i="86"/>
  <c r="Q7" i="86" s="1"/>
  <c r="I6" i="86"/>
  <c r="I7" i="86" s="1"/>
  <c r="P6" i="98"/>
  <c r="P7" i="98" s="1"/>
  <c r="H6" i="98"/>
  <c r="H7" i="98" s="1"/>
  <c r="P6" i="92"/>
  <c r="P7" i="92" s="1"/>
  <c r="H6" i="92"/>
  <c r="H7" i="92" s="1"/>
  <c r="P6" i="86"/>
  <c r="P7" i="86" s="1"/>
  <c r="H6" i="86"/>
  <c r="N6" i="98"/>
  <c r="N7" i="98" s="1"/>
  <c r="F6" i="98"/>
  <c r="N6" i="92"/>
  <c r="F6" i="92"/>
  <c r="F7" i="92" s="1"/>
  <c r="N6" i="86"/>
  <c r="F6" i="86"/>
  <c r="F7" i="86" s="1"/>
  <c r="M6" i="98"/>
  <c r="M6" i="92"/>
  <c r="M7" i="92" s="1"/>
  <c r="M6" i="86"/>
  <c r="M7" i="86" s="1"/>
  <c r="G6" i="98"/>
  <c r="G7" i="98" s="1"/>
  <c r="G6" i="92"/>
  <c r="G6" i="86"/>
  <c r="G7" i="86" s="1"/>
  <c r="E6" i="98"/>
  <c r="E7" i="98" s="1"/>
  <c r="E6" i="92"/>
  <c r="E7" i="92" s="1"/>
  <c r="E6" i="86"/>
  <c r="E7" i="86" s="1"/>
  <c r="O6" i="98"/>
  <c r="O7" i="98" s="1"/>
  <c r="O6" i="92"/>
  <c r="O7" i="92" s="1"/>
  <c r="O6" i="86"/>
  <c r="O7" i="86" s="1"/>
  <c r="H2" i="209"/>
  <c r="F2" i="31"/>
  <c r="C2" i="31"/>
  <c r="G7" i="90"/>
  <c r="K2" i="29"/>
  <c r="F2" i="29"/>
  <c r="J2" i="29"/>
  <c r="B2" i="185"/>
  <c r="T2" i="264"/>
  <c r="L2" i="264"/>
  <c r="D2" i="264"/>
  <c r="S2" i="264"/>
  <c r="K2" i="264"/>
  <c r="C2" i="264"/>
  <c r="R2" i="264"/>
  <c r="J2" i="264"/>
  <c r="B2" i="264"/>
  <c r="Q2" i="264"/>
  <c r="I2" i="264"/>
  <c r="P2" i="264"/>
  <c r="H2" i="264"/>
  <c r="O2" i="264"/>
  <c r="G2" i="264"/>
  <c r="E2" i="264"/>
  <c r="V2" i="264"/>
  <c r="U2" i="264"/>
  <c r="N2" i="264"/>
  <c r="M2" i="264"/>
  <c r="F2" i="264"/>
  <c r="Q4" i="35"/>
  <c r="N7" i="86"/>
  <c r="L7" i="92"/>
  <c r="B2" i="194"/>
  <c r="V2" i="41"/>
  <c r="N2" i="41"/>
  <c r="F2" i="41"/>
  <c r="U2" i="41"/>
  <c r="M2" i="41"/>
  <c r="E2" i="41"/>
  <c r="T2" i="41"/>
  <c r="L2" i="41"/>
  <c r="D2" i="41"/>
  <c r="S2" i="41"/>
  <c r="R2" i="41"/>
  <c r="J2" i="41"/>
  <c r="B2" i="41"/>
  <c r="P2" i="41"/>
  <c r="H2" i="41"/>
  <c r="I2" i="41"/>
  <c r="G2" i="41"/>
  <c r="C2" i="41"/>
  <c r="Q2" i="41"/>
  <c r="K2" i="41"/>
  <c r="O2" i="41"/>
  <c r="T2" i="252"/>
  <c r="L2" i="252"/>
  <c r="D2" i="252"/>
  <c r="Q2" i="252"/>
  <c r="I2" i="252"/>
  <c r="O2" i="252"/>
  <c r="E2" i="252"/>
  <c r="N2" i="252"/>
  <c r="C2" i="252"/>
  <c r="M2" i="252"/>
  <c r="B2" i="252"/>
  <c r="V2" i="252"/>
  <c r="K2" i="252"/>
  <c r="U2" i="252"/>
  <c r="J2" i="252"/>
  <c r="S2" i="252"/>
  <c r="R2" i="252"/>
  <c r="P2" i="252"/>
  <c r="H2" i="252"/>
  <c r="F2" i="252"/>
  <c r="G2" i="252"/>
  <c r="Q4" i="263"/>
  <c r="I4" i="263"/>
  <c r="P4" i="263"/>
  <c r="H4" i="263"/>
  <c r="O4" i="263"/>
  <c r="G4" i="263"/>
  <c r="V4" i="263"/>
  <c r="N4" i="263"/>
  <c r="F4" i="263"/>
  <c r="U4" i="263"/>
  <c r="M4" i="263"/>
  <c r="E4" i="263"/>
  <c r="T4" i="263"/>
  <c r="L4" i="263"/>
  <c r="D4" i="263"/>
  <c r="S4" i="263"/>
  <c r="K4" i="263"/>
  <c r="R4" i="263"/>
  <c r="J4" i="263"/>
  <c r="C4" i="263"/>
  <c r="B4" i="263"/>
  <c r="G7" i="91"/>
  <c r="G7" i="85"/>
  <c r="M4" i="245"/>
  <c r="Q4" i="245"/>
  <c r="L4" i="245"/>
  <c r="C2" i="221"/>
  <c r="E2" i="31"/>
  <c r="N2" i="31"/>
  <c r="K2" i="31"/>
  <c r="F7" i="84"/>
  <c r="H7" i="90"/>
  <c r="I7" i="96"/>
  <c r="D7" i="90"/>
  <c r="M2" i="29"/>
  <c r="N2" i="29"/>
  <c r="I2" i="191"/>
  <c r="M7" i="98"/>
  <c r="S2" i="263"/>
  <c r="K2" i="263"/>
  <c r="C2" i="263"/>
  <c r="R2" i="263"/>
  <c r="J2" i="263"/>
  <c r="B2" i="263"/>
  <c r="Q2" i="263"/>
  <c r="I2" i="263"/>
  <c r="P2" i="263"/>
  <c r="H2" i="263"/>
  <c r="O2" i="263"/>
  <c r="G2" i="263"/>
  <c r="V2" i="263"/>
  <c r="N2" i="263"/>
  <c r="F2" i="263"/>
  <c r="D2" i="263"/>
  <c r="U2" i="263"/>
  <c r="T2" i="263"/>
  <c r="M2" i="263"/>
  <c r="L2" i="263"/>
  <c r="E2" i="263"/>
  <c r="G7" i="97"/>
  <c r="U4" i="245"/>
  <c r="B4" i="245"/>
  <c r="T4" i="245"/>
  <c r="T4" i="35"/>
  <c r="I2" i="31"/>
  <c r="V2" i="31"/>
  <c r="S2" i="31"/>
  <c r="M7" i="90"/>
  <c r="N7" i="84"/>
  <c r="L7" i="90"/>
  <c r="U2" i="29"/>
  <c r="V2" i="29"/>
  <c r="N7" i="92"/>
  <c r="K7" i="92"/>
  <c r="O2" i="35"/>
  <c r="O2" i="255"/>
  <c r="G2" i="255"/>
  <c r="T2" i="255"/>
  <c r="L2" i="255"/>
  <c r="D2" i="255"/>
  <c r="R2" i="255"/>
  <c r="H2" i="255"/>
  <c r="Q2" i="255"/>
  <c r="F2" i="255"/>
  <c r="P2" i="255"/>
  <c r="E2" i="255"/>
  <c r="N2" i="255"/>
  <c r="C2" i="255"/>
  <c r="M2" i="255"/>
  <c r="B2" i="255"/>
  <c r="I2" i="255"/>
  <c r="V2" i="255"/>
  <c r="U2" i="255"/>
  <c r="K2" i="255"/>
  <c r="J2" i="255"/>
  <c r="S2" i="255"/>
  <c r="B2" i="200"/>
  <c r="R2" i="258"/>
  <c r="J2" i="258"/>
  <c r="B2" i="258"/>
  <c r="Q2" i="258"/>
  <c r="I2" i="258"/>
  <c r="O2" i="258"/>
  <c r="G2" i="258"/>
  <c r="V2" i="258"/>
  <c r="K2" i="258"/>
  <c r="U2" i="258"/>
  <c r="H2" i="258"/>
  <c r="T2" i="258"/>
  <c r="F2" i="258"/>
  <c r="S2" i="258"/>
  <c r="E2" i="258"/>
  <c r="P2" i="258"/>
  <c r="D2" i="258"/>
  <c r="N2" i="258"/>
  <c r="C2" i="258"/>
  <c r="M2" i="258"/>
  <c r="L2" i="258"/>
  <c r="B2" i="203"/>
  <c r="C2" i="173"/>
  <c r="G2" i="227" s="1"/>
  <c r="O2" i="246"/>
  <c r="G2" i="246"/>
  <c r="V2" i="246"/>
  <c r="N2" i="246"/>
  <c r="F2" i="246"/>
  <c r="U2" i="246"/>
  <c r="M2" i="246"/>
  <c r="E2" i="246"/>
  <c r="T2" i="246"/>
  <c r="L2" i="246"/>
  <c r="D2" i="246"/>
  <c r="S2" i="246"/>
  <c r="K2" i="246"/>
  <c r="C2" i="246"/>
  <c r="Q2" i="246"/>
  <c r="I2" i="246"/>
  <c r="P2" i="246"/>
  <c r="H2" i="246"/>
  <c r="R2" i="246"/>
  <c r="J2" i="246"/>
  <c r="B2" i="246"/>
  <c r="B2" i="191"/>
  <c r="F4" i="245"/>
  <c r="J4" i="245"/>
  <c r="B2" i="197"/>
  <c r="C4" i="35"/>
  <c r="P2" i="35"/>
  <c r="M2" i="31"/>
  <c r="H2" i="31"/>
  <c r="D2" i="31"/>
  <c r="O2" i="29"/>
  <c r="H2" i="29"/>
  <c r="F7" i="98"/>
  <c r="B7" i="92"/>
  <c r="C7" i="98"/>
  <c r="R2" i="35"/>
  <c r="R4" i="35"/>
  <c r="V2" i="273"/>
  <c r="N2" i="273"/>
  <c r="F2" i="273"/>
  <c r="T2" i="273"/>
  <c r="L2" i="273"/>
  <c r="D2" i="273"/>
  <c r="S2" i="273"/>
  <c r="K2" i="273"/>
  <c r="C2" i="273"/>
  <c r="R2" i="273"/>
  <c r="G2" i="273"/>
  <c r="Q2" i="273"/>
  <c r="E2" i="273"/>
  <c r="P2" i="273"/>
  <c r="B2" i="273"/>
  <c r="O2" i="273"/>
  <c r="M2" i="273"/>
  <c r="U2" i="273"/>
  <c r="J2" i="273"/>
  <c r="I2" i="273"/>
  <c r="H2" i="273"/>
  <c r="O2" i="231"/>
  <c r="G2" i="231"/>
  <c r="V2" i="231"/>
  <c r="N2" i="231"/>
  <c r="F2" i="231"/>
  <c r="T2" i="231"/>
  <c r="L2" i="231"/>
  <c r="D2" i="231"/>
  <c r="S2" i="231"/>
  <c r="K2" i="231"/>
  <c r="C2" i="231"/>
  <c r="R2" i="231"/>
  <c r="J2" i="231"/>
  <c r="B2" i="231"/>
  <c r="E2" i="231"/>
  <c r="U2" i="231"/>
  <c r="Q2" i="231"/>
  <c r="P2" i="231"/>
  <c r="M2" i="231"/>
  <c r="I2" i="231"/>
  <c r="H2" i="231"/>
  <c r="B2" i="176"/>
  <c r="S2" i="242"/>
  <c r="K2" i="242"/>
  <c r="C2" i="242"/>
  <c r="R2" i="242"/>
  <c r="J2" i="242"/>
  <c r="B2" i="242"/>
  <c r="Q2" i="242"/>
  <c r="I2" i="242"/>
  <c r="P2" i="242"/>
  <c r="H2" i="242"/>
  <c r="O2" i="242"/>
  <c r="G2" i="242"/>
  <c r="U2" i="242"/>
  <c r="M2" i="242"/>
  <c r="E2" i="242"/>
  <c r="T2" i="242"/>
  <c r="L2" i="242"/>
  <c r="D2" i="242"/>
  <c r="N2" i="242"/>
  <c r="F2" i="242"/>
  <c r="V2" i="242"/>
  <c r="N4" i="245"/>
  <c r="R4" i="245"/>
  <c r="T2" i="236"/>
  <c r="L2" i="236"/>
  <c r="D2" i="236"/>
  <c r="S2" i="236"/>
  <c r="K2" i="236"/>
  <c r="C2" i="236"/>
  <c r="Q2" i="236"/>
  <c r="I2" i="236"/>
  <c r="P2" i="236"/>
  <c r="H2" i="236"/>
  <c r="O2" i="236"/>
  <c r="G2" i="236"/>
  <c r="J2" i="236"/>
  <c r="F2" i="236"/>
  <c r="E2" i="236"/>
  <c r="V2" i="236"/>
  <c r="B2" i="236"/>
  <c r="U2" i="236"/>
  <c r="R2" i="236"/>
  <c r="N2" i="236"/>
  <c r="M2" i="236"/>
  <c r="L2" i="35"/>
  <c r="O2" i="31"/>
  <c r="P2" i="31"/>
  <c r="L2" i="31"/>
  <c r="N7" i="90"/>
  <c r="P7" i="96"/>
  <c r="K7" i="90"/>
  <c r="L7" i="96"/>
  <c r="S2" i="29"/>
  <c r="P2" i="29"/>
  <c r="Q2" i="35"/>
  <c r="Q2" i="261"/>
  <c r="I2" i="261"/>
  <c r="P2" i="261"/>
  <c r="H2" i="261"/>
  <c r="O2" i="261"/>
  <c r="G2" i="261"/>
  <c r="V2" i="261"/>
  <c r="N2" i="261"/>
  <c r="F2" i="261"/>
  <c r="U2" i="261"/>
  <c r="M2" i="261"/>
  <c r="E2" i="261"/>
  <c r="T2" i="261"/>
  <c r="L2" i="261"/>
  <c r="D2" i="261"/>
  <c r="B2" i="261"/>
  <c r="S2" i="261"/>
  <c r="J2" i="261"/>
  <c r="C2" i="261"/>
  <c r="R2" i="261"/>
  <c r="K2" i="261"/>
  <c r="U4" i="227"/>
  <c r="M4" i="227"/>
  <c r="E4" i="227"/>
  <c r="T4" i="227"/>
  <c r="L4" i="227"/>
  <c r="D4" i="227"/>
  <c r="S4" i="227"/>
  <c r="K4" i="227"/>
  <c r="C4" i="227"/>
  <c r="R4" i="227"/>
  <c r="J4" i="227"/>
  <c r="B4" i="227"/>
  <c r="Q4" i="227"/>
  <c r="I4" i="227"/>
  <c r="P4" i="227"/>
  <c r="H4" i="227"/>
  <c r="O4" i="227"/>
  <c r="N4" i="227"/>
  <c r="G4" i="227"/>
  <c r="F4" i="227"/>
  <c r="V4" i="227"/>
  <c r="I2" i="179"/>
  <c r="Q2" i="233" s="1"/>
  <c r="V4" i="245"/>
  <c r="K2" i="35"/>
  <c r="I2" i="206"/>
  <c r="H2" i="260" s="1"/>
  <c r="G2" i="31"/>
  <c r="B2" i="31"/>
  <c r="E7" i="84"/>
  <c r="F7" i="96"/>
  <c r="I7" i="84"/>
  <c r="C7" i="96"/>
  <c r="C2" i="29"/>
  <c r="D2" i="29"/>
  <c r="I2" i="29"/>
  <c r="D2" i="212"/>
  <c r="H2" i="35"/>
  <c r="F2" i="197"/>
  <c r="G7" i="92"/>
  <c r="H7" i="86"/>
  <c r="B2" i="212"/>
  <c r="B7" i="84"/>
  <c r="B2" i="6" a="1"/>
  <c r="N11" i="5" a="1"/>
  <c r="J11" i="5" a="1"/>
  <c r="B11" i="5" a="1"/>
  <c r="F11" i="5" a="1"/>
  <c r="B4" i="8" a="1"/>
  <c r="E11" i="5" a="1"/>
  <c r="D11" i="5" a="1"/>
  <c r="D2" i="7" a="1"/>
  <c r="Q11" i="5" a="1"/>
  <c r="I11" i="5" a="1"/>
  <c r="D2" i="6" a="1"/>
  <c r="C2" i="8" a="1"/>
  <c r="F2" i="6" a="1"/>
  <c r="G11" i="5" a="1"/>
  <c r="B2" i="3" a="1"/>
  <c r="H11" i="5" a="1"/>
  <c r="B2" i="7" a="1"/>
  <c r="F2" i="6" l="1"/>
  <c r="B11" i="5"/>
  <c r="N11" i="5"/>
  <c r="D11" i="5"/>
  <c r="H11" i="5"/>
  <c r="G11" i="5"/>
  <c r="I11" i="5"/>
  <c r="C2" i="8"/>
  <c r="Q11" i="5"/>
  <c r="J11" i="5"/>
  <c r="B2" i="6"/>
  <c r="B2" i="7"/>
  <c r="B2" i="3"/>
  <c r="E11" i="5"/>
  <c r="B4" i="8"/>
  <c r="D2" i="6"/>
  <c r="F11" i="5"/>
  <c r="D2" i="7"/>
  <c r="B2" i="233"/>
  <c r="U2" i="233"/>
  <c r="V2" i="269"/>
  <c r="N2" i="269"/>
  <c r="F2" i="269"/>
  <c r="U2" i="269"/>
  <c r="M2" i="269"/>
  <c r="E2" i="269"/>
  <c r="T2" i="269"/>
  <c r="L2" i="269"/>
  <c r="D2" i="269"/>
  <c r="S2" i="269"/>
  <c r="K2" i="269"/>
  <c r="C2" i="269"/>
  <c r="R2" i="269"/>
  <c r="J2" i="269"/>
  <c r="B2" i="269"/>
  <c r="P2" i="269"/>
  <c r="O2" i="269"/>
  <c r="I2" i="269"/>
  <c r="H2" i="269"/>
  <c r="G2" i="269"/>
  <c r="Q2" i="269"/>
  <c r="B2" i="227"/>
  <c r="T2" i="227"/>
  <c r="O2" i="227"/>
  <c r="R2" i="260"/>
  <c r="M2" i="260"/>
  <c r="P2" i="260"/>
  <c r="S2" i="266"/>
  <c r="K2" i="266"/>
  <c r="C2" i="266"/>
  <c r="Q2" i="266"/>
  <c r="P2" i="266"/>
  <c r="O2" i="266"/>
  <c r="G2" i="266"/>
  <c r="V2" i="266"/>
  <c r="I2" i="266"/>
  <c r="U2" i="266"/>
  <c r="H2" i="266"/>
  <c r="T2" i="266"/>
  <c r="F2" i="266"/>
  <c r="R2" i="266"/>
  <c r="E2" i="266"/>
  <c r="N2" i="266"/>
  <c r="D2" i="266"/>
  <c r="M2" i="266"/>
  <c r="B2" i="266"/>
  <c r="L2" i="266"/>
  <c r="J2" i="266"/>
  <c r="C2" i="233"/>
  <c r="F2" i="233"/>
  <c r="J2" i="227"/>
  <c r="E2" i="227"/>
  <c r="C2" i="260"/>
  <c r="U2" i="260"/>
  <c r="G2" i="233"/>
  <c r="N2" i="233"/>
  <c r="R2" i="227"/>
  <c r="M2" i="227"/>
  <c r="K2" i="260"/>
  <c r="F2" i="260"/>
  <c r="J2" i="233"/>
  <c r="D2" i="233"/>
  <c r="V2" i="233"/>
  <c r="C2" i="227"/>
  <c r="U2" i="227"/>
  <c r="S2" i="260"/>
  <c r="N2" i="260"/>
  <c r="S2" i="251"/>
  <c r="K2" i="251"/>
  <c r="C2" i="251"/>
  <c r="P2" i="251"/>
  <c r="H2" i="251"/>
  <c r="N2" i="251"/>
  <c r="D2" i="251"/>
  <c r="M2" i="251"/>
  <c r="B2" i="251"/>
  <c r="V2" i="251"/>
  <c r="L2" i="251"/>
  <c r="U2" i="251"/>
  <c r="J2" i="251"/>
  <c r="T2" i="251"/>
  <c r="I2" i="251"/>
  <c r="E2" i="251"/>
  <c r="R2" i="251"/>
  <c r="Q2" i="251"/>
  <c r="G2" i="251"/>
  <c r="F2" i="251"/>
  <c r="O2" i="251"/>
  <c r="V2" i="254"/>
  <c r="N2" i="254"/>
  <c r="F2" i="254"/>
  <c r="S2" i="254"/>
  <c r="K2" i="254"/>
  <c r="C2" i="254"/>
  <c r="Q2" i="254"/>
  <c r="G2" i="254"/>
  <c r="P2" i="254"/>
  <c r="E2" i="254"/>
  <c r="O2" i="254"/>
  <c r="D2" i="254"/>
  <c r="M2" i="254"/>
  <c r="B2" i="254"/>
  <c r="L2" i="254"/>
  <c r="J2" i="254"/>
  <c r="I2" i="254"/>
  <c r="H2" i="254"/>
  <c r="T2" i="254"/>
  <c r="R2" i="254"/>
  <c r="U2" i="254"/>
  <c r="K2" i="233"/>
  <c r="L2" i="233"/>
  <c r="H2" i="233"/>
  <c r="V2" i="248"/>
  <c r="N2" i="248"/>
  <c r="F2" i="248"/>
  <c r="U2" i="248"/>
  <c r="M2" i="248"/>
  <c r="E2" i="248"/>
  <c r="T2" i="248"/>
  <c r="L2" i="248"/>
  <c r="D2" i="248"/>
  <c r="S2" i="248"/>
  <c r="K2" i="248"/>
  <c r="C2" i="248"/>
  <c r="R2" i="248"/>
  <c r="J2" i="248"/>
  <c r="B2" i="248"/>
  <c r="Q2" i="248"/>
  <c r="P2" i="248"/>
  <c r="O2" i="248"/>
  <c r="I2" i="248"/>
  <c r="H2" i="248"/>
  <c r="G2" i="248"/>
  <c r="H2" i="227"/>
  <c r="K2" i="227"/>
  <c r="F2" i="227"/>
  <c r="B2" i="260"/>
  <c r="D2" i="260"/>
  <c r="V2" i="260"/>
  <c r="V2" i="230"/>
  <c r="N2" i="230"/>
  <c r="F2" i="230"/>
  <c r="U2" i="230"/>
  <c r="M2" i="230"/>
  <c r="E2" i="230"/>
  <c r="S2" i="230"/>
  <c r="K2" i="230"/>
  <c r="C2" i="230"/>
  <c r="R2" i="230"/>
  <c r="J2" i="230"/>
  <c r="Q2" i="230"/>
  <c r="I2" i="230"/>
  <c r="D2" i="230"/>
  <c r="B2" i="230"/>
  <c r="T2" i="230"/>
  <c r="P2" i="230"/>
  <c r="O2" i="230"/>
  <c r="L2" i="230"/>
  <c r="H2" i="230"/>
  <c r="G2" i="230"/>
  <c r="O2" i="233"/>
  <c r="T2" i="233"/>
  <c r="P2" i="233"/>
  <c r="P2" i="239"/>
  <c r="H2" i="239"/>
  <c r="O2" i="239"/>
  <c r="G2" i="239"/>
  <c r="V2" i="239"/>
  <c r="N2" i="239"/>
  <c r="F2" i="239"/>
  <c r="U2" i="239"/>
  <c r="M2" i="239"/>
  <c r="E2" i="239"/>
  <c r="T2" i="239"/>
  <c r="L2" i="239"/>
  <c r="D2" i="239"/>
  <c r="S2" i="239"/>
  <c r="K2" i="239"/>
  <c r="C2" i="239"/>
  <c r="R2" i="239"/>
  <c r="J2" i="239"/>
  <c r="B2" i="239"/>
  <c r="Q2" i="239"/>
  <c r="I2" i="239"/>
  <c r="P2" i="275"/>
  <c r="H2" i="275"/>
  <c r="V2" i="275"/>
  <c r="N2" i="275"/>
  <c r="F2" i="275"/>
  <c r="U2" i="275"/>
  <c r="M2" i="275"/>
  <c r="E2" i="275"/>
  <c r="T2" i="275"/>
  <c r="I2" i="275"/>
  <c r="S2" i="275"/>
  <c r="G2" i="275"/>
  <c r="R2" i="275"/>
  <c r="D2" i="275"/>
  <c r="Q2" i="275"/>
  <c r="C2" i="275"/>
  <c r="O2" i="275"/>
  <c r="B2" i="275"/>
  <c r="K2" i="275"/>
  <c r="J2" i="275"/>
  <c r="L2" i="275"/>
  <c r="I2" i="227"/>
  <c r="S2" i="227"/>
  <c r="N2" i="227"/>
  <c r="I2" i="260"/>
  <c r="L2" i="260"/>
  <c r="G2" i="260"/>
  <c r="Q2" i="257"/>
  <c r="I2" i="257"/>
  <c r="P2" i="257"/>
  <c r="H2" i="257"/>
  <c r="V2" i="257"/>
  <c r="N2" i="257"/>
  <c r="F2" i="257"/>
  <c r="U2" i="257"/>
  <c r="J2" i="257"/>
  <c r="T2" i="257"/>
  <c r="G2" i="257"/>
  <c r="S2" i="257"/>
  <c r="E2" i="257"/>
  <c r="R2" i="257"/>
  <c r="D2" i="257"/>
  <c r="O2" i="257"/>
  <c r="C2" i="257"/>
  <c r="M2" i="257"/>
  <c r="B2" i="257"/>
  <c r="L2" i="257"/>
  <c r="K2" i="257"/>
  <c r="R2" i="233"/>
  <c r="E2" i="233"/>
  <c r="I2" i="233"/>
  <c r="P2" i="227"/>
  <c r="D2" i="227"/>
  <c r="V2" i="227"/>
  <c r="J2" i="260"/>
  <c r="T2" i="260"/>
  <c r="O2" i="260"/>
  <c r="V2" i="245"/>
  <c r="N2" i="245"/>
  <c r="F2" i="245"/>
  <c r="U2" i="245"/>
  <c r="M2" i="245"/>
  <c r="E2" i="245"/>
  <c r="T2" i="245"/>
  <c r="L2" i="245"/>
  <c r="D2" i="245"/>
  <c r="S2" i="245"/>
  <c r="K2" i="245"/>
  <c r="C2" i="245"/>
  <c r="R2" i="245"/>
  <c r="J2" i="245"/>
  <c r="B2" i="245"/>
  <c r="P2" i="245"/>
  <c r="H2" i="245"/>
  <c r="O2" i="245"/>
  <c r="G2" i="245"/>
  <c r="Q2" i="245"/>
  <c r="I2" i="245"/>
  <c r="S2" i="233"/>
  <c r="M2" i="233"/>
  <c r="Q2" i="227"/>
  <c r="L2" i="227"/>
  <c r="Q2" i="260"/>
  <c r="E2" i="260"/>
  <c r="B2" i="8" a="1"/>
  <c r="B2"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1B68CEDE-DCFA-42E5-A5EE-294060836FBE}">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<sst xmlns="http://schemas.openxmlformats.org/spreadsheetml/2006/main" count="22885" uniqueCount="441">
  <si>
    <t>GW</t>
  </si>
  <si>
    <t>BWM</t>
  </si>
  <si>
    <t>PW1</t>
  </si>
  <si>
    <t>PW2</t>
  </si>
  <si>
    <t>OD</t>
  </si>
  <si>
    <t>HTc</t>
  </si>
  <si>
    <t>HTnc</t>
  </si>
  <si>
    <t>PM</t>
  </si>
  <si>
    <t>IR</t>
  </si>
  <si>
    <t>POF</t>
  </si>
  <si>
    <t>AC</t>
  </si>
  <si>
    <t>TE</t>
  </si>
  <si>
    <t>FE</t>
  </si>
  <si>
    <t>ME</t>
  </si>
  <si>
    <t>ET</t>
  </si>
  <si>
    <t>LU</t>
  </si>
  <si>
    <t>RDw</t>
  </si>
  <si>
    <t>RDm</t>
  </si>
  <si>
    <t>RDf</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</si>
  <si>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</si>
  <si>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</si>
  <si>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</si>
  <si>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</si>
  <si>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</si>
  <si>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</si>
  <si>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</si>
  <si>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</si>
  <si>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</si>
  <si>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</si>
  <si>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</si>
  <si>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</si>
  <si>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</si>
  <si>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</si>
  <si>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</si>
  <si>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</si>
  <si>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</si>
  <si>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</si>
  <si>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</si>
  <si>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</si>
  <si>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</si>
  <si>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Home composting</t>
  </si>
  <si>
    <t>Industrial composting</t>
  </si>
  <si>
    <t>Anaerobic digestion</t>
  </si>
  <si>
    <t>Compost</t>
  </si>
  <si>
    <t>Biogas</t>
  </si>
  <si>
    <t>Others</t>
  </si>
  <si>
    <t>amount</t>
  </si>
  <si>
    <t>waste_generation</t>
  </si>
  <si>
    <t>PW1_apples</t>
  </si>
  <si>
    <t>PW1_bananas</t>
  </si>
  <si>
    <t>home_composting_apples</t>
  </si>
  <si>
    <t>home_composting_bananas</t>
  </si>
  <si>
    <t>PW2_apples</t>
  </si>
  <si>
    <t>PW2_bananas</t>
  </si>
  <si>
    <t>industrial_composting_apples</t>
  </si>
  <si>
    <t>anaerobic_digestion_apples</t>
  </si>
  <si>
    <t>a7324bc4c825a561174c1d3c3de59fa0</t>
  </si>
  <si>
    <t>f8b9f4e1cdefe8ef1e735a212cc51382</t>
  </si>
  <si>
    <t>industrial_composting_bananas</t>
  </si>
  <si>
    <t>anaerobic_digestion_bananas</t>
  </si>
  <si>
    <t>706d028753e10bd272f351d23aa1ff33</t>
  </si>
  <si>
    <t>0bf1660f8a1c97add969b60c8b822f06</t>
  </si>
  <si>
    <t>3226465c64f518adf8d0bce9880c78f0</t>
  </si>
  <si>
    <t>911c4ec4da61447f2c8e05e76f556443</t>
  </si>
  <si>
    <t>6dc1b46f-ee89-4495-95c4-b8a637bcd6cb</t>
  </si>
  <si>
    <t>73ed05cc-9727-4abf-9516-4b5c0fe54a16</t>
  </si>
  <si>
    <t>af01e564-f816-4906-bd4f-b7c932f926b9</t>
  </si>
  <si>
    <t>190d9910-5d04-4c97-abea-3b39682b7ed6</t>
  </si>
  <si>
    <t>175baa64-d985-4c5e-84ef-67cc3a1cf952</t>
  </si>
  <si>
    <t>baf58fc9-573c-419c-8c16-831ac03203b9</t>
  </si>
  <si>
    <t>5d368100-b1bc-4456-8420-e469edccf349</t>
  </si>
  <si>
    <t>9990b51b-7023-4700-bca0-1a32ef921f74</t>
  </si>
  <si>
    <t>ece0d02623ececa9be635634d30c9fad</t>
  </si>
  <si>
    <t>ff1c8e1f34a25cccba366c1a2c8c47c4</t>
  </si>
  <si>
    <t>4c91d5adcf36eac12920142fb819a2c4</t>
  </si>
  <si>
    <t>26ebe3c3a50e72de9d8935f04501b9dd</t>
  </si>
  <si>
    <t>1f03642b328aed91d4bf2853a7ebf854</t>
  </si>
  <si>
    <t>e3cfaa07-9b68-4461-a06f-a0e4e59d41d3</t>
  </si>
  <si>
    <t>075e433b-4be4-448e-9510-9a5029c1ce94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</si>
  <si>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</si>
  <si>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</si>
  <si>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</si>
  <si>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</si>
  <si>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</si>
  <si>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</si>
  <si>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</si>
  <si>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</si>
  <si>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</si>
  <si>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</si>
  <si>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</si>
  <si>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P1</t>
  </si>
  <si>
    <t>Waste Quantity</t>
  </si>
  <si>
    <t>P2</t>
  </si>
  <si>
    <t>share of biowaste to home composting</t>
  </si>
  <si>
    <t>P3</t>
  </si>
  <si>
    <t>industrial biowaste treatment: share to anaerobic digestion</t>
  </si>
  <si>
    <t>P4</t>
  </si>
  <si>
    <t>industrial biowaste treatment: transport to treatment facilities</t>
  </si>
  <si>
    <t>Parameter Value - S1</t>
  </si>
  <si>
    <t>Parameter Value - S2</t>
  </si>
  <si>
    <t>Parameter Value - S3</t>
  </si>
  <si>
    <t>Parameter Value - S4</t>
  </si>
  <si>
    <t>Parameter Value - S5</t>
  </si>
  <si>
    <t>Parameter Value - default</t>
  </si>
  <si>
    <t>Unit</t>
  </si>
  <si>
    <t>kilogram</t>
  </si>
  <si>
    <t>-</t>
  </si>
  <si>
    <t>ton kilometer</t>
  </si>
  <si>
    <t>Group</t>
  </si>
  <si>
    <t>None</t>
  </si>
  <si>
    <t>relative</t>
  </si>
  <si>
    <t>absolute [kg]</t>
  </si>
  <si>
    <t>apples</t>
  </si>
  <si>
    <t>bananas</t>
  </si>
  <si>
    <t>input</t>
  </si>
  <si>
    <t>biowaste generation</t>
  </si>
  <si>
    <t>home composting</t>
  </si>
  <si>
    <t>industrial biowaste treatment</t>
  </si>
  <si>
    <t>home composting, apples</t>
  </si>
  <si>
    <t>home composting, bananas</t>
  </si>
  <si>
    <t>treatment of biowaste, home composting, apples</t>
  </si>
  <si>
    <t>treatment of biowaste, home composting, bananas</t>
  </si>
  <si>
    <t>industrial biowaste treatment, apples</t>
  </si>
  <si>
    <t>industrial biowaste treatment, bananas</t>
  </si>
  <si>
    <t>treatment of biowaste, industrial composting, apples</t>
  </si>
  <si>
    <t>treatment of biowaste by anaerobic digestion, apples</t>
  </si>
  <si>
    <t>market for municipal waste collection service by 21 metric ton lorry</t>
  </si>
  <si>
    <t>market for transport, freight, lorry 16-32 metric ton, EURO5</t>
  </si>
  <si>
    <t>treatment of biowaste, industrial composting, bananas</t>
  </si>
  <si>
    <t>treatment of biowaste by anaerobic digestion, bananas</t>
  </si>
  <si>
    <t>market for waste polyethylene</t>
  </si>
  <si>
    <t>market for polyethylene, high density, granulate</t>
  </si>
  <si>
    <t>injection moulding</t>
  </si>
  <si>
    <t>market for compost</t>
  </si>
  <si>
    <t>Dinitrogen monoxide</t>
  </si>
  <si>
    <t>Carbon dioxide, non-fossil</t>
  </si>
  <si>
    <t>Oxygen</t>
  </si>
  <si>
    <t>Occupation, urban, green area</t>
  </si>
  <si>
    <t>NMVOC, non-methane volatile organic compounds, unspecified origin</t>
  </si>
  <si>
    <t>Methane, non-fossil</t>
  </si>
  <si>
    <t>Water</t>
  </si>
  <si>
    <t>Ammonia</t>
  </si>
  <si>
    <t>market for municipal solid waste</t>
  </si>
  <si>
    <t>market for wastewater, average</t>
  </si>
  <si>
    <t>composting facility construction, open</t>
  </si>
  <si>
    <t>market for electricity, low voltage</t>
  </si>
  <si>
    <t>market for machine operation, diesel, &gt;= 74.57 kW, low load factor</t>
  </si>
  <si>
    <t>Hydrogen sulfide</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</si>
  <si>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</si>
  <si>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</si>
  <si>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</si>
  <si>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</si>
  <si>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</si>
  <si>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</si>
  <si>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</si>
  <si>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</si>
  <si>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</si>
  <si>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</si>
  <si>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</si>
  <si>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</si>
  <si>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square meter-year</t>
  </si>
  <si>
    <t>cubic meter</t>
  </si>
  <si>
    <t>unit</t>
  </si>
  <si>
    <t>kilowatt hour</t>
  </si>
  <si>
    <t>hour</t>
  </si>
  <si>
    <t>megajoule</t>
  </si>
  <si>
    <t>input location</t>
  </si>
  <si>
    <t>DE</t>
  </si>
  <si>
    <t>GLO</t>
  </si>
  <si>
    <t>RoW</t>
  </si>
  <si>
    <t>FR</t>
  </si>
  <si>
    <t>RER</t>
  </si>
  <si>
    <t>('air', 'urban air close to ground')</t>
  </si>
  <si>
    <t>('natural resource', 'in air')</t>
  </si>
  <si>
    <t>('natural resource', 'land')</t>
  </si>
  <si>
    <t>CH</t>
  </si>
  <si>
    <t>('air',)</t>
  </si>
  <si>
    <t>('water',)</t>
  </si>
  <si>
    <t>activity</t>
  </si>
  <si>
    <t>activity code</t>
  </si>
  <si>
    <t>activity location</t>
  </si>
  <si>
    <t>type</t>
  </si>
  <si>
    <t>production</t>
  </si>
  <si>
    <t>technosphere</t>
  </si>
  <si>
    <t>biosphere</t>
  </si>
  <si>
    <t>material flow</t>
  </si>
  <si>
    <t>formula</t>
  </si>
  <si>
    <t>-P2</t>
  </si>
  <si>
    <t>-1+P2</t>
  </si>
  <si>
    <t>-1+P3</t>
  </si>
  <si>
    <t>-P3</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</si>
  <si>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</si>
  <si>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</si>
  <si>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</si>
  <si>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</si>
  <si>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</si>
  <si>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</si>
  <si>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</si>
  <si>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</si>
  <si>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</si>
  <si>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</si>
  <si>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</si>
  <si>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</si>
  <si>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</si>
  <si>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</si>
  <si>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</si>
  <si>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</si>
  <si>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</si>
  <si>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</si>
  <si>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Apple</t>
  </si>
  <si>
    <t>Banana</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</si>
  <si>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</si>
  <si>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</si>
  <si>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</si>
  <si>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</si>
  <si>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</si>
  <si>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</si>
  <si>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</si>
  <si>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</si>
  <si>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</si>
  <si>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</si>
  <si>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</si>
  <si>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</si>
  <si>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</si>
  <si>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</si>
  <si>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</si>
  <si>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</si>
  <si>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</si>
  <si>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</si>
  <si>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</si>
  <si>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</si>
  <si>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</si>
  <si>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</si>
  <si>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</si>
  <si>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</si>
  <si>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</si>
  <si>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</si>
  <si>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</si>
  <si>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</si>
  <si>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</si>
  <si>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</si>
  <si>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</si>
  <si>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</si>
  <si>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</si>
  <si>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</si>
  <si>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</si>
  <si>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</si>
  <si>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</si>
  <si>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</si>
  <si>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</si>
  <si>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</si>
  <si>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</si>
  <si>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</si>
  <si>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</si>
  <si>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</si>
  <si>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</si>
  <si>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</si>
  <si>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</si>
  <si>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</si>
  <si>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</si>
  <si>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</si>
  <si>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</si>
  <si>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</si>
  <si>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</si>
  <si>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</si>
  <si>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</si>
  <si>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</si>
  <si>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</si>
  <si>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</si>
  <si>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</si>
  <si>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</si>
  <si>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</si>
  <si>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</si>
  <si>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</si>
  <si>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</si>
  <si>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</si>
  <si>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</si>
  <si>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</si>
  <si>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</si>
  <si>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</si>
  <si>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</si>
  <si>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</si>
  <si>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</si>
  <si>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</si>
  <si>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</si>
  <si>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</si>
  <si>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</si>
  <si>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</si>
  <si>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</si>
  <si>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</si>
  <si>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</si>
  <si>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</si>
  <si>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</si>
  <si>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</si>
  <si>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</si>
  <si>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</si>
  <si>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</si>
  <si>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</si>
  <si>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</si>
  <si>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</si>
  <si>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</si>
  <si>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</si>
  <si>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</si>
  <si>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</si>
  <si>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</si>
  <si>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</si>
  <si>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</si>
  <si>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</si>
  <si>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</si>
  <si>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</si>
  <si>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</si>
  <si>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</si>
  <si>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</si>
  <si>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</si>
  <si>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</si>
  <si>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</si>
  <si>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</si>
  <si>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</si>
  <si>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</si>
  <si>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</si>
  <si>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</si>
  <si>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</si>
  <si>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</si>
  <si>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</si>
  <si>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</si>
  <si>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</si>
  <si>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</si>
  <si>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</si>
  <si>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</si>
  <si>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</si>
  <si>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</si>
  <si>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</si>
  <si>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</si>
  <si>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</si>
  <si>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</si>
  <si>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</si>
  <si>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</si>
  <si>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</si>
  <si>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</si>
  <si>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</si>
  <si>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</si>
  <si>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</si>
  <si>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</si>
  <si>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</si>
  <si>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utilized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</si>
  <si>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</si>
  <si>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</si>
  <si>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</si>
  <si>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</si>
  <si>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</si>
  <si>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</si>
  <si>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</si>
  <si>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</si>
  <si>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</si>
  <si>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</si>
  <si>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</si>
  <si>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</si>
  <si>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</si>
  <si>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According to ISO 14044 (ISO 2006), normalization is an optional step of life cycle impact assessment (LCIA) in which impacts are divided by normalization factors. Normalization factors represent the average impact of a person in a reference region for a certain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</si>
  <si>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</si>
  <si>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</si>
  <si>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</si>
  <si>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</si>
  <si>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</si>
  <si>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</si>
  <si>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</si>
  <si>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</si>
  <si>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</si>
  <si>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</si>
  <si>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</si>
  <si>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</si>
  <si>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are scenarios of projected socioeconomic global changes related to different climate policies. SSP2 ("Middle of the road") describes a scenario in which social, economic, and technological trends follow historical patterns.</t>
  </si>
  <si>
    <t>Technosphere Exchange</t>
  </si>
  <si>
    <t>Link between two technosphere activities. Specified by a source and a target.</t>
  </si>
  <si>
    <t>Weighting</t>
  </si>
  <si>
    <t>Weighting factors that are used for aggregating impact category wise calculated impacts and indicator scores.</t>
  </si>
  <si>
    <t>Monitoring the Environmental Performance of Waste Management Systems</t>
  </si>
  <si>
    <t>yes</t>
  </si>
  <si>
    <t>technosphere &amp; biosphere</t>
  </si>
  <si>
    <t>kg</t>
  </si>
  <si>
    <t>manual</t>
  </si>
  <si>
    <t>no</t>
  </si>
  <si>
    <t>Mg</t>
  </si>
  <si>
    <t>Gg</t>
  </si>
  <si>
    <t>manual + premise</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</si>
  <si>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utilized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</si>
  <si>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</si>
  <si>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</si>
  <si>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</si>
  <si>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(submitted): Environmental Waste Utilization score to monitor the Environmental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</si>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</sst>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9" fontId="5"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985ACCB0-B598-4187-9199-6E7E2576BF0B}"/>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sheetMetadata" Target="metadata.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-0.33447224112295976</c:v>
                </c:pt>
                <c:pt idx="1">
                  <c:v>-0.26492305710070729</c:v>
                </c:pt>
                <c:pt idx="2">
                  <c:v>-9.0537574962181663E-2</c:v>
                </c:pt>
                <c:pt idx="3">
                  <c:v>8.0735578305774672E-2</c:v>
                </c:pt>
                <c:pt idx="4">
                  <c:v>-0.35119869636387252</c:v>
                </c:pt>
                <c:pt idx="5">
                  <c:v>-0.20959349349603199</c:v>
                </c:pt>
                <c:pt idx="6">
                  <c:v>-1.1254445431131006</c:v>
                </c:pt>
                <c:pt idx="7">
                  <c:v>-0.30922306585744613</c:v>
                </c:pt>
                <c:pt idx="8">
                  <c:v>-0.32496427086778007</c:v>
                </c:pt>
                <c:pt idx="9">
                  <c:v>-1.4773985812059227E-2</c:v>
                </c:pt>
                <c:pt idx="10">
                  <c:v>-4.0479365421708963E-2</c:v>
                </c:pt>
                <c:pt idx="11">
                  <c:v>-1.0579744969430451E-2</c:v>
                </c:pt>
                <c:pt idx="12">
                  <c:v>-5.6226146685116512E-3</c:v>
                </c:pt>
                <c:pt idx="13">
                  <c:v>-1.5626955151451605E-3</c:v>
                </c:pt>
                <c:pt idx="14">
                  <c:v>-4.4245431974639829E-2</c:v>
                </c:pt>
                <c:pt idx="15">
                  <c:v>-0.22095762862137672</c:v>
                </c:pt>
              </c:numCache>
            </c:numRef>
          </c:val>
          <c:extLst>
            <c:ext xmlns:c16="http://schemas.microsoft.com/office/drawing/2014/chart" uri="{C3380CC4-5D6E-409C-BE32-E72D297353CC}">
              <c16:uniqueId val="{00000000-9CC1-4644-9C0C-BF21E4D8FBE8}"/>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9CC1-4644-9C0C-BF21E4D8FBE8}"/>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9CC1-4644-9C0C-BF21E4D8FBE8}"/>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Equal Weighting</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94F6-4884-97F9-2FB700155875}"/>
              </c:ext>
            </c:extLst>
          </c:dPt>
          <c:dPt>
            <c:idx val="1"/>
            <c:invertIfNegative val="0"/>
            <c:bubble3D val="0"/>
            <c:spPr>
              <a:solidFill>
                <a:srgbClr val="305496"/>
              </a:solidFill>
            </c:spPr>
            <c:extLst>
              <c:ext xmlns:c16="http://schemas.microsoft.com/office/drawing/2014/chart" uri="{C3380CC4-5D6E-409C-BE32-E72D297353CC}">
                <c16:uniqueId val="{00000001-94F6-4884-97F9-2FB700155875}"/>
              </c:ext>
            </c:extLst>
          </c:dPt>
          <c:dPt>
            <c:idx val="2"/>
            <c:invertIfNegative val="0"/>
            <c:bubble3D val="0"/>
            <c:spPr>
              <a:solidFill>
                <a:srgbClr val="BF8F00"/>
              </a:solidFill>
            </c:spPr>
            <c:extLst>
              <c:ext xmlns:c16="http://schemas.microsoft.com/office/drawing/2014/chart" uri="{C3380CC4-5D6E-409C-BE32-E72D297353CC}">
                <c16:uniqueId val="{00000002-94F6-4884-97F9-2FB700155875}"/>
              </c:ext>
            </c:extLst>
          </c:dPt>
          <c:cat>
            <c:strRef>
              <c:f>Figure2_Data!$B$1:$Q$1</c:f>
              <c:strCache>
                <c:ptCount val="3"/>
                <c:pt idx="0">
                  <c:v>BWM</c:v>
                </c:pt>
                <c:pt idx="1">
                  <c:v>PW1</c:v>
                </c:pt>
                <c:pt idx="2">
                  <c:v>PW2</c:v>
                </c:pt>
              </c:strCache>
            </c:strRef>
          </c:cat>
          <c:val>
            <c:numRef>
              <c:f>Figure2_Data!$B$2:$D$2</c:f>
              <c:numCache>
                <c:formatCode>0%</c:formatCode>
                <c:ptCount val="3"/>
                <c:pt idx="0">
                  <c:v>-0.20424017697257354</c:v>
                </c:pt>
                <c:pt idx="1">
                  <c:v>-0.2975457755031693</c:v>
                </c:pt>
                <c:pt idx="2">
                  <c:v>-0.17758875447351596</c:v>
                </c:pt>
              </c:numCache>
            </c:numRef>
          </c:val>
          <c:extLst>
            <c:ext xmlns:c16="http://schemas.microsoft.com/office/drawing/2014/chart" uri="{C3380CC4-5D6E-409C-BE32-E72D297353CC}">
              <c16:uniqueId val="{00000003-94F6-4884-97F9-2FB700155875}"/>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8.2228490913688389E-4</c:v>
                </c:pt>
                <c:pt idx="1">
                  <c:v>-4.0759477781615212E-6</c:v>
                </c:pt>
                <c:pt idx="2">
                  <c:v>-7.7827779070438097E-5</c:v>
                </c:pt>
                <c:pt idx="3">
                  <c:v>-6.1006484328795417E-5</c:v>
                </c:pt>
                <c:pt idx="4">
                  <c:v>8.374534894285747E-5</c:v>
                </c:pt>
                <c:pt idx="5">
                  <c:v>1.8999572928619345E-6</c:v>
                </c:pt>
                <c:pt idx="6">
                  <c:v>7.2670930953784532E-2</c:v>
                </c:pt>
                <c:pt idx="7">
                  <c:v>3.8126424166733445E-4</c:v>
                </c:pt>
                <c:pt idx="8">
                  <c:v>4.8024088247743363E-4</c:v>
                </c:pt>
                <c:pt idx="9">
                  <c:v>4.1081355796840898E-5</c:v>
                </c:pt>
                <c:pt idx="10">
                  <c:v>-8.5147539143055236E-6</c:v>
                </c:pt>
                <c:pt idx="11">
                  <c:v>-3.9153083088616075E-5</c:v>
                </c:pt>
                <c:pt idx="12">
                  <c:v>-5.0751401567073355E-6</c:v>
                </c:pt>
                <c:pt idx="13">
                  <c:v>6.6826319746639046E-4</c:v>
                </c:pt>
                <c:pt idx="14">
                  <c:v>5.3092178869194812E-5</c:v>
                </c:pt>
                <c:pt idx="15">
                  <c:v>3.3503910751916515E-4</c:v>
                </c:pt>
              </c:numCache>
            </c:numRef>
          </c:val>
          <c:extLst>
            <c:ext xmlns:c16="http://schemas.microsoft.com/office/drawing/2014/chart" uri="{C3380CC4-5D6E-409C-BE32-E72D297353CC}">
              <c16:uniqueId val="{00000000-A0DE-4824-99F6-FCFDA9144F4B}"/>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1.4528971064457207E-2</c:v>
                </c:pt>
                <c:pt idx="1">
                  <c:v>6.0715032413578872E-4</c:v>
                </c:pt>
                <c:pt idx="2">
                  <c:v>5.6955969134923588E-2</c:v>
                </c:pt>
                <c:pt idx="3">
                  <c:v>1.5127637379679357E-2</c:v>
                </c:pt>
                <c:pt idx="4">
                  <c:v>1.6358519373348552E-2</c:v>
                </c:pt>
                <c:pt idx="5">
                  <c:v>1.0287356993337121E-3</c:v>
                </c:pt>
                <c:pt idx="6">
                  <c:v>1.1199794101570296E-2</c:v>
                </c:pt>
                <c:pt idx="7">
                  <c:v>2.5929982662222881E-2</c:v>
                </c:pt>
                <c:pt idx="8">
                  <c:v>3.5300578492621873E-2</c:v>
                </c:pt>
                <c:pt idx="9">
                  <c:v>9.5713378984287371E-4</c:v>
                </c:pt>
                <c:pt idx="10">
                  <c:v>5.5876854452052089E-3</c:v>
                </c:pt>
                <c:pt idx="11">
                  <c:v>6.7216878107729996E-3</c:v>
                </c:pt>
                <c:pt idx="12">
                  <c:v>4.7446246113221416E-4</c:v>
                </c:pt>
                <c:pt idx="13">
                  <c:v>9.1363298608462525E-4</c:v>
                </c:pt>
                <c:pt idx="14">
                  <c:v>2.5793700609995549E-3</c:v>
                </c:pt>
                <c:pt idx="15">
                  <c:v>1.4483996318427832E-2</c:v>
                </c:pt>
              </c:numCache>
            </c:numRef>
          </c:val>
          <c:extLst>
            <c:ext xmlns:c16="http://schemas.microsoft.com/office/drawing/2014/chart" uri="{C3380CC4-5D6E-409C-BE32-E72D297353CC}">
              <c16:uniqueId val="{00000001-A0DE-4824-99F6-FCFDA9144F4B}"/>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2"/>
          <c:order val="2"/>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1.5351255973594094E-2</c:v>
                </c:pt>
                <c:pt idx="1">
                  <c:v>6.0307437635762724E-4</c:v>
                </c:pt>
                <c:pt idx="2">
                  <c:v>5.687814135585316E-2</c:v>
                </c:pt>
                <c:pt idx="3">
                  <c:v>1.5066630895350564E-2</c:v>
                </c:pt>
                <c:pt idx="4">
                  <c:v>1.6442264722291412E-2</c:v>
                </c:pt>
                <c:pt idx="5">
                  <c:v>1.0306356566265743E-3</c:v>
                </c:pt>
                <c:pt idx="6">
                  <c:v>8.3870725055354839E-2</c:v>
                </c:pt>
                <c:pt idx="7">
                  <c:v>2.6311246903890216E-2</c:v>
                </c:pt>
                <c:pt idx="8">
                  <c:v>3.5780819375099304E-2</c:v>
                </c:pt>
                <c:pt idx="9">
                  <c:v>9.9821514563971469E-4</c:v>
                </c:pt>
                <c:pt idx="10">
                  <c:v>5.5791706912909043E-3</c:v>
                </c:pt>
                <c:pt idx="11">
                  <c:v>6.6825347276843836E-3</c:v>
                </c:pt>
                <c:pt idx="12">
                  <c:v>4.6938732097550684E-4</c:v>
                </c:pt>
                <c:pt idx="13">
                  <c:v>1.5818961835510157E-3</c:v>
                </c:pt>
                <c:pt idx="14">
                  <c:v>2.6324622398687502E-3</c:v>
                </c:pt>
                <c:pt idx="15">
                  <c:v>1.4819035425946998E-2</c:v>
                </c:pt>
              </c:numCache>
            </c:numRef>
          </c:val>
          <c:smooth val="0"/>
          <c:extLst>
            <c:ext xmlns:c16="http://schemas.microsoft.com/office/drawing/2014/chart" uri="{C3380CC4-5D6E-409C-BE32-E72D297353CC}">
              <c16:uniqueId val="{00000002-A0DE-4824-99F6-FCFDA9144F4B}"/>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Home composting</c:v>
          </c:tx>
          <c:spPr>
            <a:solidFill>
              <a:srgbClr val="F4B08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9.1216331759528841E-4</c:v>
                </c:pt>
                <c:pt idx="1">
                  <c:v>2.5929922026982519E-6</c:v>
                </c:pt>
                <c:pt idx="2">
                  <c:v>5.4590035583431892E-4</c:v>
                </c:pt>
                <c:pt idx="3">
                  <c:v>1.6353452225783109E-4</c:v>
                </c:pt>
                <c:pt idx="4">
                  <c:v>1.8423491042710702E-4</c:v>
                </c:pt>
                <c:pt idx="5">
                  <c:v>1.2866198169589474E-5</c:v>
                </c:pt>
                <c:pt idx="6">
                  <c:v>7.2804805568732089E-2</c:v>
                </c:pt>
                <c:pt idx="7">
                  <c:v>4.6847339164574379E-4</c:v>
                </c:pt>
                <c:pt idx="8">
                  <c:v>5.8960813850818662E-4</c:v>
                </c:pt>
                <c:pt idx="9">
                  <c:v>5.3106326796055057E-5</c:v>
                </c:pt>
                <c:pt idx="10">
                  <c:v>5.3728132310833613E-5</c:v>
                </c:pt>
                <c:pt idx="11">
                  <c:v>1.2430188474090508E-4</c:v>
                </c:pt>
                <c:pt idx="12">
                  <c:v>5.0358686511595516E-6</c:v>
                </c:pt>
                <c:pt idx="13">
                  <c:v>6.7369977357496227E-4</c:v>
                </c:pt>
                <c:pt idx="14">
                  <c:v>9.5044027024363941E-5</c:v>
                </c:pt>
                <c:pt idx="15">
                  <c:v>5.09318297962866E-4</c:v>
                </c:pt>
              </c:numCache>
            </c:numRef>
          </c:val>
          <c:extLst>
            <c:ext xmlns:c16="http://schemas.microsoft.com/office/drawing/2014/chart" uri="{C3380CC4-5D6E-409C-BE32-E72D297353CC}">
              <c16:uniqueId val="{00000000-CFAE-4740-A0BF-6CAABF7F8195}"/>
            </c:ext>
          </c:extLst>
        </c:ser>
        <c:ser>
          <c:idx val="1"/>
          <c:order val="1"/>
          <c:tx>
            <c:v>Industrial composting</c:v>
          </c:tx>
          <c:spPr>
            <a:solidFill>
              <a:srgbClr val="9BC2E6"/>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4.0057716461039932E-3</c:v>
                </c:pt>
                <c:pt idx="1">
                  <c:v>8.4778589534198633E-5</c:v>
                </c:pt>
                <c:pt idx="2">
                  <c:v>3.2098591561302604E-2</c:v>
                </c:pt>
                <c:pt idx="3">
                  <c:v>3.1935134506999737E-3</c:v>
                </c:pt>
                <c:pt idx="4">
                  <c:v>9.2178865715641222E-3</c:v>
                </c:pt>
                <c:pt idx="5">
                  <c:v>3.032773677572459E-4</c:v>
                </c:pt>
                <c:pt idx="6">
                  <c:v>1.1910773829887844E-3</c:v>
                </c:pt>
                <c:pt idx="7">
                  <c:v>2.3598999968994921E-2</c:v>
                </c:pt>
                <c:pt idx="8">
                  <c:v>3.2750835918781154E-2</c:v>
                </c:pt>
                <c:pt idx="9">
                  <c:v>4.2216431998745422E-4</c:v>
                </c:pt>
                <c:pt idx="10">
                  <c:v>1.9001543740778182E-3</c:v>
                </c:pt>
                <c:pt idx="11">
                  <c:v>1.4590363293596463E-3</c:v>
                </c:pt>
                <c:pt idx="12">
                  <c:v>1.9901934603689078E-4</c:v>
                </c:pt>
                <c:pt idx="13">
                  <c:v>7.8956353390434908E-4</c:v>
                </c:pt>
                <c:pt idx="14">
                  <c:v>1.0396312048983178E-3</c:v>
                </c:pt>
                <c:pt idx="15">
                  <c:v>2.6501801806593905E-3</c:v>
                </c:pt>
              </c:numCache>
            </c:numRef>
          </c:val>
          <c:extLst>
            <c:ext xmlns:c16="http://schemas.microsoft.com/office/drawing/2014/chart" uri="{C3380CC4-5D6E-409C-BE32-E72D297353CC}">
              <c16:uniqueId val="{00000001-CFAE-4740-A0BF-6CAABF7F8195}"/>
            </c:ext>
          </c:extLst>
        </c:ser>
        <c:ser>
          <c:idx val="2"/>
          <c:order val="2"/>
          <c:tx>
            <c:v>Anaerobic digestion</c:v>
          </c:tx>
          <c:spPr>
            <a:solidFill>
              <a:srgbClr val="7030A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8.1282354569708701E-3</c:v>
                </c:pt>
                <c:pt idx="1">
                  <c:v>1.1444830243657891E-4</c:v>
                </c:pt>
                <c:pt idx="2">
                  <c:v>1.8505066940842956E-2</c:v>
                </c:pt>
                <c:pt idx="3">
                  <c:v>7.0129527557749403E-3</c:v>
                </c:pt>
                <c:pt idx="4">
                  <c:v>3.321545932162496E-3</c:v>
                </c:pt>
                <c:pt idx="5">
                  <c:v>2.2657168291359138E-4</c:v>
                </c:pt>
                <c:pt idx="6">
                  <c:v>1.6363016787405676E-3</c:v>
                </c:pt>
                <c:pt idx="7">
                  <c:v>9.2237580330098868E-4</c:v>
                </c:pt>
                <c:pt idx="8">
                  <c:v>9.128242136337947E-4</c:v>
                </c:pt>
                <c:pt idx="9">
                  <c:v>4.2320497897201142E-4</c:v>
                </c:pt>
                <c:pt idx="10">
                  <c:v>6.2313265036990386E-4</c:v>
                </c:pt>
                <c:pt idx="11">
                  <c:v>1.0194928847368295E-3</c:v>
                </c:pt>
                <c:pt idx="12">
                  <c:v>4.3813244809814007E-4</c:v>
                </c:pt>
                <c:pt idx="13">
                  <c:v>2.0263160403836069E-4</c:v>
                </c:pt>
                <c:pt idx="14">
                  <c:v>1.1109084622237917E-3</c:v>
                </c:pt>
                <c:pt idx="15">
                  <c:v>2.8315752624724546E-3</c:v>
                </c:pt>
              </c:numCache>
            </c:numRef>
          </c:val>
          <c:extLst>
            <c:ext xmlns:c16="http://schemas.microsoft.com/office/drawing/2014/chart" uri="{C3380CC4-5D6E-409C-BE32-E72D297353CC}">
              <c16:uniqueId val="{00000002-CFAE-4740-A0BF-6CAABF7F8195}"/>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-2.9210482748981458E-4</c:v>
                </c:pt>
                <c:pt idx="1">
                  <c:v>-2.1674054937794256E-5</c:v>
                </c:pt>
                <c:pt idx="2">
                  <c:v>-2.0271164384404604E-3</c:v>
                </c:pt>
                <c:pt idx="3">
                  <c:v>-7.2975827140653608E-4</c:v>
                </c:pt>
                <c:pt idx="4">
                  <c:v>-3.2659107482381098E-4</c:v>
                </c:pt>
                <c:pt idx="5">
                  <c:v>-3.5640282849364499E-5</c:v>
                </c:pt>
                <c:pt idx="6">
                  <c:v>-4.3509249857957952E-4</c:v>
                </c:pt>
                <c:pt idx="7">
                  <c:v>-2.834297374298305E-4</c:v>
                </c:pt>
                <c:pt idx="8">
                  <c:v>-3.5544358209994679E-4</c:v>
                </c:pt>
                <c:pt idx="9">
                  <c:v>-3.9081155747446014E-5</c:v>
                </c:pt>
                <c:pt idx="10">
                  <c:v>-2.0228938023170219E-4</c:v>
                </c:pt>
                <c:pt idx="11">
                  <c:v>-5.3122864544594367E-4</c:v>
                </c:pt>
                <c:pt idx="12">
                  <c:v>-3.2860778625567383E-5</c:v>
                </c:pt>
                <c:pt idx="13">
                  <c:v>-1.7668872352858391E-5</c:v>
                </c:pt>
                <c:pt idx="14">
                  <c:v>-1.3634350650429966E-4</c:v>
                </c:pt>
                <c:pt idx="15">
                  <c:v>-5.6640736894202786E-4</c:v>
                </c:pt>
              </c:numCache>
            </c:numRef>
          </c:val>
          <c:extLst>
            <c:ext xmlns:c16="http://schemas.microsoft.com/office/drawing/2014/chart" uri="{C3380CC4-5D6E-409C-BE32-E72D297353CC}">
              <c16:uniqueId val="{00000003-CFAE-4740-A0BF-6CAABF7F8195}"/>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-3.527784662310188E-3</c:v>
                </c:pt>
                <c:pt idx="1">
                  <c:v>-5.5091951604818285E-5</c:v>
                </c:pt>
                <c:pt idx="2">
                  <c:v>-7.3871874759348826E-3</c:v>
                </c:pt>
                <c:pt idx="3">
                  <c:v>-4.3207956480822507E-3</c:v>
                </c:pt>
                <c:pt idx="4">
                  <c:v>-3.7183194175459434E-3</c:v>
                </c:pt>
                <c:pt idx="5">
                  <c:v>-2.0843505721658247E-4</c:v>
                </c:pt>
                <c:pt idx="6">
                  <c:v>-8.1940198252669638E-4</c:v>
                </c:pt>
                <c:pt idx="7">
                  <c:v>-3.4094235092752487E-3</c:v>
                </c:pt>
                <c:pt idx="8">
                  <c:v>-4.5172738909756444E-3</c:v>
                </c:pt>
                <c:pt idx="9">
                  <c:v>-1.9510029063277135E-4</c:v>
                </c:pt>
                <c:pt idx="10">
                  <c:v>-4.3648354048703532E-4</c:v>
                </c:pt>
                <c:pt idx="11">
                  <c:v>-5.6731294724851622E-4</c:v>
                </c:pt>
                <c:pt idx="12">
                  <c:v>-3.9753807348002373E-4</c:v>
                </c:pt>
                <c:pt idx="13">
                  <c:v>-2.4351396592806466E-4</c:v>
                </c:pt>
                <c:pt idx="14">
                  <c:v>-1.0401654321088342E-3</c:v>
                </c:pt>
                <c:pt idx="15">
                  <c:v>-1.6888744299656776E-3</c:v>
                </c:pt>
              </c:numCache>
            </c:numRef>
          </c:val>
          <c:extLst>
            <c:ext xmlns:c16="http://schemas.microsoft.com/office/drawing/2014/chart" uri="{C3380CC4-5D6E-409C-BE32-E72D297353CC}">
              <c16:uniqueId val="{00000004-CFAE-4740-A0BF-6CAABF7F8195}"/>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6.1249750427239454E-3</c:v>
                </c:pt>
                <c:pt idx="1">
                  <c:v>4.78020498726764E-4</c:v>
                </c:pt>
                <c:pt idx="2">
                  <c:v>1.5142886412248625E-2</c:v>
                </c:pt>
                <c:pt idx="3">
                  <c:v>9.747184086106607E-3</c:v>
                </c:pt>
                <c:pt idx="4">
                  <c:v>7.7635078005074409E-3</c:v>
                </c:pt>
                <c:pt idx="5">
                  <c:v>7.3199574785209453E-4</c:v>
                </c:pt>
                <c:pt idx="6">
                  <c:v>9.4930349059996755E-3</c:v>
                </c:pt>
                <c:pt idx="7">
                  <c:v>5.0142509866536421E-3</c:v>
                </c:pt>
                <c:pt idx="8">
                  <c:v>6.400268577251754E-3</c:v>
                </c:pt>
                <c:pt idx="9">
                  <c:v>3.3392096626441139E-4</c:v>
                </c:pt>
                <c:pt idx="10">
                  <c:v>3.6409284552510858E-3</c:v>
                </c:pt>
                <c:pt idx="11">
                  <c:v>5.178245221541462E-3</c:v>
                </c:pt>
                <c:pt idx="12">
                  <c:v>2.5759851029490751E-4</c:v>
                </c:pt>
                <c:pt idx="13">
                  <c:v>1.7718411031426655E-4</c:v>
                </c:pt>
                <c:pt idx="14">
                  <c:v>1.5633874843354104E-3</c:v>
                </c:pt>
                <c:pt idx="15">
                  <c:v>1.1083243483759992E-2</c:v>
                </c:pt>
              </c:numCache>
            </c:numRef>
          </c:val>
          <c:extLst>
            <c:ext xmlns:c16="http://schemas.microsoft.com/office/drawing/2014/chart" uri="{C3380CC4-5D6E-409C-BE32-E72D297353CC}">
              <c16:uniqueId val="{00000005-CFAE-4740-A0BF-6CAABF7F8195}"/>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1.5351255973594094E-2</c:v>
                </c:pt>
                <c:pt idx="1">
                  <c:v>6.0307437635762724E-4</c:v>
                </c:pt>
                <c:pt idx="2">
                  <c:v>5.687814135585316E-2</c:v>
                </c:pt>
                <c:pt idx="3">
                  <c:v>1.5066630895350564E-2</c:v>
                </c:pt>
                <c:pt idx="4">
                  <c:v>1.6442264722291412E-2</c:v>
                </c:pt>
                <c:pt idx="5">
                  <c:v>1.0306356566265743E-3</c:v>
                </c:pt>
                <c:pt idx="6">
                  <c:v>8.3870725055354839E-2</c:v>
                </c:pt>
                <c:pt idx="7">
                  <c:v>2.6311246903890216E-2</c:v>
                </c:pt>
                <c:pt idx="8">
                  <c:v>3.5780819375099304E-2</c:v>
                </c:pt>
                <c:pt idx="9">
                  <c:v>9.9821514563971469E-4</c:v>
                </c:pt>
                <c:pt idx="10">
                  <c:v>5.5791706912909043E-3</c:v>
                </c:pt>
                <c:pt idx="11">
                  <c:v>6.6825347276843836E-3</c:v>
                </c:pt>
                <c:pt idx="12">
                  <c:v>4.6938732097550684E-4</c:v>
                </c:pt>
                <c:pt idx="13">
                  <c:v>1.5818961835510157E-3</c:v>
                </c:pt>
                <c:pt idx="14">
                  <c:v>2.6324622398687502E-3</c:v>
                </c:pt>
                <c:pt idx="15">
                  <c:v>1.4819035425946998E-2</c:v>
                </c:pt>
              </c:numCache>
            </c:numRef>
          </c:val>
          <c:smooth val="0"/>
          <c:extLst>
            <c:ext xmlns:c16="http://schemas.microsoft.com/office/drawing/2014/chart" uri="{C3380CC4-5D6E-409C-BE32-E72D297353CC}">
              <c16:uniqueId val="{00000006-CFAE-4740-A0BF-6CAABF7F8195}"/>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-0.20424017697257354</c:v>
                </c:pt>
                <c:pt idx="1">
                  <c:v>-0.20424017697257354</c:v>
                </c:pt>
                <c:pt idx="2">
                  <c:v>-0.20424017697257354</c:v>
                </c:pt>
                <c:pt idx="3">
                  <c:v>-0.20424017697257354</c:v>
                </c:pt>
                <c:pt idx="4">
                  <c:v>-0.20424017697257354</c:v>
                </c:pt>
                <c:pt idx="5">
                  <c:v>-0.20424017697257354</c:v>
                </c:pt>
              </c:numCache>
            </c:numRef>
          </c:val>
          <c:extLst>
            <c:ext xmlns:c16="http://schemas.microsoft.com/office/drawing/2014/chart" uri="{C3380CC4-5D6E-409C-BE32-E72D297353CC}">
              <c16:uniqueId val="{00000000-EEE6-4AB6-BAD1-6CB6D9979B21}"/>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EEE6-4AB6-BAD1-6CB6D9979B21}"/>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EEE6-4AB6-BAD1-6CB6D9979B21}"/>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-0.20424017697257354</c:v>
                </c:pt>
                <c:pt idx="1">
                  <c:v>-0.20403276705474144</c:v>
                </c:pt>
                <c:pt idx="2">
                  <c:v>-0.20336402972511561</c:v>
                </c:pt>
              </c:numCache>
            </c:numRef>
          </c:val>
          <c:extLst>
            <c:ext xmlns:c16="http://schemas.microsoft.com/office/drawing/2014/chart" uri="{C3380CC4-5D6E-409C-BE32-E72D297353CC}">
              <c16:uniqueId val="{00000000-A9FD-4B50-819D-FDFBEAC94B7D}"/>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A9FD-4B50-819D-FDFBEAC94B7D}"/>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A9FD-4B50-819D-FDFBEAC94B7D}"/>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5.7803728744758702</c:v>
                </c:pt>
                <c:pt idx="1">
                  <c:v>-5.7626167809727846</c:v>
                </c:pt>
                <c:pt idx="2">
                  <c:v>0.17941229431666991</c:v>
                </c:pt>
              </c:numCache>
            </c:numRef>
          </c:val>
          <c:extLst>
            <c:ext xmlns:c16="http://schemas.microsoft.com/office/drawing/2014/chart" uri="{C3380CC4-5D6E-409C-BE32-E72D297353CC}">
              <c16:uniqueId val="{00000000-2186-46CB-A1AE-CA6B62C52657}"/>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1.7771961136030621</c:v>
                </c:pt>
                <c:pt idx="1">
                  <c:v>-1.7724872267940239</c:v>
                </c:pt>
                <c:pt idx="2">
                  <c:v>3.9304066491977888E-2</c:v>
                </c:pt>
              </c:numCache>
            </c:numRef>
          </c:val>
          <c:extLst>
            <c:ext xmlns:c16="http://schemas.microsoft.com/office/drawing/2014/chart" uri="{C3380CC4-5D6E-409C-BE32-E72D297353CC}">
              <c16:uniqueId val="{00000001-2186-46CB-A1AE-CA6B62C52657}"/>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4.0031767608728082</c:v>
                </c:pt>
                <c:pt idx="1">
                  <c:v>-3.9901295541787603</c:v>
                </c:pt>
                <c:pt idx="2">
                  <c:v>0.14010822782469201</c:v>
                </c:pt>
              </c:numCache>
            </c:numRef>
          </c:val>
          <c:extLst>
            <c:ext xmlns:c16="http://schemas.microsoft.com/office/drawing/2014/chart" uri="{C3380CC4-5D6E-409C-BE32-E72D297353CC}">
              <c16:uniqueId val="{00000002-2186-46CB-A1AE-CA6B62C52657}"/>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3286125</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4A92F-6917-48BB-80EF-4468C9DD3BCB}">
  <dimension ref="A1:O39"/>
  <sheetViews>
    <sheetView showGridLines="0" zoomScaleNormal="100" workbookViewId="0">
      <selection activeCell="B22" sqref="B22"/>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376</v>
      </c>
      <c r="B1" s="12"/>
      <c r="C1" s="12"/>
      <c r="D1" s="12"/>
      <c r="E1" s="12"/>
      <c r="F1" s="12"/>
      <c r="G1" s="17" t="s">
        <v>377</v>
      </c>
      <c r="H1" s="18" t="s">
        <v>378</v>
      </c>
      <c r="I1" s="17"/>
      <c r="J1" s="17" t="s">
        <v>379</v>
      </c>
      <c r="K1" s="17" t="s">
        <v>380</v>
      </c>
    </row>
    <row r="2" spans="1:11" s="19" customFormat="1" ht="22.5" x14ac:dyDescent="0.45">
      <c r="A2" s="20" t="s">
        <v>345</v>
      </c>
      <c r="B2" s="12"/>
      <c r="C2" s="12"/>
      <c r="D2" s="12"/>
      <c r="E2" s="12"/>
      <c r="F2" s="12"/>
      <c r="G2" s="17" t="s">
        <v>381</v>
      </c>
      <c r="H2" s="18" t="s">
        <v>183</v>
      </c>
      <c r="I2" s="17"/>
      <c r="J2" s="17" t="s">
        <v>382</v>
      </c>
      <c r="K2" s="17" t="s">
        <v>297</v>
      </c>
    </row>
    <row r="3" spans="1:11" s="19" customFormat="1" x14ac:dyDescent="0.3">
      <c r="A3" s="12"/>
      <c r="B3" s="12"/>
      <c r="C3" s="12"/>
      <c r="D3" s="12"/>
      <c r="E3" s="12"/>
      <c r="F3" s="12"/>
      <c r="G3" s="17"/>
      <c r="H3" s="18" t="s">
        <v>184</v>
      </c>
      <c r="I3" s="17"/>
      <c r="J3" s="17" t="s">
        <v>383</v>
      </c>
      <c r="K3" s="17" t="s">
        <v>384</v>
      </c>
    </row>
    <row r="4" spans="1:11" s="19" customFormat="1" ht="85.5" customHeight="1" x14ac:dyDescent="0.3">
      <c r="A4" s="24" t="s">
        <v>385</v>
      </c>
      <c r="B4" s="24"/>
      <c r="C4" s="12"/>
      <c r="D4" s="12"/>
      <c r="E4" s="12"/>
      <c r="F4" s="12"/>
      <c r="G4" s="17"/>
      <c r="H4" s="17"/>
      <c r="I4" s="17"/>
      <c r="J4" s="17" t="s">
        <v>386</v>
      </c>
      <c r="K4" s="17"/>
    </row>
    <row r="5" spans="1:11" s="19" customFormat="1" x14ac:dyDescent="0.3">
      <c r="A5" s="12"/>
      <c r="B5" s="12"/>
      <c r="C5" s="12"/>
      <c r="D5" s="12"/>
      <c r="E5" s="12"/>
      <c r="F5" s="12"/>
      <c r="G5" s="17"/>
      <c r="H5" s="17"/>
      <c r="I5" s="17"/>
      <c r="J5" s="17" t="s">
        <v>387</v>
      </c>
      <c r="K5" s="17"/>
    </row>
    <row r="6" spans="1:11" s="19" customFormat="1" ht="14.5" x14ac:dyDescent="0.35">
      <c r="A6" s="12" t="s">
        <v>388</v>
      </c>
      <c r="B6" s="12"/>
      <c r="C6" s="12"/>
      <c r="D6" s="12"/>
      <c r="E6" s="12"/>
      <c r="F6" s="12"/>
      <c r="G6" s="17"/>
      <c r="H6" s="17"/>
      <c r="I6" s="17"/>
      <c r="J6" s="17"/>
      <c r="K6" s="17"/>
    </row>
    <row r="7" spans="1:11" s="19" customFormat="1" ht="14.5" x14ac:dyDescent="0.35">
      <c r="A7" s="21" t="s">
        <v>389</v>
      </c>
      <c r="B7" s="12"/>
      <c r="C7" s="12"/>
      <c r="D7" s="12"/>
      <c r="E7" s="12"/>
      <c r="F7" s="12"/>
      <c r="G7" s="17"/>
      <c r="H7" s="17"/>
      <c r="I7" s="17"/>
      <c r="J7" s="17"/>
      <c r="K7" s="17"/>
    </row>
    <row r="10" spans="1:11" s="19" customFormat="1" x14ac:dyDescent="0.3">
      <c r="A10" s="10" t="s">
        <v>390</v>
      </c>
      <c r="B10" s="10" t="s">
        <v>391</v>
      </c>
      <c r="C10" s="12"/>
      <c r="D10" s="12"/>
      <c r="E10" s="12"/>
      <c r="F10" s="12"/>
      <c r="G10" s="17"/>
      <c r="H10" s="17"/>
      <c r="I10" s="17"/>
      <c r="J10" s="17"/>
      <c r="K10" s="17"/>
    </row>
    <row r="11" spans="1:11" s="19" customFormat="1" ht="126" x14ac:dyDescent="0.3">
      <c r="A11" s="22" t="s">
        <v>392</v>
      </c>
      <c r="B11" s="23" t="s">
        <v>393</v>
      </c>
      <c r="C11" s="12"/>
      <c r="D11" s="12"/>
      <c r="E11" s="12"/>
      <c r="F11" s="12"/>
      <c r="G11" s="17"/>
      <c r="H11" s="17"/>
      <c r="I11" s="17"/>
      <c r="J11" s="17"/>
      <c r="K11" s="17"/>
    </row>
    <row r="12" spans="1:11" s="19" customFormat="1" ht="42" x14ac:dyDescent="0.3">
      <c r="A12" s="22" t="s">
        <v>89</v>
      </c>
      <c r="B12" s="23" t="s">
        <v>394</v>
      </c>
      <c r="C12" s="12"/>
      <c r="D12" s="12"/>
      <c r="E12" s="12"/>
      <c r="F12" s="12"/>
      <c r="G12" s="17"/>
      <c r="H12" s="17"/>
      <c r="I12" s="17"/>
      <c r="J12" s="17"/>
      <c r="K12" s="17"/>
    </row>
    <row r="13" spans="1:11" s="19" customFormat="1" x14ac:dyDescent="0.3">
      <c r="A13" s="10" t="s">
        <v>395</v>
      </c>
      <c r="B13" s="23" t="s">
        <v>396</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397</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390</v>
      </c>
      <c r="B17" s="10" t="s">
        <v>391</v>
      </c>
      <c r="C17" s="12"/>
      <c r="D17" s="12"/>
      <c r="E17" s="12"/>
      <c r="F17" s="12"/>
      <c r="G17" s="17"/>
      <c r="H17" s="17"/>
      <c r="I17" s="17"/>
      <c r="J17" s="17"/>
      <c r="K17" s="17"/>
    </row>
    <row r="18" spans="1:11" x14ac:dyDescent="0.3">
      <c r="A18" s="22" t="s">
        <v>398</v>
      </c>
      <c r="B18" s="23" t="s">
        <v>399</v>
      </c>
    </row>
    <row r="19" spans="1:11" x14ac:dyDescent="0.3">
      <c r="A19" s="22" t="s">
        <v>400</v>
      </c>
      <c r="B19" s="23" t="s">
        <v>401</v>
      </c>
    </row>
    <row r="20" spans="1:11" x14ac:dyDescent="0.3">
      <c r="A20" s="22" t="s">
        <v>402</v>
      </c>
      <c r="B20" s="23" t="s">
        <v>403</v>
      </c>
    </row>
    <row r="21" spans="1:11" x14ac:dyDescent="0.3">
      <c r="A21" s="22" t="s">
        <v>404</v>
      </c>
      <c r="B21" s="23" t="s">
        <v>405</v>
      </c>
    </row>
    <row r="22" spans="1:11" x14ac:dyDescent="0.3">
      <c r="A22" s="22" t="s">
        <v>406</v>
      </c>
      <c r="B22" s="23" t="s">
        <v>407</v>
      </c>
    </row>
    <row r="23" spans="1:11" x14ac:dyDescent="0.3">
      <c r="A23" s="22" t="s">
        <v>374</v>
      </c>
      <c r="B23" s="23" t="s">
        <v>408</v>
      </c>
    </row>
    <row r="24" spans="1:11" x14ac:dyDescent="0.3">
      <c r="A24" s="22" t="s">
        <v>409</v>
      </c>
      <c r="B24" s="23" t="s">
        <v>410</v>
      </c>
    </row>
    <row r="25" spans="1:11" x14ac:dyDescent="0.3">
      <c r="A25" s="22" t="s">
        <v>411</v>
      </c>
      <c r="B25" s="23" t="s">
        <v>412</v>
      </c>
    </row>
    <row r="26" spans="1:11" x14ac:dyDescent="0.3">
      <c r="A26" s="22" t="s">
        <v>413</v>
      </c>
      <c r="B26" s="23" t="s">
        <v>414</v>
      </c>
    </row>
    <row r="27" spans="1:11" x14ac:dyDescent="0.3">
      <c r="A27" s="22" t="s">
        <v>415</v>
      </c>
      <c r="B27" s="23" t="s">
        <v>416</v>
      </c>
    </row>
    <row r="28" spans="1:11" x14ac:dyDescent="0.3">
      <c r="A28" s="22" t="s">
        <v>417</v>
      </c>
      <c r="B28" s="23" t="s">
        <v>418</v>
      </c>
    </row>
    <row r="29" spans="1:11" ht="28" x14ac:dyDescent="0.3">
      <c r="A29" s="22" t="s">
        <v>419</v>
      </c>
      <c r="B29" s="23" t="s">
        <v>420</v>
      </c>
    </row>
    <row r="30" spans="1:11" ht="14.5" customHeight="1" x14ac:dyDescent="0.3">
      <c r="A30" s="22" t="s">
        <v>421</v>
      </c>
      <c r="B30" s="23" t="s">
        <v>422</v>
      </c>
    </row>
    <row r="31" spans="1:11" ht="14.5" customHeight="1" x14ac:dyDescent="0.3">
      <c r="A31" s="22" t="s">
        <v>423</v>
      </c>
      <c r="B31" s="23" t="s">
        <v>424</v>
      </c>
    </row>
    <row r="32" spans="1:11" ht="14.5" customHeight="1" x14ac:dyDescent="0.3">
      <c r="A32" s="22" t="s">
        <v>425</v>
      </c>
      <c r="B32" s="23" t="s">
        <v>426</v>
      </c>
    </row>
    <row r="33" spans="1:2" ht="14.5" customHeight="1" x14ac:dyDescent="0.3">
      <c r="A33" s="22" t="s">
        <v>427</v>
      </c>
      <c r="B33" s="23" t="s">
        <v>428</v>
      </c>
    </row>
    <row r="34" spans="1:2" ht="14.5" customHeight="1" x14ac:dyDescent="0.3">
      <c r="A34" s="22" t="s">
        <v>429</v>
      </c>
      <c r="B34" s="23" t="s">
        <v>430</v>
      </c>
    </row>
    <row r="35" spans="1:2" ht="14.5" customHeight="1" x14ac:dyDescent="0.3">
      <c r="A35" s="22" t="s">
        <v>431</v>
      </c>
      <c r="B35" s="23" t="s">
        <v>432</v>
      </c>
    </row>
    <row r="36" spans="1:2" ht="14.5" customHeight="1" x14ac:dyDescent="0.3">
      <c r="A36" s="22" t="s">
        <v>433</v>
      </c>
      <c r="B36" s="23" t="s">
        <v>434</v>
      </c>
    </row>
    <row r="37" spans="1:2" ht="14.5" customHeight="1" x14ac:dyDescent="0.3">
      <c r="A37" s="22" t="s">
        <v>435</v>
      </c>
      <c r="B37" s="23" t="s">
        <v>436</v>
      </c>
    </row>
    <row r="38" spans="1:2" ht="14.5" customHeight="1" x14ac:dyDescent="0.3">
      <c r="A38" s="22" t="s">
        <v>437</v>
      </c>
      <c r="B38" s="23" t="s">
        <v>438</v>
      </c>
    </row>
    <row r="39" spans="1:2" ht="14.5" customHeight="1" x14ac:dyDescent="0.3">
      <c r="A39" s="22" t="s">
        <v>439</v>
      </c>
      <c r="B39" s="23" t="s">
        <v>440</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3062F-B2CB-4699-9E5E-76292D42C3E3}">
  <dimension ref="A1:B21"/>
  <sheetViews>
    <sheetView showGridLines="0" topLeftCell="A10" workbookViewId="0">
      <selection activeCell="B19" sqref="B19"/>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336</v>
      </c>
      <c r="B1" s="11" t="s">
        <v>337</v>
      </c>
    </row>
    <row r="2" spans="1:2" ht="28" x14ac:dyDescent="0.3">
      <c r="A2" s="13" t="s">
        <v>338</v>
      </c>
      <c r="B2" s="14" t="s">
        <v>339</v>
      </c>
    </row>
    <row r="3" spans="1:2" x14ac:dyDescent="0.3">
      <c r="A3" s="13" t="s">
        <v>340</v>
      </c>
      <c r="B3" s="14" t="s">
        <v>341</v>
      </c>
    </row>
    <row r="4" spans="1:2" x14ac:dyDescent="0.3">
      <c r="A4" s="13" t="s">
        <v>342</v>
      </c>
      <c r="B4" s="14" t="s">
        <v>343</v>
      </c>
    </row>
    <row r="5" spans="1:2" ht="28" x14ac:dyDescent="0.3">
      <c r="A5" s="13" t="s">
        <v>330</v>
      </c>
      <c r="B5" s="14" t="s">
        <v>344</v>
      </c>
    </row>
    <row r="6" spans="1:2" x14ac:dyDescent="0.3">
      <c r="A6" s="13" t="s">
        <v>345</v>
      </c>
      <c r="B6" s="14" t="s">
        <v>346</v>
      </c>
    </row>
    <row r="7" spans="1:2" x14ac:dyDescent="0.3">
      <c r="A7" s="13" t="s">
        <v>347</v>
      </c>
      <c r="B7" s="14" t="s">
        <v>348</v>
      </c>
    </row>
    <row r="8" spans="1:2" ht="28" x14ac:dyDescent="0.3">
      <c r="A8" s="13" t="s">
        <v>349</v>
      </c>
      <c r="B8" s="14" t="s">
        <v>350</v>
      </c>
    </row>
    <row r="9" spans="1:2" x14ac:dyDescent="0.3">
      <c r="A9" s="13" t="s">
        <v>351</v>
      </c>
      <c r="B9" s="14" t="s">
        <v>352</v>
      </c>
    </row>
    <row r="10" spans="1:2" ht="44" customHeight="1" x14ac:dyDescent="0.3">
      <c r="A10" s="13" t="s">
        <v>353</v>
      </c>
      <c r="B10" s="14" t="s">
        <v>354</v>
      </c>
    </row>
    <row r="11" spans="1:2" x14ac:dyDescent="0.3">
      <c r="A11" s="13" t="s">
        <v>355</v>
      </c>
      <c r="B11" s="14" t="s">
        <v>356</v>
      </c>
    </row>
    <row r="12" spans="1:2" ht="56" x14ac:dyDescent="0.3">
      <c r="A12" s="13" t="s">
        <v>357</v>
      </c>
      <c r="B12" s="14" t="s">
        <v>358</v>
      </c>
    </row>
    <row r="13" spans="1:2" ht="28" x14ac:dyDescent="0.3">
      <c r="A13" s="13" t="s">
        <v>359</v>
      </c>
      <c r="B13" s="14" t="s">
        <v>360</v>
      </c>
    </row>
    <row r="14" spans="1:2" ht="42" x14ac:dyDescent="0.3">
      <c r="A14" s="13" t="s">
        <v>361</v>
      </c>
      <c r="B14" s="14" t="s">
        <v>362</v>
      </c>
    </row>
    <row r="15" spans="1:2" ht="56" x14ac:dyDescent="0.3">
      <c r="A15" s="13" t="s">
        <v>297</v>
      </c>
      <c r="B15" s="14" t="s">
        <v>363</v>
      </c>
    </row>
    <row r="16" spans="1:2" ht="42" x14ac:dyDescent="0.3">
      <c r="A16" s="13" t="s">
        <v>364</v>
      </c>
      <c r="B16" s="14" t="s">
        <v>365</v>
      </c>
    </row>
    <row r="17" spans="1:2" ht="28" x14ac:dyDescent="0.3">
      <c r="A17" s="13" t="s">
        <v>366</v>
      </c>
      <c r="B17" s="14" t="s">
        <v>367</v>
      </c>
    </row>
    <row r="18" spans="1:2" ht="115.5" customHeight="1" x14ac:dyDescent="0.3">
      <c r="A18" s="13" t="s">
        <v>368</v>
      </c>
      <c r="B18" s="14" t="s">
        <v>369</v>
      </c>
    </row>
    <row r="19" spans="1:2" ht="42" x14ac:dyDescent="0.3">
      <c r="A19" s="13" t="s">
        <v>370</v>
      </c>
      <c r="B19" s="14" t="s">
        <v>371</v>
      </c>
    </row>
    <row r="20" spans="1:2" x14ac:dyDescent="0.3">
      <c r="A20" s="13" t="s">
        <v>372</v>
      </c>
      <c r="B20" s="14" t="s">
        <v>373</v>
      </c>
    </row>
    <row r="21" spans="1:2" ht="28" x14ac:dyDescent="0.3">
      <c r="A21" s="13" t="s">
        <v>374</v>
      </c>
      <c r="B21" s="14" t="s">
        <v>375</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zoomScale="30" zoomScaleNormal="30" workbookViewId="0"/>
  </sheetViews>
  <sheetFormatPr baseColWidth="10" defaultColWidth="8.7265625" defaultRowHeight="14.5" x14ac:dyDescent="0.35"/>
  <cols>
    <col min="1" max="1" width="50.7265625" style="1" customWidth="1"/>
    <col min="2" max="2" width="60.7265625" style="1" customWidth="1"/>
  </cols>
  <sheetData>
    <row r="1" spans="1:16" ht="28" x14ac:dyDescent="0.6">
      <c r="A1" s="2" t="s">
        <v>329</v>
      </c>
    </row>
    <row r="3" spans="1:16" ht="23" x14ac:dyDescent="0.5">
      <c r="A3" s="3" t="s">
        <v>333</v>
      </c>
      <c r="B3" s="4" t="s">
        <v>1</v>
      </c>
    </row>
    <row r="4" spans="1:16" ht="23" x14ac:dyDescent="0.5">
      <c r="A4" s="3" t="s">
        <v>304</v>
      </c>
      <c r="B4" s="4" t="s">
        <v>280</v>
      </c>
    </row>
    <row r="5" spans="1:16" ht="23" x14ac:dyDescent="0.5">
      <c r="A5" s="3" t="s">
        <v>334</v>
      </c>
      <c r="B5" s="4" t="s">
        <v>284</v>
      </c>
    </row>
    <row r="6" spans="1:16" ht="23" x14ac:dyDescent="0.5">
      <c r="A6" s="3" t="s">
        <v>335</v>
      </c>
      <c r="B6" s="4" t="s">
        <v>19</v>
      </c>
    </row>
    <row r="9" spans="1:16" ht="28" x14ac:dyDescent="0.6">
      <c r="A9" s="2" t="s">
        <v>330</v>
      </c>
      <c r="C9" s="2" t="s">
        <v>331</v>
      </c>
      <c r="P9" s="2" t="s">
        <v>332</v>
      </c>
    </row>
  </sheetData>
  <dataValidations count="3">
    <dataValidation type="list" allowBlank="1" showInputMessage="1" showErrorMessage="1" sqref="B3" xr:uid="{00000000-0002-0000-0000-000000000000}">
      <formula1>"BWM,PW1,PW2"</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Weighting!B1:V1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6600"/>
  </sheetPr>
  <dimension ref="A1:Q6"/>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cm="1">
        <f t="array" aca="1" ref="B2" ca="1">IF(EWU_Dashboard!B3=A2,INDIRECT("'"&amp;B5&amp;"'!B"&amp;VLOOKUP(EWU_Dashboard!B3,dict!A2:B100,2,FALSE)),#N/A)</f>
        <v>-0.33447224112295976</v>
      </c>
      <c r="C2" s="6" cm="1">
        <f t="array" aca="1" ref="C2" ca="1">IF(EWU_Dashboard!B3=A2,INDIRECT("'"&amp;C5&amp;"'!C"&amp;VLOOKUP(EWU_Dashboard!B3,dict!A2:B100,2,FALSE)),#N/A)</f>
        <v>-0.26492305710070729</v>
      </c>
      <c r="D2" s="6" cm="1">
        <f t="array" aca="1" ref="D2" ca="1">IF(EWU_Dashboard!B3=A2,INDIRECT("'"&amp;D5&amp;"'!D"&amp;VLOOKUP(EWU_Dashboard!B3,dict!A2:B100,2,FALSE)),#N/A)</f>
        <v>-9.0537574962181663E-2</v>
      </c>
      <c r="E2" s="6" cm="1">
        <f t="array" aca="1" ref="E2" ca="1">IF(EWU_Dashboard!B3=A2,INDIRECT("'"&amp;E5&amp;"'!E"&amp;VLOOKUP(EWU_Dashboard!B3,dict!A2:B100,2,FALSE)),#N/A)</f>
        <v>8.0735578305774672E-2</v>
      </c>
      <c r="F2" s="6" cm="1">
        <f t="array" aca="1" ref="F2" ca="1">IF(EWU_Dashboard!B3=A2,INDIRECT("'"&amp;F5&amp;"'!F"&amp;VLOOKUP(EWU_Dashboard!B3,dict!A2:B100,2,FALSE)),#N/A)</f>
        <v>-0.35119869636387252</v>
      </c>
      <c r="G2" s="6" cm="1">
        <f t="array" aca="1" ref="G2" ca="1">IF(EWU_Dashboard!B3=A2,INDIRECT("'"&amp;G5&amp;"'!G"&amp;VLOOKUP(EWU_Dashboard!B3,dict!A2:B100,2,FALSE)),#N/A)</f>
        <v>-0.20959349349603199</v>
      </c>
      <c r="H2" s="6" cm="1">
        <f t="array" aca="1" ref="H2" ca="1">IF(EWU_Dashboard!B3=A2,INDIRECT("'"&amp;H5&amp;"'!H"&amp;VLOOKUP(EWU_Dashboard!B3,dict!A2:B100,2,FALSE)),#N/A)</f>
        <v>-1.1254445431131006</v>
      </c>
      <c r="I2" s="6" cm="1">
        <f t="array" aca="1" ref="I2" ca="1">IF(EWU_Dashboard!B3=A2,INDIRECT("'"&amp;I5&amp;"'!I"&amp;VLOOKUP(EWU_Dashboard!B3,dict!A2:B100,2,FALSE)),#N/A)</f>
        <v>-0.30922306585744613</v>
      </c>
      <c r="J2" s="6" cm="1">
        <f t="array" aca="1" ref="J2" ca="1">IF(EWU_Dashboard!B3=A2,INDIRECT("'"&amp;J5&amp;"'!J"&amp;VLOOKUP(EWU_Dashboard!B3,dict!A2:B100,2,FALSE)),#N/A)</f>
        <v>-0.32496427086778007</v>
      </c>
      <c r="K2" s="6" cm="1">
        <f t="array" aca="1" ref="K2" ca="1">IF(EWU_Dashboard!B3=A2,INDIRECT("'"&amp;K5&amp;"'!K"&amp;VLOOKUP(EWU_Dashboard!B3,dict!A2:B100,2,FALSE)),#N/A)</f>
        <v>-1.4773985812059227E-2</v>
      </c>
      <c r="L2" s="6" cm="1">
        <f t="array" aca="1" ref="L2" ca="1">IF(EWU_Dashboard!B3=A2,INDIRECT("'"&amp;L5&amp;"'!L"&amp;VLOOKUP(EWU_Dashboard!B3,dict!A2:B100,2,FALSE)),#N/A)</f>
        <v>-4.0479365421708963E-2</v>
      </c>
      <c r="M2" s="6" cm="1">
        <f t="array" aca="1" ref="M2" ca="1">IF(EWU_Dashboard!B3=A2,INDIRECT("'"&amp;M5&amp;"'!M"&amp;VLOOKUP(EWU_Dashboard!B3,dict!A2:B100,2,FALSE)),#N/A)</f>
        <v>-1.0579744969430451E-2</v>
      </c>
      <c r="N2" s="6" cm="1">
        <f t="array" aca="1" ref="N2" ca="1">IF(EWU_Dashboard!B3=A2,INDIRECT("'"&amp;N5&amp;"'!N"&amp;VLOOKUP(EWU_Dashboard!B3,dict!A2:B100,2,FALSE)),#N/A)</f>
        <v>-5.6226146685116512E-3</v>
      </c>
      <c r="O2" s="6" cm="1">
        <f t="array" aca="1" ref="O2" ca="1">IF(EWU_Dashboard!B3=A2,INDIRECT("'"&amp;O5&amp;"'!O"&amp;VLOOKUP(EWU_Dashboard!B3,dict!A2:B100,2,FALSE)),#N/A)</f>
        <v>-1.5626955151451605E-3</v>
      </c>
      <c r="P2" s="6" cm="1">
        <f t="array" aca="1" ref="P2" ca="1">IF(EWU_Dashboard!B3=A2,INDIRECT("'"&amp;P5&amp;"'!P"&amp;VLOOKUP(EWU_Dashboard!B3,dict!A2:B100,2,FALSE)),#N/A)</f>
        <v>-4.4245431974639829E-2</v>
      </c>
      <c r="Q2" s="6" cm="1">
        <f t="array" aca="1" ref="Q2" ca="1">IF(EWU_Dashboard!B3=A2,INDIRECT("'"&amp;Q5&amp;"'!Q"&amp;VLOOKUP(EWU_Dashboard!B3,dict!A2:B100,2,FALSE)),#N/A)</f>
        <v>-0.22095762862137672</v>
      </c>
    </row>
    <row r="3" spans="1:17" x14ac:dyDescent="0.35">
      <c r="A3" s="5" t="s">
        <v>2</v>
      </c>
      <c r="B3" s="6" t="e" cm="1">
        <f t="array" aca="1" ref="B3" ca="1">IF(EWU_Dashboard!B3=A3,INDIRECT("'"&amp;B5&amp;"'!B"&amp;VLOOKUP(EWU_Dashboard!B3,dict!A2:B100,2,FALSE)),#N/A)</f>
        <v>#N/A</v>
      </c>
      <c r="C3" s="6" t="e" cm="1">
        <f t="array" aca="1" ref="C3" ca="1">IF(EWU_Dashboard!B3=A3,INDIRECT("'"&amp;C5&amp;"'!C"&amp;VLOOKUP(EWU_Dashboard!B3,dict!A2:B100,2,FALSE)),#N/A)</f>
        <v>#N/A</v>
      </c>
      <c r="D3" s="6" t="e" cm="1">
        <f t="array" aca="1" ref="D3" ca="1">IF(EWU_Dashboard!B3=A3,INDIRECT("'"&amp;D5&amp;"'!D"&amp;VLOOKUP(EWU_Dashboard!B3,dict!A2:B100,2,FALSE)),#N/A)</f>
        <v>#N/A</v>
      </c>
      <c r="E3" s="6" t="e" cm="1">
        <f t="array" aca="1" ref="E3" ca="1">IF(EWU_Dashboard!B3=A3,INDIRECT("'"&amp;E5&amp;"'!E"&amp;VLOOKUP(EWU_Dashboard!B3,dict!A2:B100,2,FALSE)),#N/A)</f>
        <v>#N/A</v>
      </c>
      <c r="F3" s="6" t="e" cm="1">
        <f t="array" aca="1" ref="F3" ca="1">IF(EWU_Dashboard!B3=A3,INDIRECT("'"&amp;F5&amp;"'!F"&amp;VLOOKUP(EWU_Dashboard!B3,dict!A2:B100,2,FALSE)),#N/A)</f>
        <v>#N/A</v>
      </c>
      <c r="G3" s="6" t="e" cm="1">
        <f t="array" aca="1" ref="G3" ca="1">IF(EWU_Dashboard!B3=A3,INDIRECT("'"&amp;G5&amp;"'!G"&amp;VLOOKUP(EWU_Dashboard!B3,dict!A2:B100,2,FALSE)),#N/A)</f>
        <v>#N/A</v>
      </c>
      <c r="H3" s="6" t="e" cm="1">
        <f t="array" aca="1" ref="H3" ca="1">IF(EWU_Dashboard!B3=A3,INDIRECT("'"&amp;H5&amp;"'!H"&amp;VLOOKUP(EWU_Dashboard!B3,dict!A2:B100,2,FALSE)),#N/A)</f>
        <v>#N/A</v>
      </c>
      <c r="I3" s="6" t="e" cm="1">
        <f t="array" aca="1" ref="I3" ca="1">IF(EWU_Dashboard!B3=A3,INDIRECT("'"&amp;I5&amp;"'!I"&amp;VLOOKUP(EWU_Dashboard!B3,dict!A2:B100,2,FALSE)),#N/A)</f>
        <v>#N/A</v>
      </c>
      <c r="J3" s="6" t="e" cm="1">
        <f t="array" aca="1" ref="J3" ca="1">IF(EWU_Dashboard!B3=A3,INDIRECT("'"&amp;J5&amp;"'!J"&amp;VLOOKUP(EWU_Dashboard!B3,dict!A2:B100,2,FALSE)),#N/A)</f>
        <v>#N/A</v>
      </c>
      <c r="K3" s="6" t="e" cm="1">
        <f t="array" aca="1" ref="K3" ca="1">IF(EWU_Dashboard!B3=A3,INDIRECT("'"&amp;K5&amp;"'!K"&amp;VLOOKUP(EWU_Dashboard!B3,dict!A2:B100,2,FALSE)),#N/A)</f>
        <v>#N/A</v>
      </c>
      <c r="L3" s="6" t="e" cm="1">
        <f t="array" aca="1" ref="L3" ca="1">IF(EWU_Dashboard!B3=A3,INDIRECT("'"&amp;L5&amp;"'!L"&amp;VLOOKUP(EWU_Dashboard!B3,dict!A2:B100,2,FALSE)),#N/A)</f>
        <v>#N/A</v>
      </c>
      <c r="M3" s="6" t="e" cm="1">
        <f t="array" aca="1" ref="M3" ca="1">IF(EWU_Dashboard!B3=A3,INDIRECT("'"&amp;M5&amp;"'!M"&amp;VLOOKUP(EWU_Dashboard!B3,dict!A2:B100,2,FALSE)),#N/A)</f>
        <v>#N/A</v>
      </c>
      <c r="N3" s="6" t="e" cm="1">
        <f t="array" aca="1" ref="N3" ca="1">IF(EWU_Dashboard!B3=A3,INDIRECT("'"&amp;N5&amp;"'!N"&amp;VLOOKUP(EWU_Dashboard!B3,dict!A2:B100,2,FALSE)),#N/A)</f>
        <v>#N/A</v>
      </c>
      <c r="O3" s="6" t="e" cm="1">
        <f t="array" aca="1" ref="O3" ca="1">IF(EWU_Dashboard!B3=A3,INDIRECT("'"&amp;O5&amp;"'!O"&amp;VLOOKUP(EWU_Dashboard!B3,dict!A2:B100,2,FALSE)),#N/A)</f>
        <v>#N/A</v>
      </c>
      <c r="P3" s="6" t="e" cm="1">
        <f t="array" aca="1" ref="P3" ca="1">IF(EWU_Dashboard!B3=A3,INDIRECT("'"&amp;P5&amp;"'!P"&amp;VLOOKUP(EWU_Dashboard!B3,dict!A2:B100,2,FALSE)),#N/A)</f>
        <v>#N/A</v>
      </c>
      <c r="Q3" s="6" t="e" cm="1">
        <f t="array" aca="1" ref="Q3" ca="1">IF(EWU_Dashboard!B3=A3,INDIRECT("'"&amp;Q5&amp;"'!Q"&amp;VLOOKUP(EWU_Dashboard!B3,dict!A2:B100,2,FALSE)),#N/A)</f>
        <v>#N/A</v>
      </c>
    </row>
    <row r="4" spans="1:17" x14ac:dyDescent="0.35">
      <c r="A4" s="5" t="s">
        <v>3</v>
      </c>
      <c r="B4" s="6" t="e" cm="1">
        <f t="array" aca="1" ref="B4" ca="1">IF(EWU_Dashboard!B3=A4,INDIRECT("'"&amp;B5&amp;"'!B"&amp;VLOOKUP(EWU_Dashboard!B3,dict!A2:B100,2,FALSE)),#N/A)</f>
        <v>#N/A</v>
      </c>
      <c r="C4" s="6" t="e" cm="1">
        <f t="array" aca="1" ref="C4" ca="1">IF(EWU_Dashboard!B3=A4,INDIRECT("'"&amp;C5&amp;"'!C"&amp;VLOOKUP(EWU_Dashboard!B3,dict!A2:B100,2,FALSE)),#N/A)</f>
        <v>#N/A</v>
      </c>
      <c r="D4" s="6" t="e" cm="1">
        <f t="array" aca="1" ref="D4" ca="1">IF(EWU_Dashboard!B3=A4,INDIRECT("'"&amp;D5&amp;"'!D"&amp;VLOOKUP(EWU_Dashboard!B3,dict!A2:B100,2,FALSE)),#N/A)</f>
        <v>#N/A</v>
      </c>
      <c r="E4" s="6" t="e" cm="1">
        <f t="array" aca="1" ref="E4" ca="1">IF(EWU_Dashboard!B3=A4,INDIRECT("'"&amp;E5&amp;"'!E"&amp;VLOOKUP(EWU_Dashboard!B3,dict!A2:B100,2,FALSE)),#N/A)</f>
        <v>#N/A</v>
      </c>
      <c r="F4" s="6" t="e" cm="1">
        <f t="array" aca="1" ref="F4" ca="1">IF(EWU_Dashboard!B3=A4,INDIRECT("'"&amp;F5&amp;"'!F"&amp;VLOOKUP(EWU_Dashboard!B3,dict!A2:B100,2,FALSE)),#N/A)</f>
        <v>#N/A</v>
      </c>
      <c r="G4" s="6" t="e" cm="1">
        <f t="array" aca="1" ref="G4" ca="1">IF(EWU_Dashboard!B3=A4,INDIRECT("'"&amp;G5&amp;"'!G"&amp;VLOOKUP(EWU_Dashboard!B3,dict!A2:B100,2,FALSE)),#N/A)</f>
        <v>#N/A</v>
      </c>
      <c r="H4" s="6" t="e" cm="1">
        <f t="array" aca="1" ref="H4" ca="1">IF(EWU_Dashboard!B3=A4,INDIRECT("'"&amp;H5&amp;"'!H"&amp;VLOOKUP(EWU_Dashboard!B3,dict!A2:B100,2,FALSE)),#N/A)</f>
        <v>#N/A</v>
      </c>
      <c r="I4" s="6" t="e" cm="1">
        <f t="array" aca="1" ref="I4" ca="1">IF(EWU_Dashboard!B3=A4,INDIRECT("'"&amp;I5&amp;"'!I"&amp;VLOOKUP(EWU_Dashboard!B3,dict!A2:B100,2,FALSE)),#N/A)</f>
        <v>#N/A</v>
      </c>
      <c r="J4" s="6" t="e" cm="1">
        <f t="array" aca="1" ref="J4" ca="1">IF(EWU_Dashboard!B3=A4,INDIRECT("'"&amp;J5&amp;"'!J"&amp;VLOOKUP(EWU_Dashboard!B3,dict!A2:B100,2,FALSE)),#N/A)</f>
        <v>#N/A</v>
      </c>
      <c r="K4" s="6" t="e" cm="1">
        <f t="array" aca="1" ref="K4" ca="1">IF(EWU_Dashboard!B3=A4,INDIRECT("'"&amp;K5&amp;"'!K"&amp;VLOOKUP(EWU_Dashboard!B3,dict!A2:B100,2,FALSE)),#N/A)</f>
        <v>#N/A</v>
      </c>
      <c r="L4" s="6" t="e" cm="1">
        <f t="array" aca="1" ref="L4" ca="1">IF(EWU_Dashboard!B3=A4,INDIRECT("'"&amp;L5&amp;"'!L"&amp;VLOOKUP(EWU_Dashboard!B3,dict!A2:B100,2,FALSE)),#N/A)</f>
        <v>#N/A</v>
      </c>
      <c r="M4" s="6" t="e" cm="1">
        <f t="array" aca="1" ref="M4" ca="1">IF(EWU_Dashboard!B3=A4,INDIRECT("'"&amp;M5&amp;"'!M"&amp;VLOOKUP(EWU_Dashboard!B3,dict!A2:B100,2,FALSE)),#N/A)</f>
        <v>#N/A</v>
      </c>
      <c r="N4" s="6" t="e" cm="1">
        <f t="array" aca="1" ref="N4" ca="1">IF(EWU_Dashboard!B3=A4,INDIRECT("'"&amp;N5&amp;"'!N"&amp;VLOOKUP(EWU_Dashboard!B3,dict!A2:B100,2,FALSE)),#N/A)</f>
        <v>#N/A</v>
      </c>
      <c r="O4" s="6" t="e" cm="1">
        <f t="array" aca="1" ref="O4" ca="1">IF(EWU_Dashboard!B3=A4,INDIRECT("'"&amp;O5&amp;"'!O"&amp;VLOOKUP(EWU_Dashboard!B3,dict!A2:B100,2,FALSE)),#N/A)</f>
        <v>#N/A</v>
      </c>
      <c r="P4" s="6" t="e" cm="1">
        <f t="array" aca="1" ref="P4" ca="1">IF(EWU_Dashboard!B3=A4,INDIRECT("'"&amp;P5&amp;"'!P"&amp;VLOOKUP(EWU_Dashboard!B3,dict!A2:B100,2,FALSE)),#N/A)</f>
        <v>#N/A</v>
      </c>
      <c r="Q4" s="6" t="e" cm="1">
        <f t="array" aca="1" ref="Q4" ca="1">IF(EWU_Dashboard!B3=A4,INDIRECT("'"&amp;Q5&amp;"'!Q"&amp;VLOOKUP(EWU_Dashboard!B3,dict!A2:B100,2,FALSE)),#N/A)</f>
        <v>#N/A</v>
      </c>
    </row>
    <row r="5" spans="1:17" ht="38.5" x14ac:dyDescent="0.35">
      <c r="A5" s="5" t="s">
        <v>317</v>
      </c>
      <c r="B5" s="6" t="str" cm="1">
        <f t="array" ref="B5">"Indicator_"&amp;B6&amp;"_"&amp;EWU_Dashboard!B5</f>
        <v>Indicator_default_default</v>
      </c>
      <c r="C5" s="6" t="str" cm="1">
        <f t="array" ref="C5">"Indicator_"&amp;C6&amp;"_"&amp;EWU_Dashboard!B5</f>
        <v>Indicator_default_default</v>
      </c>
      <c r="D5" s="6" t="str" cm="1">
        <f t="array" ref="D5">"Indicator_"&amp;D6&amp;"_"&amp;EWU_Dashboard!B5</f>
        <v>Indicator_default_default</v>
      </c>
      <c r="E5" s="6" t="str" cm="1">
        <f t="array" ref="E5">"Indicator_"&amp;E6&amp;"_"&amp;EWU_Dashboard!B5</f>
        <v>Indicator_default_default</v>
      </c>
      <c r="F5" s="6" t="str" cm="1">
        <f t="array" ref="F5">"Indicator_"&amp;F6&amp;"_"&amp;EWU_Dashboard!B5</f>
        <v>Indicator_default_default</v>
      </c>
      <c r="G5" s="6" t="str" cm="1">
        <f t="array" ref="G5">"Indicator_"&amp;G6&amp;"_"&amp;EWU_Dashboard!B5</f>
        <v>Indicator_default_default</v>
      </c>
      <c r="H5" s="6" t="str" cm="1">
        <f t="array" ref="H5">"Indicator_"&amp;H6&amp;"_"&amp;EWU_Dashboard!B5</f>
        <v>Indicator_default_default</v>
      </c>
      <c r="I5" s="6" t="str" cm="1">
        <f t="array" ref="I5">"Indicator_"&amp;I6&amp;"_"&amp;EWU_Dashboard!B5</f>
        <v>Indicator_default_default</v>
      </c>
      <c r="J5" s="6" t="str" cm="1">
        <f t="array" ref="J5">"Indicator_"&amp;J6&amp;"_"&amp;EWU_Dashboard!B5</f>
        <v>Indicator_default_default</v>
      </c>
      <c r="K5" s="6" t="str" cm="1">
        <f t="array" ref="K5">"Indicator_"&amp;K6&amp;"_"&amp;EWU_Dashboard!B5</f>
        <v>Indicator_default_default</v>
      </c>
      <c r="L5" s="6" t="str" cm="1">
        <f t="array" ref="L5">"Indicator_"&amp;L6&amp;"_"&amp;EWU_Dashboard!B5</f>
        <v>Indicator_default_default</v>
      </c>
      <c r="M5" s="6" t="str" cm="1">
        <f t="array" ref="M5">"Indicator_"&amp;M6&amp;"_"&amp;EWU_Dashboard!B5</f>
        <v>Indicator_default_default</v>
      </c>
      <c r="N5" s="6" t="str" cm="1">
        <f t="array" ref="N5">"Indicator_"&amp;N6&amp;"_"&amp;EWU_Dashboard!B5</f>
        <v>Indicator_default_default</v>
      </c>
      <c r="O5" s="6" t="str" cm="1">
        <f t="array" ref="O5">"Indicator_"&amp;O6&amp;"_"&amp;EWU_Dashboard!B5</f>
        <v>Indicator_default_default</v>
      </c>
      <c r="P5" s="6" t="str" cm="1">
        <f t="array" ref="P5">"Indicator_"&amp;P6&amp;"_"&amp;EWU_Dashboard!B5</f>
        <v>Indicator_default_default</v>
      </c>
      <c r="Q5" s="6" t="str" cm="1">
        <f t="array" ref="Q5">"Indicator_"&amp;Q6&amp;"_"&amp;EWU_Dashboard!B5</f>
        <v>Indicator_default_default</v>
      </c>
    </row>
    <row r="6" spans="1:17" x14ac:dyDescent="0.35">
      <c r="A6" s="5" t="s">
        <v>318</v>
      </c>
      <c r="B6" s="6" t="str" cm="1">
        <f t="array" ref="B6">VLOOKUP(EWU_Dashboard!B4,dict!A2:B100,2,FALSE)</f>
        <v>default</v>
      </c>
      <c r="C6" s="6" t="str" cm="1">
        <f t="array" ref="C6">VLOOKUP(EWU_Dashboard!B4,dict!A2:B100,2,FALSE)</f>
        <v>default</v>
      </c>
      <c r="D6" s="6" t="str" cm="1">
        <f t="array" ref="D6">VLOOKUP(EWU_Dashboard!B4,dict!A2:B100,2,FALSE)</f>
        <v>default</v>
      </c>
      <c r="E6" s="6" t="str" cm="1">
        <f t="array" ref="E6">VLOOKUP(EWU_Dashboard!B4,dict!A2:B100,2,FALSE)</f>
        <v>default</v>
      </c>
      <c r="F6" s="6" t="str" cm="1">
        <f t="array" ref="F6">VLOOKUP(EWU_Dashboard!B4,dict!A2:B100,2,FALSE)</f>
        <v>default</v>
      </c>
      <c r="G6" s="6" t="str" cm="1">
        <f t="array" ref="G6">VLOOKUP(EWU_Dashboard!B4,dict!A2:B100,2,FALSE)</f>
        <v>default</v>
      </c>
      <c r="H6" s="6" t="str" cm="1">
        <f t="array" ref="H6">VLOOKUP(EWU_Dashboard!B4,dict!A2:B100,2,FALSE)</f>
        <v>default</v>
      </c>
      <c r="I6" s="6" t="str" cm="1">
        <f t="array" ref="I6">VLOOKUP(EWU_Dashboard!B4,dict!A2:B100,2,FALSE)</f>
        <v>default</v>
      </c>
      <c r="J6" s="6" t="str" cm="1">
        <f t="array" ref="J6">VLOOKUP(EWU_Dashboard!B4,dict!A2:B100,2,FALSE)</f>
        <v>default</v>
      </c>
      <c r="K6" s="6" t="str" cm="1">
        <f t="array" ref="K6">VLOOKUP(EWU_Dashboard!B4,dict!A2:B100,2,FALSE)</f>
        <v>default</v>
      </c>
      <c r="L6" s="6" t="str" cm="1">
        <f t="array" ref="L6">VLOOKUP(EWU_Dashboard!B4,dict!A2:B100,2,FALSE)</f>
        <v>default</v>
      </c>
      <c r="M6" s="6" t="str" cm="1">
        <f t="array" ref="M6">VLOOKUP(EWU_Dashboard!B4,dict!A2:B100,2,FALSE)</f>
        <v>default</v>
      </c>
      <c r="N6" s="6" t="str" cm="1">
        <f t="array" ref="N6">VLOOKUP(EWU_Dashboard!B4,dict!A2:B100,2,FALSE)</f>
        <v>default</v>
      </c>
      <c r="O6" s="6" t="str" cm="1">
        <f t="array" ref="O6">VLOOKUP(EWU_Dashboard!B4,dict!A2:B100,2,FALSE)</f>
        <v>default</v>
      </c>
      <c r="P6" s="6" t="str" cm="1">
        <f t="array" ref="P6">VLOOKUP(EWU_Dashboard!B4,dict!A2:B100,2,FALSE)</f>
        <v>default</v>
      </c>
      <c r="Q6" s="6" t="str" cm="1">
        <f t="array" ref="Q6">VLOOKUP(EWU_Dashboard!B4,dict!A2:B100,2,FALSE)</f>
        <v>default</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D4"/>
  <sheetViews>
    <sheetView workbookViewId="0"/>
  </sheetViews>
  <sheetFormatPr baseColWidth="10" defaultColWidth="8.7265625" defaultRowHeight="14.5" x14ac:dyDescent="0.35"/>
  <sheetData>
    <row r="1" spans="1:4" x14ac:dyDescent="0.35">
      <c r="B1" s="5" t="s">
        <v>1</v>
      </c>
      <c r="C1" s="5" t="s">
        <v>2</v>
      </c>
      <c r="D1" s="5" t="s">
        <v>3</v>
      </c>
    </row>
    <row r="2" spans="1:4" ht="39.5" x14ac:dyDescent="0.35">
      <c r="A2" s="5" t="str">
        <f>EWU_Dashboard!B6</f>
        <v>Equal Weighting</v>
      </c>
      <c r="B2" s="6" cm="1">
        <f t="array" aca="1" ref="B2" ca="1">HLOOKUP(A2,INDIRECT(B3&amp;"!B1:V4"),VLOOKUP(B1,dict!A2:B100,2,FALSE),FALSE)</f>
        <v>-0.20424017697257354</v>
      </c>
      <c r="C2" s="6" cm="1">
        <f t="array" aca="1" ref="C2" ca="1">HLOOKUP(A2,INDIRECT(C3&amp;"!B1:V4"),VLOOKUP(C1,dict!A2:B100,2,FALSE),FALSE)</f>
        <v>-0.2975457755031693</v>
      </c>
      <c r="D2" s="6" cm="1">
        <f t="array" aca="1" ref="D2" ca="1">HLOOKUP(A2,INDIRECT(D3&amp;"!B1:V4"),VLOOKUP(D1,dict!A2:B100,2,FALSE),FALSE)</f>
        <v>-0.17758875447351596</v>
      </c>
    </row>
    <row r="3" spans="1:4" ht="38.5" x14ac:dyDescent="0.35">
      <c r="A3" s="5" t="s">
        <v>317</v>
      </c>
      <c r="B3" s="6" t="str" cm="1">
        <f t="array" ref="B3">"W_Ind_"&amp;B4&amp;"_"&amp;EWU_Dashboard!B5</f>
        <v>W_Ind_default_default</v>
      </c>
      <c r="C3" s="6" t="str" cm="1">
        <f t="array" ref="C3">"W_Ind_"&amp;C4&amp;"_"&amp;EWU_Dashboard!B5</f>
        <v>W_Ind_default_default</v>
      </c>
      <c r="D3" s="6" t="str" cm="1">
        <f t="array" ref="D3">"W_Ind_"&amp;D4&amp;"_"&amp;EWU_Dashboard!B5</f>
        <v>W_Ind_default_default</v>
      </c>
    </row>
    <row r="4" spans="1:4" x14ac:dyDescent="0.35">
      <c r="A4" s="5" t="s">
        <v>318</v>
      </c>
      <c r="B4" s="6" t="str" cm="1">
        <f t="array" ref="B4">VLOOKUP(EWU_Dashboard!B4,dict!A2:B100,2,FALSE)</f>
        <v>default</v>
      </c>
      <c r="C4" s="6" t="str" cm="1">
        <f t="array" ref="C4">VLOOKUP(EWU_Dashboard!B4,dict!A2:B100,2,FALSE)</f>
        <v>default</v>
      </c>
      <c r="D4" s="6" t="str" cm="1">
        <f t="array" ref="D4">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Q8"/>
  <sheetViews>
    <sheetView workbookViewId="0"/>
  </sheetViews>
  <sheetFormatPr baseColWidth="10" defaultColWidth="8.7265625" defaultRowHeight="14.5" x14ac:dyDescent="0.35"/>
  <sheetData>
    <row r="1" spans="1:17" ht="52.5" x14ac:dyDescent="0.35">
      <c r="A1" s="5" t="s">
        <v>317</v>
      </c>
      <c r="B1" s="5" t="str">
        <f>"CA_Pathways_"&amp;B2&amp;"_"&amp;EWU_Dashboard!B5</f>
        <v>CA_Pathways_default_default</v>
      </c>
    </row>
    <row r="2" spans="1:17" x14ac:dyDescent="0.35">
      <c r="A2" s="5" t="s">
        <v>318</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x14ac:dyDescent="0.35">
      <c r="A6" s="5" t="s">
        <v>1</v>
      </c>
      <c r="B6" s="7" cm="1">
        <f t="array" aca="1" ref="B6" ca="1">INDIRECT(B1&amp;"!B2")</f>
        <v>1.5351255973594094E-2</v>
      </c>
      <c r="C6" s="7" cm="1">
        <f t="array" aca="1" ref="C6" ca="1">INDIRECT(B1&amp;"!C2")</f>
        <v>6.0307437635762724E-4</v>
      </c>
      <c r="D6" s="7" cm="1">
        <f t="array" aca="1" ref="D6" ca="1">INDIRECT(B1&amp;"!D2")</f>
        <v>5.687814135585316E-2</v>
      </c>
      <c r="E6" s="7" cm="1">
        <f t="array" aca="1" ref="E6" ca="1">INDIRECT(B1&amp;"!E2")</f>
        <v>1.5066630895350564E-2</v>
      </c>
      <c r="F6" s="7" cm="1">
        <f t="array" aca="1" ref="F6" ca="1">INDIRECT(B1&amp;"!F2")</f>
        <v>1.6442264722291412E-2</v>
      </c>
      <c r="G6" s="7" cm="1">
        <f t="array" aca="1" ref="G6" ca="1">INDIRECT(B1&amp;"!G2")</f>
        <v>1.0306356566265743E-3</v>
      </c>
      <c r="H6" s="7" cm="1">
        <f t="array" aca="1" ref="H6" ca="1">INDIRECT(B1&amp;"!H2")</f>
        <v>8.3870725055354839E-2</v>
      </c>
      <c r="I6" s="7" cm="1">
        <f t="array" aca="1" ref="I6" ca="1">INDIRECT(B1&amp;"!I2")</f>
        <v>2.6311246903890216E-2</v>
      </c>
      <c r="J6" s="7" cm="1">
        <f t="array" aca="1" ref="J6" ca="1">INDIRECT(B1&amp;"!J2")</f>
        <v>3.5780819375099304E-2</v>
      </c>
      <c r="K6" s="7" cm="1">
        <f t="array" aca="1" ref="K6" ca="1">INDIRECT(B1&amp;"!K2")</f>
        <v>9.9821514563971469E-4</v>
      </c>
      <c r="L6" s="7" cm="1">
        <f t="array" aca="1" ref="L6" ca="1">INDIRECT(B1&amp;"!L2")</f>
        <v>5.5791706912909043E-3</v>
      </c>
      <c r="M6" s="7" cm="1">
        <f t="array" aca="1" ref="M6" ca="1">INDIRECT(B1&amp;"!M2")</f>
        <v>6.6825347276843836E-3</v>
      </c>
      <c r="N6" s="7" cm="1">
        <f t="array" aca="1" ref="N6" ca="1">INDIRECT(B1&amp;"!N2")</f>
        <v>4.6938732097550684E-4</v>
      </c>
      <c r="O6" s="7" cm="1">
        <f t="array" aca="1" ref="O6" ca="1">INDIRECT(B1&amp;"!O2")</f>
        <v>1.5818961835510157E-3</v>
      </c>
      <c r="P6" s="7" cm="1">
        <f t="array" aca="1" ref="P6" ca="1">INDIRECT(B1&amp;"!P2")</f>
        <v>2.6324622398687502E-3</v>
      </c>
      <c r="Q6" s="7" cm="1">
        <f t="array" aca="1" ref="Q6" ca="1">INDIRECT(B1&amp;"!Q2")</f>
        <v>1.4819035425946998E-2</v>
      </c>
    </row>
    <row r="7" spans="1:17" x14ac:dyDescent="0.35">
      <c r="A7" s="5" t="s">
        <v>2</v>
      </c>
      <c r="B7" s="7" cm="1">
        <f t="array" aca="1" ref="B7" ca="1">INDIRECT(B1&amp;"!B3")</f>
        <v>8.2228490913688389E-4</v>
      </c>
      <c r="C7" s="7" cm="1">
        <f t="array" aca="1" ref="C7" ca="1">INDIRECT(B1&amp;"!C3")</f>
        <v>-4.0759477781615212E-6</v>
      </c>
      <c r="D7" s="7" cm="1">
        <f t="array" aca="1" ref="D7" ca="1">INDIRECT(B1&amp;"!D3")</f>
        <v>-7.7827779070438097E-5</v>
      </c>
      <c r="E7" s="7" cm="1">
        <f t="array" aca="1" ref="E7" ca="1">INDIRECT(B1&amp;"!E3")</f>
        <v>-6.1006484328795417E-5</v>
      </c>
      <c r="F7" s="7" cm="1">
        <f t="array" aca="1" ref="F7" ca="1">INDIRECT(B1&amp;"!F3")</f>
        <v>8.374534894285747E-5</v>
      </c>
      <c r="G7" s="7" cm="1">
        <f t="array" aca="1" ref="G7" ca="1">INDIRECT(B1&amp;"!G3")</f>
        <v>1.8999572928619345E-6</v>
      </c>
      <c r="H7" s="7" cm="1">
        <f t="array" aca="1" ref="H7" ca="1">INDIRECT(B1&amp;"!H3")</f>
        <v>7.2670930953784532E-2</v>
      </c>
      <c r="I7" s="7" cm="1">
        <f t="array" aca="1" ref="I7" ca="1">INDIRECT(B1&amp;"!I3")</f>
        <v>3.8126424166733445E-4</v>
      </c>
      <c r="J7" s="7" cm="1">
        <f t="array" aca="1" ref="J7" ca="1">INDIRECT(B1&amp;"!J3")</f>
        <v>4.8024088247743363E-4</v>
      </c>
      <c r="K7" s="7" cm="1">
        <f t="array" aca="1" ref="K7" ca="1">INDIRECT(B1&amp;"!K3")</f>
        <v>4.1081355796840898E-5</v>
      </c>
      <c r="L7" s="7" cm="1">
        <f t="array" aca="1" ref="L7" ca="1">INDIRECT(B1&amp;"!L3")</f>
        <v>-8.5147539143055236E-6</v>
      </c>
      <c r="M7" s="7" cm="1">
        <f t="array" aca="1" ref="M7" ca="1">INDIRECT(B1&amp;"!M3")</f>
        <v>-3.9153083088616075E-5</v>
      </c>
      <c r="N7" s="7" cm="1">
        <f t="array" aca="1" ref="N7" ca="1">INDIRECT(B1&amp;"!N3")</f>
        <v>-5.0751401567073355E-6</v>
      </c>
      <c r="O7" s="7" cm="1">
        <f t="array" aca="1" ref="O7" ca="1">INDIRECT(B1&amp;"!O3")</f>
        <v>6.6826319746639046E-4</v>
      </c>
      <c r="P7" s="7" cm="1">
        <f t="array" aca="1" ref="P7" ca="1">INDIRECT(B1&amp;"!P3")</f>
        <v>5.3092178869194812E-5</v>
      </c>
      <c r="Q7" s="7" cm="1">
        <f t="array" aca="1" ref="Q7" ca="1">INDIRECT(B1&amp;"!Q3")</f>
        <v>3.3503910751916515E-4</v>
      </c>
    </row>
    <row r="8" spans="1:17" x14ac:dyDescent="0.35">
      <c r="A8" s="5" t="s">
        <v>3</v>
      </c>
      <c r="B8" s="7" cm="1">
        <f t="array" aca="1" ref="B8" ca="1">INDIRECT(B1&amp;"!B4")</f>
        <v>1.4528971064457207E-2</v>
      </c>
      <c r="C8" s="7" cm="1">
        <f t="array" aca="1" ref="C8" ca="1">INDIRECT(B1&amp;"!C4")</f>
        <v>6.0715032413578872E-4</v>
      </c>
      <c r="D8" s="7" cm="1">
        <f t="array" aca="1" ref="D8" ca="1">INDIRECT(B1&amp;"!D4")</f>
        <v>5.6955969134923588E-2</v>
      </c>
      <c r="E8" s="7" cm="1">
        <f t="array" aca="1" ref="E8" ca="1">INDIRECT(B1&amp;"!E4")</f>
        <v>1.5127637379679357E-2</v>
      </c>
      <c r="F8" s="7" cm="1">
        <f t="array" aca="1" ref="F8" ca="1">INDIRECT(B1&amp;"!F4")</f>
        <v>1.6358519373348552E-2</v>
      </c>
      <c r="G8" s="7" cm="1">
        <f t="array" aca="1" ref="G8" ca="1">INDIRECT(B1&amp;"!G4")</f>
        <v>1.0287356993337121E-3</v>
      </c>
      <c r="H8" s="7" cm="1">
        <f t="array" aca="1" ref="H8" ca="1">INDIRECT(B1&amp;"!H4")</f>
        <v>1.1199794101570296E-2</v>
      </c>
      <c r="I8" s="7" cm="1">
        <f t="array" aca="1" ref="I8" ca="1">INDIRECT(B1&amp;"!I4")</f>
        <v>2.5929982662222881E-2</v>
      </c>
      <c r="J8" s="7" cm="1">
        <f t="array" aca="1" ref="J8" ca="1">INDIRECT(B1&amp;"!J4")</f>
        <v>3.5300578492621873E-2</v>
      </c>
      <c r="K8" s="7" cm="1">
        <f t="array" aca="1" ref="K8" ca="1">INDIRECT(B1&amp;"!K4")</f>
        <v>9.5713378984287371E-4</v>
      </c>
      <c r="L8" s="7" cm="1">
        <f t="array" aca="1" ref="L8" ca="1">INDIRECT(B1&amp;"!L4")</f>
        <v>5.5876854452052089E-3</v>
      </c>
      <c r="M8" s="7" cm="1">
        <f t="array" aca="1" ref="M8" ca="1">INDIRECT(B1&amp;"!M4")</f>
        <v>6.7216878107729996E-3</v>
      </c>
      <c r="N8" s="7" cm="1">
        <f t="array" aca="1" ref="N8" ca="1">INDIRECT(B1&amp;"!N4")</f>
        <v>4.7446246113221416E-4</v>
      </c>
      <c r="O8" s="7" cm="1">
        <f t="array" aca="1" ref="O8" ca="1">INDIRECT(B1&amp;"!O4")</f>
        <v>9.1363298608462525E-4</v>
      </c>
      <c r="P8" s="7" cm="1">
        <f t="array" aca="1" ref="P8" ca="1">INDIRECT(B1&amp;"!P4")</f>
        <v>2.5793700609995549E-3</v>
      </c>
      <c r="Q8" s="7" cm="1">
        <f t="array" aca="1" ref="Q8" ca="1">INDIRECT(B1&amp;"!Q4")</f>
        <v>1.4483996318427832E-2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11"/>
  <sheetViews>
    <sheetView workbookViewId="0"/>
  </sheetViews>
  <sheetFormatPr baseColWidth="10" defaultColWidth="8.7265625" defaultRowHeight="14.5" x14ac:dyDescent="0.35"/>
  <sheetData>
    <row r="1" spans="1:17" ht="39.5" x14ac:dyDescent="0.35">
      <c r="A1" s="5" t="s">
        <v>317</v>
      </c>
      <c r="B1" s="5" t="str">
        <f>"CA_acts_"&amp;B2&amp;"_"&amp;EWU_Dashboard!B5</f>
        <v>CA_acts_default_default</v>
      </c>
    </row>
    <row r="2" spans="1:17" x14ac:dyDescent="0.35">
      <c r="A2" s="5" t="s">
        <v>318</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ht="39.5" x14ac:dyDescent="0.35">
      <c r="A6" s="5" t="s">
        <v>40</v>
      </c>
      <c r="B6" s="7" cm="1">
        <f t="array" aca="1" ref="B6" ca="1">INDIRECT(B1&amp;"!B2")</f>
        <v>9.1216331759528841E-4</v>
      </c>
      <c r="C6" s="7" cm="1">
        <f t="array" aca="1" ref="C6" ca="1">INDIRECT(B1&amp;"!C2")</f>
        <v>2.5929922026982519E-6</v>
      </c>
      <c r="D6" s="7" cm="1">
        <f t="array" aca="1" ref="D6" ca="1">INDIRECT(B1&amp;"!D2")</f>
        <v>5.4590035583431892E-4</v>
      </c>
      <c r="E6" s="7" cm="1">
        <f t="array" aca="1" ref="E6" ca="1">INDIRECT(B1&amp;"!E2")</f>
        <v>1.6353452225783109E-4</v>
      </c>
      <c r="F6" s="7" cm="1">
        <f t="array" aca="1" ref="F6" ca="1">INDIRECT(B1&amp;"!F2")</f>
        <v>1.8423491042710702E-4</v>
      </c>
      <c r="G6" s="7" cm="1">
        <f t="array" aca="1" ref="G6" ca="1">INDIRECT(B1&amp;"!G2")</f>
        <v>1.2866198169589474E-5</v>
      </c>
      <c r="H6" s="7" cm="1">
        <f t="array" aca="1" ref="H6" ca="1">INDIRECT(B1&amp;"!H2")</f>
        <v>7.2804805568732089E-2</v>
      </c>
      <c r="I6" s="7" cm="1">
        <f t="array" aca="1" ref="I6" ca="1">INDIRECT(B1&amp;"!I2")</f>
        <v>4.6847339164574379E-4</v>
      </c>
      <c r="J6" s="7" cm="1">
        <f t="array" aca="1" ref="J6" ca="1">INDIRECT(B1&amp;"!J2")</f>
        <v>5.8960813850818662E-4</v>
      </c>
      <c r="K6" s="7" cm="1">
        <f t="array" aca="1" ref="K6" ca="1">INDIRECT(B1&amp;"!K2")</f>
        <v>5.3106326796055057E-5</v>
      </c>
      <c r="L6" s="7" cm="1">
        <f t="array" aca="1" ref="L6" ca="1">INDIRECT(B1&amp;"!L2")</f>
        <v>5.3728132310833613E-5</v>
      </c>
      <c r="M6" s="7" cm="1">
        <f t="array" aca="1" ref="M6" ca="1">INDIRECT(B1&amp;"!M2")</f>
        <v>1.2430188474090508E-4</v>
      </c>
      <c r="N6" s="7" cm="1">
        <f t="array" aca="1" ref="N6" ca="1">INDIRECT(B1&amp;"!N2")</f>
        <v>5.0358686511595516E-6</v>
      </c>
      <c r="O6" s="7" cm="1">
        <f t="array" aca="1" ref="O6" ca="1">INDIRECT(B1&amp;"!O2")</f>
        <v>6.7369977357496227E-4</v>
      </c>
      <c r="P6" s="7" cm="1">
        <f t="array" aca="1" ref="P6" ca="1">INDIRECT(B1&amp;"!P2")</f>
        <v>9.5044027024363941E-5</v>
      </c>
      <c r="Q6" s="7" cm="1">
        <f t="array" aca="1" ref="Q6" ca="1">INDIRECT(B1&amp;"!Q2")</f>
        <v>5.09318297962866E-4</v>
      </c>
    </row>
    <row r="7" spans="1:17" ht="52.5" x14ac:dyDescent="0.35">
      <c r="A7" s="5" t="s">
        <v>41</v>
      </c>
      <c r="B7" s="7" cm="1">
        <f t="array" aca="1" ref="B7" ca="1">INDIRECT(B1&amp;"!B3")</f>
        <v>4.0057716461039932E-3</v>
      </c>
      <c r="C7" s="7" cm="1">
        <f t="array" aca="1" ref="C7" ca="1">INDIRECT(B1&amp;"!C3")</f>
        <v>8.4778589534198633E-5</v>
      </c>
      <c r="D7" s="7" cm="1">
        <f t="array" aca="1" ref="D7" ca="1">INDIRECT(B1&amp;"!D3")</f>
        <v>3.2098591561302604E-2</v>
      </c>
      <c r="E7" s="7" cm="1">
        <f t="array" aca="1" ref="E7" ca="1">INDIRECT(B1&amp;"!E3")</f>
        <v>3.1935134506999737E-3</v>
      </c>
      <c r="F7" s="7" cm="1">
        <f t="array" aca="1" ref="F7" ca="1">INDIRECT(B1&amp;"!F3")</f>
        <v>9.2178865715641222E-3</v>
      </c>
      <c r="G7" s="7" cm="1">
        <f t="array" aca="1" ref="G7" ca="1">INDIRECT(B1&amp;"!G3")</f>
        <v>3.032773677572459E-4</v>
      </c>
      <c r="H7" s="7" cm="1">
        <f t="array" aca="1" ref="H7" ca="1">INDIRECT(B1&amp;"!H3")</f>
        <v>1.1910773829887844E-3</v>
      </c>
      <c r="I7" s="7" cm="1">
        <f t="array" aca="1" ref="I7" ca="1">INDIRECT(B1&amp;"!I3")</f>
        <v>2.3598999968994921E-2</v>
      </c>
      <c r="J7" s="7" cm="1">
        <f t="array" aca="1" ref="J7" ca="1">INDIRECT(B1&amp;"!J3")</f>
        <v>3.2750835918781154E-2</v>
      </c>
      <c r="K7" s="7" cm="1">
        <f t="array" aca="1" ref="K7" ca="1">INDIRECT(B1&amp;"!K3")</f>
        <v>4.2216431998745422E-4</v>
      </c>
      <c r="L7" s="7" cm="1">
        <f t="array" aca="1" ref="L7" ca="1">INDIRECT(B1&amp;"!L3")</f>
        <v>1.9001543740778182E-3</v>
      </c>
      <c r="M7" s="7" cm="1">
        <f t="array" aca="1" ref="M7" ca="1">INDIRECT(B1&amp;"!M3")</f>
        <v>1.4590363293596463E-3</v>
      </c>
      <c r="N7" s="7" cm="1">
        <f t="array" aca="1" ref="N7" ca="1">INDIRECT(B1&amp;"!N3")</f>
        <v>1.9901934603689078E-4</v>
      </c>
      <c r="O7" s="7" cm="1">
        <f t="array" aca="1" ref="O7" ca="1">INDIRECT(B1&amp;"!O3")</f>
        <v>7.8956353390434908E-4</v>
      </c>
      <c r="P7" s="7" cm="1">
        <f t="array" aca="1" ref="P7" ca="1">INDIRECT(B1&amp;"!P3")</f>
        <v>1.0396312048983178E-3</v>
      </c>
      <c r="Q7" s="7" cm="1">
        <f t="array" aca="1" ref="Q7" ca="1">INDIRECT(B1&amp;"!Q3")</f>
        <v>2.6501801806593905E-3</v>
      </c>
    </row>
    <row r="8" spans="1:17" ht="39.5" x14ac:dyDescent="0.35">
      <c r="A8" s="5" t="s">
        <v>42</v>
      </c>
      <c r="B8" s="7" cm="1">
        <f t="array" aca="1" ref="B8" ca="1">INDIRECT(B1&amp;"!B4")</f>
        <v>8.1282354569708701E-3</v>
      </c>
      <c r="C8" s="7" cm="1">
        <f t="array" aca="1" ref="C8" ca="1">INDIRECT(B1&amp;"!C4")</f>
        <v>1.1444830243657891E-4</v>
      </c>
      <c r="D8" s="7" cm="1">
        <f t="array" aca="1" ref="D8" ca="1">INDIRECT(B1&amp;"!D4")</f>
        <v>1.8505066940842956E-2</v>
      </c>
      <c r="E8" s="7" cm="1">
        <f t="array" aca="1" ref="E8" ca="1">INDIRECT(B1&amp;"!E4")</f>
        <v>7.0129527557749403E-3</v>
      </c>
      <c r="F8" s="7" cm="1">
        <f t="array" aca="1" ref="F8" ca="1">INDIRECT(B1&amp;"!F4")</f>
        <v>3.321545932162496E-3</v>
      </c>
      <c r="G8" s="7" cm="1">
        <f t="array" aca="1" ref="G8" ca="1">INDIRECT(B1&amp;"!G4")</f>
        <v>2.2657168291359138E-4</v>
      </c>
      <c r="H8" s="7" cm="1">
        <f t="array" aca="1" ref="H8" ca="1">INDIRECT(B1&amp;"!H4")</f>
        <v>1.6363016787405676E-3</v>
      </c>
      <c r="I8" s="7" cm="1">
        <f t="array" aca="1" ref="I8" ca="1">INDIRECT(B1&amp;"!I4")</f>
        <v>9.2237580330098868E-4</v>
      </c>
      <c r="J8" s="7" cm="1">
        <f t="array" aca="1" ref="J8" ca="1">INDIRECT(B1&amp;"!J4")</f>
        <v>9.128242136337947E-4</v>
      </c>
      <c r="K8" s="7" cm="1">
        <f t="array" aca="1" ref="K8" ca="1">INDIRECT(B1&amp;"!K4")</f>
        <v>4.2320497897201142E-4</v>
      </c>
      <c r="L8" s="7" cm="1">
        <f t="array" aca="1" ref="L8" ca="1">INDIRECT(B1&amp;"!L4")</f>
        <v>6.2313265036990386E-4</v>
      </c>
      <c r="M8" s="7" cm="1">
        <f t="array" aca="1" ref="M8" ca="1">INDIRECT(B1&amp;"!M4")</f>
        <v>1.0194928847368295E-3</v>
      </c>
      <c r="N8" s="7" cm="1">
        <f t="array" aca="1" ref="N8" ca="1">INDIRECT(B1&amp;"!N4")</f>
        <v>4.3813244809814007E-4</v>
      </c>
      <c r="O8" s="7" cm="1">
        <f t="array" aca="1" ref="O8" ca="1">INDIRECT(B1&amp;"!O4")</f>
        <v>2.0263160403836069E-4</v>
      </c>
      <c r="P8" s="7" cm="1">
        <f t="array" aca="1" ref="P8" ca="1">INDIRECT(B1&amp;"!P4")</f>
        <v>1.1109084622237917E-3</v>
      </c>
      <c r="Q8" s="7" cm="1">
        <f t="array" aca="1" ref="Q8" ca="1">INDIRECT(B1&amp;"!Q4")</f>
        <v>2.8315752624724546E-3</v>
      </c>
    </row>
    <row r="9" spans="1:17" x14ac:dyDescent="0.35">
      <c r="A9" s="5" t="s">
        <v>43</v>
      </c>
      <c r="B9" s="7" cm="1">
        <f t="array" aca="1" ref="B9" ca="1">INDIRECT(B1&amp;"!B5")</f>
        <v>-2.9210482748981458E-4</v>
      </c>
      <c r="C9" s="7" cm="1">
        <f t="array" aca="1" ref="C9" ca="1">INDIRECT(B1&amp;"!C5")</f>
        <v>-2.1674054937794256E-5</v>
      </c>
      <c r="D9" s="7" cm="1">
        <f t="array" aca="1" ref="D9" ca="1">INDIRECT(B1&amp;"!D5")</f>
        <v>-2.0271164384404604E-3</v>
      </c>
      <c r="E9" s="7" cm="1">
        <f t="array" aca="1" ref="E9" ca="1">INDIRECT(B1&amp;"!E5")</f>
        <v>-7.2975827140653608E-4</v>
      </c>
      <c r="F9" s="7" cm="1">
        <f t="array" aca="1" ref="F9" ca="1">INDIRECT(B1&amp;"!F5")</f>
        <v>-3.2659107482381098E-4</v>
      </c>
      <c r="G9" s="7" cm="1">
        <f t="array" aca="1" ref="G9" ca="1">INDIRECT(B1&amp;"!G5")</f>
        <v>-3.5640282849364499E-5</v>
      </c>
      <c r="H9" s="7" cm="1">
        <f t="array" aca="1" ref="H9" ca="1">INDIRECT(B1&amp;"!H5")</f>
        <v>-4.3509249857957952E-4</v>
      </c>
      <c r="I9" s="7" cm="1">
        <f t="array" aca="1" ref="I9" ca="1">INDIRECT(B1&amp;"!I5")</f>
        <v>-2.834297374298305E-4</v>
      </c>
      <c r="J9" s="7" cm="1">
        <f t="array" aca="1" ref="J9" ca="1">INDIRECT(B1&amp;"!J5")</f>
        <v>-3.5544358209994679E-4</v>
      </c>
      <c r="K9" s="7" cm="1">
        <f t="array" aca="1" ref="K9" ca="1">INDIRECT(B1&amp;"!K5")</f>
        <v>-3.9081155747446014E-5</v>
      </c>
      <c r="L9" s="7" cm="1">
        <f t="array" aca="1" ref="L9" ca="1">INDIRECT(B1&amp;"!L5")</f>
        <v>-2.0228938023170219E-4</v>
      </c>
      <c r="M9" s="7" cm="1">
        <f t="array" aca="1" ref="M9" ca="1">INDIRECT(B1&amp;"!M5")</f>
        <v>-5.3122864544594367E-4</v>
      </c>
      <c r="N9" s="7" cm="1">
        <f t="array" aca="1" ref="N9" ca="1">INDIRECT(B1&amp;"!N5")</f>
        <v>-3.2860778625567383E-5</v>
      </c>
      <c r="O9" s="7" cm="1">
        <f t="array" aca="1" ref="O9" ca="1">INDIRECT(B1&amp;"!O5")</f>
        <v>-1.7668872352858391E-5</v>
      </c>
      <c r="P9" s="7" cm="1">
        <f t="array" aca="1" ref="P9" ca="1">INDIRECT(B1&amp;"!P5")</f>
        <v>-1.3634350650429966E-4</v>
      </c>
      <c r="Q9" s="7" cm="1">
        <f t="array" aca="1" ref="Q9" ca="1">INDIRECT(B1&amp;"!Q5")</f>
        <v>-5.6640736894202786E-4</v>
      </c>
    </row>
    <row r="10" spans="1:17" x14ac:dyDescent="0.35">
      <c r="A10" s="5" t="s">
        <v>44</v>
      </c>
      <c r="B10" s="7" cm="1">
        <f t="array" aca="1" ref="B10" ca="1">INDIRECT(B1&amp;"!B6")</f>
        <v>-3.527784662310188E-3</v>
      </c>
      <c r="C10" s="7" cm="1">
        <f t="array" aca="1" ref="C10" ca="1">INDIRECT(B1&amp;"!C6")</f>
        <v>-5.5091951604818285E-5</v>
      </c>
      <c r="D10" s="7" cm="1">
        <f t="array" aca="1" ref="D10" ca="1">INDIRECT(B1&amp;"!D6")</f>
        <v>-7.3871874759348826E-3</v>
      </c>
      <c r="E10" s="7" cm="1">
        <f t="array" aca="1" ref="E10" ca="1">INDIRECT(B1&amp;"!E6")</f>
        <v>-4.3207956480822507E-3</v>
      </c>
      <c r="F10" s="7" cm="1">
        <f t="array" aca="1" ref="F10" ca="1">INDIRECT(B1&amp;"!F6")</f>
        <v>-3.7183194175459434E-3</v>
      </c>
      <c r="G10" s="7" cm="1">
        <f t="array" aca="1" ref="G10" ca="1">INDIRECT(B1&amp;"!G6")</f>
        <v>-2.0843505721658247E-4</v>
      </c>
      <c r="H10" s="7" cm="1">
        <f t="array" aca="1" ref="H10" ca="1">INDIRECT(B1&amp;"!H6")</f>
        <v>-8.1940198252669638E-4</v>
      </c>
      <c r="I10" s="7" cm="1">
        <f t="array" aca="1" ref="I10" ca="1">INDIRECT(B1&amp;"!I6")</f>
        <v>-3.4094235092752487E-3</v>
      </c>
      <c r="J10" s="7" cm="1">
        <f t="array" aca="1" ref="J10" ca="1">INDIRECT(B1&amp;"!J6")</f>
        <v>-4.5172738909756444E-3</v>
      </c>
      <c r="K10" s="7" cm="1">
        <f t="array" aca="1" ref="K10" ca="1">INDIRECT(B1&amp;"!K6")</f>
        <v>-1.9510029063277135E-4</v>
      </c>
      <c r="L10" s="7" cm="1">
        <f t="array" aca="1" ref="L10" ca="1">INDIRECT(B1&amp;"!L6")</f>
        <v>-4.3648354048703532E-4</v>
      </c>
      <c r="M10" s="7" cm="1">
        <f t="array" aca="1" ref="M10" ca="1">INDIRECT(B1&amp;"!M6")</f>
        <v>-5.6731294724851622E-4</v>
      </c>
      <c r="N10" s="7" cm="1">
        <f t="array" aca="1" ref="N10" ca="1">INDIRECT(B1&amp;"!N6")</f>
        <v>-3.9753807348002373E-4</v>
      </c>
      <c r="O10" s="7" cm="1">
        <f t="array" aca="1" ref="O10" ca="1">INDIRECT(B1&amp;"!O6")</f>
        <v>-2.4351396592806466E-4</v>
      </c>
      <c r="P10" s="7" cm="1">
        <f t="array" aca="1" ref="P10" ca="1">INDIRECT(B1&amp;"!P6")</f>
        <v>-1.0401654321088342E-3</v>
      </c>
      <c r="Q10" s="7" cm="1">
        <f t="array" aca="1" ref="Q10" ca="1">INDIRECT(B1&amp;"!Q6")</f>
        <v>-1.6888744299656776E-3</v>
      </c>
    </row>
    <row r="11" spans="1:17" x14ac:dyDescent="0.35">
      <c r="A11" s="5" t="s">
        <v>45</v>
      </c>
      <c r="B11" s="7" cm="1">
        <f t="array" aca="1" ref="B11" ca="1">INDIRECT(B1&amp;"!B7")</f>
        <v>6.1249750427239454E-3</v>
      </c>
      <c r="C11" s="7" cm="1">
        <f t="array" aca="1" ref="C11" ca="1">INDIRECT(B1&amp;"!C7")</f>
        <v>4.78020498726764E-4</v>
      </c>
      <c r="D11" s="7" cm="1">
        <f t="array" aca="1" ref="D11" ca="1">INDIRECT(B1&amp;"!D7")</f>
        <v>1.5142886412248625E-2</v>
      </c>
      <c r="E11" s="7" cm="1">
        <f t="array" aca="1" ref="E11" ca="1">INDIRECT(B1&amp;"!E7")</f>
        <v>9.747184086106607E-3</v>
      </c>
      <c r="F11" s="7" cm="1">
        <f t="array" aca="1" ref="F11" ca="1">INDIRECT(B1&amp;"!F7")</f>
        <v>7.7635078005074409E-3</v>
      </c>
      <c r="G11" s="7" cm="1">
        <f t="array" aca="1" ref="G11" ca="1">INDIRECT(B1&amp;"!G7")</f>
        <v>7.3199574785209453E-4</v>
      </c>
      <c r="H11" s="7" cm="1">
        <f t="array" aca="1" ref="H11" ca="1">INDIRECT(B1&amp;"!H7")</f>
        <v>9.4930349059996755E-3</v>
      </c>
      <c r="I11" s="7" cm="1">
        <f t="array" aca="1" ref="I11" ca="1">INDIRECT(B1&amp;"!I7")</f>
        <v>5.0142509866536421E-3</v>
      </c>
      <c r="J11" s="7" cm="1">
        <f t="array" aca="1" ref="J11" ca="1">INDIRECT(B1&amp;"!J7")</f>
        <v>6.400268577251754E-3</v>
      </c>
      <c r="K11" s="7" cm="1">
        <f t="array" aca="1" ref="K11" ca="1">INDIRECT(B1&amp;"!K7")</f>
        <v>3.3392096626441139E-4</v>
      </c>
      <c r="L11" s="7" cm="1">
        <f t="array" aca="1" ref="L11" ca="1">INDIRECT(B1&amp;"!L7")</f>
        <v>3.6409284552510858E-3</v>
      </c>
      <c r="M11" s="7" cm="1">
        <f t="array" aca="1" ref="M11" ca="1">INDIRECT(B1&amp;"!M7")</f>
        <v>5.178245221541462E-3</v>
      </c>
      <c r="N11" s="7" cm="1">
        <f t="array" aca="1" ref="N11" ca="1">INDIRECT(B1&amp;"!N7")</f>
        <v>2.5759851029490751E-4</v>
      </c>
      <c r="O11" s="7" cm="1">
        <f t="array" aca="1" ref="O11" ca="1">INDIRECT(B1&amp;"!O7")</f>
        <v>1.7718411031426655E-4</v>
      </c>
      <c r="P11" s="7" cm="1">
        <f t="array" aca="1" ref="P11" ca="1">INDIRECT(B1&amp;"!P7")</f>
        <v>1.5633874843354104E-3</v>
      </c>
      <c r="Q11" s="7" cm="1">
        <f t="array" aca="1" ref="Q11" ca="1">INDIRECT(B1&amp;"!Q7")</f>
        <v>1.1083243483759992E-2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G6"/>
  <sheetViews>
    <sheetView workbookViewId="0"/>
  </sheetViews>
  <sheetFormatPr baseColWidth="10" defaultColWidth="8.7265625" defaultRowHeight="14.5" x14ac:dyDescent="0.35"/>
  <sheetData>
    <row r="1" spans="1:7" x14ac:dyDescent="0.35">
      <c r="B1" s="5" t="s">
        <v>284</v>
      </c>
      <c r="C1" s="5" t="s">
        <v>319</v>
      </c>
      <c r="D1" s="5" t="s">
        <v>320</v>
      </c>
      <c r="E1" s="5" t="s">
        <v>321</v>
      </c>
      <c r="F1" s="5" t="s">
        <v>322</v>
      </c>
      <c r="G1" s="5" t="s">
        <v>323</v>
      </c>
    </row>
    <row r="2" spans="1:7" x14ac:dyDescent="0.35">
      <c r="A2" s="5" t="s">
        <v>1</v>
      </c>
      <c r="B2" s="6" cm="1">
        <f t="array" aca="1" ref="B2" ca="1">IF(EWU_Dashboard!B3=A2,HLOOKUP(EWU_Dashboard!B6,INDIRECT(B5&amp;"!A1:V4"),VLOOKUP(EWU_Dashboard!B3,dict!A2:B100,2,FALSE),FALSE),0)</f>
        <v>-0.20424017697257354</v>
      </c>
      <c r="C2" s="6" cm="1">
        <f t="array" aca="1" ref="C2" ca="1">IF(EWU_Dashboard!B3=A2,HLOOKUP(EWU_Dashboard!B6,INDIRECT(C5&amp;"!A1:V4"),VLOOKUP(EWU_Dashboard!B3,dict!A2:B100,2,FALSE),FALSE),0)</f>
        <v>-0.20424017697257354</v>
      </c>
      <c r="D2" s="6" cm="1">
        <f t="array" aca="1" ref="D2" ca="1">IF(EWU_Dashboard!B3=A2,HLOOKUP(EWU_Dashboard!B6,INDIRECT(D5&amp;"!A1:V4"),VLOOKUP(EWU_Dashboard!B3,dict!A2:B100,2,FALSE),FALSE),0)</f>
        <v>-0.20424017697257354</v>
      </c>
      <c r="E2" s="6" cm="1">
        <f t="array" aca="1" ref="E2" ca="1">IF(EWU_Dashboard!B3=A2,HLOOKUP(EWU_Dashboard!B6,INDIRECT(E5&amp;"!A1:V4"),VLOOKUP(EWU_Dashboard!B3,dict!A2:B100,2,FALSE),FALSE),0)</f>
        <v>-0.20424017697257354</v>
      </c>
      <c r="F2" s="6" cm="1">
        <f t="array" aca="1" ref="F2" ca="1">IF(EWU_Dashboard!B3=A2,HLOOKUP(EWU_Dashboard!B6,INDIRECT(F5&amp;"!A1:V4"),VLOOKUP(EWU_Dashboard!B3,dict!A2:B100,2,FALSE),FALSE),0)</f>
        <v>-0.20424017697257354</v>
      </c>
      <c r="G2" s="6" cm="1">
        <f t="array" aca="1" ref="G2" ca="1">IF(EWU_Dashboard!B3=A2,HLOOKUP(EWU_Dashboard!B6,INDIRECT(G5&amp;"!A1:V4"),VLOOKUP(EWU_Dashboard!B3,dict!A2:B100,2,FALSE),FALSE),0)</f>
        <v>-0.20424017697257354</v>
      </c>
    </row>
    <row r="3" spans="1:7" x14ac:dyDescent="0.35">
      <c r="A3" s="5" t="s">
        <v>2</v>
      </c>
      <c r="B3" s="6" cm="1">
        <f t="array" aca="1" ref="B3" ca="1">IF(EWU_Dashboard!B3=A3,HLOOKUP(EWU_Dashboard!B6,INDIRECT(B5&amp;"!A1:V4"),VLOOKUP(EWU_Dashboard!B3,dict!A2:B100,2,FALSE),FALSE),0)</f>
        <v>0</v>
      </c>
      <c r="C3" s="6" cm="1">
        <f t="array" aca="1" ref="C3" ca="1">IF(EWU_Dashboard!B3=A3,HLOOKUP(EWU_Dashboard!B6,INDIRECT(C5&amp;"!A1:V4"),VLOOKUP(EWU_Dashboard!B3,dict!A2:B100,2,FALSE),FALSE),0)</f>
        <v>0</v>
      </c>
      <c r="D3" s="6" cm="1">
        <f t="array" aca="1" ref="D3" ca="1">IF(EWU_Dashboard!B3=A3,HLOOKUP(EWU_Dashboard!B6,INDIRECT(D5&amp;"!A1:V4"),VLOOKUP(EWU_Dashboard!B3,dict!A2:B100,2,FALSE),FALSE),0)</f>
        <v>0</v>
      </c>
      <c r="E3" s="6" cm="1">
        <f t="array" aca="1" ref="E3" ca="1">IF(EWU_Dashboard!B3=A3,HLOOKUP(EWU_Dashboard!B6,INDIRECT(E5&amp;"!A1:V4"),VLOOKUP(EWU_Dashboard!B3,dict!A2:B100,2,FALSE),FALSE),0)</f>
        <v>0</v>
      </c>
      <c r="F3" s="6" cm="1">
        <f t="array" aca="1" ref="F3" ca="1">IF(EWU_Dashboard!B3=A3,HLOOKUP(EWU_Dashboard!B6,INDIRECT(F5&amp;"!A1:V4"),VLOOKUP(EWU_Dashboard!B3,dict!A2:B100,2,FALSE),FALSE),0)</f>
        <v>0</v>
      </c>
      <c r="G3" s="6" cm="1">
        <f t="array" aca="1" ref="G3" ca="1">IF(EWU_Dashboard!B3=A3,HLOOKUP(EWU_Dashboard!B6,INDIRECT(G5&amp;"!A1:V4"),VLOOKUP(EWU_Dashboard!B3,dict!A2:B100,2,FALSE),FALSE),0)</f>
        <v>0</v>
      </c>
    </row>
    <row r="4" spans="1:7" x14ac:dyDescent="0.35">
      <c r="A4" s="5" t="s">
        <v>3</v>
      </c>
      <c r="B4" s="6" cm="1">
        <f t="array" aca="1" ref="B4" ca="1">IF(EWU_Dashboard!B3=A4,HLOOKUP(EWU_Dashboard!B6,INDIRECT(B5&amp;"!A1:V4"),VLOOKUP(EWU_Dashboard!B3,dict!A2:B100,2,FALSE),FALSE),0)</f>
        <v>0</v>
      </c>
      <c r="C4" s="6" cm="1">
        <f t="array" aca="1" ref="C4" ca="1">IF(EWU_Dashboard!B3=A4,HLOOKUP(EWU_Dashboard!B6,INDIRECT(C5&amp;"!A1:V4"),VLOOKUP(EWU_Dashboard!B3,dict!A2:B100,2,FALSE),FALSE),0)</f>
        <v>0</v>
      </c>
      <c r="D4" s="6" cm="1">
        <f t="array" aca="1" ref="D4" ca="1">IF(EWU_Dashboard!B3=A4,HLOOKUP(EWU_Dashboard!B6,INDIRECT(D5&amp;"!A1:V4"),VLOOKUP(EWU_Dashboard!B3,dict!A2:B100,2,FALSE),FALSE),0)</f>
        <v>0</v>
      </c>
      <c r="E4" s="6" cm="1">
        <f t="array" aca="1" ref="E4" ca="1">IF(EWU_Dashboard!B3=A4,HLOOKUP(EWU_Dashboard!B6,INDIRECT(E5&amp;"!A1:V4"),VLOOKUP(EWU_Dashboard!B3,dict!A2:B100,2,FALSE),FALSE),0)</f>
        <v>0</v>
      </c>
      <c r="F4" s="6" cm="1">
        <f t="array" aca="1" ref="F4" ca="1">IF(EWU_Dashboard!B3=A4,HLOOKUP(EWU_Dashboard!B6,INDIRECT(F5&amp;"!A1:V4"),VLOOKUP(EWU_Dashboard!B3,dict!A2:B100,2,FALSE),FALSE),0)</f>
        <v>0</v>
      </c>
      <c r="G4" s="6" cm="1">
        <f t="array" aca="1" ref="G4" ca="1">IF(EWU_Dashboard!B3=A4,HLOOKUP(EWU_Dashboard!B6,INDIRECT(G5&amp;"!A1:V4"),VLOOKUP(EWU_Dashboard!B3,dict!A2:B100,2,FALSE),FALSE),0)</f>
        <v>0</v>
      </c>
    </row>
    <row r="5" spans="1:7" ht="38.5" x14ac:dyDescent="0.35">
      <c r="A5" s="5" t="s">
        <v>317</v>
      </c>
      <c r="B5" s="6" t="str" cm="1">
        <f t="array" ref="B5">"W_Ind_"&amp;B6&amp;"_"&amp;"default"</f>
        <v>W_Ind_default_default</v>
      </c>
      <c r="C5" s="6" t="str" cm="1">
        <f t="array" ref="C5">"W_Ind_"&amp;C6&amp;"_"&amp;"S1"</f>
        <v>W_Ind_default_S1</v>
      </c>
      <c r="D5" s="6" t="str" cm="1">
        <f t="array" ref="D5">"W_Ind_"&amp;D6&amp;"_"&amp;"S2"</f>
        <v>W_Ind_default_S2</v>
      </c>
      <c r="E5" s="6" t="str" cm="1">
        <f t="array" ref="E5">"W_Ind_"&amp;E6&amp;"_"&amp;"S3"</f>
        <v>W_Ind_default_S3</v>
      </c>
      <c r="F5" s="6" t="str" cm="1">
        <f t="array" ref="F5">"W_Ind_"&amp;F6&amp;"_"&amp;"S4"</f>
        <v>W_Ind_default_S4</v>
      </c>
      <c r="G5" s="6" t="str" cm="1">
        <f t="array" ref="G5">"W_Ind_"&amp;G6&amp;"_"&amp;"S5"</f>
        <v>W_Ind_default_S5</v>
      </c>
    </row>
    <row r="6" spans="1:7" x14ac:dyDescent="0.35">
      <c r="A6" s="5" t="s">
        <v>318</v>
      </c>
      <c r="B6" s="6" t="str" cm="1">
        <f t="array" ref="B6">VLOOKUP(EWU_Dashboard!B4,dict!A2:B100,2,FALSE)</f>
        <v>default</v>
      </c>
      <c r="C6" s="6" t="str" cm="1">
        <f t="array" ref="C6">VLOOKUP(EWU_Dashboard!B4,dict!A2:B100,2,FALSE)</f>
        <v>default</v>
      </c>
      <c r="D6" s="6" t="str" cm="1">
        <f t="array" ref="D6">VLOOKUP(EWU_Dashboard!B4,dict!A2:B100,2,FALSE)</f>
        <v>default</v>
      </c>
      <c r="E6" s="6" t="str" cm="1">
        <f t="array" ref="E6">VLOOKUP(EWU_Dashboard!B4,dict!A2:B100,2,FALSE)</f>
        <v>default</v>
      </c>
      <c r="F6" s="6" t="str" cm="1">
        <f t="array" ref="F6">VLOOKUP(EWU_Dashboard!B4,dict!A2:B100,2,FALSE)</f>
        <v>default</v>
      </c>
      <c r="G6" s="6" t="str" cm="1">
        <f t="array" ref="G6">VLOOKUP(EWU_Dashboard!B4,dict!A2:B100,2,FALSE)</f>
        <v>default</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D7"/>
  <sheetViews>
    <sheetView workbookViewId="0"/>
  </sheetViews>
  <sheetFormatPr baseColWidth="10" defaultColWidth="8.7265625" defaultRowHeight="14.5" x14ac:dyDescent="0.35"/>
  <sheetData>
    <row r="1" spans="1:4" x14ac:dyDescent="0.35">
      <c r="B1" s="5" t="s">
        <v>284</v>
      </c>
      <c r="C1" s="5" t="s">
        <v>285</v>
      </c>
      <c r="D1" s="5" t="s">
        <v>286</v>
      </c>
    </row>
    <row r="2" spans="1:4" x14ac:dyDescent="0.35">
      <c r="A2" s="5" t="s">
        <v>1</v>
      </c>
      <c r="B2" s="6" cm="1">
        <f t="array" aca="1" ref="B2" ca="1">IF(EWU_Dashboard!B3=A2,HLOOKUP(B6,INDIRECT(B7&amp;"!A1:V4"),VLOOKUP(EWU_Dashboard!B3,dict!A1:B100,2,FALSE),FALSE),0)</f>
        <v>-0.20424017697257354</v>
      </c>
      <c r="C2" s="6" cm="1">
        <f t="array" aca="1" ref="C2" ca="1">IF(EWU_Dashboard!B3=A2,HLOOKUP(C6,INDIRECT(C7&amp;"!A1:V4"),VLOOKUP(EWU_Dashboard!B3,dict!A1:B100,2,FALSE),FALSE),0)</f>
        <v>-0.20403276705474144</v>
      </c>
      <c r="D2" s="6" cm="1">
        <f t="array" aca="1" ref="D2" ca="1">IF(EWU_Dashboard!B3=A2,HLOOKUP(D6,INDIRECT(D7&amp;"!A1:V4"),VLOOKUP(EWU_Dashboard!B3,dict!A1:B100,2,FALSE),FALSE),0)</f>
        <v>-0.20336402972511561</v>
      </c>
    </row>
    <row r="3" spans="1:4" x14ac:dyDescent="0.35">
      <c r="A3" s="5" t="s">
        <v>2</v>
      </c>
      <c r="B3" s="6" cm="1">
        <f t="array" aca="1" ref="B3" ca="1">IF(EWU_Dashboard!B3=A3,HLOOKUP(B6,INDIRECT(B7&amp;"!A1:V4"),VLOOKUP(EWU_Dashboard!B3,dict!A1:B100,2,FALSE),FALSE),0)</f>
        <v>0</v>
      </c>
      <c r="C3" s="6" cm="1">
        <f t="array" aca="1" ref="C3" ca="1">IF(EWU_Dashboard!B3=A3,HLOOKUP(C6,INDIRECT(C7&amp;"!A1:V4"),VLOOKUP(EWU_Dashboard!B3,dict!A1:B100,2,FALSE),FALSE),0)</f>
        <v>0</v>
      </c>
      <c r="D3" s="6" cm="1">
        <f t="array" aca="1" ref="D3" ca="1">IF(EWU_Dashboard!B3=A3,HLOOKUP(D6,INDIRECT(D7&amp;"!A1:V4"),VLOOKUP(EWU_Dashboard!B3,dict!A1:B100,2,FALSE),FALSE),0)</f>
        <v>0</v>
      </c>
    </row>
    <row r="4" spans="1:4" x14ac:dyDescent="0.35">
      <c r="A4" s="5" t="s">
        <v>3</v>
      </c>
      <c r="B4" s="6" cm="1">
        <f t="array" aca="1" ref="B4" ca="1">IF(EWU_Dashboard!B3=A4,HLOOKUP(B6,INDIRECT(B7&amp;"!A1:V4"),VLOOKUP(EWU_Dashboard!B3,dict!A1:B100,2,FALSE),FALSE),0)</f>
        <v>0</v>
      </c>
      <c r="C4" s="6" cm="1">
        <f t="array" aca="1" ref="C4" ca="1">IF(EWU_Dashboard!B3=A4,HLOOKUP(C6,INDIRECT(C7&amp;"!A1:V4"),VLOOKUP(EWU_Dashboard!B3,dict!A1:B100,2,FALSE),FALSE),0)</f>
        <v>0</v>
      </c>
      <c r="D4" s="6" cm="1">
        <f t="array" aca="1" ref="D4" ca="1">IF(EWU_Dashboard!B3=A4,HLOOKUP(D6,INDIRECT(D7&amp;"!A1:V4"),VLOOKUP(EWU_Dashboard!B3,dict!A1:B100,2,FALSE),FALSE),0)</f>
        <v>0</v>
      </c>
    </row>
    <row r="5" spans="1:4" x14ac:dyDescent="0.35">
      <c r="A5" s="5" t="s">
        <v>324</v>
      </c>
      <c r="B5" s="6" t="str" cm="1">
        <f t="array" ref="B5">EWU_Dashboard!B5</f>
        <v>default</v>
      </c>
      <c r="C5" s="6" t="str" cm="1">
        <f t="array" ref="C5">EWU_Dashboard!B5</f>
        <v>default</v>
      </c>
      <c r="D5" s="6" t="str" cm="1">
        <f t="array" ref="D5">EWU_Dashboard!B5</f>
        <v>default</v>
      </c>
    </row>
    <row r="6" spans="1:4" ht="39.5" x14ac:dyDescent="0.35">
      <c r="A6" s="5" t="s">
        <v>325</v>
      </c>
      <c r="B6" s="6" t="str" cm="1">
        <f t="array" ref="B6">EWU_Dashboard!B6</f>
        <v>Equal Weighting</v>
      </c>
      <c r="C6" s="6" t="str" cm="1">
        <f t="array" ref="C6">EWU_Dashboard!B6</f>
        <v>Equal Weighting</v>
      </c>
      <c r="D6" s="6" t="str" cm="1">
        <f t="array" ref="D6">EWU_Dashboard!B6</f>
        <v>Equal Weighting</v>
      </c>
    </row>
    <row r="7" spans="1:4" ht="38.5" x14ac:dyDescent="0.35">
      <c r="A7" s="5" t="s">
        <v>317</v>
      </c>
      <c r="B7" s="6" t="str" cm="1">
        <f t="array" ref="B7">"W_Ind_"&amp;B1&amp;"_"&amp;B5</f>
        <v>W_Ind_default_default</v>
      </c>
      <c r="C7" s="6" t="str" cm="1">
        <f t="array" ref="C7">"W_Ind_"&amp;C1&amp;"_"&amp;C5</f>
        <v>W_Ind_db1_default</v>
      </c>
      <c r="D7" s="6" t="str" cm="1">
        <f t="array" ref="D7">"W_Ind_"&amp;D1&amp;"_"&amp;D5</f>
        <v>W_Ind_db2_default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8"/>
  <sheetViews>
    <sheetView workbookViewId="0"/>
  </sheetViews>
  <sheetFormatPr baseColWidth="10" defaultColWidth="8.7265625" defaultRowHeight="14.5" x14ac:dyDescent="0.35"/>
  <sheetData>
    <row r="1" spans="1:4" ht="26.5" x14ac:dyDescent="0.35">
      <c r="B1" s="5" t="s">
        <v>326</v>
      </c>
      <c r="C1" s="5" t="s">
        <v>327</v>
      </c>
      <c r="D1" s="5" t="s">
        <v>328</v>
      </c>
    </row>
    <row r="2" spans="1:4" x14ac:dyDescent="0.35">
      <c r="A2" s="5" t="s">
        <v>1</v>
      </c>
      <c r="B2" s="7" cm="1">
        <f t="array" aca="1" ref="B2" ca="1">HLOOKUP(B7,INDIRECT(B8&amp;"!A1:V4"),2,FALSE)</f>
        <v>5.7803728744758702</v>
      </c>
      <c r="C2" s="7" cm="1">
        <f t="array" aca="1" ref="C2" ca="1">HLOOKUP(C7,INDIRECT(C8&amp;"!A1:V4"),2,FALSE)</f>
        <v>-5.7626167809727846</v>
      </c>
      <c r="D2" s="7" cm="1">
        <f t="array" aca="1" ref="D2" ca="1">HLOOKUP(D7,INDIRECT(D8&amp;"!A1:V4"),2,FALSE)</f>
        <v>0.17941229431666991</v>
      </c>
    </row>
    <row r="3" spans="1:4" x14ac:dyDescent="0.35">
      <c r="A3" s="5" t="s">
        <v>2</v>
      </c>
      <c r="B3" s="7" cm="1">
        <f t="array" aca="1" ref="B3" ca="1">HLOOKUP(B7,INDIRECT(B8&amp;"!A1:V4"),3,FALSE)</f>
        <v>1.7771961136030621</v>
      </c>
      <c r="C3" s="7" cm="1">
        <f t="array" aca="1" ref="C3" ca="1">HLOOKUP(C7,INDIRECT(C8&amp;"!A1:V4"),3,FALSE)</f>
        <v>-1.7724872267940239</v>
      </c>
      <c r="D3" s="7" cm="1">
        <f t="array" aca="1" ref="D3" ca="1">HLOOKUP(D7,INDIRECT(D8&amp;"!A1:V4"),3,FALSE)</f>
        <v>3.9304066491977888E-2</v>
      </c>
    </row>
    <row r="4" spans="1:4" x14ac:dyDescent="0.35">
      <c r="A4" s="5" t="s">
        <v>3</v>
      </c>
      <c r="B4" s="7" cm="1">
        <f t="array" aca="1" ref="B4" ca="1">HLOOKUP(B7,INDIRECT(B8&amp;"!A1:V4"),4,FALSE)</f>
        <v>4.0031767608728082</v>
      </c>
      <c r="C4" s="7" cm="1">
        <f t="array" aca="1" ref="C4" ca="1">HLOOKUP(C7,INDIRECT(C8&amp;"!A1:V4"),4,FALSE)</f>
        <v>-3.9901295541787603</v>
      </c>
      <c r="D4" s="7" cm="1">
        <f t="array" aca="1" ref="D4" ca="1">HLOOKUP(D7,INDIRECT(D8&amp;"!A1:V4"),4,FALSE)</f>
        <v>0.14010822782469201</v>
      </c>
    </row>
    <row r="5" spans="1:4" x14ac:dyDescent="0.35">
      <c r="A5" s="5" t="s">
        <v>318</v>
      </c>
      <c r="B5" s="7" t="str" cm="1">
        <f t="array" ref="B5">VLOOKUP(EWU_Dashboard!B4,dict!A2:B100,2,FALSE)</f>
        <v>default</v>
      </c>
      <c r="C5" s="7" t="str" cm="1">
        <f t="array" ref="C5">VLOOKUP(EWU_Dashboard!B4,dict!A2:B100,2,FALSE)</f>
        <v>default</v>
      </c>
      <c r="D5" s="7" t="str" cm="1">
        <f t="array" ref="D5">VLOOKUP(EWU_Dashboard!B4,dict!A2:B100,2,FALSE)</f>
        <v>default</v>
      </c>
    </row>
    <row r="6" spans="1:4" x14ac:dyDescent="0.35">
      <c r="A6" s="5" t="s">
        <v>324</v>
      </c>
      <c r="B6" s="7" t="str" cm="1">
        <f t="array" ref="B6">EWU_Dashboard!B5</f>
        <v>default</v>
      </c>
      <c r="C6" s="7" t="str" cm="1">
        <f t="array" ref="C6">EWU_Dashboard!B5</f>
        <v>default</v>
      </c>
      <c r="D6" s="7" t="str" cm="1">
        <f t="array" ref="D6">EWU_Dashboard!B5</f>
        <v>default</v>
      </c>
    </row>
    <row r="7" spans="1:4" ht="39.5" x14ac:dyDescent="0.35">
      <c r="A7" s="5" t="s">
        <v>325</v>
      </c>
      <c r="B7" s="7" t="str" cm="1">
        <f t="array" ref="B7">EWU_Dashboard!B6</f>
        <v>Equal Weighting</v>
      </c>
      <c r="C7" s="7" t="str" cm="1">
        <f t="array" ref="C7">EWU_Dashboard!B6</f>
        <v>Equal Weighting</v>
      </c>
      <c r="D7" s="7" t="str" cm="1">
        <f t="array" ref="D7">EWU_Dashboard!B6</f>
        <v>Equal Weighting</v>
      </c>
    </row>
    <row r="8" spans="1:4" ht="51" x14ac:dyDescent="0.35">
      <c r="A8" s="5" t="s">
        <v>317</v>
      </c>
      <c r="B8" s="7" t="str" cm="1">
        <f t="array" ref="B8">"WTUM_"&amp;B5&amp;"_"&amp;B6&amp;"_Treatm"</f>
        <v>WTUM_default_default_Treatm</v>
      </c>
      <c r="C8" s="7" t="str" cm="1">
        <f t="array" ref="C8">"WTUM_"&amp;C5&amp;"_"&amp;C6&amp;"_Util"</f>
        <v>WTUM_default_default_Util</v>
      </c>
      <c r="D8" s="7" t="str" cm="1">
        <f t="array" ref="D8">"WTUM_"&amp;D5&amp;"_"&amp;D6&amp;"_Mat"</f>
        <v>WTUM_default_default_Mat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2"/>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287</v>
      </c>
      <c r="B1" s="5" t="s">
        <v>288</v>
      </c>
      <c r="C1" s="5" t="s">
        <v>104</v>
      </c>
      <c r="D1" s="5" t="s">
        <v>289</v>
      </c>
      <c r="E1" s="5" t="s">
        <v>290</v>
      </c>
    </row>
    <row r="2" spans="1:5" x14ac:dyDescent="0.35">
      <c r="A2" s="6" t="s">
        <v>47</v>
      </c>
      <c r="B2" s="6" t="s">
        <v>115</v>
      </c>
      <c r="C2" s="6" t="s">
        <v>105</v>
      </c>
      <c r="D2" s="6" t="s">
        <v>167</v>
      </c>
      <c r="E2" s="6" t="s">
        <v>291</v>
      </c>
    </row>
    <row r="3" spans="1:5" x14ac:dyDescent="0.35">
      <c r="A3" s="6" t="s">
        <v>2</v>
      </c>
      <c r="B3" s="6" t="s">
        <v>116</v>
      </c>
      <c r="C3" s="6" t="s">
        <v>105</v>
      </c>
      <c r="D3" s="6" t="s">
        <v>167</v>
      </c>
      <c r="E3" s="6" t="s">
        <v>291</v>
      </c>
    </row>
    <row r="4" spans="1:5" x14ac:dyDescent="0.35">
      <c r="A4" s="6" t="s">
        <v>48</v>
      </c>
      <c r="B4" s="6" t="s">
        <v>118</v>
      </c>
      <c r="C4" s="6" t="s">
        <v>105</v>
      </c>
      <c r="D4" s="6" t="s">
        <v>167</v>
      </c>
      <c r="E4" s="6" t="s">
        <v>291</v>
      </c>
    </row>
    <row r="5" spans="1:5" x14ac:dyDescent="0.35">
      <c r="A5" s="6" t="s">
        <v>49</v>
      </c>
      <c r="B5" s="6" t="s">
        <v>119</v>
      </c>
      <c r="C5" s="6" t="s">
        <v>105</v>
      </c>
      <c r="D5" s="6" t="s">
        <v>167</v>
      </c>
      <c r="E5" s="6" t="s">
        <v>291</v>
      </c>
    </row>
    <row r="6" spans="1:5" x14ac:dyDescent="0.35">
      <c r="A6" s="6" t="s">
        <v>3</v>
      </c>
      <c r="B6" s="6" t="s">
        <v>117</v>
      </c>
      <c r="C6" s="6" t="s">
        <v>105</v>
      </c>
      <c r="D6" s="6" t="s">
        <v>167</v>
      </c>
      <c r="E6" s="6" t="s">
        <v>291</v>
      </c>
    </row>
    <row r="7" spans="1:5" x14ac:dyDescent="0.35">
      <c r="A7" s="6" t="s">
        <v>52</v>
      </c>
      <c r="B7" s="6" t="s">
        <v>122</v>
      </c>
      <c r="C7" s="6" t="s">
        <v>105</v>
      </c>
      <c r="D7" s="6" t="s">
        <v>167</v>
      </c>
      <c r="E7" s="6" t="s">
        <v>291</v>
      </c>
    </row>
    <row r="8" spans="1:5" x14ac:dyDescent="0.35">
      <c r="A8" s="6" t="s">
        <v>53</v>
      </c>
      <c r="B8" s="6" t="s">
        <v>123</v>
      </c>
      <c r="C8" s="6" t="s">
        <v>105</v>
      </c>
      <c r="D8" s="6" t="s">
        <v>167</v>
      </c>
      <c r="E8" s="6" t="s">
        <v>291</v>
      </c>
    </row>
    <row r="9" spans="1:5" x14ac:dyDescent="0.35">
      <c r="A9" s="6" t="s">
        <v>50</v>
      </c>
      <c r="B9" s="6" t="s">
        <v>120</v>
      </c>
      <c r="C9" s="6" t="s">
        <v>105</v>
      </c>
      <c r="D9" s="6" t="s">
        <v>167</v>
      </c>
      <c r="E9" s="6" t="s">
        <v>291</v>
      </c>
    </row>
    <row r="10" spans="1:5" ht="26" x14ac:dyDescent="0.35">
      <c r="A10" s="6" t="s">
        <v>54</v>
      </c>
      <c r="B10" s="6" t="s">
        <v>124</v>
      </c>
      <c r="C10" s="6" t="s">
        <v>105</v>
      </c>
      <c r="D10" s="6" t="s">
        <v>167</v>
      </c>
      <c r="E10" s="6" t="s">
        <v>291</v>
      </c>
    </row>
    <row r="11" spans="1:5" ht="26" x14ac:dyDescent="0.35">
      <c r="A11" s="6" t="s">
        <v>55</v>
      </c>
      <c r="B11" s="6" t="s">
        <v>125</v>
      </c>
      <c r="C11" s="6" t="s">
        <v>105</v>
      </c>
      <c r="D11" s="6" t="s">
        <v>167</v>
      </c>
      <c r="E11" s="6" t="s">
        <v>291</v>
      </c>
    </row>
    <row r="12" spans="1:5" x14ac:dyDescent="0.35">
      <c r="A12" s="6" t="s">
        <v>51</v>
      </c>
      <c r="B12" s="6" t="s">
        <v>121</v>
      </c>
      <c r="C12" s="6" t="s">
        <v>105</v>
      </c>
      <c r="D12" s="6" t="s">
        <v>167</v>
      </c>
      <c r="E12" s="6" t="s">
        <v>291</v>
      </c>
    </row>
    <row r="13" spans="1:5" ht="26" x14ac:dyDescent="0.35">
      <c r="A13" s="6" t="s">
        <v>58</v>
      </c>
      <c r="B13" s="6" t="s">
        <v>128</v>
      </c>
      <c r="C13" s="6" t="s">
        <v>105</v>
      </c>
      <c r="D13" s="6" t="s">
        <v>167</v>
      </c>
      <c r="E13" s="6" t="s">
        <v>291</v>
      </c>
    </row>
    <row r="14" spans="1:5" ht="26" x14ac:dyDescent="0.35">
      <c r="A14" s="6" t="s">
        <v>59</v>
      </c>
      <c r="B14" s="6" t="s">
        <v>129</v>
      </c>
      <c r="C14" s="6" t="s">
        <v>105</v>
      </c>
      <c r="D14" s="6" t="s">
        <v>167</v>
      </c>
      <c r="E14" s="6" t="s">
        <v>291</v>
      </c>
    </row>
    <row r="15" spans="1:5" x14ac:dyDescent="0.35">
      <c r="A15" s="6" t="s">
        <v>63</v>
      </c>
      <c r="B15" s="6" t="s">
        <v>133</v>
      </c>
      <c r="C15" s="6" t="s">
        <v>105</v>
      </c>
      <c r="D15" s="6" t="s">
        <v>168</v>
      </c>
      <c r="E15" s="6" t="s">
        <v>291</v>
      </c>
    </row>
    <row r="16" spans="1:5" x14ac:dyDescent="0.35">
      <c r="A16" s="6" t="s">
        <v>83</v>
      </c>
      <c r="B16" s="6" t="s">
        <v>152</v>
      </c>
      <c r="C16" s="6" t="s">
        <v>161</v>
      </c>
      <c r="D16" s="6" t="s">
        <v>175</v>
      </c>
      <c r="E16" s="6" t="s">
        <v>291</v>
      </c>
    </row>
    <row r="21" spans="1:6" x14ac:dyDescent="0.35">
      <c r="A21" s="5" t="s">
        <v>292</v>
      </c>
      <c r="B21" s="5" t="s">
        <v>298</v>
      </c>
    </row>
    <row r="22" spans="1:6" x14ac:dyDescent="0.35">
      <c r="A22" s="6" t="s">
        <v>293</v>
      </c>
      <c r="B22" s="6" t="s">
        <v>299</v>
      </c>
    </row>
    <row r="23" spans="1:6" x14ac:dyDescent="0.35">
      <c r="A23" s="6" t="s">
        <v>294</v>
      </c>
      <c r="B23" s="6" t="s">
        <v>300</v>
      </c>
    </row>
    <row r="24" spans="1:6" x14ac:dyDescent="0.35">
      <c r="A24" s="6" t="s">
        <v>295</v>
      </c>
      <c r="B24" s="6" t="s">
        <v>301</v>
      </c>
    </row>
    <row r="25" spans="1:6" x14ac:dyDescent="0.35">
      <c r="A25" s="6" t="s">
        <v>296</v>
      </c>
      <c r="B25" s="6" t="s">
        <v>302</v>
      </c>
    </row>
    <row r="26" spans="1:6" x14ac:dyDescent="0.35">
      <c r="A26" s="6" t="s">
        <v>297</v>
      </c>
      <c r="B26" s="6" t="s">
        <v>303</v>
      </c>
    </row>
    <row r="28" spans="1:6" x14ac:dyDescent="0.35">
      <c r="A28" s="6" t="s">
        <v>304</v>
      </c>
      <c r="B28" s="6" t="s">
        <v>280</v>
      </c>
    </row>
    <row r="30" spans="1:6" x14ac:dyDescent="0.35">
      <c r="A30" s="5" t="s">
        <v>305</v>
      </c>
    </row>
    <row r="31" spans="1:6" x14ac:dyDescent="0.35">
      <c r="A31" s="5" t="s">
        <v>306</v>
      </c>
      <c r="B31" s="5" t="s">
        <v>308</v>
      </c>
      <c r="C31" s="5" t="s">
        <v>310</v>
      </c>
      <c r="D31" s="5" t="s">
        <v>312</v>
      </c>
      <c r="E31" s="5" t="s">
        <v>314</v>
      </c>
      <c r="F31" s="5" t="s">
        <v>315</v>
      </c>
    </row>
    <row r="32" spans="1:6" ht="26" x14ac:dyDescent="0.35">
      <c r="A32" s="6" t="s">
        <v>307</v>
      </c>
      <c r="B32" s="6" t="s">
        <v>309</v>
      </c>
      <c r="C32" s="6" t="s">
        <v>311</v>
      </c>
      <c r="D32" s="6" t="s">
        <v>313</v>
      </c>
      <c r="E32" s="6" t="s">
        <v>313</v>
      </c>
      <c r="F32" s="6" t="s">
        <v>316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7"/>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279</v>
      </c>
      <c r="B1" s="5" t="s">
        <v>283</v>
      </c>
    </row>
    <row r="2" spans="1:2" x14ac:dyDescent="0.35">
      <c r="A2" t="s">
        <v>1</v>
      </c>
      <c r="B2">
        <v>2</v>
      </c>
    </row>
    <row r="3" spans="1:2" x14ac:dyDescent="0.35">
      <c r="A3" t="s">
        <v>2</v>
      </c>
      <c r="B3">
        <v>3</v>
      </c>
    </row>
    <row r="4" spans="1:2" x14ac:dyDescent="0.35">
      <c r="A4" t="s">
        <v>3</v>
      </c>
      <c r="B4">
        <v>4</v>
      </c>
    </row>
    <row r="5" spans="1:2" x14ac:dyDescent="0.35">
      <c r="A5" t="s">
        <v>280</v>
      </c>
      <c r="B5" t="s">
        <v>284</v>
      </c>
    </row>
    <row r="6" spans="1:2" x14ac:dyDescent="0.35">
      <c r="A6" t="s">
        <v>281</v>
      </c>
      <c r="B6" t="s">
        <v>285</v>
      </c>
    </row>
    <row r="7" spans="1:2" x14ac:dyDescent="0.35">
      <c r="A7" t="s">
        <v>282</v>
      </c>
      <c r="B7" t="s">
        <v>286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-LCA_default_default!B2/OEV_Pathways_default_default!B2</f>
        <v>-0.33447224112295976</v>
      </c>
      <c r="C2" s="6">
        <f>-LCA_default_default!C2/OEV_Pathways_default_default!C2</f>
        <v>-0.26492305710070729</v>
      </c>
      <c r="D2" s="6">
        <f>-LCA_default_default!D2/OEV_Pathways_default_default!D2</f>
        <v>-9.0537574962181663E-2</v>
      </c>
      <c r="E2" s="6">
        <f>-LCA_default_default!E2/OEV_Pathways_default_default!E2</f>
        <v>8.0735578305774672E-2</v>
      </c>
      <c r="F2" s="6">
        <f>-LCA_default_default!F2/OEV_Pathways_default_default!F2</f>
        <v>-0.35119869636387252</v>
      </c>
      <c r="G2" s="6">
        <f>-LCA_default_default!G2/OEV_Pathways_default_default!G2</f>
        <v>-0.20959349349603199</v>
      </c>
      <c r="H2" s="6">
        <f>-LCA_default_default!H2/OEV_Pathways_default_default!H2</f>
        <v>-1.1254445431131006</v>
      </c>
      <c r="I2" s="6">
        <f>-LCA_default_default!I2/OEV_Pathways_default_default!I2</f>
        <v>-0.30922306585744613</v>
      </c>
      <c r="J2" s="6">
        <f>-LCA_default_default!J2/OEV_Pathways_default_default!J2</f>
        <v>-0.32496427086778007</v>
      </c>
      <c r="K2" s="6">
        <f>-LCA_default_default!K2/OEV_Pathways_default_default!K2</f>
        <v>-1.4773985812059227E-2</v>
      </c>
      <c r="L2" s="6">
        <f>-LCA_default_default!L2/OEV_Pathways_default_default!L2</f>
        <v>-4.0479365421708963E-2</v>
      </c>
      <c r="M2" s="6">
        <f>-LCA_default_default!M2/OEV_Pathways_default_default!M2</f>
        <v>-1.0579744969430451E-2</v>
      </c>
      <c r="N2" s="6">
        <f>-LCA_default_default!N2/OEV_Pathways_default_default!N2</f>
        <v>-5.6226146685116512E-3</v>
      </c>
      <c r="O2" s="6">
        <f>-LCA_default_default!O2/OEV_Pathways_default_default!O2</f>
        <v>-1.5626955151451605E-3</v>
      </c>
      <c r="P2" s="6">
        <f>-LCA_default_default!P2/OEV_Pathways_default_default!P2</f>
        <v>-4.4245431974639829E-2</v>
      </c>
      <c r="Q2" s="6">
        <f>-LCA_default_default!Q2/OEV_Pathways_default_default!Q2</f>
        <v>-0.22095762862137672</v>
      </c>
    </row>
    <row r="3" spans="1:17" x14ac:dyDescent="0.35">
      <c r="A3" s="5" t="s">
        <v>2</v>
      </c>
      <c r="B3" s="6">
        <f>-LCA_default_default!B3/OEV_Pathways_default_default!B3</f>
        <v>-8.8309865878135677E-2</v>
      </c>
      <c r="C3" s="6">
        <f>-LCA_default_default!C3/OEV_Pathways_default_default!C3</f>
        <v>8.6469597603584889E-3</v>
      </c>
      <c r="D3" s="6">
        <f>-LCA_default_default!D3/OEV_Pathways_default_default!D3</f>
        <v>5.63688326219849E-4</v>
      </c>
      <c r="E3" s="6">
        <f>-LCA_default_default!E3/OEV_Pathways_default_default!E3</f>
        <v>-2.3918242393411349E-3</v>
      </c>
      <c r="F3" s="6">
        <f>-LCA_default_default!F3/OEV_Pathways_default_default!F3</f>
        <v>-9.0816176906950083E-3</v>
      </c>
      <c r="G3" s="6">
        <f>-LCA_default_default!G3/OEV_Pathways_default_default!G3</f>
        <v>-1.8710024561379654E-3</v>
      </c>
      <c r="H3" s="6">
        <f>-LCA_default_default!H3/OEV_Pathways_default_default!H3</f>
        <v>-4.5894652901352764</v>
      </c>
      <c r="I3" s="6">
        <f>-LCA_default_default!I3/OEV_Pathways_default_default!I3</f>
        <v>-2.2826090235516964E-2</v>
      </c>
      <c r="J3" s="6">
        <f>-LCA_default_default!J3/OEV_Pathways_default_default!J3</f>
        <v>-2.2385675551885805E-2</v>
      </c>
      <c r="K3" s="6">
        <f>-LCA_default_default!K3/OEV_Pathways_default_default!K3</f>
        <v>-3.0017960558918364E-3</v>
      </c>
      <c r="L3" s="6">
        <f>-LCA_default_default!L3/OEV_Pathways_default_default!L3</f>
        <v>3.1717332986174493E-4</v>
      </c>
      <c r="M3" s="6">
        <f>-LCA_default_default!M3/OEV_Pathways_default_default!M3</f>
        <v>2.5122591846461995E-4</v>
      </c>
      <c r="N3" s="6">
        <f>-LCA_default_default!N3/OEV_Pathways_default_default!N3</f>
        <v>2.7416955097224694E-4</v>
      </c>
      <c r="O3" s="6">
        <f>-LCA_default_default!O3/OEV_Pathways_default_default!O3</f>
        <v>-3.3282190935535597E-3</v>
      </c>
      <c r="P3" s="6">
        <f>-LCA_default_default!P3/OEV_Pathways_default_default!P3</f>
        <v>-4.212434073692645E-3</v>
      </c>
      <c r="Q3" s="6">
        <f>-LCA_default_default!Q3/OEV_Pathways_default_default!Q3</f>
        <v>-2.3911809526458772E-2</v>
      </c>
    </row>
    <row r="4" spans="1:17" x14ac:dyDescent="0.35">
      <c r="A4" s="5" t="s">
        <v>3</v>
      </c>
      <c r="B4" s="6">
        <f>-LCA_default_default!B4/OEV_Pathways_default_default!B4</f>
        <v>-0.39712276270048114</v>
      </c>
      <c r="C4" s="6">
        <f>-LCA_default_default!C4/OEV_Pathways_default_default!C4</f>
        <v>-0.33636395189975427</v>
      </c>
      <c r="D4" s="6">
        <f>-LCA_default_default!D4/OEV_Pathways_default_default!D4</f>
        <v>-0.1161991797575392</v>
      </c>
      <c r="E4" s="6">
        <f>-LCA_default_default!E4/OEV_Pathways_default_default!E4</f>
        <v>9.389589872861373E-2</v>
      </c>
      <c r="F4" s="6">
        <f>-LCA_default_default!F4/OEV_Pathways_default_default!F4</f>
        <v>-0.43511163728760938</v>
      </c>
      <c r="G4" s="6">
        <f>-LCA_default_default!G4/OEV_Pathways_default_default!G4</f>
        <v>-0.26365453969653652</v>
      </c>
      <c r="H4" s="6">
        <f>-LCA_default_default!H4/OEV_Pathways_default_default!H4</f>
        <v>-0.19083613193872334</v>
      </c>
      <c r="I4" s="6">
        <f>-LCA_default_default!I4/OEV_Pathways_default_default!I4</f>
        <v>-0.37917514119747242</v>
      </c>
      <c r="J4" s="6">
        <f>-LCA_default_default!J4/OEV_Pathways_default_default!J4</f>
        <v>-0.39818420459775983</v>
      </c>
      <c r="K4" s="6">
        <f>-LCA_default_default!K4/OEV_Pathways_default_default!K4</f>
        <v>-1.7764130021547725E-2</v>
      </c>
      <c r="L4" s="6">
        <f>-LCA_default_default!L4/OEV_Pathways_default_default!L4</f>
        <v>-5.0347772860738105E-2</v>
      </c>
      <c r="M4" s="6">
        <f>-LCA_default_default!M4/OEV_Pathways_default_default!M4</f>
        <v>-1.4127524713645201E-2</v>
      </c>
      <c r="N4" s="6">
        <f>-LCA_default_default!N4/OEV_Pathways_default_default!N4</f>
        <v>-7.3026714514742843E-3</v>
      </c>
      <c r="O4" s="6">
        <f>-LCA_default_default!O4/OEV_Pathways_default_default!O4</f>
        <v>-1.125857219166645E-3</v>
      </c>
      <c r="P4" s="6">
        <f>-LCA_default_default!P4/OEV_Pathways_default_default!P4</f>
        <v>-5.5005284110463425E-2</v>
      </c>
      <c r="Q4" s="6">
        <f>-LCA_default_default!Q4/OEV_Pathways_default_default!Q4</f>
        <v>-0.27299518085195762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-LCA_default_S1!B2/OEV_Pathways_default_S1!B2</f>
        <v>-0.33447224112295976</v>
      </c>
      <c r="C2" s="6">
        <f>-LCA_default_S1!C2/OEV_Pathways_default_S1!C2</f>
        <v>-0.26492305710070729</v>
      </c>
      <c r="D2" s="6">
        <f>-LCA_default_S1!D2/OEV_Pathways_default_S1!D2</f>
        <v>-9.0537574962181663E-2</v>
      </c>
      <c r="E2" s="6">
        <f>-LCA_default_S1!E2/OEV_Pathways_default_S1!E2</f>
        <v>8.0735578305774672E-2</v>
      </c>
      <c r="F2" s="6">
        <f>-LCA_default_S1!F2/OEV_Pathways_default_S1!F2</f>
        <v>-0.35119869636387252</v>
      </c>
      <c r="G2" s="6">
        <f>-LCA_default_S1!G2/OEV_Pathways_default_S1!G2</f>
        <v>-0.20959349349603199</v>
      </c>
      <c r="H2" s="6">
        <f>-LCA_default_S1!H2/OEV_Pathways_default_S1!H2</f>
        <v>-1.1254445431131006</v>
      </c>
      <c r="I2" s="6">
        <f>-LCA_default_S1!I2/OEV_Pathways_default_S1!I2</f>
        <v>-0.30922306585744613</v>
      </c>
      <c r="J2" s="6">
        <f>-LCA_default_S1!J2/OEV_Pathways_default_S1!J2</f>
        <v>-0.32496427086778007</v>
      </c>
      <c r="K2" s="6">
        <f>-LCA_default_S1!K2/OEV_Pathways_default_S1!K2</f>
        <v>-1.4773985812059227E-2</v>
      </c>
      <c r="L2" s="6">
        <f>-LCA_default_S1!L2/OEV_Pathways_default_S1!L2</f>
        <v>-4.0479365421708963E-2</v>
      </c>
      <c r="M2" s="6">
        <f>-LCA_default_S1!M2/OEV_Pathways_default_S1!M2</f>
        <v>-1.0579744969430451E-2</v>
      </c>
      <c r="N2" s="6">
        <f>-LCA_default_S1!N2/OEV_Pathways_default_S1!N2</f>
        <v>-5.6226146685116512E-3</v>
      </c>
      <c r="O2" s="6">
        <f>-LCA_default_S1!O2/OEV_Pathways_default_S1!O2</f>
        <v>-1.5626955151451605E-3</v>
      </c>
      <c r="P2" s="6">
        <f>-LCA_default_S1!P2/OEV_Pathways_default_S1!P2</f>
        <v>-4.4245431974639829E-2</v>
      </c>
      <c r="Q2" s="6">
        <f>-LCA_default_S1!Q2/OEV_Pathways_default_S1!Q2</f>
        <v>-0.22095762862137672</v>
      </c>
    </row>
    <row r="3" spans="1:17" x14ac:dyDescent="0.35">
      <c r="A3" s="5" t="s">
        <v>2</v>
      </c>
      <c r="B3" s="6">
        <f>-LCA_default_S1!B3/OEV_Pathways_default_S1!B3</f>
        <v>-8.8309865878135677E-2</v>
      </c>
      <c r="C3" s="6">
        <f>-LCA_default_S1!C3/OEV_Pathways_default_S1!C3</f>
        <v>8.6469597603584889E-3</v>
      </c>
      <c r="D3" s="6">
        <f>-LCA_default_S1!D3/OEV_Pathways_default_S1!D3</f>
        <v>5.63688326219849E-4</v>
      </c>
      <c r="E3" s="6">
        <f>-LCA_default_S1!E3/OEV_Pathways_default_S1!E3</f>
        <v>-2.3918242393411349E-3</v>
      </c>
      <c r="F3" s="6">
        <f>-LCA_default_S1!F3/OEV_Pathways_default_S1!F3</f>
        <v>-9.0816176906950083E-3</v>
      </c>
      <c r="G3" s="6">
        <f>-LCA_default_S1!G3/OEV_Pathways_default_S1!G3</f>
        <v>-1.8710024561379654E-3</v>
      </c>
      <c r="H3" s="6">
        <f>-LCA_default_S1!H3/OEV_Pathways_default_S1!H3</f>
        <v>-4.5894652901352764</v>
      </c>
      <c r="I3" s="6">
        <f>-LCA_default_S1!I3/OEV_Pathways_default_S1!I3</f>
        <v>-2.2826090235516964E-2</v>
      </c>
      <c r="J3" s="6">
        <f>-LCA_default_S1!J3/OEV_Pathways_default_S1!J3</f>
        <v>-2.2385675551885805E-2</v>
      </c>
      <c r="K3" s="6">
        <f>-LCA_default_S1!K3/OEV_Pathways_default_S1!K3</f>
        <v>-3.0017960558918364E-3</v>
      </c>
      <c r="L3" s="6">
        <f>-LCA_default_S1!L3/OEV_Pathways_default_S1!L3</f>
        <v>3.1717332986174493E-4</v>
      </c>
      <c r="M3" s="6">
        <f>-LCA_default_S1!M3/OEV_Pathways_default_S1!M3</f>
        <v>2.5122591846461995E-4</v>
      </c>
      <c r="N3" s="6">
        <f>-LCA_default_S1!N3/OEV_Pathways_default_S1!N3</f>
        <v>2.7416955097224694E-4</v>
      </c>
      <c r="O3" s="6">
        <f>-LCA_default_S1!O3/OEV_Pathways_default_S1!O3</f>
        <v>-3.3282190935535597E-3</v>
      </c>
      <c r="P3" s="6">
        <f>-LCA_default_S1!P3/OEV_Pathways_default_S1!P3</f>
        <v>-4.212434073692645E-3</v>
      </c>
      <c r="Q3" s="6">
        <f>-LCA_default_S1!Q3/OEV_Pathways_default_S1!Q3</f>
        <v>-2.3911809526458772E-2</v>
      </c>
    </row>
    <row r="4" spans="1:17" x14ac:dyDescent="0.35">
      <c r="A4" s="5" t="s">
        <v>3</v>
      </c>
      <c r="B4" s="6">
        <f>-LCA_default_S1!B4/OEV_Pathways_default_S1!B4</f>
        <v>-0.39712276270048114</v>
      </c>
      <c r="C4" s="6">
        <f>-LCA_default_S1!C4/OEV_Pathways_default_S1!C4</f>
        <v>-0.33636395189975427</v>
      </c>
      <c r="D4" s="6">
        <f>-LCA_default_S1!D4/OEV_Pathways_default_S1!D4</f>
        <v>-0.1161991797575392</v>
      </c>
      <c r="E4" s="6">
        <f>-LCA_default_S1!E4/OEV_Pathways_default_S1!E4</f>
        <v>9.389589872861373E-2</v>
      </c>
      <c r="F4" s="6">
        <f>-LCA_default_S1!F4/OEV_Pathways_default_S1!F4</f>
        <v>-0.43511163728760938</v>
      </c>
      <c r="G4" s="6">
        <f>-LCA_default_S1!G4/OEV_Pathways_default_S1!G4</f>
        <v>-0.26365453969653652</v>
      </c>
      <c r="H4" s="6">
        <f>-LCA_default_S1!H4/OEV_Pathways_default_S1!H4</f>
        <v>-0.19083613193872334</v>
      </c>
      <c r="I4" s="6">
        <f>-LCA_default_S1!I4/OEV_Pathways_default_S1!I4</f>
        <v>-0.37917514119747242</v>
      </c>
      <c r="J4" s="6">
        <f>-LCA_default_S1!J4/OEV_Pathways_default_S1!J4</f>
        <v>-0.39818420459775983</v>
      </c>
      <c r="K4" s="6">
        <f>-LCA_default_S1!K4/OEV_Pathways_default_S1!K4</f>
        <v>-1.7764130021547725E-2</v>
      </c>
      <c r="L4" s="6">
        <f>-LCA_default_S1!L4/OEV_Pathways_default_S1!L4</f>
        <v>-5.0347772860738105E-2</v>
      </c>
      <c r="M4" s="6">
        <f>-LCA_default_S1!M4/OEV_Pathways_default_S1!M4</f>
        <v>-1.4127524713645201E-2</v>
      </c>
      <c r="N4" s="6">
        <f>-LCA_default_S1!N4/OEV_Pathways_default_S1!N4</f>
        <v>-7.3026714514742843E-3</v>
      </c>
      <c r="O4" s="6">
        <f>-LCA_default_S1!O4/OEV_Pathways_default_S1!O4</f>
        <v>-1.125857219166645E-3</v>
      </c>
      <c r="P4" s="6">
        <f>-LCA_default_S1!P4/OEV_Pathways_default_S1!P4</f>
        <v>-5.5005284110463425E-2</v>
      </c>
      <c r="Q4" s="6">
        <f>-LCA_default_S1!Q4/OEV_Pathways_default_S1!Q4</f>
        <v>-0.27299518085195762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-LCA_default_S2!B2/OEV_Pathways_default_S2!B2</f>
        <v>-0.33447224112295976</v>
      </c>
      <c r="C2" s="6">
        <f>-LCA_default_S2!C2/OEV_Pathways_default_S2!C2</f>
        <v>-0.26492305710070729</v>
      </c>
      <c r="D2" s="6">
        <f>-LCA_default_S2!D2/OEV_Pathways_default_S2!D2</f>
        <v>-9.0537574962181663E-2</v>
      </c>
      <c r="E2" s="6">
        <f>-LCA_default_S2!E2/OEV_Pathways_default_S2!E2</f>
        <v>8.0735578305774672E-2</v>
      </c>
      <c r="F2" s="6">
        <f>-LCA_default_S2!F2/OEV_Pathways_default_S2!F2</f>
        <v>-0.35119869636387252</v>
      </c>
      <c r="G2" s="6">
        <f>-LCA_default_S2!G2/OEV_Pathways_default_S2!G2</f>
        <v>-0.20959349349603199</v>
      </c>
      <c r="H2" s="6">
        <f>-LCA_default_S2!H2/OEV_Pathways_default_S2!H2</f>
        <v>-1.1254445431131006</v>
      </c>
      <c r="I2" s="6">
        <f>-LCA_default_S2!I2/OEV_Pathways_default_S2!I2</f>
        <v>-0.30922306585744613</v>
      </c>
      <c r="J2" s="6">
        <f>-LCA_default_S2!J2/OEV_Pathways_default_S2!J2</f>
        <v>-0.32496427086778007</v>
      </c>
      <c r="K2" s="6">
        <f>-LCA_default_S2!K2/OEV_Pathways_default_S2!K2</f>
        <v>-1.4773985812059227E-2</v>
      </c>
      <c r="L2" s="6">
        <f>-LCA_default_S2!L2/OEV_Pathways_default_S2!L2</f>
        <v>-4.0479365421708963E-2</v>
      </c>
      <c r="M2" s="6">
        <f>-LCA_default_S2!M2/OEV_Pathways_default_S2!M2</f>
        <v>-1.0579744969430451E-2</v>
      </c>
      <c r="N2" s="6">
        <f>-LCA_default_S2!N2/OEV_Pathways_default_S2!N2</f>
        <v>-5.6226146685116512E-3</v>
      </c>
      <c r="O2" s="6">
        <f>-LCA_default_S2!O2/OEV_Pathways_default_S2!O2</f>
        <v>-1.5626955151451605E-3</v>
      </c>
      <c r="P2" s="6">
        <f>-LCA_default_S2!P2/OEV_Pathways_default_S2!P2</f>
        <v>-4.4245431974639829E-2</v>
      </c>
      <c r="Q2" s="6">
        <f>-LCA_default_S2!Q2/OEV_Pathways_default_S2!Q2</f>
        <v>-0.22095762862137672</v>
      </c>
    </row>
    <row r="3" spans="1:17" x14ac:dyDescent="0.35">
      <c r="A3" s="5" t="s">
        <v>2</v>
      </c>
      <c r="B3" s="6">
        <f>-LCA_default_S2!B3/OEV_Pathways_default_S2!B3</f>
        <v>-8.8309865878135677E-2</v>
      </c>
      <c r="C3" s="6">
        <f>-LCA_default_S2!C3/OEV_Pathways_default_S2!C3</f>
        <v>8.6469597603584889E-3</v>
      </c>
      <c r="D3" s="6">
        <f>-LCA_default_S2!D3/OEV_Pathways_default_S2!D3</f>
        <v>5.63688326219849E-4</v>
      </c>
      <c r="E3" s="6">
        <f>-LCA_default_S2!E3/OEV_Pathways_default_S2!E3</f>
        <v>-2.3918242393411349E-3</v>
      </c>
      <c r="F3" s="6">
        <f>-LCA_default_S2!F3/OEV_Pathways_default_S2!F3</f>
        <v>-9.0816176906950083E-3</v>
      </c>
      <c r="G3" s="6">
        <f>-LCA_default_S2!G3/OEV_Pathways_default_S2!G3</f>
        <v>-1.8710024561379654E-3</v>
      </c>
      <c r="H3" s="6">
        <f>-LCA_default_S2!H3/OEV_Pathways_default_S2!H3</f>
        <v>-4.5894652901352764</v>
      </c>
      <c r="I3" s="6">
        <f>-LCA_default_S2!I3/OEV_Pathways_default_S2!I3</f>
        <v>-2.2826090235516964E-2</v>
      </c>
      <c r="J3" s="6">
        <f>-LCA_default_S2!J3/OEV_Pathways_default_S2!J3</f>
        <v>-2.2385675551885805E-2</v>
      </c>
      <c r="K3" s="6">
        <f>-LCA_default_S2!K3/OEV_Pathways_default_S2!K3</f>
        <v>-3.0017960558918364E-3</v>
      </c>
      <c r="L3" s="6">
        <f>-LCA_default_S2!L3/OEV_Pathways_default_S2!L3</f>
        <v>3.1717332986174493E-4</v>
      </c>
      <c r="M3" s="6">
        <f>-LCA_default_S2!M3/OEV_Pathways_default_S2!M3</f>
        <v>2.5122591846461995E-4</v>
      </c>
      <c r="N3" s="6">
        <f>-LCA_default_S2!N3/OEV_Pathways_default_S2!N3</f>
        <v>2.7416955097224694E-4</v>
      </c>
      <c r="O3" s="6">
        <f>-LCA_default_S2!O3/OEV_Pathways_default_S2!O3</f>
        <v>-3.3282190935535597E-3</v>
      </c>
      <c r="P3" s="6">
        <f>-LCA_default_S2!P3/OEV_Pathways_default_S2!P3</f>
        <v>-4.212434073692645E-3</v>
      </c>
      <c r="Q3" s="6">
        <f>-LCA_default_S2!Q3/OEV_Pathways_default_S2!Q3</f>
        <v>-2.3911809526458772E-2</v>
      </c>
    </row>
    <row r="4" spans="1:17" x14ac:dyDescent="0.35">
      <c r="A4" s="5" t="s">
        <v>3</v>
      </c>
      <c r="B4" s="6">
        <f>-LCA_default_S2!B4/OEV_Pathways_default_S2!B4</f>
        <v>-0.39712276270048114</v>
      </c>
      <c r="C4" s="6">
        <f>-LCA_default_S2!C4/OEV_Pathways_default_S2!C4</f>
        <v>-0.33636395189975427</v>
      </c>
      <c r="D4" s="6">
        <f>-LCA_default_S2!D4/OEV_Pathways_default_S2!D4</f>
        <v>-0.1161991797575392</v>
      </c>
      <c r="E4" s="6">
        <f>-LCA_default_S2!E4/OEV_Pathways_default_S2!E4</f>
        <v>9.389589872861373E-2</v>
      </c>
      <c r="F4" s="6">
        <f>-LCA_default_S2!F4/OEV_Pathways_default_S2!F4</f>
        <v>-0.43511163728760938</v>
      </c>
      <c r="G4" s="6">
        <f>-LCA_default_S2!G4/OEV_Pathways_default_S2!G4</f>
        <v>-0.26365453969653652</v>
      </c>
      <c r="H4" s="6">
        <f>-LCA_default_S2!H4/OEV_Pathways_default_S2!H4</f>
        <v>-0.19083613193872334</v>
      </c>
      <c r="I4" s="6">
        <f>-LCA_default_S2!I4/OEV_Pathways_default_S2!I4</f>
        <v>-0.37917514119747242</v>
      </c>
      <c r="J4" s="6">
        <f>-LCA_default_S2!J4/OEV_Pathways_default_S2!J4</f>
        <v>-0.39818420459775983</v>
      </c>
      <c r="K4" s="6">
        <f>-LCA_default_S2!K4/OEV_Pathways_default_S2!K4</f>
        <v>-1.7764130021547725E-2</v>
      </c>
      <c r="L4" s="6">
        <f>-LCA_default_S2!L4/OEV_Pathways_default_S2!L4</f>
        <v>-5.0347772860738105E-2</v>
      </c>
      <c r="M4" s="6">
        <f>-LCA_default_S2!M4/OEV_Pathways_default_S2!M4</f>
        <v>-1.4127524713645201E-2</v>
      </c>
      <c r="N4" s="6">
        <f>-LCA_default_S2!N4/OEV_Pathways_default_S2!N4</f>
        <v>-7.3026714514742843E-3</v>
      </c>
      <c r="O4" s="6">
        <f>-LCA_default_S2!O4/OEV_Pathways_default_S2!O4</f>
        <v>-1.125857219166645E-3</v>
      </c>
      <c r="P4" s="6">
        <f>-LCA_default_S2!P4/OEV_Pathways_default_S2!P4</f>
        <v>-5.5005284110463425E-2</v>
      </c>
      <c r="Q4" s="6">
        <f>-LCA_default_S2!Q4/OEV_Pathways_default_S2!Q4</f>
        <v>-0.27299518085195762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-LCA_default_S3!B2/OEV_Pathways_default_S3!B2</f>
        <v>-0.33447224112295976</v>
      </c>
      <c r="C2" s="6">
        <f>-LCA_default_S3!C2/OEV_Pathways_default_S3!C2</f>
        <v>-0.26492305710070729</v>
      </c>
      <c r="D2" s="6">
        <f>-LCA_default_S3!D2/OEV_Pathways_default_S3!D2</f>
        <v>-9.0537574962181663E-2</v>
      </c>
      <c r="E2" s="6">
        <f>-LCA_default_S3!E2/OEV_Pathways_default_S3!E2</f>
        <v>8.0735578305774672E-2</v>
      </c>
      <c r="F2" s="6">
        <f>-LCA_default_S3!F2/OEV_Pathways_default_S3!F2</f>
        <v>-0.35119869636387252</v>
      </c>
      <c r="G2" s="6">
        <f>-LCA_default_S3!G2/OEV_Pathways_default_S3!G2</f>
        <v>-0.20959349349603199</v>
      </c>
      <c r="H2" s="6">
        <f>-LCA_default_S3!H2/OEV_Pathways_default_S3!H2</f>
        <v>-1.1254445431131006</v>
      </c>
      <c r="I2" s="6">
        <f>-LCA_default_S3!I2/OEV_Pathways_default_S3!I2</f>
        <v>-0.30922306585744613</v>
      </c>
      <c r="J2" s="6">
        <f>-LCA_default_S3!J2/OEV_Pathways_default_S3!J2</f>
        <v>-0.32496427086778007</v>
      </c>
      <c r="K2" s="6">
        <f>-LCA_default_S3!K2/OEV_Pathways_default_S3!K2</f>
        <v>-1.4773985812059227E-2</v>
      </c>
      <c r="L2" s="6">
        <f>-LCA_default_S3!L2/OEV_Pathways_default_S3!L2</f>
        <v>-4.0479365421708963E-2</v>
      </c>
      <c r="M2" s="6">
        <f>-LCA_default_S3!M2/OEV_Pathways_default_S3!M2</f>
        <v>-1.0579744969430451E-2</v>
      </c>
      <c r="N2" s="6">
        <f>-LCA_default_S3!N2/OEV_Pathways_default_S3!N2</f>
        <v>-5.6226146685116512E-3</v>
      </c>
      <c r="O2" s="6">
        <f>-LCA_default_S3!O2/OEV_Pathways_default_S3!O2</f>
        <v>-1.5626955151451605E-3</v>
      </c>
      <c r="P2" s="6">
        <f>-LCA_default_S3!P2/OEV_Pathways_default_S3!P2</f>
        <v>-4.4245431974639829E-2</v>
      </c>
      <c r="Q2" s="6">
        <f>-LCA_default_S3!Q2/OEV_Pathways_default_S3!Q2</f>
        <v>-0.22095762862137672</v>
      </c>
    </row>
    <row r="3" spans="1:17" x14ac:dyDescent="0.35">
      <c r="A3" s="5" t="s">
        <v>2</v>
      </c>
      <c r="B3" s="6">
        <f>-LCA_default_S3!B3/OEV_Pathways_default_S3!B3</f>
        <v>-8.8309865878135677E-2</v>
      </c>
      <c r="C3" s="6">
        <f>-LCA_default_S3!C3/OEV_Pathways_default_S3!C3</f>
        <v>8.6469597603584889E-3</v>
      </c>
      <c r="D3" s="6">
        <f>-LCA_default_S3!D3/OEV_Pathways_default_S3!D3</f>
        <v>5.63688326219849E-4</v>
      </c>
      <c r="E3" s="6">
        <f>-LCA_default_S3!E3/OEV_Pathways_default_S3!E3</f>
        <v>-2.3918242393411349E-3</v>
      </c>
      <c r="F3" s="6">
        <f>-LCA_default_S3!F3/OEV_Pathways_default_S3!F3</f>
        <v>-9.0816176906950083E-3</v>
      </c>
      <c r="G3" s="6">
        <f>-LCA_default_S3!G3/OEV_Pathways_default_S3!G3</f>
        <v>-1.8710024561379654E-3</v>
      </c>
      <c r="H3" s="6">
        <f>-LCA_default_S3!H3/OEV_Pathways_default_S3!H3</f>
        <v>-4.5894652901352764</v>
      </c>
      <c r="I3" s="6">
        <f>-LCA_default_S3!I3/OEV_Pathways_default_S3!I3</f>
        <v>-2.2826090235516964E-2</v>
      </c>
      <c r="J3" s="6">
        <f>-LCA_default_S3!J3/OEV_Pathways_default_S3!J3</f>
        <v>-2.2385675551885805E-2</v>
      </c>
      <c r="K3" s="6">
        <f>-LCA_default_S3!K3/OEV_Pathways_default_S3!K3</f>
        <v>-3.0017960558918364E-3</v>
      </c>
      <c r="L3" s="6">
        <f>-LCA_default_S3!L3/OEV_Pathways_default_S3!L3</f>
        <v>3.1717332986174493E-4</v>
      </c>
      <c r="M3" s="6">
        <f>-LCA_default_S3!M3/OEV_Pathways_default_S3!M3</f>
        <v>2.5122591846461995E-4</v>
      </c>
      <c r="N3" s="6">
        <f>-LCA_default_S3!N3/OEV_Pathways_default_S3!N3</f>
        <v>2.7416955097224694E-4</v>
      </c>
      <c r="O3" s="6">
        <f>-LCA_default_S3!O3/OEV_Pathways_default_S3!O3</f>
        <v>-3.3282190935535597E-3</v>
      </c>
      <c r="P3" s="6">
        <f>-LCA_default_S3!P3/OEV_Pathways_default_S3!P3</f>
        <v>-4.212434073692645E-3</v>
      </c>
      <c r="Q3" s="6">
        <f>-LCA_default_S3!Q3/OEV_Pathways_default_S3!Q3</f>
        <v>-2.3911809526458772E-2</v>
      </c>
    </row>
    <row r="4" spans="1:17" x14ac:dyDescent="0.35">
      <c r="A4" s="5" t="s">
        <v>3</v>
      </c>
      <c r="B4" s="6">
        <f>-LCA_default_S3!B4/OEV_Pathways_default_S3!B4</f>
        <v>-0.39712276270048114</v>
      </c>
      <c r="C4" s="6">
        <f>-LCA_default_S3!C4/OEV_Pathways_default_S3!C4</f>
        <v>-0.33636395189975427</v>
      </c>
      <c r="D4" s="6">
        <f>-LCA_default_S3!D4/OEV_Pathways_default_S3!D4</f>
        <v>-0.1161991797575392</v>
      </c>
      <c r="E4" s="6">
        <f>-LCA_default_S3!E4/OEV_Pathways_default_S3!E4</f>
        <v>9.389589872861373E-2</v>
      </c>
      <c r="F4" s="6">
        <f>-LCA_default_S3!F4/OEV_Pathways_default_S3!F4</f>
        <v>-0.43511163728760938</v>
      </c>
      <c r="G4" s="6">
        <f>-LCA_default_S3!G4/OEV_Pathways_default_S3!G4</f>
        <v>-0.26365453969653652</v>
      </c>
      <c r="H4" s="6">
        <f>-LCA_default_S3!H4/OEV_Pathways_default_S3!H4</f>
        <v>-0.19083613193872334</v>
      </c>
      <c r="I4" s="6">
        <f>-LCA_default_S3!I4/OEV_Pathways_default_S3!I4</f>
        <v>-0.37917514119747242</v>
      </c>
      <c r="J4" s="6">
        <f>-LCA_default_S3!J4/OEV_Pathways_default_S3!J4</f>
        <v>-0.39818420459775983</v>
      </c>
      <c r="K4" s="6">
        <f>-LCA_default_S3!K4/OEV_Pathways_default_S3!K4</f>
        <v>-1.7764130021547725E-2</v>
      </c>
      <c r="L4" s="6">
        <f>-LCA_default_S3!L4/OEV_Pathways_default_S3!L4</f>
        <v>-5.0347772860738105E-2</v>
      </c>
      <c r="M4" s="6">
        <f>-LCA_default_S3!M4/OEV_Pathways_default_S3!M4</f>
        <v>-1.4127524713645201E-2</v>
      </c>
      <c r="N4" s="6">
        <f>-LCA_default_S3!N4/OEV_Pathways_default_S3!N4</f>
        <v>-7.3026714514742843E-3</v>
      </c>
      <c r="O4" s="6">
        <f>-LCA_default_S3!O4/OEV_Pathways_default_S3!O4</f>
        <v>-1.125857219166645E-3</v>
      </c>
      <c r="P4" s="6">
        <f>-LCA_default_S3!P4/OEV_Pathways_default_S3!P4</f>
        <v>-5.5005284110463425E-2</v>
      </c>
      <c r="Q4" s="6">
        <f>-LCA_default_S3!Q4/OEV_Pathways_default_S3!Q4</f>
        <v>-0.27299518085195762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-LCA_default_S4!B2/OEV_Pathways_default_S4!B2</f>
        <v>-0.33447224112295976</v>
      </c>
      <c r="C2" s="6">
        <f>-LCA_default_S4!C2/OEV_Pathways_default_S4!C2</f>
        <v>-0.26492305710070729</v>
      </c>
      <c r="D2" s="6">
        <f>-LCA_default_S4!D2/OEV_Pathways_default_S4!D2</f>
        <v>-9.0537574962181663E-2</v>
      </c>
      <c r="E2" s="6">
        <f>-LCA_default_S4!E2/OEV_Pathways_default_S4!E2</f>
        <v>8.0735578305774672E-2</v>
      </c>
      <c r="F2" s="6">
        <f>-LCA_default_S4!F2/OEV_Pathways_default_S4!F2</f>
        <v>-0.35119869636387252</v>
      </c>
      <c r="G2" s="6">
        <f>-LCA_default_S4!G2/OEV_Pathways_default_S4!G2</f>
        <v>-0.20959349349603199</v>
      </c>
      <c r="H2" s="6">
        <f>-LCA_default_S4!H2/OEV_Pathways_default_S4!H2</f>
        <v>-1.1254445431131006</v>
      </c>
      <c r="I2" s="6">
        <f>-LCA_default_S4!I2/OEV_Pathways_default_S4!I2</f>
        <v>-0.30922306585744613</v>
      </c>
      <c r="J2" s="6">
        <f>-LCA_default_S4!J2/OEV_Pathways_default_S4!J2</f>
        <v>-0.32496427086778007</v>
      </c>
      <c r="K2" s="6">
        <f>-LCA_default_S4!K2/OEV_Pathways_default_S4!K2</f>
        <v>-1.4773985812059227E-2</v>
      </c>
      <c r="L2" s="6">
        <f>-LCA_default_S4!L2/OEV_Pathways_default_S4!L2</f>
        <v>-4.0479365421708963E-2</v>
      </c>
      <c r="M2" s="6">
        <f>-LCA_default_S4!M2/OEV_Pathways_default_S4!M2</f>
        <v>-1.0579744969430451E-2</v>
      </c>
      <c r="N2" s="6">
        <f>-LCA_default_S4!N2/OEV_Pathways_default_S4!N2</f>
        <v>-5.6226146685116512E-3</v>
      </c>
      <c r="O2" s="6">
        <f>-LCA_default_S4!O2/OEV_Pathways_default_S4!O2</f>
        <v>-1.5626955151451605E-3</v>
      </c>
      <c r="P2" s="6">
        <f>-LCA_default_S4!P2/OEV_Pathways_default_S4!P2</f>
        <v>-4.4245431974639829E-2</v>
      </c>
      <c r="Q2" s="6">
        <f>-LCA_default_S4!Q2/OEV_Pathways_default_S4!Q2</f>
        <v>-0.22095762862137672</v>
      </c>
    </row>
    <row r="3" spans="1:17" x14ac:dyDescent="0.35">
      <c r="A3" s="5" t="s">
        <v>2</v>
      </c>
      <c r="B3" s="6">
        <f>-LCA_default_S4!B3/OEV_Pathways_default_S4!B3</f>
        <v>-8.8309865878135677E-2</v>
      </c>
      <c r="C3" s="6">
        <f>-LCA_default_S4!C3/OEV_Pathways_default_S4!C3</f>
        <v>8.6469597603584889E-3</v>
      </c>
      <c r="D3" s="6">
        <f>-LCA_default_S4!D3/OEV_Pathways_default_S4!D3</f>
        <v>5.63688326219849E-4</v>
      </c>
      <c r="E3" s="6">
        <f>-LCA_default_S4!E3/OEV_Pathways_default_S4!E3</f>
        <v>-2.3918242393411349E-3</v>
      </c>
      <c r="F3" s="6">
        <f>-LCA_default_S4!F3/OEV_Pathways_default_S4!F3</f>
        <v>-9.0816176906950083E-3</v>
      </c>
      <c r="G3" s="6">
        <f>-LCA_default_S4!G3/OEV_Pathways_default_S4!G3</f>
        <v>-1.8710024561379654E-3</v>
      </c>
      <c r="H3" s="6">
        <f>-LCA_default_S4!H3/OEV_Pathways_default_S4!H3</f>
        <v>-4.5894652901352764</v>
      </c>
      <c r="I3" s="6">
        <f>-LCA_default_S4!I3/OEV_Pathways_default_S4!I3</f>
        <v>-2.2826090235516964E-2</v>
      </c>
      <c r="J3" s="6">
        <f>-LCA_default_S4!J3/OEV_Pathways_default_S4!J3</f>
        <v>-2.2385675551885805E-2</v>
      </c>
      <c r="K3" s="6">
        <f>-LCA_default_S4!K3/OEV_Pathways_default_S4!K3</f>
        <v>-3.0017960558918364E-3</v>
      </c>
      <c r="L3" s="6">
        <f>-LCA_default_S4!L3/OEV_Pathways_default_S4!L3</f>
        <v>3.1717332986174493E-4</v>
      </c>
      <c r="M3" s="6">
        <f>-LCA_default_S4!M3/OEV_Pathways_default_S4!M3</f>
        <v>2.5122591846461995E-4</v>
      </c>
      <c r="N3" s="6">
        <f>-LCA_default_S4!N3/OEV_Pathways_default_S4!N3</f>
        <v>2.7416955097224694E-4</v>
      </c>
      <c r="O3" s="6">
        <f>-LCA_default_S4!O3/OEV_Pathways_default_S4!O3</f>
        <v>-3.3282190935535597E-3</v>
      </c>
      <c r="P3" s="6">
        <f>-LCA_default_S4!P3/OEV_Pathways_default_S4!P3</f>
        <v>-4.212434073692645E-3</v>
      </c>
      <c r="Q3" s="6">
        <f>-LCA_default_S4!Q3/OEV_Pathways_default_S4!Q3</f>
        <v>-2.3911809526458772E-2</v>
      </c>
    </row>
    <row r="4" spans="1:17" x14ac:dyDescent="0.35">
      <c r="A4" s="5" t="s">
        <v>3</v>
      </c>
      <c r="B4" s="6">
        <f>-LCA_default_S4!B4/OEV_Pathways_default_S4!B4</f>
        <v>-0.39712276270048114</v>
      </c>
      <c r="C4" s="6">
        <f>-LCA_default_S4!C4/OEV_Pathways_default_S4!C4</f>
        <v>-0.33636395189975427</v>
      </c>
      <c r="D4" s="6">
        <f>-LCA_default_S4!D4/OEV_Pathways_default_S4!D4</f>
        <v>-0.1161991797575392</v>
      </c>
      <c r="E4" s="6">
        <f>-LCA_default_S4!E4/OEV_Pathways_default_S4!E4</f>
        <v>9.389589872861373E-2</v>
      </c>
      <c r="F4" s="6">
        <f>-LCA_default_S4!F4/OEV_Pathways_default_S4!F4</f>
        <v>-0.43511163728760938</v>
      </c>
      <c r="G4" s="6">
        <f>-LCA_default_S4!G4/OEV_Pathways_default_S4!G4</f>
        <v>-0.26365453969653652</v>
      </c>
      <c r="H4" s="6">
        <f>-LCA_default_S4!H4/OEV_Pathways_default_S4!H4</f>
        <v>-0.19083613193872334</v>
      </c>
      <c r="I4" s="6">
        <f>-LCA_default_S4!I4/OEV_Pathways_default_S4!I4</f>
        <v>-0.37917514119747242</v>
      </c>
      <c r="J4" s="6">
        <f>-LCA_default_S4!J4/OEV_Pathways_default_S4!J4</f>
        <v>-0.39818420459775983</v>
      </c>
      <c r="K4" s="6">
        <f>-LCA_default_S4!K4/OEV_Pathways_default_S4!K4</f>
        <v>-1.7764130021547725E-2</v>
      </c>
      <c r="L4" s="6">
        <f>-LCA_default_S4!L4/OEV_Pathways_default_S4!L4</f>
        <v>-5.0347772860738105E-2</v>
      </c>
      <c r="M4" s="6">
        <f>-LCA_default_S4!M4/OEV_Pathways_default_S4!M4</f>
        <v>-1.4127524713645201E-2</v>
      </c>
      <c r="N4" s="6">
        <f>-LCA_default_S4!N4/OEV_Pathways_default_S4!N4</f>
        <v>-7.3026714514742843E-3</v>
      </c>
      <c r="O4" s="6">
        <f>-LCA_default_S4!O4/OEV_Pathways_default_S4!O4</f>
        <v>-1.125857219166645E-3</v>
      </c>
      <c r="P4" s="6">
        <f>-LCA_default_S4!P4/OEV_Pathways_default_S4!P4</f>
        <v>-5.5005284110463425E-2</v>
      </c>
      <c r="Q4" s="6">
        <f>-LCA_default_S4!Q4/OEV_Pathways_default_S4!Q4</f>
        <v>-0.27299518085195762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-LCA_default_S5!B2/OEV_Pathways_default_S5!B2</f>
        <v>-0.33447224112295976</v>
      </c>
      <c r="C2" s="6">
        <f>-LCA_default_S5!C2/OEV_Pathways_default_S5!C2</f>
        <v>-0.26492305710070729</v>
      </c>
      <c r="D2" s="6">
        <f>-LCA_default_S5!D2/OEV_Pathways_default_S5!D2</f>
        <v>-9.0537574962181663E-2</v>
      </c>
      <c r="E2" s="6">
        <f>-LCA_default_S5!E2/OEV_Pathways_default_S5!E2</f>
        <v>8.0735578305774672E-2</v>
      </c>
      <c r="F2" s="6">
        <f>-LCA_default_S5!F2/OEV_Pathways_default_S5!F2</f>
        <v>-0.35119869636387252</v>
      </c>
      <c r="G2" s="6">
        <f>-LCA_default_S5!G2/OEV_Pathways_default_S5!G2</f>
        <v>-0.20959349349603199</v>
      </c>
      <c r="H2" s="6">
        <f>-LCA_default_S5!H2/OEV_Pathways_default_S5!H2</f>
        <v>-1.1254445431131006</v>
      </c>
      <c r="I2" s="6">
        <f>-LCA_default_S5!I2/OEV_Pathways_default_S5!I2</f>
        <v>-0.30922306585744613</v>
      </c>
      <c r="J2" s="6">
        <f>-LCA_default_S5!J2/OEV_Pathways_default_S5!J2</f>
        <v>-0.32496427086778007</v>
      </c>
      <c r="K2" s="6">
        <f>-LCA_default_S5!K2/OEV_Pathways_default_S5!K2</f>
        <v>-1.4773985812059227E-2</v>
      </c>
      <c r="L2" s="6">
        <f>-LCA_default_S5!L2/OEV_Pathways_default_S5!L2</f>
        <v>-4.0479365421708963E-2</v>
      </c>
      <c r="M2" s="6">
        <f>-LCA_default_S5!M2/OEV_Pathways_default_S5!M2</f>
        <v>-1.0579744969430451E-2</v>
      </c>
      <c r="N2" s="6">
        <f>-LCA_default_S5!N2/OEV_Pathways_default_S5!N2</f>
        <v>-5.6226146685116512E-3</v>
      </c>
      <c r="O2" s="6">
        <f>-LCA_default_S5!O2/OEV_Pathways_default_S5!O2</f>
        <v>-1.5626955151451605E-3</v>
      </c>
      <c r="P2" s="6">
        <f>-LCA_default_S5!P2/OEV_Pathways_default_S5!P2</f>
        <v>-4.4245431974639829E-2</v>
      </c>
      <c r="Q2" s="6">
        <f>-LCA_default_S5!Q2/OEV_Pathways_default_S5!Q2</f>
        <v>-0.22095762862137672</v>
      </c>
    </row>
    <row r="3" spans="1:17" x14ac:dyDescent="0.35">
      <c r="A3" s="5" t="s">
        <v>2</v>
      </c>
      <c r="B3" s="6">
        <f>-LCA_default_S5!B3/OEV_Pathways_default_S5!B3</f>
        <v>-8.8309865878135677E-2</v>
      </c>
      <c r="C3" s="6">
        <f>-LCA_default_S5!C3/OEV_Pathways_default_S5!C3</f>
        <v>8.6469597603584889E-3</v>
      </c>
      <c r="D3" s="6">
        <f>-LCA_default_S5!D3/OEV_Pathways_default_S5!D3</f>
        <v>5.63688326219849E-4</v>
      </c>
      <c r="E3" s="6">
        <f>-LCA_default_S5!E3/OEV_Pathways_default_S5!E3</f>
        <v>-2.3918242393411349E-3</v>
      </c>
      <c r="F3" s="6">
        <f>-LCA_default_S5!F3/OEV_Pathways_default_S5!F3</f>
        <v>-9.0816176906950083E-3</v>
      </c>
      <c r="G3" s="6">
        <f>-LCA_default_S5!G3/OEV_Pathways_default_S5!G3</f>
        <v>-1.8710024561379654E-3</v>
      </c>
      <c r="H3" s="6">
        <f>-LCA_default_S5!H3/OEV_Pathways_default_S5!H3</f>
        <v>-4.5894652901352764</v>
      </c>
      <c r="I3" s="6">
        <f>-LCA_default_S5!I3/OEV_Pathways_default_S5!I3</f>
        <v>-2.2826090235516964E-2</v>
      </c>
      <c r="J3" s="6">
        <f>-LCA_default_S5!J3/OEV_Pathways_default_S5!J3</f>
        <v>-2.2385675551885805E-2</v>
      </c>
      <c r="K3" s="6">
        <f>-LCA_default_S5!K3/OEV_Pathways_default_S5!K3</f>
        <v>-3.0017960558918364E-3</v>
      </c>
      <c r="L3" s="6">
        <f>-LCA_default_S5!L3/OEV_Pathways_default_S5!L3</f>
        <v>3.1717332986174493E-4</v>
      </c>
      <c r="M3" s="6">
        <f>-LCA_default_S5!M3/OEV_Pathways_default_S5!M3</f>
        <v>2.5122591846461995E-4</v>
      </c>
      <c r="N3" s="6">
        <f>-LCA_default_S5!N3/OEV_Pathways_default_S5!N3</f>
        <v>2.7416955097224694E-4</v>
      </c>
      <c r="O3" s="6">
        <f>-LCA_default_S5!O3/OEV_Pathways_default_S5!O3</f>
        <v>-3.3282190935535597E-3</v>
      </c>
      <c r="P3" s="6">
        <f>-LCA_default_S5!P3/OEV_Pathways_default_S5!P3</f>
        <v>-4.212434073692645E-3</v>
      </c>
      <c r="Q3" s="6">
        <f>-LCA_default_S5!Q3/OEV_Pathways_default_S5!Q3</f>
        <v>-2.3911809526458772E-2</v>
      </c>
    </row>
    <row r="4" spans="1:17" x14ac:dyDescent="0.35">
      <c r="A4" s="5" t="s">
        <v>3</v>
      </c>
      <c r="B4" s="6">
        <f>-LCA_default_S5!B4/OEV_Pathways_default_S5!B4</f>
        <v>-0.39712276270048114</v>
      </c>
      <c r="C4" s="6">
        <f>-LCA_default_S5!C4/OEV_Pathways_default_S5!C4</f>
        <v>-0.33636395189975427</v>
      </c>
      <c r="D4" s="6">
        <f>-LCA_default_S5!D4/OEV_Pathways_default_S5!D4</f>
        <v>-0.1161991797575392</v>
      </c>
      <c r="E4" s="6">
        <f>-LCA_default_S5!E4/OEV_Pathways_default_S5!E4</f>
        <v>9.389589872861373E-2</v>
      </c>
      <c r="F4" s="6">
        <f>-LCA_default_S5!F4/OEV_Pathways_default_S5!F4</f>
        <v>-0.43511163728760938</v>
      </c>
      <c r="G4" s="6">
        <f>-LCA_default_S5!G4/OEV_Pathways_default_S5!G4</f>
        <v>-0.26365453969653652</v>
      </c>
      <c r="H4" s="6">
        <f>-LCA_default_S5!H4/OEV_Pathways_default_S5!H4</f>
        <v>-0.19083613193872334</v>
      </c>
      <c r="I4" s="6">
        <f>-LCA_default_S5!I4/OEV_Pathways_default_S5!I4</f>
        <v>-0.37917514119747242</v>
      </c>
      <c r="J4" s="6">
        <f>-LCA_default_S5!J4/OEV_Pathways_default_S5!J4</f>
        <v>-0.39818420459775983</v>
      </c>
      <c r="K4" s="6">
        <f>-LCA_default_S5!K4/OEV_Pathways_default_S5!K4</f>
        <v>-1.7764130021547725E-2</v>
      </c>
      <c r="L4" s="6">
        <f>-LCA_default_S5!L4/OEV_Pathways_default_S5!L4</f>
        <v>-5.0347772860738105E-2</v>
      </c>
      <c r="M4" s="6">
        <f>-LCA_default_S5!M4/OEV_Pathways_default_S5!M4</f>
        <v>-1.4127524713645201E-2</v>
      </c>
      <c r="N4" s="6">
        <f>-LCA_default_S5!N4/OEV_Pathways_default_S5!N4</f>
        <v>-7.3026714514742843E-3</v>
      </c>
      <c r="O4" s="6">
        <f>-LCA_default_S5!O4/OEV_Pathways_default_S5!O4</f>
        <v>-1.125857219166645E-3</v>
      </c>
      <c r="P4" s="6">
        <f>-LCA_default_S5!P4/OEV_Pathways_default_S5!P4</f>
        <v>-5.5005284110463425E-2</v>
      </c>
      <c r="Q4" s="6">
        <f>-LCA_default_S5!Q4/OEV_Pathways_default_S5!Q4</f>
        <v>-0.27299518085195762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-LCA_db1_default!B2/OEV_Pathways_db1_default!B2</f>
        <v>-0.32904205566985212</v>
      </c>
      <c r="C2" s="6">
        <f>-LCA_db1_default!C2/OEV_Pathways_db1_default!C2</f>
        <v>-0.26213586244636389</v>
      </c>
      <c r="D2" s="6">
        <f>-LCA_db1_default!D2/OEV_Pathways_db1_default!D2</f>
        <v>-9.0803508519691975E-2</v>
      </c>
      <c r="E2" s="6">
        <f>-LCA_db1_default!E2/OEV_Pathways_db1_default!E2</f>
        <v>8.0221341980687449E-2</v>
      </c>
      <c r="F2" s="6">
        <f>-LCA_db1_default!F2/OEV_Pathways_db1_default!F2</f>
        <v>-0.34929690703070715</v>
      </c>
      <c r="G2" s="6">
        <f>-LCA_db1_default!G2/OEV_Pathways_db1_default!G2</f>
        <v>-0.22659562494089688</v>
      </c>
      <c r="H2" s="6">
        <f>-LCA_db1_default!H2/OEV_Pathways_db1_default!H2</f>
        <v>-1.1244277355973205</v>
      </c>
      <c r="I2" s="6">
        <f>-LCA_db1_default!I2/OEV_Pathways_db1_default!I2</f>
        <v>-0.30642432943652098</v>
      </c>
      <c r="J2" s="6">
        <f>-LCA_db1_default!J2/OEV_Pathways_db1_default!J2</f>
        <v>-0.32412291655161934</v>
      </c>
      <c r="K2" s="6">
        <f>-LCA_db1_default!K2/OEV_Pathways_db1_default!K2</f>
        <v>-1.1243844485988511E-2</v>
      </c>
      <c r="L2" s="6">
        <f>-LCA_db1_default!L2/OEV_Pathways_db1_default!L2</f>
        <v>-4.0095366679948709E-2</v>
      </c>
      <c r="M2" s="6">
        <f>-LCA_db1_default!M2/OEV_Pathways_db1_default!M2</f>
        <v>-1.0578576085441847E-2</v>
      </c>
      <c r="N2" s="6">
        <f>-LCA_db1_default!N2/OEV_Pathways_db1_default!N2</f>
        <v>-4.6970743968036046E-3</v>
      </c>
      <c r="O2" s="6">
        <f>-LCA_db1_default!O2/OEV_Pathways_db1_default!O2</f>
        <v>-1.4775825019657718E-3</v>
      </c>
      <c r="P2" s="6">
        <f>-LCA_db1_default!P2/OEV_Pathways_db1_default!P2</f>
        <v>-4.5035882327117235E-2</v>
      </c>
      <c r="Q2" s="6">
        <f>-LCA_db1_default!Q2/OEV_Pathways_db1_default!Q2</f>
        <v>-0.21876834818631224</v>
      </c>
    </row>
    <row r="3" spans="1:17" x14ac:dyDescent="0.35">
      <c r="A3" s="5" t="s">
        <v>2</v>
      </c>
      <c r="B3" s="6">
        <f>-LCA_db1_default!B3/OEV_Pathways_db1_default!B3</f>
        <v>-8.5801872613468527E-2</v>
      </c>
      <c r="C3" s="6">
        <f>-LCA_db1_default!C3/OEV_Pathways_db1_default!C3</f>
        <v>9.3262390591896498E-3</v>
      </c>
      <c r="D3" s="6">
        <f>-LCA_db1_default!D3/OEV_Pathways_db1_default!D3</f>
        <v>6.5445761833579142E-4</v>
      </c>
      <c r="E3" s="6">
        <f>-LCA_db1_default!E3/OEV_Pathways_db1_default!E3</f>
        <v>-3.4512924650874207E-3</v>
      </c>
      <c r="F3" s="6">
        <f>-LCA_db1_default!F3/OEV_Pathways_db1_default!F3</f>
        <v>-8.6604389435060471E-3</v>
      </c>
      <c r="G3" s="6">
        <f>-LCA_db1_default!G3/OEV_Pathways_db1_default!G3</f>
        <v>-8.3113851150849061E-3</v>
      </c>
      <c r="H3" s="6">
        <f>-LCA_db1_default!H3/OEV_Pathways_db1_default!H3</f>
        <v>-4.5889708338439821</v>
      </c>
      <c r="I3" s="6">
        <f>-LCA_db1_default!I3/OEV_Pathways_db1_default!I3</f>
        <v>-2.1509970644740216E-2</v>
      </c>
      <c r="J3" s="6">
        <f>-LCA_db1_default!J3/OEV_Pathways_db1_default!J3</f>
        <v>-2.1968396542175316E-2</v>
      </c>
      <c r="K3" s="6">
        <f>-LCA_db1_default!K3/OEV_Pathways_db1_default!K3</f>
        <v>-8.1659877532558236E-4</v>
      </c>
      <c r="L3" s="6">
        <f>-LCA_db1_default!L3/OEV_Pathways_db1_default!L3</f>
        <v>5.0355314700835895E-4</v>
      </c>
      <c r="M3" s="6">
        <f>-LCA_db1_default!M3/OEV_Pathways_db1_default!M3</f>
        <v>2.6680344728688963E-4</v>
      </c>
      <c r="N3" s="6">
        <f>-LCA_db1_default!N3/OEV_Pathways_db1_default!N3</f>
        <v>2.9479085398129449E-4</v>
      </c>
      <c r="O3" s="6">
        <f>-LCA_db1_default!O3/OEV_Pathways_db1_default!O3</f>
        <v>-3.3276513420067099E-3</v>
      </c>
      <c r="P3" s="6">
        <f>-LCA_db1_default!P3/OEV_Pathways_db1_default!P3</f>
        <v>-4.2378975840450042E-3</v>
      </c>
      <c r="Q3" s="6">
        <f>-LCA_db1_default!Q3/OEV_Pathways_db1_default!Q3</f>
        <v>-2.225102224536717E-2</v>
      </c>
    </row>
    <row r="4" spans="1:17" x14ac:dyDescent="0.35">
      <c r="A4" s="5" t="s">
        <v>3</v>
      </c>
      <c r="B4" s="6">
        <f>-LCA_db1_default!B4/OEV_Pathways_db1_default!B4</f>
        <v>-0.39094885325391809</v>
      </c>
      <c r="C4" s="6">
        <f>-LCA_db1_default!C4/OEV_Pathways_db1_default!C4</f>
        <v>-0.33302628990660549</v>
      </c>
      <c r="D4" s="6">
        <f>-LCA_db1_default!D4/OEV_Pathways_db1_default!D4</f>
        <v>-0.11656559016055175</v>
      </c>
      <c r="E4" s="6">
        <f>-LCA_db1_default!E4/OEV_Pathways_db1_default!E4</f>
        <v>9.3467980829192845E-2</v>
      </c>
      <c r="F4" s="6">
        <f>-LCA_db1_default!F4/OEV_Pathways_db1_default!F4</f>
        <v>-0.43284669043797641</v>
      </c>
      <c r="G4" s="6">
        <f>-LCA_db1_default!G4/OEV_Pathways_db1_default!G4</f>
        <v>-0.28340543073028956</v>
      </c>
      <c r="H4" s="6">
        <f>-LCA_db1_default!H4/OEV_Pathways_db1_default!H4</f>
        <v>-0.18967839170814615</v>
      </c>
      <c r="I4" s="6">
        <f>-LCA_db1_default!I4/OEV_Pathways_db1_default!I4</f>
        <v>-0.37601427761379452</v>
      </c>
      <c r="J4" s="6">
        <f>-LCA_db1_default!J4/OEV_Pathways_db1_default!J4</f>
        <v>-0.39724022978459272</v>
      </c>
      <c r="K4" s="6">
        <f>-LCA_db1_default!K4/OEV_Pathways_db1_default!K4</f>
        <v>-1.3892371992633401E-2</v>
      </c>
      <c r="L4" s="6">
        <f>-LCA_db1_default!L4/OEV_Pathways_db1_default!L4</f>
        <v>-4.9915971434597556E-2</v>
      </c>
      <c r="M4" s="6">
        <f>-LCA_db1_default!M4/OEV_Pathways_db1_default!M4</f>
        <v>-1.4131075507957976E-2</v>
      </c>
      <c r="N4" s="6">
        <f>-LCA_db1_default!N4/OEV_Pathways_db1_default!N4</f>
        <v>-6.1193101039380016E-3</v>
      </c>
      <c r="O4" s="6">
        <f>-LCA_db1_default!O4/OEV_Pathways_db1_default!O4</f>
        <v>-1.0198254210577959E-3</v>
      </c>
      <c r="P4" s="6">
        <f>-LCA_db1_default!P4/OEV_Pathways_db1_default!P4</f>
        <v>-5.6001343478970123E-2</v>
      </c>
      <c r="Q4" s="6">
        <f>-LCA_db1_default!Q4/OEV_Pathways_db1_default!Q4</f>
        <v>-0.27066633140583929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-LCA_db1_S1!B2/OEV_Pathways_db1_S1!B2</f>
        <v>-0.32904205566985212</v>
      </c>
      <c r="C2" s="6">
        <f>-LCA_db1_S1!C2/OEV_Pathways_db1_S1!C2</f>
        <v>-0.26213586244636389</v>
      </c>
      <c r="D2" s="6">
        <f>-LCA_db1_S1!D2/OEV_Pathways_db1_S1!D2</f>
        <v>-9.0803508519691975E-2</v>
      </c>
      <c r="E2" s="6">
        <f>-LCA_db1_S1!E2/OEV_Pathways_db1_S1!E2</f>
        <v>8.0221341980687449E-2</v>
      </c>
      <c r="F2" s="6">
        <f>-LCA_db1_S1!F2/OEV_Pathways_db1_S1!F2</f>
        <v>-0.34929690703070715</v>
      </c>
      <c r="G2" s="6">
        <f>-LCA_db1_S1!G2/OEV_Pathways_db1_S1!G2</f>
        <v>-0.22659562494089688</v>
      </c>
      <c r="H2" s="6">
        <f>-LCA_db1_S1!H2/OEV_Pathways_db1_S1!H2</f>
        <v>-1.1244277355973205</v>
      </c>
      <c r="I2" s="6">
        <f>-LCA_db1_S1!I2/OEV_Pathways_db1_S1!I2</f>
        <v>-0.30642432943652098</v>
      </c>
      <c r="J2" s="6">
        <f>-LCA_db1_S1!J2/OEV_Pathways_db1_S1!J2</f>
        <v>-0.32412291655161934</v>
      </c>
      <c r="K2" s="6">
        <f>-LCA_db1_S1!K2/OEV_Pathways_db1_S1!K2</f>
        <v>-1.1243844485988511E-2</v>
      </c>
      <c r="L2" s="6">
        <f>-LCA_db1_S1!L2/OEV_Pathways_db1_S1!L2</f>
        <v>-4.0095366679948709E-2</v>
      </c>
      <c r="M2" s="6">
        <f>-LCA_db1_S1!M2/OEV_Pathways_db1_S1!M2</f>
        <v>-1.0578576085441847E-2</v>
      </c>
      <c r="N2" s="6">
        <f>-LCA_db1_S1!N2/OEV_Pathways_db1_S1!N2</f>
        <v>-4.6970743968036046E-3</v>
      </c>
      <c r="O2" s="6">
        <f>-LCA_db1_S1!O2/OEV_Pathways_db1_S1!O2</f>
        <v>-1.4775825019657718E-3</v>
      </c>
      <c r="P2" s="6">
        <f>-LCA_db1_S1!P2/OEV_Pathways_db1_S1!P2</f>
        <v>-4.5035882327117235E-2</v>
      </c>
      <c r="Q2" s="6">
        <f>-LCA_db1_S1!Q2/OEV_Pathways_db1_S1!Q2</f>
        <v>-0.21876834818631224</v>
      </c>
    </row>
    <row r="3" spans="1:17" x14ac:dyDescent="0.35">
      <c r="A3" s="5" t="s">
        <v>2</v>
      </c>
      <c r="B3" s="6">
        <f>-LCA_db1_S1!B3/OEV_Pathways_db1_S1!B3</f>
        <v>-8.5801872613468527E-2</v>
      </c>
      <c r="C3" s="6">
        <f>-LCA_db1_S1!C3/OEV_Pathways_db1_S1!C3</f>
        <v>9.3262390591896498E-3</v>
      </c>
      <c r="D3" s="6">
        <f>-LCA_db1_S1!D3/OEV_Pathways_db1_S1!D3</f>
        <v>6.5445761833579142E-4</v>
      </c>
      <c r="E3" s="6">
        <f>-LCA_db1_S1!E3/OEV_Pathways_db1_S1!E3</f>
        <v>-3.4512924650874207E-3</v>
      </c>
      <c r="F3" s="6">
        <f>-LCA_db1_S1!F3/OEV_Pathways_db1_S1!F3</f>
        <v>-8.6604389435060471E-3</v>
      </c>
      <c r="G3" s="6">
        <f>-LCA_db1_S1!G3/OEV_Pathways_db1_S1!G3</f>
        <v>-8.3113851150849061E-3</v>
      </c>
      <c r="H3" s="6">
        <f>-LCA_db1_S1!H3/OEV_Pathways_db1_S1!H3</f>
        <v>-4.5889708338439821</v>
      </c>
      <c r="I3" s="6">
        <f>-LCA_db1_S1!I3/OEV_Pathways_db1_S1!I3</f>
        <v>-2.1509970644740216E-2</v>
      </c>
      <c r="J3" s="6">
        <f>-LCA_db1_S1!J3/OEV_Pathways_db1_S1!J3</f>
        <v>-2.1968396542175316E-2</v>
      </c>
      <c r="K3" s="6">
        <f>-LCA_db1_S1!K3/OEV_Pathways_db1_S1!K3</f>
        <v>-8.1659877532558236E-4</v>
      </c>
      <c r="L3" s="6">
        <f>-LCA_db1_S1!L3/OEV_Pathways_db1_S1!L3</f>
        <v>5.0355314700835895E-4</v>
      </c>
      <c r="M3" s="6">
        <f>-LCA_db1_S1!M3/OEV_Pathways_db1_S1!M3</f>
        <v>2.6680344728688963E-4</v>
      </c>
      <c r="N3" s="6">
        <f>-LCA_db1_S1!N3/OEV_Pathways_db1_S1!N3</f>
        <v>2.9479085398129449E-4</v>
      </c>
      <c r="O3" s="6">
        <f>-LCA_db1_S1!O3/OEV_Pathways_db1_S1!O3</f>
        <v>-3.3276513420067099E-3</v>
      </c>
      <c r="P3" s="6">
        <f>-LCA_db1_S1!P3/OEV_Pathways_db1_S1!P3</f>
        <v>-4.2378975840450042E-3</v>
      </c>
      <c r="Q3" s="6">
        <f>-LCA_db1_S1!Q3/OEV_Pathways_db1_S1!Q3</f>
        <v>-2.225102224536717E-2</v>
      </c>
    </row>
    <row r="4" spans="1:17" x14ac:dyDescent="0.35">
      <c r="A4" s="5" t="s">
        <v>3</v>
      </c>
      <c r="B4" s="6">
        <f>-LCA_db1_S1!B4/OEV_Pathways_db1_S1!B4</f>
        <v>-0.39094885325391809</v>
      </c>
      <c r="C4" s="6">
        <f>-LCA_db1_S1!C4/OEV_Pathways_db1_S1!C4</f>
        <v>-0.33302628990660549</v>
      </c>
      <c r="D4" s="6">
        <f>-LCA_db1_S1!D4/OEV_Pathways_db1_S1!D4</f>
        <v>-0.11656559016055175</v>
      </c>
      <c r="E4" s="6">
        <f>-LCA_db1_S1!E4/OEV_Pathways_db1_S1!E4</f>
        <v>9.3467980829192845E-2</v>
      </c>
      <c r="F4" s="6">
        <f>-LCA_db1_S1!F4/OEV_Pathways_db1_S1!F4</f>
        <v>-0.43284669043797641</v>
      </c>
      <c r="G4" s="6">
        <f>-LCA_db1_S1!G4/OEV_Pathways_db1_S1!G4</f>
        <v>-0.28340543073028956</v>
      </c>
      <c r="H4" s="6">
        <f>-LCA_db1_S1!H4/OEV_Pathways_db1_S1!H4</f>
        <v>-0.18967839170814615</v>
      </c>
      <c r="I4" s="6">
        <f>-LCA_db1_S1!I4/OEV_Pathways_db1_S1!I4</f>
        <v>-0.37601427761379452</v>
      </c>
      <c r="J4" s="6">
        <f>-LCA_db1_S1!J4/OEV_Pathways_db1_S1!J4</f>
        <v>-0.39724022978459272</v>
      </c>
      <c r="K4" s="6">
        <f>-LCA_db1_S1!K4/OEV_Pathways_db1_S1!K4</f>
        <v>-1.3892371992633401E-2</v>
      </c>
      <c r="L4" s="6">
        <f>-LCA_db1_S1!L4/OEV_Pathways_db1_S1!L4</f>
        <v>-4.9915971434597556E-2</v>
      </c>
      <c r="M4" s="6">
        <f>-LCA_db1_S1!M4/OEV_Pathways_db1_S1!M4</f>
        <v>-1.4131075507957976E-2</v>
      </c>
      <c r="N4" s="6">
        <f>-LCA_db1_S1!N4/OEV_Pathways_db1_S1!N4</f>
        <v>-6.1193101039380016E-3</v>
      </c>
      <c r="O4" s="6">
        <f>-LCA_db1_S1!O4/OEV_Pathways_db1_S1!O4</f>
        <v>-1.0198254210577959E-3</v>
      </c>
      <c r="P4" s="6">
        <f>-LCA_db1_S1!P4/OEV_Pathways_db1_S1!P4</f>
        <v>-5.6001343478970123E-2</v>
      </c>
      <c r="Q4" s="6">
        <f>-LCA_db1_S1!Q4/OEV_Pathways_db1_S1!Q4</f>
        <v>-0.27066633140583929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-LCA_db1_S2!B2/OEV_Pathways_db1_S2!B2</f>
        <v>-0.32904205566985212</v>
      </c>
      <c r="C2" s="6">
        <f>-LCA_db1_S2!C2/OEV_Pathways_db1_S2!C2</f>
        <v>-0.26213586244636389</v>
      </c>
      <c r="D2" s="6">
        <f>-LCA_db1_S2!D2/OEV_Pathways_db1_S2!D2</f>
        <v>-9.0803508519691975E-2</v>
      </c>
      <c r="E2" s="6">
        <f>-LCA_db1_S2!E2/OEV_Pathways_db1_S2!E2</f>
        <v>8.0221341980687449E-2</v>
      </c>
      <c r="F2" s="6">
        <f>-LCA_db1_S2!F2/OEV_Pathways_db1_S2!F2</f>
        <v>-0.34929690703070715</v>
      </c>
      <c r="G2" s="6">
        <f>-LCA_db1_S2!G2/OEV_Pathways_db1_S2!G2</f>
        <v>-0.22659562494089688</v>
      </c>
      <c r="H2" s="6">
        <f>-LCA_db1_S2!H2/OEV_Pathways_db1_S2!H2</f>
        <v>-1.1244277355973205</v>
      </c>
      <c r="I2" s="6">
        <f>-LCA_db1_S2!I2/OEV_Pathways_db1_S2!I2</f>
        <v>-0.30642432943652098</v>
      </c>
      <c r="J2" s="6">
        <f>-LCA_db1_S2!J2/OEV_Pathways_db1_S2!J2</f>
        <v>-0.32412291655161934</v>
      </c>
      <c r="K2" s="6">
        <f>-LCA_db1_S2!K2/OEV_Pathways_db1_S2!K2</f>
        <v>-1.1243844485988511E-2</v>
      </c>
      <c r="L2" s="6">
        <f>-LCA_db1_S2!L2/OEV_Pathways_db1_S2!L2</f>
        <v>-4.0095366679948709E-2</v>
      </c>
      <c r="M2" s="6">
        <f>-LCA_db1_S2!M2/OEV_Pathways_db1_S2!M2</f>
        <v>-1.0578576085441847E-2</v>
      </c>
      <c r="N2" s="6">
        <f>-LCA_db1_S2!N2/OEV_Pathways_db1_S2!N2</f>
        <v>-4.6970743968036046E-3</v>
      </c>
      <c r="O2" s="6">
        <f>-LCA_db1_S2!O2/OEV_Pathways_db1_S2!O2</f>
        <v>-1.4775825019657718E-3</v>
      </c>
      <c r="P2" s="6">
        <f>-LCA_db1_S2!P2/OEV_Pathways_db1_S2!P2</f>
        <v>-4.5035882327117235E-2</v>
      </c>
      <c r="Q2" s="6">
        <f>-LCA_db1_S2!Q2/OEV_Pathways_db1_S2!Q2</f>
        <v>-0.21876834818631224</v>
      </c>
    </row>
    <row r="3" spans="1:17" x14ac:dyDescent="0.35">
      <c r="A3" s="5" t="s">
        <v>2</v>
      </c>
      <c r="B3" s="6">
        <f>-LCA_db1_S2!B3/OEV_Pathways_db1_S2!B3</f>
        <v>-8.5801872613468527E-2</v>
      </c>
      <c r="C3" s="6">
        <f>-LCA_db1_S2!C3/OEV_Pathways_db1_S2!C3</f>
        <v>9.3262390591896498E-3</v>
      </c>
      <c r="D3" s="6">
        <f>-LCA_db1_S2!D3/OEV_Pathways_db1_S2!D3</f>
        <v>6.5445761833579142E-4</v>
      </c>
      <c r="E3" s="6">
        <f>-LCA_db1_S2!E3/OEV_Pathways_db1_S2!E3</f>
        <v>-3.4512924650874207E-3</v>
      </c>
      <c r="F3" s="6">
        <f>-LCA_db1_S2!F3/OEV_Pathways_db1_S2!F3</f>
        <v>-8.6604389435060471E-3</v>
      </c>
      <c r="G3" s="6">
        <f>-LCA_db1_S2!G3/OEV_Pathways_db1_S2!G3</f>
        <v>-8.3113851150849061E-3</v>
      </c>
      <c r="H3" s="6">
        <f>-LCA_db1_S2!H3/OEV_Pathways_db1_S2!H3</f>
        <v>-4.5889708338439821</v>
      </c>
      <c r="I3" s="6">
        <f>-LCA_db1_S2!I3/OEV_Pathways_db1_S2!I3</f>
        <v>-2.1509970644740216E-2</v>
      </c>
      <c r="J3" s="6">
        <f>-LCA_db1_S2!J3/OEV_Pathways_db1_S2!J3</f>
        <v>-2.1968396542175316E-2</v>
      </c>
      <c r="K3" s="6">
        <f>-LCA_db1_S2!K3/OEV_Pathways_db1_S2!K3</f>
        <v>-8.1659877532558236E-4</v>
      </c>
      <c r="L3" s="6">
        <f>-LCA_db1_S2!L3/OEV_Pathways_db1_S2!L3</f>
        <v>5.0355314700835895E-4</v>
      </c>
      <c r="M3" s="6">
        <f>-LCA_db1_S2!M3/OEV_Pathways_db1_S2!M3</f>
        <v>2.6680344728688963E-4</v>
      </c>
      <c r="N3" s="6">
        <f>-LCA_db1_S2!N3/OEV_Pathways_db1_S2!N3</f>
        <v>2.9479085398129449E-4</v>
      </c>
      <c r="O3" s="6">
        <f>-LCA_db1_S2!O3/OEV_Pathways_db1_S2!O3</f>
        <v>-3.3276513420067099E-3</v>
      </c>
      <c r="P3" s="6">
        <f>-LCA_db1_S2!P3/OEV_Pathways_db1_S2!P3</f>
        <v>-4.2378975840450042E-3</v>
      </c>
      <c r="Q3" s="6">
        <f>-LCA_db1_S2!Q3/OEV_Pathways_db1_S2!Q3</f>
        <v>-2.225102224536717E-2</v>
      </c>
    </row>
    <row r="4" spans="1:17" x14ac:dyDescent="0.35">
      <c r="A4" s="5" t="s">
        <v>3</v>
      </c>
      <c r="B4" s="6">
        <f>-LCA_db1_S2!B4/OEV_Pathways_db1_S2!B4</f>
        <v>-0.39094885325391809</v>
      </c>
      <c r="C4" s="6">
        <f>-LCA_db1_S2!C4/OEV_Pathways_db1_S2!C4</f>
        <v>-0.33302628990660549</v>
      </c>
      <c r="D4" s="6">
        <f>-LCA_db1_S2!D4/OEV_Pathways_db1_S2!D4</f>
        <v>-0.11656559016055175</v>
      </c>
      <c r="E4" s="6">
        <f>-LCA_db1_S2!E4/OEV_Pathways_db1_S2!E4</f>
        <v>9.3467980829192845E-2</v>
      </c>
      <c r="F4" s="6">
        <f>-LCA_db1_S2!F4/OEV_Pathways_db1_S2!F4</f>
        <v>-0.43284669043797641</v>
      </c>
      <c r="G4" s="6">
        <f>-LCA_db1_S2!G4/OEV_Pathways_db1_S2!G4</f>
        <v>-0.28340543073028956</v>
      </c>
      <c r="H4" s="6">
        <f>-LCA_db1_S2!H4/OEV_Pathways_db1_S2!H4</f>
        <v>-0.18967839170814615</v>
      </c>
      <c r="I4" s="6">
        <f>-LCA_db1_S2!I4/OEV_Pathways_db1_S2!I4</f>
        <v>-0.37601427761379452</v>
      </c>
      <c r="J4" s="6">
        <f>-LCA_db1_S2!J4/OEV_Pathways_db1_S2!J4</f>
        <v>-0.39724022978459272</v>
      </c>
      <c r="K4" s="6">
        <f>-LCA_db1_S2!K4/OEV_Pathways_db1_S2!K4</f>
        <v>-1.3892371992633401E-2</v>
      </c>
      <c r="L4" s="6">
        <f>-LCA_db1_S2!L4/OEV_Pathways_db1_S2!L4</f>
        <v>-4.9915971434597556E-2</v>
      </c>
      <c r="M4" s="6">
        <f>-LCA_db1_S2!M4/OEV_Pathways_db1_S2!M4</f>
        <v>-1.4131075507957976E-2</v>
      </c>
      <c r="N4" s="6">
        <f>-LCA_db1_S2!N4/OEV_Pathways_db1_S2!N4</f>
        <v>-6.1193101039380016E-3</v>
      </c>
      <c r="O4" s="6">
        <f>-LCA_db1_S2!O4/OEV_Pathways_db1_S2!O4</f>
        <v>-1.0198254210577959E-3</v>
      </c>
      <c r="P4" s="6">
        <f>-LCA_db1_S2!P4/OEV_Pathways_db1_S2!P4</f>
        <v>-5.6001343478970123E-2</v>
      </c>
      <c r="Q4" s="6">
        <f>-LCA_db1_S2!Q4/OEV_Pathways_db1_S2!Q4</f>
        <v>-0.27066633140583929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-LCA_db1_S3!B2/OEV_Pathways_db1_S3!B2</f>
        <v>-0.32904205566985212</v>
      </c>
      <c r="C2" s="6">
        <f>-LCA_db1_S3!C2/OEV_Pathways_db1_S3!C2</f>
        <v>-0.26213586244636389</v>
      </c>
      <c r="D2" s="6">
        <f>-LCA_db1_S3!D2/OEV_Pathways_db1_S3!D2</f>
        <v>-9.0803508519691975E-2</v>
      </c>
      <c r="E2" s="6">
        <f>-LCA_db1_S3!E2/OEV_Pathways_db1_S3!E2</f>
        <v>8.0221341980687449E-2</v>
      </c>
      <c r="F2" s="6">
        <f>-LCA_db1_S3!F2/OEV_Pathways_db1_S3!F2</f>
        <v>-0.34929690703070715</v>
      </c>
      <c r="G2" s="6">
        <f>-LCA_db1_S3!G2/OEV_Pathways_db1_S3!G2</f>
        <v>-0.22659562494089688</v>
      </c>
      <c r="H2" s="6">
        <f>-LCA_db1_S3!H2/OEV_Pathways_db1_S3!H2</f>
        <v>-1.1244277355973205</v>
      </c>
      <c r="I2" s="6">
        <f>-LCA_db1_S3!I2/OEV_Pathways_db1_S3!I2</f>
        <v>-0.30642432943652098</v>
      </c>
      <c r="J2" s="6">
        <f>-LCA_db1_S3!J2/OEV_Pathways_db1_S3!J2</f>
        <v>-0.32412291655161934</v>
      </c>
      <c r="K2" s="6">
        <f>-LCA_db1_S3!K2/OEV_Pathways_db1_S3!K2</f>
        <v>-1.1243844485988511E-2</v>
      </c>
      <c r="L2" s="6">
        <f>-LCA_db1_S3!L2/OEV_Pathways_db1_S3!L2</f>
        <v>-4.0095366679948709E-2</v>
      </c>
      <c r="M2" s="6">
        <f>-LCA_db1_S3!M2/OEV_Pathways_db1_S3!M2</f>
        <v>-1.0578576085441847E-2</v>
      </c>
      <c r="N2" s="6">
        <f>-LCA_db1_S3!N2/OEV_Pathways_db1_S3!N2</f>
        <v>-4.6970743968036046E-3</v>
      </c>
      <c r="O2" s="6">
        <f>-LCA_db1_S3!O2/OEV_Pathways_db1_S3!O2</f>
        <v>-1.4775825019657718E-3</v>
      </c>
      <c r="P2" s="6">
        <f>-LCA_db1_S3!P2/OEV_Pathways_db1_S3!P2</f>
        <v>-4.5035882327117235E-2</v>
      </c>
      <c r="Q2" s="6">
        <f>-LCA_db1_S3!Q2/OEV_Pathways_db1_S3!Q2</f>
        <v>-0.21876834818631224</v>
      </c>
    </row>
    <row r="3" spans="1:17" x14ac:dyDescent="0.35">
      <c r="A3" s="5" t="s">
        <v>2</v>
      </c>
      <c r="B3" s="6">
        <f>-LCA_db1_S3!B3/OEV_Pathways_db1_S3!B3</f>
        <v>-8.5801872613468527E-2</v>
      </c>
      <c r="C3" s="6">
        <f>-LCA_db1_S3!C3/OEV_Pathways_db1_S3!C3</f>
        <v>9.3262390591896498E-3</v>
      </c>
      <c r="D3" s="6">
        <f>-LCA_db1_S3!D3/OEV_Pathways_db1_S3!D3</f>
        <v>6.5445761833579142E-4</v>
      </c>
      <c r="E3" s="6">
        <f>-LCA_db1_S3!E3/OEV_Pathways_db1_S3!E3</f>
        <v>-3.4512924650874207E-3</v>
      </c>
      <c r="F3" s="6">
        <f>-LCA_db1_S3!F3/OEV_Pathways_db1_S3!F3</f>
        <v>-8.6604389435060471E-3</v>
      </c>
      <c r="G3" s="6">
        <f>-LCA_db1_S3!G3/OEV_Pathways_db1_S3!G3</f>
        <v>-8.3113851150849061E-3</v>
      </c>
      <c r="H3" s="6">
        <f>-LCA_db1_S3!H3/OEV_Pathways_db1_S3!H3</f>
        <v>-4.5889708338439821</v>
      </c>
      <c r="I3" s="6">
        <f>-LCA_db1_S3!I3/OEV_Pathways_db1_S3!I3</f>
        <v>-2.1509970644740216E-2</v>
      </c>
      <c r="J3" s="6">
        <f>-LCA_db1_S3!J3/OEV_Pathways_db1_S3!J3</f>
        <v>-2.1968396542175316E-2</v>
      </c>
      <c r="K3" s="6">
        <f>-LCA_db1_S3!K3/OEV_Pathways_db1_S3!K3</f>
        <v>-8.1659877532558236E-4</v>
      </c>
      <c r="L3" s="6">
        <f>-LCA_db1_S3!L3/OEV_Pathways_db1_S3!L3</f>
        <v>5.0355314700835895E-4</v>
      </c>
      <c r="M3" s="6">
        <f>-LCA_db1_S3!M3/OEV_Pathways_db1_S3!M3</f>
        <v>2.6680344728688963E-4</v>
      </c>
      <c r="N3" s="6">
        <f>-LCA_db1_S3!N3/OEV_Pathways_db1_S3!N3</f>
        <v>2.9479085398129449E-4</v>
      </c>
      <c r="O3" s="6">
        <f>-LCA_db1_S3!O3/OEV_Pathways_db1_S3!O3</f>
        <v>-3.3276513420067099E-3</v>
      </c>
      <c r="P3" s="6">
        <f>-LCA_db1_S3!P3/OEV_Pathways_db1_S3!P3</f>
        <v>-4.2378975840450042E-3</v>
      </c>
      <c r="Q3" s="6">
        <f>-LCA_db1_S3!Q3/OEV_Pathways_db1_S3!Q3</f>
        <v>-2.225102224536717E-2</v>
      </c>
    </row>
    <row r="4" spans="1:17" x14ac:dyDescent="0.35">
      <c r="A4" s="5" t="s">
        <v>3</v>
      </c>
      <c r="B4" s="6">
        <f>-LCA_db1_S3!B4/OEV_Pathways_db1_S3!B4</f>
        <v>-0.39094885325391809</v>
      </c>
      <c r="C4" s="6">
        <f>-LCA_db1_S3!C4/OEV_Pathways_db1_S3!C4</f>
        <v>-0.33302628990660549</v>
      </c>
      <c r="D4" s="6">
        <f>-LCA_db1_S3!D4/OEV_Pathways_db1_S3!D4</f>
        <v>-0.11656559016055175</v>
      </c>
      <c r="E4" s="6">
        <f>-LCA_db1_S3!E4/OEV_Pathways_db1_S3!E4</f>
        <v>9.3467980829192845E-2</v>
      </c>
      <c r="F4" s="6">
        <f>-LCA_db1_S3!F4/OEV_Pathways_db1_S3!F4</f>
        <v>-0.43284669043797641</v>
      </c>
      <c r="G4" s="6">
        <f>-LCA_db1_S3!G4/OEV_Pathways_db1_S3!G4</f>
        <v>-0.28340543073028956</v>
      </c>
      <c r="H4" s="6">
        <f>-LCA_db1_S3!H4/OEV_Pathways_db1_S3!H4</f>
        <v>-0.18967839170814615</v>
      </c>
      <c r="I4" s="6">
        <f>-LCA_db1_S3!I4/OEV_Pathways_db1_S3!I4</f>
        <v>-0.37601427761379452</v>
      </c>
      <c r="J4" s="6">
        <f>-LCA_db1_S3!J4/OEV_Pathways_db1_S3!J4</f>
        <v>-0.39724022978459272</v>
      </c>
      <c r="K4" s="6">
        <f>-LCA_db1_S3!K4/OEV_Pathways_db1_S3!K4</f>
        <v>-1.3892371992633401E-2</v>
      </c>
      <c r="L4" s="6">
        <f>-LCA_db1_S3!L4/OEV_Pathways_db1_S3!L4</f>
        <v>-4.9915971434597556E-2</v>
      </c>
      <c r="M4" s="6">
        <f>-LCA_db1_S3!M4/OEV_Pathways_db1_S3!M4</f>
        <v>-1.4131075507957976E-2</v>
      </c>
      <c r="N4" s="6">
        <f>-LCA_db1_S3!N4/OEV_Pathways_db1_S3!N4</f>
        <v>-6.1193101039380016E-3</v>
      </c>
      <c r="O4" s="6">
        <f>-LCA_db1_S3!O4/OEV_Pathways_db1_S3!O4</f>
        <v>-1.0198254210577959E-3</v>
      </c>
      <c r="P4" s="6">
        <f>-LCA_db1_S3!P4/OEV_Pathways_db1_S3!P4</f>
        <v>-5.6001343478970123E-2</v>
      </c>
      <c r="Q4" s="6">
        <f>-LCA_db1_S3!Q4/OEV_Pathways_db1_S3!Q4</f>
        <v>-0.27066633140583929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-LCA_db1_S4!B2/OEV_Pathways_db1_S4!B2</f>
        <v>-0.32904205566985212</v>
      </c>
      <c r="C2" s="6">
        <f>-LCA_db1_S4!C2/OEV_Pathways_db1_S4!C2</f>
        <v>-0.26213586244636389</v>
      </c>
      <c r="D2" s="6">
        <f>-LCA_db1_S4!D2/OEV_Pathways_db1_S4!D2</f>
        <v>-9.0803508519691975E-2</v>
      </c>
      <c r="E2" s="6">
        <f>-LCA_db1_S4!E2/OEV_Pathways_db1_S4!E2</f>
        <v>8.0221341980687449E-2</v>
      </c>
      <c r="F2" s="6">
        <f>-LCA_db1_S4!F2/OEV_Pathways_db1_S4!F2</f>
        <v>-0.34929690703070715</v>
      </c>
      <c r="G2" s="6">
        <f>-LCA_db1_S4!G2/OEV_Pathways_db1_S4!G2</f>
        <v>-0.22659562494089688</v>
      </c>
      <c r="H2" s="6">
        <f>-LCA_db1_S4!H2/OEV_Pathways_db1_S4!H2</f>
        <v>-1.1244277355973205</v>
      </c>
      <c r="I2" s="6">
        <f>-LCA_db1_S4!I2/OEV_Pathways_db1_S4!I2</f>
        <v>-0.30642432943652098</v>
      </c>
      <c r="J2" s="6">
        <f>-LCA_db1_S4!J2/OEV_Pathways_db1_S4!J2</f>
        <v>-0.32412291655161934</v>
      </c>
      <c r="K2" s="6">
        <f>-LCA_db1_S4!K2/OEV_Pathways_db1_S4!K2</f>
        <v>-1.1243844485988511E-2</v>
      </c>
      <c r="L2" s="6">
        <f>-LCA_db1_S4!L2/OEV_Pathways_db1_S4!L2</f>
        <v>-4.0095366679948709E-2</v>
      </c>
      <c r="M2" s="6">
        <f>-LCA_db1_S4!M2/OEV_Pathways_db1_S4!M2</f>
        <v>-1.0578576085441847E-2</v>
      </c>
      <c r="N2" s="6">
        <f>-LCA_db1_S4!N2/OEV_Pathways_db1_S4!N2</f>
        <v>-4.6970743968036046E-3</v>
      </c>
      <c r="O2" s="6">
        <f>-LCA_db1_S4!O2/OEV_Pathways_db1_S4!O2</f>
        <v>-1.4775825019657718E-3</v>
      </c>
      <c r="P2" s="6">
        <f>-LCA_db1_S4!P2/OEV_Pathways_db1_S4!P2</f>
        <v>-4.5035882327117235E-2</v>
      </c>
      <c r="Q2" s="6">
        <f>-LCA_db1_S4!Q2/OEV_Pathways_db1_S4!Q2</f>
        <v>-0.21876834818631224</v>
      </c>
    </row>
    <row r="3" spans="1:17" x14ac:dyDescent="0.35">
      <c r="A3" s="5" t="s">
        <v>2</v>
      </c>
      <c r="B3" s="6">
        <f>-LCA_db1_S4!B3/OEV_Pathways_db1_S4!B3</f>
        <v>-8.5801872613468527E-2</v>
      </c>
      <c r="C3" s="6">
        <f>-LCA_db1_S4!C3/OEV_Pathways_db1_S4!C3</f>
        <v>9.3262390591896498E-3</v>
      </c>
      <c r="D3" s="6">
        <f>-LCA_db1_S4!D3/OEV_Pathways_db1_S4!D3</f>
        <v>6.5445761833579142E-4</v>
      </c>
      <c r="E3" s="6">
        <f>-LCA_db1_S4!E3/OEV_Pathways_db1_S4!E3</f>
        <v>-3.4512924650874207E-3</v>
      </c>
      <c r="F3" s="6">
        <f>-LCA_db1_S4!F3/OEV_Pathways_db1_S4!F3</f>
        <v>-8.6604389435060471E-3</v>
      </c>
      <c r="G3" s="6">
        <f>-LCA_db1_S4!G3/OEV_Pathways_db1_S4!G3</f>
        <v>-8.3113851150849061E-3</v>
      </c>
      <c r="H3" s="6">
        <f>-LCA_db1_S4!H3/OEV_Pathways_db1_S4!H3</f>
        <v>-4.5889708338439821</v>
      </c>
      <c r="I3" s="6">
        <f>-LCA_db1_S4!I3/OEV_Pathways_db1_S4!I3</f>
        <v>-2.1509970644740216E-2</v>
      </c>
      <c r="J3" s="6">
        <f>-LCA_db1_S4!J3/OEV_Pathways_db1_S4!J3</f>
        <v>-2.1968396542175316E-2</v>
      </c>
      <c r="K3" s="6">
        <f>-LCA_db1_S4!K3/OEV_Pathways_db1_S4!K3</f>
        <v>-8.1659877532558236E-4</v>
      </c>
      <c r="L3" s="6">
        <f>-LCA_db1_S4!L3/OEV_Pathways_db1_S4!L3</f>
        <v>5.0355314700835895E-4</v>
      </c>
      <c r="M3" s="6">
        <f>-LCA_db1_S4!M3/OEV_Pathways_db1_S4!M3</f>
        <v>2.6680344728688963E-4</v>
      </c>
      <c r="N3" s="6">
        <f>-LCA_db1_S4!N3/OEV_Pathways_db1_S4!N3</f>
        <v>2.9479085398129449E-4</v>
      </c>
      <c r="O3" s="6">
        <f>-LCA_db1_S4!O3/OEV_Pathways_db1_S4!O3</f>
        <v>-3.3276513420067099E-3</v>
      </c>
      <c r="P3" s="6">
        <f>-LCA_db1_S4!P3/OEV_Pathways_db1_S4!P3</f>
        <v>-4.2378975840450042E-3</v>
      </c>
      <c r="Q3" s="6">
        <f>-LCA_db1_S4!Q3/OEV_Pathways_db1_S4!Q3</f>
        <v>-2.225102224536717E-2</v>
      </c>
    </row>
    <row r="4" spans="1:17" x14ac:dyDescent="0.35">
      <c r="A4" s="5" t="s">
        <v>3</v>
      </c>
      <c r="B4" s="6">
        <f>-LCA_db1_S4!B4/OEV_Pathways_db1_S4!B4</f>
        <v>-0.39094885325391809</v>
      </c>
      <c r="C4" s="6">
        <f>-LCA_db1_S4!C4/OEV_Pathways_db1_S4!C4</f>
        <v>-0.33302628990660549</v>
      </c>
      <c r="D4" s="6">
        <f>-LCA_db1_S4!D4/OEV_Pathways_db1_S4!D4</f>
        <v>-0.11656559016055175</v>
      </c>
      <c r="E4" s="6">
        <f>-LCA_db1_S4!E4/OEV_Pathways_db1_S4!E4</f>
        <v>9.3467980829192845E-2</v>
      </c>
      <c r="F4" s="6">
        <f>-LCA_db1_S4!F4/OEV_Pathways_db1_S4!F4</f>
        <v>-0.43284669043797641</v>
      </c>
      <c r="G4" s="6">
        <f>-LCA_db1_S4!G4/OEV_Pathways_db1_S4!G4</f>
        <v>-0.28340543073028956</v>
      </c>
      <c r="H4" s="6">
        <f>-LCA_db1_S4!H4/OEV_Pathways_db1_S4!H4</f>
        <v>-0.18967839170814615</v>
      </c>
      <c r="I4" s="6">
        <f>-LCA_db1_S4!I4/OEV_Pathways_db1_S4!I4</f>
        <v>-0.37601427761379452</v>
      </c>
      <c r="J4" s="6">
        <f>-LCA_db1_S4!J4/OEV_Pathways_db1_S4!J4</f>
        <v>-0.39724022978459272</v>
      </c>
      <c r="K4" s="6">
        <f>-LCA_db1_S4!K4/OEV_Pathways_db1_S4!K4</f>
        <v>-1.3892371992633401E-2</v>
      </c>
      <c r="L4" s="6">
        <f>-LCA_db1_S4!L4/OEV_Pathways_db1_S4!L4</f>
        <v>-4.9915971434597556E-2</v>
      </c>
      <c r="M4" s="6">
        <f>-LCA_db1_S4!M4/OEV_Pathways_db1_S4!M4</f>
        <v>-1.4131075507957976E-2</v>
      </c>
      <c r="N4" s="6">
        <f>-LCA_db1_S4!N4/OEV_Pathways_db1_S4!N4</f>
        <v>-6.1193101039380016E-3</v>
      </c>
      <c r="O4" s="6">
        <f>-LCA_db1_S4!O4/OEV_Pathways_db1_S4!O4</f>
        <v>-1.0198254210577959E-3</v>
      </c>
      <c r="P4" s="6">
        <f>-LCA_db1_S4!P4/OEV_Pathways_db1_S4!P4</f>
        <v>-5.6001343478970123E-2</v>
      </c>
      <c r="Q4" s="6">
        <f>-LCA_db1_S4!Q4/OEV_Pathways_db1_S4!Q4</f>
        <v>-0.27066633140583929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-LCA_db1_S5!B2/OEV_Pathways_db1_S5!B2</f>
        <v>-0.32904205566985212</v>
      </c>
      <c r="C2" s="6">
        <f>-LCA_db1_S5!C2/OEV_Pathways_db1_S5!C2</f>
        <v>-0.26213586244636389</v>
      </c>
      <c r="D2" s="6">
        <f>-LCA_db1_S5!D2/OEV_Pathways_db1_S5!D2</f>
        <v>-9.0803508519691975E-2</v>
      </c>
      <c r="E2" s="6">
        <f>-LCA_db1_S5!E2/OEV_Pathways_db1_S5!E2</f>
        <v>8.0221341980687449E-2</v>
      </c>
      <c r="F2" s="6">
        <f>-LCA_db1_S5!F2/OEV_Pathways_db1_S5!F2</f>
        <v>-0.34929690703070715</v>
      </c>
      <c r="G2" s="6">
        <f>-LCA_db1_S5!G2/OEV_Pathways_db1_S5!G2</f>
        <v>-0.22659562494089688</v>
      </c>
      <c r="H2" s="6">
        <f>-LCA_db1_S5!H2/OEV_Pathways_db1_S5!H2</f>
        <v>-1.1244277355973205</v>
      </c>
      <c r="I2" s="6">
        <f>-LCA_db1_S5!I2/OEV_Pathways_db1_S5!I2</f>
        <v>-0.30642432943652098</v>
      </c>
      <c r="J2" s="6">
        <f>-LCA_db1_S5!J2/OEV_Pathways_db1_S5!J2</f>
        <v>-0.32412291655161934</v>
      </c>
      <c r="K2" s="6">
        <f>-LCA_db1_S5!K2/OEV_Pathways_db1_S5!K2</f>
        <v>-1.1243844485988511E-2</v>
      </c>
      <c r="L2" s="6">
        <f>-LCA_db1_S5!L2/OEV_Pathways_db1_S5!L2</f>
        <v>-4.0095366679948709E-2</v>
      </c>
      <c r="M2" s="6">
        <f>-LCA_db1_S5!M2/OEV_Pathways_db1_S5!M2</f>
        <v>-1.0578576085441847E-2</v>
      </c>
      <c r="N2" s="6">
        <f>-LCA_db1_S5!N2/OEV_Pathways_db1_S5!N2</f>
        <v>-4.6970743968036046E-3</v>
      </c>
      <c r="O2" s="6">
        <f>-LCA_db1_S5!O2/OEV_Pathways_db1_S5!O2</f>
        <v>-1.4775825019657718E-3</v>
      </c>
      <c r="P2" s="6">
        <f>-LCA_db1_S5!P2/OEV_Pathways_db1_S5!P2</f>
        <v>-4.5035882327117235E-2</v>
      </c>
      <c r="Q2" s="6">
        <f>-LCA_db1_S5!Q2/OEV_Pathways_db1_S5!Q2</f>
        <v>-0.21876834818631224</v>
      </c>
    </row>
    <row r="3" spans="1:17" x14ac:dyDescent="0.35">
      <c r="A3" s="5" t="s">
        <v>2</v>
      </c>
      <c r="B3" s="6">
        <f>-LCA_db1_S5!B3/OEV_Pathways_db1_S5!B3</f>
        <v>-8.5801872613468527E-2</v>
      </c>
      <c r="C3" s="6">
        <f>-LCA_db1_S5!C3/OEV_Pathways_db1_S5!C3</f>
        <v>9.3262390591896498E-3</v>
      </c>
      <c r="D3" s="6">
        <f>-LCA_db1_S5!D3/OEV_Pathways_db1_S5!D3</f>
        <v>6.5445761833579142E-4</v>
      </c>
      <c r="E3" s="6">
        <f>-LCA_db1_S5!E3/OEV_Pathways_db1_S5!E3</f>
        <v>-3.4512924650874207E-3</v>
      </c>
      <c r="F3" s="6">
        <f>-LCA_db1_S5!F3/OEV_Pathways_db1_S5!F3</f>
        <v>-8.6604389435060471E-3</v>
      </c>
      <c r="G3" s="6">
        <f>-LCA_db1_S5!G3/OEV_Pathways_db1_S5!G3</f>
        <v>-8.3113851150849061E-3</v>
      </c>
      <c r="H3" s="6">
        <f>-LCA_db1_S5!H3/OEV_Pathways_db1_S5!H3</f>
        <v>-4.5889708338439821</v>
      </c>
      <c r="I3" s="6">
        <f>-LCA_db1_S5!I3/OEV_Pathways_db1_S5!I3</f>
        <v>-2.1509970644740216E-2</v>
      </c>
      <c r="J3" s="6">
        <f>-LCA_db1_S5!J3/OEV_Pathways_db1_S5!J3</f>
        <v>-2.1968396542175316E-2</v>
      </c>
      <c r="K3" s="6">
        <f>-LCA_db1_S5!K3/OEV_Pathways_db1_S5!K3</f>
        <v>-8.1659877532558236E-4</v>
      </c>
      <c r="L3" s="6">
        <f>-LCA_db1_S5!L3/OEV_Pathways_db1_S5!L3</f>
        <v>5.0355314700835895E-4</v>
      </c>
      <c r="M3" s="6">
        <f>-LCA_db1_S5!M3/OEV_Pathways_db1_S5!M3</f>
        <v>2.6680344728688963E-4</v>
      </c>
      <c r="N3" s="6">
        <f>-LCA_db1_S5!N3/OEV_Pathways_db1_S5!N3</f>
        <v>2.9479085398129449E-4</v>
      </c>
      <c r="O3" s="6">
        <f>-LCA_db1_S5!O3/OEV_Pathways_db1_S5!O3</f>
        <v>-3.3276513420067099E-3</v>
      </c>
      <c r="P3" s="6">
        <f>-LCA_db1_S5!P3/OEV_Pathways_db1_S5!P3</f>
        <v>-4.2378975840450042E-3</v>
      </c>
      <c r="Q3" s="6">
        <f>-LCA_db1_S5!Q3/OEV_Pathways_db1_S5!Q3</f>
        <v>-2.225102224536717E-2</v>
      </c>
    </row>
    <row r="4" spans="1:17" x14ac:dyDescent="0.35">
      <c r="A4" s="5" t="s">
        <v>3</v>
      </c>
      <c r="B4" s="6">
        <f>-LCA_db1_S5!B4/OEV_Pathways_db1_S5!B4</f>
        <v>-0.39094885325391809</v>
      </c>
      <c r="C4" s="6">
        <f>-LCA_db1_S5!C4/OEV_Pathways_db1_S5!C4</f>
        <v>-0.33302628990660549</v>
      </c>
      <c r="D4" s="6">
        <f>-LCA_db1_S5!D4/OEV_Pathways_db1_S5!D4</f>
        <v>-0.11656559016055175</v>
      </c>
      <c r="E4" s="6">
        <f>-LCA_db1_S5!E4/OEV_Pathways_db1_S5!E4</f>
        <v>9.3467980829192845E-2</v>
      </c>
      <c r="F4" s="6">
        <f>-LCA_db1_S5!F4/OEV_Pathways_db1_S5!F4</f>
        <v>-0.43284669043797641</v>
      </c>
      <c r="G4" s="6">
        <f>-LCA_db1_S5!G4/OEV_Pathways_db1_S5!G4</f>
        <v>-0.28340543073028956</v>
      </c>
      <c r="H4" s="6">
        <f>-LCA_db1_S5!H4/OEV_Pathways_db1_S5!H4</f>
        <v>-0.18967839170814615</v>
      </c>
      <c r="I4" s="6">
        <f>-LCA_db1_S5!I4/OEV_Pathways_db1_S5!I4</f>
        <v>-0.37601427761379452</v>
      </c>
      <c r="J4" s="6">
        <f>-LCA_db1_S5!J4/OEV_Pathways_db1_S5!J4</f>
        <v>-0.39724022978459272</v>
      </c>
      <c r="K4" s="6">
        <f>-LCA_db1_S5!K4/OEV_Pathways_db1_S5!K4</f>
        <v>-1.3892371992633401E-2</v>
      </c>
      <c r="L4" s="6">
        <f>-LCA_db1_S5!L4/OEV_Pathways_db1_S5!L4</f>
        <v>-4.9915971434597556E-2</v>
      </c>
      <c r="M4" s="6">
        <f>-LCA_db1_S5!M4/OEV_Pathways_db1_S5!M4</f>
        <v>-1.4131075507957976E-2</v>
      </c>
      <c r="N4" s="6">
        <f>-LCA_db1_S5!N4/OEV_Pathways_db1_S5!N4</f>
        <v>-6.1193101039380016E-3</v>
      </c>
      <c r="O4" s="6">
        <f>-LCA_db1_S5!O4/OEV_Pathways_db1_S5!O4</f>
        <v>-1.0198254210577959E-3</v>
      </c>
      <c r="P4" s="6">
        <f>-LCA_db1_S5!P4/OEV_Pathways_db1_S5!P4</f>
        <v>-5.6001343478970123E-2</v>
      </c>
      <c r="Q4" s="6">
        <f>-LCA_db1_S5!Q4/OEV_Pathways_db1_S5!Q4</f>
        <v>-0.27066633140583929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-LCA_db2_default!B2/OEV_Pathways_db2_default!B2</f>
        <v>-0.32729219659773851</v>
      </c>
      <c r="C2" s="6">
        <f>-LCA_db2_default!C2/OEV_Pathways_db2_default!C2</f>
        <v>-0.26342367510983666</v>
      </c>
      <c r="D2" s="6">
        <f>-LCA_db2_default!D2/OEV_Pathways_db2_default!D2</f>
        <v>-9.0998510951865827E-2</v>
      </c>
      <c r="E2" s="6">
        <f>-LCA_db2_default!E2/OEV_Pathways_db2_default!E2</f>
        <v>8.1366687478421823E-2</v>
      </c>
      <c r="F2" s="6">
        <f>-LCA_db2_default!F2/OEV_Pathways_db2_default!F2</f>
        <v>-0.34929513187499239</v>
      </c>
      <c r="G2" s="6">
        <f>-LCA_db2_default!G2/OEV_Pathways_db2_default!G2</f>
        <v>-0.21873929435353193</v>
      </c>
      <c r="H2" s="6">
        <f>-LCA_db2_default!H2/OEV_Pathways_db2_default!H2</f>
        <v>-1.1246289429971503</v>
      </c>
      <c r="I2" s="6">
        <f>-LCA_db2_default!I2/OEV_Pathways_db2_default!I2</f>
        <v>-0.30633850087672376</v>
      </c>
      <c r="J2" s="6">
        <f>-LCA_db2_default!J2/OEV_Pathways_db2_default!J2</f>
        <v>-0.32437118631342027</v>
      </c>
      <c r="K2" s="6">
        <f>-LCA_db2_default!K2/OEV_Pathways_db2_default!K2</f>
        <v>-1.0399003238187966E-2</v>
      </c>
      <c r="L2" s="6">
        <f>-LCA_db2_default!L2/OEV_Pathways_db2_default!L2</f>
        <v>-4.0149708378258278E-2</v>
      </c>
      <c r="M2" s="6">
        <f>-LCA_db2_default!M2/OEV_Pathways_db2_default!M2</f>
        <v>-1.0595852654567904E-2</v>
      </c>
      <c r="N2" s="6">
        <f>-LCA_db2_default!N2/OEV_Pathways_db2_default!N2</f>
        <v>-4.7449342091024083E-3</v>
      </c>
      <c r="O2" s="6">
        <f>-LCA_db2_default!O2/OEV_Pathways_db2_default!O2</f>
        <v>-1.438973088392879E-3</v>
      </c>
      <c r="P2" s="6">
        <f>-LCA_db2_default!P2/OEV_Pathways_db2_default!P2</f>
        <v>-4.5806896344706402E-2</v>
      </c>
      <c r="Q2" s="6">
        <f>-LCA_db2_default!Q2/OEV_Pathways_db2_default!Q2</f>
        <v>-0.21696835609179563</v>
      </c>
    </row>
    <row r="3" spans="1:17" x14ac:dyDescent="0.35">
      <c r="A3" s="5" t="s">
        <v>2</v>
      </c>
      <c r="B3" s="6">
        <f>-LCA_db2_default!B3/OEV_Pathways_db2_default!B3</f>
        <v>-8.5418153730142804E-2</v>
      </c>
      <c r="C3" s="6">
        <f>-LCA_db2_default!C3/OEV_Pathways_db2_default!C3</f>
        <v>8.8762535235456137E-3</v>
      </c>
      <c r="D3" s="6">
        <f>-LCA_db2_default!D3/OEV_Pathways_db2_default!D3</f>
        <v>5.7706153798699916E-4</v>
      </c>
      <c r="E3" s="6">
        <f>-LCA_db2_default!E3/OEV_Pathways_db2_default!E3</f>
        <v>-2.9074388440932103E-3</v>
      </c>
      <c r="F3" s="6">
        <f>-LCA_db2_default!F3/OEV_Pathways_db2_default!F3</f>
        <v>-8.7714991082259754E-3</v>
      </c>
      <c r="G3" s="6">
        <f>-LCA_db2_default!G3/OEV_Pathways_db2_default!G3</f>
        <v>-5.6562720512478145E-3</v>
      </c>
      <c r="H3" s="6">
        <f>-LCA_db2_default!H3/OEV_Pathways_db2_default!H3</f>
        <v>-4.5890674866653285</v>
      </c>
      <c r="I3" s="6">
        <f>-LCA_db2_default!I3/OEV_Pathways_db2_default!I3</f>
        <v>-2.155282221413363E-2</v>
      </c>
      <c r="J3" s="6">
        <f>-LCA_db2_default!J3/OEV_Pathways_db2_default!J3</f>
        <v>-2.2073568691695827E-2</v>
      </c>
      <c r="K3" s="6">
        <f>-LCA_db2_default!K3/OEV_Pathways_db2_default!K3</f>
        <v>-6.6203691878125698E-4</v>
      </c>
      <c r="L3" s="6">
        <f>-LCA_db2_default!L3/OEV_Pathways_db2_default!L3</f>
        <v>4.7439088447402542E-4</v>
      </c>
      <c r="M3" s="6">
        <f>-LCA_db2_default!M3/OEV_Pathways_db2_default!M3</f>
        <v>2.6006051038334681E-4</v>
      </c>
      <c r="N3" s="6">
        <f>-LCA_db2_default!N3/OEV_Pathways_db2_default!N3</f>
        <v>2.7172742575275318E-4</v>
      </c>
      <c r="O3" s="6">
        <f>-LCA_db2_default!O3/OEV_Pathways_db2_default!O3</f>
        <v>-3.3165420430160825E-3</v>
      </c>
      <c r="P3" s="6">
        <f>-LCA_db2_default!P3/OEV_Pathways_db2_default!P3</f>
        <v>-4.3623576333968713E-3</v>
      </c>
      <c r="Q3" s="6">
        <f>-LCA_db2_default!Q3/OEV_Pathways_db2_default!Q3</f>
        <v>-2.1878727600766274E-2</v>
      </c>
    </row>
    <row r="4" spans="1:17" x14ac:dyDescent="0.35">
      <c r="A4" s="5" t="s">
        <v>3</v>
      </c>
      <c r="B4" s="6">
        <f>-LCA_db2_default!B4/OEV_Pathways_db2_default!B4</f>
        <v>-0.38885129931052115</v>
      </c>
      <c r="C4" s="6">
        <f>-LCA_db2_default!C4/OEV_Pathways_db2_default!C4</f>
        <v>-0.33453289525937141</v>
      </c>
      <c r="D4" s="6">
        <f>-LCA_db2_default!D4/OEV_Pathways_db2_default!D4</f>
        <v>-0.1167937202093252</v>
      </c>
      <c r="E4" s="6">
        <f>-LCA_db2_default!E4/OEV_Pathways_db2_default!E4</f>
        <v>9.4708551554557041E-2</v>
      </c>
      <c r="F4" s="6">
        <f>-LCA_db2_default!F4/OEV_Pathways_db2_default!F4</f>
        <v>-0.43281723954150514</v>
      </c>
      <c r="G4" s="6">
        <f>-LCA_db2_default!G4/OEV_Pathways_db2_default!G4</f>
        <v>-0.27419545153496372</v>
      </c>
      <c r="H4" s="6">
        <f>-LCA_db2_default!H4/OEV_Pathways_db2_default!H4</f>
        <v>-0.18990780840451724</v>
      </c>
      <c r="I4" s="6">
        <f>-LCA_db2_default!I4/OEV_Pathways_db2_default!I4</f>
        <v>-0.37589701910585505</v>
      </c>
      <c r="J4" s="6">
        <f>-LCA_db2_default!J4/OEV_Pathways_db2_default!J4</f>
        <v>-0.39752312723602634</v>
      </c>
      <c r="K4" s="6">
        <f>-LCA_db2_default!K4/OEV_Pathways_db2_default!K4</f>
        <v>-1.2872199309692446E-2</v>
      </c>
      <c r="L4" s="6">
        <f>-LCA_db2_default!L4/OEV_Pathways_db2_default!L4</f>
        <v>-4.9976403868516532E-2</v>
      </c>
      <c r="M4" s="6">
        <f>-LCA_db2_default!M4/OEV_Pathways_db2_default!M4</f>
        <v>-1.4151802460934094E-2</v>
      </c>
      <c r="N4" s="6">
        <f>-LCA_db2_default!N4/OEV_Pathways_db2_default!N4</f>
        <v>-6.1742346708046486E-3</v>
      </c>
      <c r="O4" s="6">
        <f>-LCA_db2_default!O4/OEV_Pathways_db2_default!O4</f>
        <v>-9.7441173517710431E-4</v>
      </c>
      <c r="P4" s="6">
        <f>-LCA_db2_default!P4/OEV_Pathways_db2_default!P4</f>
        <v>-5.6946134766832093E-2</v>
      </c>
      <c r="Q4" s="6">
        <f>-LCA_db2_default!Q4/OEV_Pathways_db2_default!Q4</f>
        <v>-0.2684893007069985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-LCA_db2_S1!B2/OEV_Pathways_db2_S1!B2</f>
        <v>-0.32729219659773851</v>
      </c>
      <c r="C2" s="6">
        <f>-LCA_db2_S1!C2/OEV_Pathways_db2_S1!C2</f>
        <v>-0.26342367510983666</v>
      </c>
      <c r="D2" s="6">
        <f>-LCA_db2_S1!D2/OEV_Pathways_db2_S1!D2</f>
        <v>-9.0998510951865827E-2</v>
      </c>
      <c r="E2" s="6">
        <f>-LCA_db2_S1!E2/OEV_Pathways_db2_S1!E2</f>
        <v>8.1366687478421823E-2</v>
      </c>
      <c r="F2" s="6">
        <f>-LCA_db2_S1!F2/OEV_Pathways_db2_S1!F2</f>
        <v>-0.34929513187499239</v>
      </c>
      <c r="G2" s="6">
        <f>-LCA_db2_S1!G2/OEV_Pathways_db2_S1!G2</f>
        <v>-0.21873929435353193</v>
      </c>
      <c r="H2" s="6">
        <f>-LCA_db2_S1!H2/OEV_Pathways_db2_S1!H2</f>
        <v>-1.1246289429971503</v>
      </c>
      <c r="I2" s="6">
        <f>-LCA_db2_S1!I2/OEV_Pathways_db2_S1!I2</f>
        <v>-0.30633850087672376</v>
      </c>
      <c r="J2" s="6">
        <f>-LCA_db2_S1!J2/OEV_Pathways_db2_S1!J2</f>
        <v>-0.32437118631342027</v>
      </c>
      <c r="K2" s="6">
        <f>-LCA_db2_S1!K2/OEV_Pathways_db2_S1!K2</f>
        <v>-1.0399003238187966E-2</v>
      </c>
      <c r="L2" s="6">
        <f>-LCA_db2_S1!L2/OEV_Pathways_db2_S1!L2</f>
        <v>-4.0149708378258278E-2</v>
      </c>
      <c r="M2" s="6">
        <f>-LCA_db2_S1!M2/OEV_Pathways_db2_S1!M2</f>
        <v>-1.0595852654567904E-2</v>
      </c>
      <c r="N2" s="6">
        <f>-LCA_db2_S1!N2/OEV_Pathways_db2_S1!N2</f>
        <v>-4.7449342091024083E-3</v>
      </c>
      <c r="O2" s="6">
        <f>-LCA_db2_S1!O2/OEV_Pathways_db2_S1!O2</f>
        <v>-1.438973088392879E-3</v>
      </c>
      <c r="P2" s="6">
        <f>-LCA_db2_S1!P2/OEV_Pathways_db2_S1!P2</f>
        <v>-4.5806896344706402E-2</v>
      </c>
      <c r="Q2" s="6">
        <f>-LCA_db2_S1!Q2/OEV_Pathways_db2_S1!Q2</f>
        <v>-0.21696835609179563</v>
      </c>
    </row>
    <row r="3" spans="1:17" x14ac:dyDescent="0.35">
      <c r="A3" s="5" t="s">
        <v>2</v>
      </c>
      <c r="B3" s="6">
        <f>-LCA_db2_S1!B3/OEV_Pathways_db2_S1!B3</f>
        <v>-8.5418153730142804E-2</v>
      </c>
      <c r="C3" s="6">
        <f>-LCA_db2_S1!C3/OEV_Pathways_db2_S1!C3</f>
        <v>8.8762535235456137E-3</v>
      </c>
      <c r="D3" s="6">
        <f>-LCA_db2_S1!D3/OEV_Pathways_db2_S1!D3</f>
        <v>5.7706153798699916E-4</v>
      </c>
      <c r="E3" s="6">
        <f>-LCA_db2_S1!E3/OEV_Pathways_db2_S1!E3</f>
        <v>-2.9074388440932103E-3</v>
      </c>
      <c r="F3" s="6">
        <f>-LCA_db2_S1!F3/OEV_Pathways_db2_S1!F3</f>
        <v>-8.7714991082259754E-3</v>
      </c>
      <c r="G3" s="6">
        <f>-LCA_db2_S1!G3/OEV_Pathways_db2_S1!G3</f>
        <v>-5.6562720512478145E-3</v>
      </c>
      <c r="H3" s="6">
        <f>-LCA_db2_S1!H3/OEV_Pathways_db2_S1!H3</f>
        <v>-4.5890674866653285</v>
      </c>
      <c r="I3" s="6">
        <f>-LCA_db2_S1!I3/OEV_Pathways_db2_S1!I3</f>
        <v>-2.155282221413363E-2</v>
      </c>
      <c r="J3" s="6">
        <f>-LCA_db2_S1!J3/OEV_Pathways_db2_S1!J3</f>
        <v>-2.2073568691695827E-2</v>
      </c>
      <c r="K3" s="6">
        <f>-LCA_db2_S1!K3/OEV_Pathways_db2_S1!K3</f>
        <v>-6.6203691878125698E-4</v>
      </c>
      <c r="L3" s="6">
        <f>-LCA_db2_S1!L3/OEV_Pathways_db2_S1!L3</f>
        <v>4.7439088447402542E-4</v>
      </c>
      <c r="M3" s="6">
        <f>-LCA_db2_S1!M3/OEV_Pathways_db2_S1!M3</f>
        <v>2.6006051038334681E-4</v>
      </c>
      <c r="N3" s="6">
        <f>-LCA_db2_S1!N3/OEV_Pathways_db2_S1!N3</f>
        <v>2.7172742575275318E-4</v>
      </c>
      <c r="O3" s="6">
        <f>-LCA_db2_S1!O3/OEV_Pathways_db2_S1!O3</f>
        <v>-3.3165420430160825E-3</v>
      </c>
      <c r="P3" s="6">
        <f>-LCA_db2_S1!P3/OEV_Pathways_db2_S1!P3</f>
        <v>-4.3623576333968713E-3</v>
      </c>
      <c r="Q3" s="6">
        <f>-LCA_db2_S1!Q3/OEV_Pathways_db2_S1!Q3</f>
        <v>-2.1878727600766274E-2</v>
      </c>
    </row>
    <row r="4" spans="1:17" x14ac:dyDescent="0.35">
      <c r="A4" s="5" t="s">
        <v>3</v>
      </c>
      <c r="B4" s="6">
        <f>-LCA_db2_S1!B4/OEV_Pathways_db2_S1!B4</f>
        <v>-0.38885129931052115</v>
      </c>
      <c r="C4" s="6">
        <f>-LCA_db2_S1!C4/OEV_Pathways_db2_S1!C4</f>
        <v>-0.33453289525937141</v>
      </c>
      <c r="D4" s="6">
        <f>-LCA_db2_S1!D4/OEV_Pathways_db2_S1!D4</f>
        <v>-0.1167937202093252</v>
      </c>
      <c r="E4" s="6">
        <f>-LCA_db2_S1!E4/OEV_Pathways_db2_S1!E4</f>
        <v>9.4708551554557041E-2</v>
      </c>
      <c r="F4" s="6">
        <f>-LCA_db2_S1!F4/OEV_Pathways_db2_S1!F4</f>
        <v>-0.43281723954150514</v>
      </c>
      <c r="G4" s="6">
        <f>-LCA_db2_S1!G4/OEV_Pathways_db2_S1!G4</f>
        <v>-0.27419545153496372</v>
      </c>
      <c r="H4" s="6">
        <f>-LCA_db2_S1!H4/OEV_Pathways_db2_S1!H4</f>
        <v>-0.18990780840451724</v>
      </c>
      <c r="I4" s="6">
        <f>-LCA_db2_S1!I4/OEV_Pathways_db2_S1!I4</f>
        <v>-0.37589701910585505</v>
      </c>
      <c r="J4" s="6">
        <f>-LCA_db2_S1!J4/OEV_Pathways_db2_S1!J4</f>
        <v>-0.39752312723602634</v>
      </c>
      <c r="K4" s="6">
        <f>-LCA_db2_S1!K4/OEV_Pathways_db2_S1!K4</f>
        <v>-1.2872199309692446E-2</v>
      </c>
      <c r="L4" s="6">
        <f>-LCA_db2_S1!L4/OEV_Pathways_db2_S1!L4</f>
        <v>-4.9976403868516532E-2</v>
      </c>
      <c r="M4" s="6">
        <f>-LCA_db2_S1!M4/OEV_Pathways_db2_S1!M4</f>
        <v>-1.4151802460934094E-2</v>
      </c>
      <c r="N4" s="6">
        <f>-LCA_db2_S1!N4/OEV_Pathways_db2_S1!N4</f>
        <v>-6.1742346708046486E-3</v>
      </c>
      <c r="O4" s="6">
        <f>-LCA_db2_S1!O4/OEV_Pathways_db2_S1!O4</f>
        <v>-9.7441173517710431E-4</v>
      </c>
      <c r="P4" s="6">
        <f>-LCA_db2_S1!P4/OEV_Pathways_db2_S1!P4</f>
        <v>-5.6946134766832093E-2</v>
      </c>
      <c r="Q4" s="6">
        <f>-LCA_db2_S1!Q4/OEV_Pathways_db2_S1!Q4</f>
        <v>-0.2684893007069985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-LCA_db2_S2!B2/OEV_Pathways_db2_S2!B2</f>
        <v>-0.32729219659773851</v>
      </c>
      <c r="C2" s="6">
        <f>-LCA_db2_S2!C2/OEV_Pathways_db2_S2!C2</f>
        <v>-0.26342367510983666</v>
      </c>
      <c r="D2" s="6">
        <f>-LCA_db2_S2!D2/OEV_Pathways_db2_S2!D2</f>
        <v>-9.0998510951865827E-2</v>
      </c>
      <c r="E2" s="6">
        <f>-LCA_db2_S2!E2/OEV_Pathways_db2_S2!E2</f>
        <v>8.1366687478421823E-2</v>
      </c>
      <c r="F2" s="6">
        <f>-LCA_db2_S2!F2/OEV_Pathways_db2_S2!F2</f>
        <v>-0.34929513187499239</v>
      </c>
      <c r="G2" s="6">
        <f>-LCA_db2_S2!G2/OEV_Pathways_db2_S2!G2</f>
        <v>-0.21873929435353193</v>
      </c>
      <c r="H2" s="6">
        <f>-LCA_db2_S2!H2/OEV_Pathways_db2_S2!H2</f>
        <v>-1.1246289429971503</v>
      </c>
      <c r="I2" s="6">
        <f>-LCA_db2_S2!I2/OEV_Pathways_db2_S2!I2</f>
        <v>-0.30633850087672376</v>
      </c>
      <c r="J2" s="6">
        <f>-LCA_db2_S2!J2/OEV_Pathways_db2_S2!J2</f>
        <v>-0.32437118631342027</v>
      </c>
      <c r="K2" s="6">
        <f>-LCA_db2_S2!K2/OEV_Pathways_db2_S2!K2</f>
        <v>-1.0399003238187966E-2</v>
      </c>
      <c r="L2" s="6">
        <f>-LCA_db2_S2!L2/OEV_Pathways_db2_S2!L2</f>
        <v>-4.0149708378258278E-2</v>
      </c>
      <c r="M2" s="6">
        <f>-LCA_db2_S2!M2/OEV_Pathways_db2_S2!M2</f>
        <v>-1.0595852654567904E-2</v>
      </c>
      <c r="N2" s="6">
        <f>-LCA_db2_S2!N2/OEV_Pathways_db2_S2!N2</f>
        <v>-4.7449342091024083E-3</v>
      </c>
      <c r="O2" s="6">
        <f>-LCA_db2_S2!O2/OEV_Pathways_db2_S2!O2</f>
        <v>-1.438973088392879E-3</v>
      </c>
      <c r="P2" s="6">
        <f>-LCA_db2_S2!P2/OEV_Pathways_db2_S2!P2</f>
        <v>-4.5806896344706402E-2</v>
      </c>
      <c r="Q2" s="6">
        <f>-LCA_db2_S2!Q2/OEV_Pathways_db2_S2!Q2</f>
        <v>-0.21696835609179563</v>
      </c>
    </row>
    <row r="3" spans="1:17" x14ac:dyDescent="0.35">
      <c r="A3" s="5" t="s">
        <v>2</v>
      </c>
      <c r="B3" s="6">
        <f>-LCA_db2_S2!B3/OEV_Pathways_db2_S2!B3</f>
        <v>-8.5418153730142804E-2</v>
      </c>
      <c r="C3" s="6">
        <f>-LCA_db2_S2!C3/OEV_Pathways_db2_S2!C3</f>
        <v>8.8762535235456137E-3</v>
      </c>
      <c r="D3" s="6">
        <f>-LCA_db2_S2!D3/OEV_Pathways_db2_S2!D3</f>
        <v>5.7706153798699916E-4</v>
      </c>
      <c r="E3" s="6">
        <f>-LCA_db2_S2!E3/OEV_Pathways_db2_S2!E3</f>
        <v>-2.9074388440932103E-3</v>
      </c>
      <c r="F3" s="6">
        <f>-LCA_db2_S2!F3/OEV_Pathways_db2_S2!F3</f>
        <v>-8.7714991082259754E-3</v>
      </c>
      <c r="G3" s="6">
        <f>-LCA_db2_S2!G3/OEV_Pathways_db2_S2!G3</f>
        <v>-5.6562720512478145E-3</v>
      </c>
      <c r="H3" s="6">
        <f>-LCA_db2_S2!H3/OEV_Pathways_db2_S2!H3</f>
        <v>-4.5890674866653285</v>
      </c>
      <c r="I3" s="6">
        <f>-LCA_db2_S2!I3/OEV_Pathways_db2_S2!I3</f>
        <v>-2.155282221413363E-2</v>
      </c>
      <c r="J3" s="6">
        <f>-LCA_db2_S2!J3/OEV_Pathways_db2_S2!J3</f>
        <v>-2.2073568691695827E-2</v>
      </c>
      <c r="K3" s="6">
        <f>-LCA_db2_S2!K3/OEV_Pathways_db2_S2!K3</f>
        <v>-6.6203691878125698E-4</v>
      </c>
      <c r="L3" s="6">
        <f>-LCA_db2_S2!L3/OEV_Pathways_db2_S2!L3</f>
        <v>4.7439088447402542E-4</v>
      </c>
      <c r="M3" s="6">
        <f>-LCA_db2_S2!M3/OEV_Pathways_db2_S2!M3</f>
        <v>2.6006051038334681E-4</v>
      </c>
      <c r="N3" s="6">
        <f>-LCA_db2_S2!N3/OEV_Pathways_db2_S2!N3</f>
        <v>2.7172742575275318E-4</v>
      </c>
      <c r="O3" s="6">
        <f>-LCA_db2_S2!O3/OEV_Pathways_db2_S2!O3</f>
        <v>-3.3165420430160825E-3</v>
      </c>
      <c r="P3" s="6">
        <f>-LCA_db2_S2!P3/OEV_Pathways_db2_S2!P3</f>
        <v>-4.3623576333968713E-3</v>
      </c>
      <c r="Q3" s="6">
        <f>-LCA_db2_S2!Q3/OEV_Pathways_db2_S2!Q3</f>
        <v>-2.1878727600766274E-2</v>
      </c>
    </row>
    <row r="4" spans="1:17" x14ac:dyDescent="0.35">
      <c r="A4" s="5" t="s">
        <v>3</v>
      </c>
      <c r="B4" s="6">
        <f>-LCA_db2_S2!B4/OEV_Pathways_db2_S2!B4</f>
        <v>-0.38885129931052115</v>
      </c>
      <c r="C4" s="6">
        <f>-LCA_db2_S2!C4/OEV_Pathways_db2_S2!C4</f>
        <v>-0.33453289525937141</v>
      </c>
      <c r="D4" s="6">
        <f>-LCA_db2_S2!D4/OEV_Pathways_db2_S2!D4</f>
        <v>-0.1167937202093252</v>
      </c>
      <c r="E4" s="6">
        <f>-LCA_db2_S2!E4/OEV_Pathways_db2_S2!E4</f>
        <v>9.4708551554557041E-2</v>
      </c>
      <c r="F4" s="6">
        <f>-LCA_db2_S2!F4/OEV_Pathways_db2_S2!F4</f>
        <v>-0.43281723954150514</v>
      </c>
      <c r="G4" s="6">
        <f>-LCA_db2_S2!G4/OEV_Pathways_db2_S2!G4</f>
        <v>-0.27419545153496372</v>
      </c>
      <c r="H4" s="6">
        <f>-LCA_db2_S2!H4/OEV_Pathways_db2_S2!H4</f>
        <v>-0.18990780840451724</v>
      </c>
      <c r="I4" s="6">
        <f>-LCA_db2_S2!I4/OEV_Pathways_db2_S2!I4</f>
        <v>-0.37589701910585505</v>
      </c>
      <c r="J4" s="6">
        <f>-LCA_db2_S2!J4/OEV_Pathways_db2_S2!J4</f>
        <v>-0.39752312723602634</v>
      </c>
      <c r="K4" s="6">
        <f>-LCA_db2_S2!K4/OEV_Pathways_db2_S2!K4</f>
        <v>-1.2872199309692446E-2</v>
      </c>
      <c r="L4" s="6">
        <f>-LCA_db2_S2!L4/OEV_Pathways_db2_S2!L4</f>
        <v>-4.9976403868516532E-2</v>
      </c>
      <c r="M4" s="6">
        <f>-LCA_db2_S2!M4/OEV_Pathways_db2_S2!M4</f>
        <v>-1.4151802460934094E-2</v>
      </c>
      <c r="N4" s="6">
        <f>-LCA_db2_S2!N4/OEV_Pathways_db2_S2!N4</f>
        <v>-6.1742346708046486E-3</v>
      </c>
      <c r="O4" s="6">
        <f>-LCA_db2_S2!O4/OEV_Pathways_db2_S2!O4</f>
        <v>-9.7441173517710431E-4</v>
      </c>
      <c r="P4" s="6">
        <f>-LCA_db2_S2!P4/OEV_Pathways_db2_S2!P4</f>
        <v>-5.6946134766832093E-2</v>
      </c>
      <c r="Q4" s="6">
        <f>-LCA_db2_S2!Q4/OEV_Pathways_db2_S2!Q4</f>
        <v>-0.2684893007069985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-LCA_db2_S3!B2/OEV_Pathways_db2_S3!B2</f>
        <v>-0.32729219659773851</v>
      </c>
      <c r="C2" s="6">
        <f>-LCA_db2_S3!C2/OEV_Pathways_db2_S3!C2</f>
        <v>-0.26342367510983666</v>
      </c>
      <c r="D2" s="6">
        <f>-LCA_db2_S3!D2/OEV_Pathways_db2_S3!D2</f>
        <v>-9.0998510951865827E-2</v>
      </c>
      <c r="E2" s="6">
        <f>-LCA_db2_S3!E2/OEV_Pathways_db2_S3!E2</f>
        <v>8.1366687478421823E-2</v>
      </c>
      <c r="F2" s="6">
        <f>-LCA_db2_S3!F2/OEV_Pathways_db2_S3!F2</f>
        <v>-0.34929513187499239</v>
      </c>
      <c r="G2" s="6">
        <f>-LCA_db2_S3!G2/OEV_Pathways_db2_S3!G2</f>
        <v>-0.21873929435353193</v>
      </c>
      <c r="H2" s="6">
        <f>-LCA_db2_S3!H2/OEV_Pathways_db2_S3!H2</f>
        <v>-1.1246289429971503</v>
      </c>
      <c r="I2" s="6">
        <f>-LCA_db2_S3!I2/OEV_Pathways_db2_S3!I2</f>
        <v>-0.30633850087672376</v>
      </c>
      <c r="J2" s="6">
        <f>-LCA_db2_S3!J2/OEV_Pathways_db2_S3!J2</f>
        <v>-0.32437118631342027</v>
      </c>
      <c r="K2" s="6">
        <f>-LCA_db2_S3!K2/OEV_Pathways_db2_S3!K2</f>
        <v>-1.0399003238187966E-2</v>
      </c>
      <c r="L2" s="6">
        <f>-LCA_db2_S3!L2/OEV_Pathways_db2_S3!L2</f>
        <v>-4.0149708378258278E-2</v>
      </c>
      <c r="M2" s="6">
        <f>-LCA_db2_S3!M2/OEV_Pathways_db2_S3!M2</f>
        <v>-1.0595852654567904E-2</v>
      </c>
      <c r="N2" s="6">
        <f>-LCA_db2_S3!N2/OEV_Pathways_db2_S3!N2</f>
        <v>-4.7449342091024083E-3</v>
      </c>
      <c r="O2" s="6">
        <f>-LCA_db2_S3!O2/OEV_Pathways_db2_S3!O2</f>
        <v>-1.438973088392879E-3</v>
      </c>
      <c r="P2" s="6">
        <f>-LCA_db2_S3!P2/OEV_Pathways_db2_S3!P2</f>
        <v>-4.5806896344706402E-2</v>
      </c>
      <c r="Q2" s="6">
        <f>-LCA_db2_S3!Q2/OEV_Pathways_db2_S3!Q2</f>
        <v>-0.21696835609179563</v>
      </c>
    </row>
    <row r="3" spans="1:17" x14ac:dyDescent="0.35">
      <c r="A3" s="5" t="s">
        <v>2</v>
      </c>
      <c r="B3" s="6">
        <f>-LCA_db2_S3!B3/OEV_Pathways_db2_S3!B3</f>
        <v>-8.5418153730142804E-2</v>
      </c>
      <c r="C3" s="6">
        <f>-LCA_db2_S3!C3/OEV_Pathways_db2_S3!C3</f>
        <v>8.8762535235456137E-3</v>
      </c>
      <c r="D3" s="6">
        <f>-LCA_db2_S3!D3/OEV_Pathways_db2_S3!D3</f>
        <v>5.7706153798699916E-4</v>
      </c>
      <c r="E3" s="6">
        <f>-LCA_db2_S3!E3/OEV_Pathways_db2_S3!E3</f>
        <v>-2.9074388440932103E-3</v>
      </c>
      <c r="F3" s="6">
        <f>-LCA_db2_S3!F3/OEV_Pathways_db2_S3!F3</f>
        <v>-8.7714991082259754E-3</v>
      </c>
      <c r="G3" s="6">
        <f>-LCA_db2_S3!G3/OEV_Pathways_db2_S3!G3</f>
        <v>-5.6562720512478145E-3</v>
      </c>
      <c r="H3" s="6">
        <f>-LCA_db2_S3!H3/OEV_Pathways_db2_S3!H3</f>
        <v>-4.5890674866653285</v>
      </c>
      <c r="I3" s="6">
        <f>-LCA_db2_S3!I3/OEV_Pathways_db2_S3!I3</f>
        <v>-2.155282221413363E-2</v>
      </c>
      <c r="J3" s="6">
        <f>-LCA_db2_S3!J3/OEV_Pathways_db2_S3!J3</f>
        <v>-2.2073568691695827E-2</v>
      </c>
      <c r="K3" s="6">
        <f>-LCA_db2_S3!K3/OEV_Pathways_db2_S3!K3</f>
        <v>-6.6203691878125698E-4</v>
      </c>
      <c r="L3" s="6">
        <f>-LCA_db2_S3!L3/OEV_Pathways_db2_S3!L3</f>
        <v>4.7439088447402542E-4</v>
      </c>
      <c r="M3" s="6">
        <f>-LCA_db2_S3!M3/OEV_Pathways_db2_S3!M3</f>
        <v>2.6006051038334681E-4</v>
      </c>
      <c r="N3" s="6">
        <f>-LCA_db2_S3!N3/OEV_Pathways_db2_S3!N3</f>
        <v>2.7172742575275318E-4</v>
      </c>
      <c r="O3" s="6">
        <f>-LCA_db2_S3!O3/OEV_Pathways_db2_S3!O3</f>
        <v>-3.3165420430160825E-3</v>
      </c>
      <c r="P3" s="6">
        <f>-LCA_db2_S3!P3/OEV_Pathways_db2_S3!P3</f>
        <v>-4.3623576333968713E-3</v>
      </c>
      <c r="Q3" s="6">
        <f>-LCA_db2_S3!Q3/OEV_Pathways_db2_S3!Q3</f>
        <v>-2.1878727600766274E-2</v>
      </c>
    </row>
    <row r="4" spans="1:17" x14ac:dyDescent="0.35">
      <c r="A4" s="5" t="s">
        <v>3</v>
      </c>
      <c r="B4" s="6">
        <f>-LCA_db2_S3!B4/OEV_Pathways_db2_S3!B4</f>
        <v>-0.38885129931052115</v>
      </c>
      <c r="C4" s="6">
        <f>-LCA_db2_S3!C4/OEV_Pathways_db2_S3!C4</f>
        <v>-0.33453289525937141</v>
      </c>
      <c r="D4" s="6">
        <f>-LCA_db2_S3!D4/OEV_Pathways_db2_S3!D4</f>
        <v>-0.1167937202093252</v>
      </c>
      <c r="E4" s="6">
        <f>-LCA_db2_S3!E4/OEV_Pathways_db2_S3!E4</f>
        <v>9.4708551554557041E-2</v>
      </c>
      <c r="F4" s="6">
        <f>-LCA_db2_S3!F4/OEV_Pathways_db2_S3!F4</f>
        <v>-0.43281723954150514</v>
      </c>
      <c r="G4" s="6">
        <f>-LCA_db2_S3!G4/OEV_Pathways_db2_S3!G4</f>
        <v>-0.27419545153496372</v>
      </c>
      <c r="H4" s="6">
        <f>-LCA_db2_S3!H4/OEV_Pathways_db2_S3!H4</f>
        <v>-0.18990780840451724</v>
      </c>
      <c r="I4" s="6">
        <f>-LCA_db2_S3!I4/OEV_Pathways_db2_S3!I4</f>
        <v>-0.37589701910585505</v>
      </c>
      <c r="J4" s="6">
        <f>-LCA_db2_S3!J4/OEV_Pathways_db2_S3!J4</f>
        <v>-0.39752312723602634</v>
      </c>
      <c r="K4" s="6">
        <f>-LCA_db2_S3!K4/OEV_Pathways_db2_S3!K4</f>
        <v>-1.2872199309692446E-2</v>
      </c>
      <c r="L4" s="6">
        <f>-LCA_db2_S3!L4/OEV_Pathways_db2_S3!L4</f>
        <v>-4.9976403868516532E-2</v>
      </c>
      <c r="M4" s="6">
        <f>-LCA_db2_S3!M4/OEV_Pathways_db2_S3!M4</f>
        <v>-1.4151802460934094E-2</v>
      </c>
      <c r="N4" s="6">
        <f>-LCA_db2_S3!N4/OEV_Pathways_db2_S3!N4</f>
        <v>-6.1742346708046486E-3</v>
      </c>
      <c r="O4" s="6">
        <f>-LCA_db2_S3!O4/OEV_Pathways_db2_S3!O4</f>
        <v>-9.7441173517710431E-4</v>
      </c>
      <c r="P4" s="6">
        <f>-LCA_db2_S3!P4/OEV_Pathways_db2_S3!P4</f>
        <v>-5.6946134766832093E-2</v>
      </c>
      <c r="Q4" s="6">
        <f>-LCA_db2_S3!Q4/OEV_Pathways_db2_S3!Q4</f>
        <v>-0.2684893007069985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-LCA_db2_S4!B2/OEV_Pathways_db2_S4!B2</f>
        <v>-0.32729219659773851</v>
      </c>
      <c r="C2" s="6">
        <f>-LCA_db2_S4!C2/OEV_Pathways_db2_S4!C2</f>
        <v>-0.26342367510983666</v>
      </c>
      <c r="D2" s="6">
        <f>-LCA_db2_S4!D2/OEV_Pathways_db2_S4!D2</f>
        <v>-9.0998510951865827E-2</v>
      </c>
      <c r="E2" s="6">
        <f>-LCA_db2_S4!E2/OEV_Pathways_db2_S4!E2</f>
        <v>8.1366687478421823E-2</v>
      </c>
      <c r="F2" s="6">
        <f>-LCA_db2_S4!F2/OEV_Pathways_db2_S4!F2</f>
        <v>-0.34929513187499239</v>
      </c>
      <c r="G2" s="6">
        <f>-LCA_db2_S4!G2/OEV_Pathways_db2_S4!G2</f>
        <v>-0.21873929435353193</v>
      </c>
      <c r="H2" s="6">
        <f>-LCA_db2_S4!H2/OEV_Pathways_db2_S4!H2</f>
        <v>-1.1246289429971503</v>
      </c>
      <c r="I2" s="6">
        <f>-LCA_db2_S4!I2/OEV_Pathways_db2_S4!I2</f>
        <v>-0.30633850087672376</v>
      </c>
      <c r="J2" s="6">
        <f>-LCA_db2_S4!J2/OEV_Pathways_db2_S4!J2</f>
        <v>-0.32437118631342027</v>
      </c>
      <c r="K2" s="6">
        <f>-LCA_db2_S4!K2/OEV_Pathways_db2_S4!K2</f>
        <v>-1.0399003238187966E-2</v>
      </c>
      <c r="L2" s="6">
        <f>-LCA_db2_S4!L2/OEV_Pathways_db2_S4!L2</f>
        <v>-4.0149708378258278E-2</v>
      </c>
      <c r="M2" s="6">
        <f>-LCA_db2_S4!M2/OEV_Pathways_db2_S4!M2</f>
        <v>-1.0595852654567904E-2</v>
      </c>
      <c r="N2" s="6">
        <f>-LCA_db2_S4!N2/OEV_Pathways_db2_S4!N2</f>
        <v>-4.7449342091024083E-3</v>
      </c>
      <c r="O2" s="6">
        <f>-LCA_db2_S4!O2/OEV_Pathways_db2_S4!O2</f>
        <v>-1.438973088392879E-3</v>
      </c>
      <c r="P2" s="6">
        <f>-LCA_db2_S4!P2/OEV_Pathways_db2_S4!P2</f>
        <v>-4.5806896344706402E-2</v>
      </c>
      <c r="Q2" s="6">
        <f>-LCA_db2_S4!Q2/OEV_Pathways_db2_S4!Q2</f>
        <v>-0.21696835609179563</v>
      </c>
    </row>
    <row r="3" spans="1:17" x14ac:dyDescent="0.35">
      <c r="A3" s="5" t="s">
        <v>2</v>
      </c>
      <c r="B3" s="6">
        <f>-LCA_db2_S4!B3/OEV_Pathways_db2_S4!B3</f>
        <v>-8.5418153730142804E-2</v>
      </c>
      <c r="C3" s="6">
        <f>-LCA_db2_S4!C3/OEV_Pathways_db2_S4!C3</f>
        <v>8.8762535235456137E-3</v>
      </c>
      <c r="D3" s="6">
        <f>-LCA_db2_S4!D3/OEV_Pathways_db2_S4!D3</f>
        <v>5.7706153798699916E-4</v>
      </c>
      <c r="E3" s="6">
        <f>-LCA_db2_S4!E3/OEV_Pathways_db2_S4!E3</f>
        <v>-2.9074388440932103E-3</v>
      </c>
      <c r="F3" s="6">
        <f>-LCA_db2_S4!F3/OEV_Pathways_db2_S4!F3</f>
        <v>-8.7714991082259754E-3</v>
      </c>
      <c r="G3" s="6">
        <f>-LCA_db2_S4!G3/OEV_Pathways_db2_S4!G3</f>
        <v>-5.6562720512478145E-3</v>
      </c>
      <c r="H3" s="6">
        <f>-LCA_db2_S4!H3/OEV_Pathways_db2_S4!H3</f>
        <v>-4.5890674866653285</v>
      </c>
      <c r="I3" s="6">
        <f>-LCA_db2_S4!I3/OEV_Pathways_db2_S4!I3</f>
        <v>-2.155282221413363E-2</v>
      </c>
      <c r="J3" s="6">
        <f>-LCA_db2_S4!J3/OEV_Pathways_db2_S4!J3</f>
        <v>-2.2073568691695827E-2</v>
      </c>
      <c r="K3" s="6">
        <f>-LCA_db2_S4!K3/OEV_Pathways_db2_S4!K3</f>
        <v>-6.6203691878125698E-4</v>
      </c>
      <c r="L3" s="6">
        <f>-LCA_db2_S4!L3/OEV_Pathways_db2_S4!L3</f>
        <v>4.7439088447402542E-4</v>
      </c>
      <c r="M3" s="6">
        <f>-LCA_db2_S4!M3/OEV_Pathways_db2_S4!M3</f>
        <v>2.6006051038334681E-4</v>
      </c>
      <c r="N3" s="6">
        <f>-LCA_db2_S4!N3/OEV_Pathways_db2_S4!N3</f>
        <v>2.7172742575275318E-4</v>
      </c>
      <c r="O3" s="6">
        <f>-LCA_db2_S4!O3/OEV_Pathways_db2_S4!O3</f>
        <v>-3.3165420430160825E-3</v>
      </c>
      <c r="P3" s="6">
        <f>-LCA_db2_S4!P3/OEV_Pathways_db2_S4!P3</f>
        <v>-4.3623576333968713E-3</v>
      </c>
      <c r="Q3" s="6">
        <f>-LCA_db2_S4!Q3/OEV_Pathways_db2_S4!Q3</f>
        <v>-2.1878727600766274E-2</v>
      </c>
    </row>
    <row r="4" spans="1:17" x14ac:dyDescent="0.35">
      <c r="A4" s="5" t="s">
        <v>3</v>
      </c>
      <c r="B4" s="6">
        <f>-LCA_db2_S4!B4/OEV_Pathways_db2_S4!B4</f>
        <v>-0.38885129931052115</v>
      </c>
      <c r="C4" s="6">
        <f>-LCA_db2_S4!C4/OEV_Pathways_db2_S4!C4</f>
        <v>-0.33453289525937141</v>
      </c>
      <c r="D4" s="6">
        <f>-LCA_db2_S4!D4/OEV_Pathways_db2_S4!D4</f>
        <v>-0.1167937202093252</v>
      </c>
      <c r="E4" s="6">
        <f>-LCA_db2_S4!E4/OEV_Pathways_db2_S4!E4</f>
        <v>9.4708551554557041E-2</v>
      </c>
      <c r="F4" s="6">
        <f>-LCA_db2_S4!F4/OEV_Pathways_db2_S4!F4</f>
        <v>-0.43281723954150514</v>
      </c>
      <c r="G4" s="6">
        <f>-LCA_db2_S4!G4/OEV_Pathways_db2_S4!G4</f>
        <v>-0.27419545153496372</v>
      </c>
      <c r="H4" s="6">
        <f>-LCA_db2_S4!H4/OEV_Pathways_db2_S4!H4</f>
        <v>-0.18990780840451724</v>
      </c>
      <c r="I4" s="6">
        <f>-LCA_db2_S4!I4/OEV_Pathways_db2_S4!I4</f>
        <v>-0.37589701910585505</v>
      </c>
      <c r="J4" s="6">
        <f>-LCA_db2_S4!J4/OEV_Pathways_db2_S4!J4</f>
        <v>-0.39752312723602634</v>
      </c>
      <c r="K4" s="6">
        <f>-LCA_db2_S4!K4/OEV_Pathways_db2_S4!K4</f>
        <v>-1.2872199309692446E-2</v>
      </c>
      <c r="L4" s="6">
        <f>-LCA_db2_S4!L4/OEV_Pathways_db2_S4!L4</f>
        <v>-4.9976403868516532E-2</v>
      </c>
      <c r="M4" s="6">
        <f>-LCA_db2_S4!M4/OEV_Pathways_db2_S4!M4</f>
        <v>-1.4151802460934094E-2</v>
      </c>
      <c r="N4" s="6">
        <f>-LCA_db2_S4!N4/OEV_Pathways_db2_S4!N4</f>
        <v>-6.1742346708046486E-3</v>
      </c>
      <c r="O4" s="6">
        <f>-LCA_db2_S4!O4/OEV_Pathways_db2_S4!O4</f>
        <v>-9.7441173517710431E-4</v>
      </c>
      <c r="P4" s="6">
        <f>-LCA_db2_S4!P4/OEV_Pathways_db2_S4!P4</f>
        <v>-5.6946134766832093E-2</v>
      </c>
      <c r="Q4" s="6">
        <f>-LCA_db2_S4!Q4/OEV_Pathways_db2_S4!Q4</f>
        <v>-0.2684893007069985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-LCA_db2_S5!B2/OEV_Pathways_db2_S5!B2</f>
        <v>-0.32729219659773851</v>
      </c>
      <c r="C2" s="6">
        <f>-LCA_db2_S5!C2/OEV_Pathways_db2_S5!C2</f>
        <v>-0.26342367510983666</v>
      </c>
      <c r="D2" s="6">
        <f>-LCA_db2_S5!D2/OEV_Pathways_db2_S5!D2</f>
        <v>-9.0998510951865827E-2</v>
      </c>
      <c r="E2" s="6">
        <f>-LCA_db2_S5!E2/OEV_Pathways_db2_S5!E2</f>
        <v>8.1366687478421823E-2</v>
      </c>
      <c r="F2" s="6">
        <f>-LCA_db2_S5!F2/OEV_Pathways_db2_S5!F2</f>
        <v>-0.34929513187499239</v>
      </c>
      <c r="G2" s="6">
        <f>-LCA_db2_S5!G2/OEV_Pathways_db2_S5!G2</f>
        <v>-0.21873929435353193</v>
      </c>
      <c r="H2" s="6">
        <f>-LCA_db2_S5!H2/OEV_Pathways_db2_S5!H2</f>
        <v>-1.1246289429971503</v>
      </c>
      <c r="I2" s="6">
        <f>-LCA_db2_S5!I2/OEV_Pathways_db2_S5!I2</f>
        <v>-0.30633850087672376</v>
      </c>
      <c r="J2" s="6">
        <f>-LCA_db2_S5!J2/OEV_Pathways_db2_S5!J2</f>
        <v>-0.32437118631342027</v>
      </c>
      <c r="K2" s="6">
        <f>-LCA_db2_S5!K2/OEV_Pathways_db2_S5!K2</f>
        <v>-1.0399003238187966E-2</v>
      </c>
      <c r="L2" s="6">
        <f>-LCA_db2_S5!L2/OEV_Pathways_db2_S5!L2</f>
        <v>-4.0149708378258278E-2</v>
      </c>
      <c r="M2" s="6">
        <f>-LCA_db2_S5!M2/OEV_Pathways_db2_S5!M2</f>
        <v>-1.0595852654567904E-2</v>
      </c>
      <c r="N2" s="6">
        <f>-LCA_db2_S5!N2/OEV_Pathways_db2_S5!N2</f>
        <v>-4.7449342091024083E-3</v>
      </c>
      <c r="O2" s="6">
        <f>-LCA_db2_S5!O2/OEV_Pathways_db2_S5!O2</f>
        <v>-1.438973088392879E-3</v>
      </c>
      <c r="P2" s="6">
        <f>-LCA_db2_S5!P2/OEV_Pathways_db2_S5!P2</f>
        <v>-4.5806896344706402E-2</v>
      </c>
      <c r="Q2" s="6">
        <f>-LCA_db2_S5!Q2/OEV_Pathways_db2_S5!Q2</f>
        <v>-0.21696835609179563</v>
      </c>
    </row>
    <row r="3" spans="1:17" x14ac:dyDescent="0.35">
      <c r="A3" s="5" t="s">
        <v>2</v>
      </c>
      <c r="B3" s="6">
        <f>-LCA_db2_S5!B3/OEV_Pathways_db2_S5!B3</f>
        <v>-8.5418153730142804E-2</v>
      </c>
      <c r="C3" s="6">
        <f>-LCA_db2_S5!C3/OEV_Pathways_db2_S5!C3</f>
        <v>8.8762535235456137E-3</v>
      </c>
      <c r="D3" s="6">
        <f>-LCA_db2_S5!D3/OEV_Pathways_db2_S5!D3</f>
        <v>5.7706153798699916E-4</v>
      </c>
      <c r="E3" s="6">
        <f>-LCA_db2_S5!E3/OEV_Pathways_db2_S5!E3</f>
        <v>-2.9074388440932103E-3</v>
      </c>
      <c r="F3" s="6">
        <f>-LCA_db2_S5!F3/OEV_Pathways_db2_S5!F3</f>
        <v>-8.7714991082259754E-3</v>
      </c>
      <c r="G3" s="6">
        <f>-LCA_db2_S5!G3/OEV_Pathways_db2_S5!G3</f>
        <v>-5.6562720512478145E-3</v>
      </c>
      <c r="H3" s="6">
        <f>-LCA_db2_S5!H3/OEV_Pathways_db2_S5!H3</f>
        <v>-4.5890674866653285</v>
      </c>
      <c r="I3" s="6">
        <f>-LCA_db2_S5!I3/OEV_Pathways_db2_S5!I3</f>
        <v>-2.155282221413363E-2</v>
      </c>
      <c r="J3" s="6">
        <f>-LCA_db2_S5!J3/OEV_Pathways_db2_S5!J3</f>
        <v>-2.2073568691695827E-2</v>
      </c>
      <c r="K3" s="6">
        <f>-LCA_db2_S5!K3/OEV_Pathways_db2_S5!K3</f>
        <v>-6.6203691878125698E-4</v>
      </c>
      <c r="L3" s="6">
        <f>-LCA_db2_S5!L3/OEV_Pathways_db2_S5!L3</f>
        <v>4.7439088447402542E-4</v>
      </c>
      <c r="M3" s="6">
        <f>-LCA_db2_S5!M3/OEV_Pathways_db2_S5!M3</f>
        <v>2.6006051038334681E-4</v>
      </c>
      <c r="N3" s="6">
        <f>-LCA_db2_S5!N3/OEV_Pathways_db2_S5!N3</f>
        <v>2.7172742575275318E-4</v>
      </c>
      <c r="O3" s="6">
        <f>-LCA_db2_S5!O3/OEV_Pathways_db2_S5!O3</f>
        <v>-3.3165420430160825E-3</v>
      </c>
      <c r="P3" s="6">
        <f>-LCA_db2_S5!P3/OEV_Pathways_db2_S5!P3</f>
        <v>-4.3623576333968713E-3</v>
      </c>
      <c r="Q3" s="6">
        <f>-LCA_db2_S5!Q3/OEV_Pathways_db2_S5!Q3</f>
        <v>-2.1878727600766274E-2</v>
      </c>
    </row>
    <row r="4" spans="1:17" x14ac:dyDescent="0.35">
      <c r="A4" s="5" t="s">
        <v>3</v>
      </c>
      <c r="B4" s="6">
        <f>-LCA_db2_S5!B4/OEV_Pathways_db2_S5!B4</f>
        <v>-0.38885129931052115</v>
      </c>
      <c r="C4" s="6">
        <f>-LCA_db2_S5!C4/OEV_Pathways_db2_S5!C4</f>
        <v>-0.33453289525937141</v>
      </c>
      <c r="D4" s="6">
        <f>-LCA_db2_S5!D4/OEV_Pathways_db2_S5!D4</f>
        <v>-0.1167937202093252</v>
      </c>
      <c r="E4" s="6">
        <f>-LCA_db2_S5!E4/OEV_Pathways_db2_S5!E4</f>
        <v>9.4708551554557041E-2</v>
      </c>
      <c r="F4" s="6">
        <f>-LCA_db2_S5!F4/OEV_Pathways_db2_S5!F4</f>
        <v>-0.43281723954150514</v>
      </c>
      <c r="G4" s="6">
        <f>-LCA_db2_S5!G4/OEV_Pathways_db2_S5!G4</f>
        <v>-0.27419545153496372</v>
      </c>
      <c r="H4" s="6">
        <f>-LCA_db2_S5!H4/OEV_Pathways_db2_S5!H4</f>
        <v>-0.18990780840451724</v>
      </c>
      <c r="I4" s="6">
        <f>-LCA_db2_S5!I4/OEV_Pathways_db2_S5!I4</f>
        <v>-0.37589701910585505</v>
      </c>
      <c r="J4" s="6">
        <f>-LCA_db2_S5!J4/OEV_Pathways_db2_S5!J4</f>
        <v>-0.39752312723602634</v>
      </c>
      <c r="K4" s="6">
        <f>-LCA_db2_S5!K4/OEV_Pathways_db2_S5!K4</f>
        <v>-1.2872199309692446E-2</v>
      </c>
      <c r="L4" s="6">
        <f>-LCA_db2_S5!L4/OEV_Pathways_db2_S5!L4</f>
        <v>-4.9976403868516532E-2</v>
      </c>
      <c r="M4" s="6">
        <f>-LCA_db2_S5!M4/OEV_Pathways_db2_S5!M4</f>
        <v>-1.4151802460934094E-2</v>
      </c>
      <c r="N4" s="6">
        <f>-LCA_db2_S5!N4/OEV_Pathways_db2_S5!N4</f>
        <v>-6.1742346708046486E-3</v>
      </c>
      <c r="O4" s="6">
        <f>-LCA_db2_S5!O4/OEV_Pathways_db2_S5!O4</f>
        <v>-9.7441173517710431E-4</v>
      </c>
      <c r="P4" s="6">
        <f>-LCA_db2_S5!P4/OEV_Pathways_db2_S5!P4</f>
        <v>-5.6946134766832093E-2</v>
      </c>
      <c r="Q4" s="6">
        <f>-LCA_db2_S5!Q4/OEV_Pathways_db2_S5!Q4</f>
        <v>-0.2684893007069985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-0.20424017697257354</v>
      </c>
      <c r="C2" s="6">
        <f>+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-0.23900874247608603</v>
      </c>
      <c r="D2" s="6">
        <f>+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-0.2213887227081768</v>
      </c>
      <c r="E2" s="6">
        <f>+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-0.4797677767456352</v>
      </c>
      <c r="F2" s="6">
        <f>+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-0.23751684442268775</v>
      </c>
      <c r="G2" s="6">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-0.33447224112295976</v>
      </c>
      <c r="H2" s="6">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-0.26492305710070729</v>
      </c>
      <c r="I2" s="6">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-9.0537574962181663E-2</v>
      </c>
      <c r="J2" s="6">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8.0735578305774672E-2</v>
      </c>
      <c r="K2" s="6">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-0.35119869636387252</v>
      </c>
      <c r="L2" s="6">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-0.20959349349603199</v>
      </c>
      <c r="M2" s="6">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-1.1254445431131006</v>
      </c>
      <c r="N2" s="6">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-0.30922306585744613</v>
      </c>
      <c r="O2" s="6">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-0.32496427086778007</v>
      </c>
      <c r="P2" s="6">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-1.4773985812059227E-2</v>
      </c>
      <c r="Q2" s="6">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-4.0479365421708963E-2</v>
      </c>
      <c r="R2" s="6">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-1.0579744969430451E-2</v>
      </c>
      <c r="S2" s="6">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-5.6226146685116512E-3</v>
      </c>
      <c r="T2" s="6">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-1.5626955151451605E-3</v>
      </c>
      <c r="U2" s="6">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-4.4245431974639829E-2</v>
      </c>
      <c r="V2" s="6">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-0.22095762862137672</v>
      </c>
    </row>
    <row r="3" spans="1:22" x14ac:dyDescent="0.35">
      <c r="A3" s="5" t="s">
        <v>2</v>
      </c>
      <c r="B3" s="6">
        <f>+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-0.2975457755031693</v>
      </c>
      <c r="C3" s="6">
        <f>+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-0.24325423812761704</v>
      </c>
      <c r="D3" s="6">
        <f>+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-0.34946347538578687</v>
      </c>
      <c r="E3" s="6">
        <f>+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-1.5830932954078298</v>
      </c>
      <c r="F3" s="6">
        <f>+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-0.27339155263229642</v>
      </c>
      <c r="G3" s="6">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-8.8309865878135677E-2</v>
      </c>
      <c r="H3" s="6">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8.6469597603584889E-3</v>
      </c>
      <c r="I3" s="6">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5.63688326219849E-4</v>
      </c>
      <c r="J3" s="6">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-2.3918242393411349E-3</v>
      </c>
      <c r="K3" s="6">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-9.0816176906950083E-3</v>
      </c>
      <c r="L3" s="6">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-1.8710024561379654E-3</v>
      </c>
      <c r="M3" s="6">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-4.5894652901352764</v>
      </c>
      <c r="N3" s="6">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-2.2826090235516964E-2</v>
      </c>
      <c r="O3" s="6">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-2.2385675551885805E-2</v>
      </c>
      <c r="P3" s="6">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-3.0017960558918364E-3</v>
      </c>
      <c r="Q3" s="6">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3.1717332986174493E-4</v>
      </c>
      <c r="R3" s="6">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2.5122591846461995E-4</v>
      </c>
      <c r="S3" s="6">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2.7416955097224694E-4</v>
      </c>
      <c r="T3" s="6">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-3.3282190935535597E-3</v>
      </c>
      <c r="U3" s="6">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-4.212434073692645E-3</v>
      </c>
      <c r="V3" s="6">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-2.3911809526458772E-2</v>
      </c>
    </row>
    <row r="4" spans="1:22" x14ac:dyDescent="0.35">
      <c r="A4" s="5" t="s">
        <v>3</v>
      </c>
      <c r="B4" s="6">
        <f>+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-0.17758875447351596</v>
      </c>
      <c r="C4" s="6">
        <f>+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-0.23541606709106927</v>
      </c>
      <c r="D4" s="6">
        <f>+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-0.18518922883489408</v>
      </c>
      <c r="E4" s="6">
        <f>+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-0.18109365112141518</v>
      </c>
      <c r="F4" s="6">
        <f>+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-0.22555955372699463</v>
      </c>
      <c r="G4" s="6">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-0.39712276270048114</v>
      </c>
      <c r="H4" s="6">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-0.33636395189975427</v>
      </c>
      <c r="I4" s="6">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-0.1161991797575392</v>
      </c>
      <c r="J4" s="6">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9.389589872861373E-2</v>
      </c>
      <c r="K4" s="6">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-0.43511163728760938</v>
      </c>
      <c r="L4" s="6">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-0.26365453969653652</v>
      </c>
      <c r="M4" s="6">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-0.19083613193872334</v>
      </c>
      <c r="N4" s="6">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-0.37917514119747242</v>
      </c>
      <c r="O4" s="6">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-0.39818420459775983</v>
      </c>
      <c r="P4" s="6">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-1.7764130021547725E-2</v>
      </c>
      <c r="Q4" s="6">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-5.0347772860738105E-2</v>
      </c>
      <c r="R4" s="6">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-1.4127524713645201E-2</v>
      </c>
      <c r="S4" s="6">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-7.3026714514742843E-3</v>
      </c>
      <c r="T4" s="6">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-1.125857219166645E-3</v>
      </c>
      <c r="U4" s="6">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-5.5005284110463425E-2</v>
      </c>
      <c r="V4" s="6">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-0.27299518085195762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-0.20424017697257354</v>
      </c>
      <c r="C2" s="6">
        <f>+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-0.23900874247608603</v>
      </c>
      <c r="D2" s="6">
        <f>+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-0.2213887227081768</v>
      </c>
      <c r="E2" s="6">
        <f>+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-0.4797677767456352</v>
      </c>
      <c r="F2" s="6">
        <f>+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-0.23751684442268775</v>
      </c>
      <c r="G2" s="6">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-0.33447224112295976</v>
      </c>
      <c r="H2" s="6">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-0.26492305710070729</v>
      </c>
      <c r="I2" s="6">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-9.0537574962181663E-2</v>
      </c>
      <c r="J2" s="6">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8.0735578305774672E-2</v>
      </c>
      <c r="K2" s="6">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-0.35119869636387252</v>
      </c>
      <c r="L2" s="6">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-0.20959349349603199</v>
      </c>
      <c r="M2" s="6">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-1.1254445431131006</v>
      </c>
      <c r="N2" s="6">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-0.30922306585744613</v>
      </c>
      <c r="O2" s="6">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-0.32496427086778007</v>
      </c>
      <c r="P2" s="6">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-1.4773985812059227E-2</v>
      </c>
      <c r="Q2" s="6">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-4.0479365421708963E-2</v>
      </c>
      <c r="R2" s="6">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-1.0579744969430451E-2</v>
      </c>
      <c r="S2" s="6">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-5.6226146685116512E-3</v>
      </c>
      <c r="T2" s="6">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-1.5626955151451605E-3</v>
      </c>
      <c r="U2" s="6">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-4.4245431974639829E-2</v>
      </c>
      <c r="V2" s="6">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-0.22095762862137672</v>
      </c>
    </row>
    <row r="3" spans="1:22" x14ac:dyDescent="0.35">
      <c r="A3" s="5" t="s">
        <v>2</v>
      </c>
      <c r="B3" s="6">
        <f>+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-0.2975457755031693</v>
      </c>
      <c r="C3" s="6">
        <f>+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-0.24325423812761704</v>
      </c>
      <c r="D3" s="6">
        <f>+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-0.34946347538578687</v>
      </c>
      <c r="E3" s="6">
        <f>+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-1.5830932954078298</v>
      </c>
      <c r="F3" s="6">
        <f>+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-0.27339155263229642</v>
      </c>
      <c r="G3" s="6">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-8.8309865878135677E-2</v>
      </c>
      <c r="H3" s="6">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8.6469597603584889E-3</v>
      </c>
      <c r="I3" s="6">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5.63688326219849E-4</v>
      </c>
      <c r="J3" s="6">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-2.3918242393411349E-3</v>
      </c>
      <c r="K3" s="6">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-9.0816176906950083E-3</v>
      </c>
      <c r="L3" s="6">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-1.8710024561379654E-3</v>
      </c>
      <c r="M3" s="6">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-4.5894652901352764</v>
      </c>
      <c r="N3" s="6">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-2.2826090235516964E-2</v>
      </c>
      <c r="O3" s="6">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-2.2385675551885805E-2</v>
      </c>
      <c r="P3" s="6">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-3.0017960558918364E-3</v>
      </c>
      <c r="Q3" s="6">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3.1717332986174493E-4</v>
      </c>
      <c r="R3" s="6">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2.5122591846461995E-4</v>
      </c>
      <c r="S3" s="6">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2.7416955097224694E-4</v>
      </c>
      <c r="T3" s="6">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-3.3282190935535597E-3</v>
      </c>
      <c r="U3" s="6">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-4.212434073692645E-3</v>
      </c>
      <c r="V3" s="6">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-2.3911809526458772E-2</v>
      </c>
    </row>
    <row r="4" spans="1:22" x14ac:dyDescent="0.35">
      <c r="A4" s="5" t="s">
        <v>3</v>
      </c>
      <c r="B4" s="6">
        <f>+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-0.17758875447351596</v>
      </c>
      <c r="C4" s="6">
        <f>+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-0.23541606709106927</v>
      </c>
      <c r="D4" s="6">
        <f>+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-0.18518922883489408</v>
      </c>
      <c r="E4" s="6">
        <f>+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-0.18109365112141518</v>
      </c>
      <c r="F4" s="6">
        <f>+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-0.22555955372699463</v>
      </c>
      <c r="G4" s="6">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-0.39712276270048114</v>
      </c>
      <c r="H4" s="6">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-0.33636395189975427</v>
      </c>
      <c r="I4" s="6">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-0.1161991797575392</v>
      </c>
      <c r="J4" s="6">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9.389589872861373E-2</v>
      </c>
      <c r="K4" s="6">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-0.43511163728760938</v>
      </c>
      <c r="L4" s="6">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-0.26365453969653652</v>
      </c>
      <c r="M4" s="6">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-0.19083613193872334</v>
      </c>
      <c r="N4" s="6">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-0.37917514119747242</v>
      </c>
      <c r="O4" s="6">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-0.39818420459775983</v>
      </c>
      <c r="P4" s="6">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-1.7764130021547725E-2</v>
      </c>
      <c r="Q4" s="6">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-5.0347772860738105E-2</v>
      </c>
      <c r="R4" s="6">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-1.4127524713645201E-2</v>
      </c>
      <c r="S4" s="6">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-7.3026714514742843E-3</v>
      </c>
      <c r="T4" s="6">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-1.125857219166645E-3</v>
      </c>
      <c r="U4" s="6">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-5.5005284110463425E-2</v>
      </c>
      <c r="V4" s="6">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-0.27299518085195762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-0.20424017697257354</v>
      </c>
      <c r="C2" s="6">
        <f>+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-0.23900874247608603</v>
      </c>
      <c r="D2" s="6">
        <f>+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-0.2213887227081768</v>
      </c>
      <c r="E2" s="6">
        <f>+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-0.4797677767456352</v>
      </c>
      <c r="F2" s="6">
        <f>+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-0.23751684442268775</v>
      </c>
      <c r="G2" s="6">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-0.33447224112295976</v>
      </c>
      <c r="H2" s="6">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-0.26492305710070729</v>
      </c>
      <c r="I2" s="6">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-9.0537574962181663E-2</v>
      </c>
      <c r="J2" s="6">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8.0735578305774672E-2</v>
      </c>
      <c r="K2" s="6">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-0.35119869636387252</v>
      </c>
      <c r="L2" s="6">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-0.20959349349603199</v>
      </c>
      <c r="M2" s="6">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-1.1254445431131006</v>
      </c>
      <c r="N2" s="6">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-0.30922306585744613</v>
      </c>
      <c r="O2" s="6">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-0.32496427086778007</v>
      </c>
      <c r="P2" s="6">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-1.4773985812059227E-2</v>
      </c>
      <c r="Q2" s="6">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-4.0479365421708963E-2</v>
      </c>
      <c r="R2" s="6">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-1.0579744969430451E-2</v>
      </c>
      <c r="S2" s="6">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-5.6226146685116512E-3</v>
      </c>
      <c r="T2" s="6">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-1.5626955151451605E-3</v>
      </c>
      <c r="U2" s="6">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-4.4245431974639829E-2</v>
      </c>
      <c r="V2" s="6">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-0.22095762862137672</v>
      </c>
    </row>
    <row r="3" spans="1:22" x14ac:dyDescent="0.35">
      <c r="A3" s="5" t="s">
        <v>2</v>
      </c>
      <c r="B3" s="6">
        <f>+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-0.2975457755031693</v>
      </c>
      <c r="C3" s="6">
        <f>+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-0.24325423812761704</v>
      </c>
      <c r="D3" s="6">
        <f>+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-0.34946347538578687</v>
      </c>
      <c r="E3" s="6">
        <f>+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-1.5830932954078298</v>
      </c>
      <c r="F3" s="6">
        <f>+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-0.27339155263229642</v>
      </c>
      <c r="G3" s="6">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-8.8309865878135677E-2</v>
      </c>
      <c r="H3" s="6">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8.6469597603584889E-3</v>
      </c>
      <c r="I3" s="6">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5.63688326219849E-4</v>
      </c>
      <c r="J3" s="6">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-2.3918242393411349E-3</v>
      </c>
      <c r="K3" s="6">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-9.0816176906950083E-3</v>
      </c>
      <c r="L3" s="6">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-1.8710024561379654E-3</v>
      </c>
      <c r="M3" s="6">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-4.5894652901352764</v>
      </c>
      <c r="N3" s="6">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-2.2826090235516964E-2</v>
      </c>
      <c r="O3" s="6">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-2.2385675551885805E-2</v>
      </c>
      <c r="P3" s="6">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-3.0017960558918364E-3</v>
      </c>
      <c r="Q3" s="6">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3.1717332986174493E-4</v>
      </c>
      <c r="R3" s="6">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2.5122591846461995E-4</v>
      </c>
      <c r="S3" s="6">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2.7416955097224694E-4</v>
      </c>
      <c r="T3" s="6">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-3.3282190935535597E-3</v>
      </c>
      <c r="U3" s="6">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-4.212434073692645E-3</v>
      </c>
      <c r="V3" s="6">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-2.3911809526458772E-2</v>
      </c>
    </row>
    <row r="4" spans="1:22" x14ac:dyDescent="0.35">
      <c r="A4" s="5" t="s">
        <v>3</v>
      </c>
      <c r="B4" s="6">
        <f>+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-0.17758875447351596</v>
      </c>
      <c r="C4" s="6">
        <f>+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-0.23541606709106927</v>
      </c>
      <c r="D4" s="6">
        <f>+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-0.18518922883489408</v>
      </c>
      <c r="E4" s="6">
        <f>+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-0.18109365112141518</v>
      </c>
      <c r="F4" s="6">
        <f>+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-0.22555955372699463</v>
      </c>
      <c r="G4" s="6">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-0.39712276270048114</v>
      </c>
      <c r="H4" s="6">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-0.33636395189975427</v>
      </c>
      <c r="I4" s="6">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-0.1161991797575392</v>
      </c>
      <c r="J4" s="6">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9.389589872861373E-2</v>
      </c>
      <c r="K4" s="6">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-0.43511163728760938</v>
      </c>
      <c r="L4" s="6">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-0.26365453969653652</v>
      </c>
      <c r="M4" s="6">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-0.19083613193872334</v>
      </c>
      <c r="N4" s="6">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-0.37917514119747242</v>
      </c>
      <c r="O4" s="6">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-0.39818420459775983</v>
      </c>
      <c r="P4" s="6">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-1.7764130021547725E-2</v>
      </c>
      <c r="Q4" s="6">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-5.0347772860738105E-2</v>
      </c>
      <c r="R4" s="6">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-1.4127524713645201E-2</v>
      </c>
      <c r="S4" s="6">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-7.3026714514742843E-3</v>
      </c>
      <c r="T4" s="6">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-1.125857219166645E-3</v>
      </c>
      <c r="U4" s="6">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-5.5005284110463425E-2</v>
      </c>
      <c r="V4" s="6">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-0.27299518085195762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-0.20424017697257354</v>
      </c>
      <c r="C2" s="6">
        <f>+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-0.23900874247608603</v>
      </c>
      <c r="D2" s="6">
        <f>+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-0.2213887227081768</v>
      </c>
      <c r="E2" s="6">
        <f>+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-0.4797677767456352</v>
      </c>
      <c r="F2" s="6">
        <f>+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-0.23751684442268775</v>
      </c>
      <c r="G2" s="6">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-0.33447224112295976</v>
      </c>
      <c r="H2" s="6">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-0.26492305710070729</v>
      </c>
      <c r="I2" s="6">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-9.0537574962181663E-2</v>
      </c>
      <c r="J2" s="6">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8.0735578305774672E-2</v>
      </c>
      <c r="K2" s="6">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-0.35119869636387252</v>
      </c>
      <c r="L2" s="6">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-0.20959349349603199</v>
      </c>
      <c r="M2" s="6">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-1.1254445431131006</v>
      </c>
      <c r="N2" s="6">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-0.30922306585744613</v>
      </c>
      <c r="O2" s="6">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-0.32496427086778007</v>
      </c>
      <c r="P2" s="6">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-1.4773985812059227E-2</v>
      </c>
      <c r="Q2" s="6">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-4.0479365421708963E-2</v>
      </c>
      <c r="R2" s="6">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-1.0579744969430451E-2</v>
      </c>
      <c r="S2" s="6">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-5.6226146685116512E-3</v>
      </c>
      <c r="T2" s="6">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-1.5626955151451605E-3</v>
      </c>
      <c r="U2" s="6">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-4.4245431974639829E-2</v>
      </c>
      <c r="V2" s="6">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-0.22095762862137672</v>
      </c>
    </row>
    <row r="3" spans="1:22" x14ac:dyDescent="0.35">
      <c r="A3" s="5" t="s">
        <v>2</v>
      </c>
      <c r="B3" s="6">
        <f>+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-0.2975457755031693</v>
      </c>
      <c r="C3" s="6">
        <f>+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-0.24325423812761704</v>
      </c>
      <c r="D3" s="6">
        <f>+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-0.34946347538578687</v>
      </c>
      <c r="E3" s="6">
        <f>+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-1.5830932954078298</v>
      </c>
      <c r="F3" s="6">
        <f>+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-0.27339155263229642</v>
      </c>
      <c r="G3" s="6">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-8.8309865878135677E-2</v>
      </c>
      <c r="H3" s="6">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8.6469597603584889E-3</v>
      </c>
      <c r="I3" s="6">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5.63688326219849E-4</v>
      </c>
      <c r="J3" s="6">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-2.3918242393411349E-3</v>
      </c>
      <c r="K3" s="6">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-9.0816176906950083E-3</v>
      </c>
      <c r="L3" s="6">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-1.8710024561379654E-3</v>
      </c>
      <c r="M3" s="6">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-4.5894652901352764</v>
      </c>
      <c r="N3" s="6">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-2.2826090235516964E-2</v>
      </c>
      <c r="O3" s="6">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-2.2385675551885805E-2</v>
      </c>
      <c r="P3" s="6">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-3.0017960558918364E-3</v>
      </c>
      <c r="Q3" s="6">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3.1717332986174493E-4</v>
      </c>
      <c r="R3" s="6">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2.5122591846461995E-4</v>
      </c>
      <c r="S3" s="6">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2.7416955097224694E-4</v>
      </c>
      <c r="T3" s="6">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-3.3282190935535597E-3</v>
      </c>
      <c r="U3" s="6">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-4.212434073692645E-3</v>
      </c>
      <c r="V3" s="6">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-2.3911809526458772E-2</v>
      </c>
    </row>
    <row r="4" spans="1:22" x14ac:dyDescent="0.35">
      <c r="A4" s="5" t="s">
        <v>3</v>
      </c>
      <c r="B4" s="6">
        <f>+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-0.17758875447351596</v>
      </c>
      <c r="C4" s="6">
        <f>+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-0.23541606709106927</v>
      </c>
      <c r="D4" s="6">
        <f>+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-0.18518922883489408</v>
      </c>
      <c r="E4" s="6">
        <f>+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-0.18109365112141518</v>
      </c>
      <c r="F4" s="6">
        <f>+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-0.22555955372699463</v>
      </c>
      <c r="G4" s="6">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-0.39712276270048114</v>
      </c>
      <c r="H4" s="6">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-0.33636395189975427</v>
      </c>
      <c r="I4" s="6">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-0.1161991797575392</v>
      </c>
      <c r="J4" s="6">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9.389589872861373E-2</v>
      </c>
      <c r="K4" s="6">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-0.43511163728760938</v>
      </c>
      <c r="L4" s="6">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-0.26365453969653652</v>
      </c>
      <c r="M4" s="6">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-0.19083613193872334</v>
      </c>
      <c r="N4" s="6">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-0.37917514119747242</v>
      </c>
      <c r="O4" s="6">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-0.39818420459775983</v>
      </c>
      <c r="P4" s="6">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-1.7764130021547725E-2</v>
      </c>
      <c r="Q4" s="6">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-5.0347772860738105E-2</v>
      </c>
      <c r="R4" s="6">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-1.4127524713645201E-2</v>
      </c>
      <c r="S4" s="6">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-7.3026714514742843E-3</v>
      </c>
      <c r="T4" s="6">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-1.125857219166645E-3</v>
      </c>
      <c r="U4" s="6">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-5.5005284110463425E-2</v>
      </c>
      <c r="V4" s="6">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-0.27299518085195762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-0.20424017697257354</v>
      </c>
      <c r="C2" s="6">
        <f>+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-0.23900874247608603</v>
      </c>
      <c r="D2" s="6">
        <f>+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-0.2213887227081768</v>
      </c>
      <c r="E2" s="6">
        <f>+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-0.4797677767456352</v>
      </c>
      <c r="F2" s="6">
        <f>+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-0.23751684442268775</v>
      </c>
      <c r="G2" s="6">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-0.33447224112295976</v>
      </c>
      <c r="H2" s="6">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-0.26492305710070729</v>
      </c>
      <c r="I2" s="6">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-9.0537574962181663E-2</v>
      </c>
      <c r="J2" s="6">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8.0735578305774672E-2</v>
      </c>
      <c r="K2" s="6">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-0.35119869636387252</v>
      </c>
      <c r="L2" s="6">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-0.20959349349603199</v>
      </c>
      <c r="M2" s="6">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-1.1254445431131006</v>
      </c>
      <c r="N2" s="6">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-0.30922306585744613</v>
      </c>
      <c r="O2" s="6">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-0.32496427086778007</v>
      </c>
      <c r="P2" s="6">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-1.4773985812059227E-2</v>
      </c>
      <c r="Q2" s="6">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-4.0479365421708963E-2</v>
      </c>
      <c r="R2" s="6">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-1.0579744969430451E-2</v>
      </c>
      <c r="S2" s="6">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-5.6226146685116512E-3</v>
      </c>
      <c r="T2" s="6">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-1.5626955151451605E-3</v>
      </c>
      <c r="U2" s="6">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-4.4245431974639829E-2</v>
      </c>
      <c r="V2" s="6">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-0.22095762862137672</v>
      </c>
    </row>
    <row r="3" spans="1:22" x14ac:dyDescent="0.35">
      <c r="A3" s="5" t="s">
        <v>2</v>
      </c>
      <c r="B3" s="6">
        <f>+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-0.2975457755031693</v>
      </c>
      <c r="C3" s="6">
        <f>+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-0.24325423812761704</v>
      </c>
      <c r="D3" s="6">
        <f>+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-0.34946347538578687</v>
      </c>
      <c r="E3" s="6">
        <f>+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-1.5830932954078298</v>
      </c>
      <c r="F3" s="6">
        <f>+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-0.27339155263229642</v>
      </c>
      <c r="G3" s="6">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-8.8309865878135677E-2</v>
      </c>
      <c r="H3" s="6">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8.6469597603584889E-3</v>
      </c>
      <c r="I3" s="6">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5.63688326219849E-4</v>
      </c>
      <c r="J3" s="6">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-2.3918242393411349E-3</v>
      </c>
      <c r="K3" s="6">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-9.0816176906950083E-3</v>
      </c>
      <c r="L3" s="6">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-1.8710024561379654E-3</v>
      </c>
      <c r="M3" s="6">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-4.5894652901352764</v>
      </c>
      <c r="N3" s="6">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-2.2826090235516964E-2</v>
      </c>
      <c r="O3" s="6">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-2.2385675551885805E-2</v>
      </c>
      <c r="P3" s="6">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-3.0017960558918364E-3</v>
      </c>
      <c r="Q3" s="6">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3.1717332986174493E-4</v>
      </c>
      <c r="R3" s="6">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2.5122591846461995E-4</v>
      </c>
      <c r="S3" s="6">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2.7416955097224694E-4</v>
      </c>
      <c r="T3" s="6">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-3.3282190935535597E-3</v>
      </c>
      <c r="U3" s="6">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-4.212434073692645E-3</v>
      </c>
      <c r="V3" s="6">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-2.3911809526458772E-2</v>
      </c>
    </row>
    <row r="4" spans="1:22" x14ac:dyDescent="0.35">
      <c r="A4" s="5" t="s">
        <v>3</v>
      </c>
      <c r="B4" s="6">
        <f>+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-0.17758875447351596</v>
      </c>
      <c r="C4" s="6">
        <f>+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-0.23541606709106927</v>
      </c>
      <c r="D4" s="6">
        <f>+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-0.18518922883489408</v>
      </c>
      <c r="E4" s="6">
        <f>+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-0.18109365112141518</v>
      </c>
      <c r="F4" s="6">
        <f>+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-0.22555955372699463</v>
      </c>
      <c r="G4" s="6">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-0.39712276270048114</v>
      </c>
      <c r="H4" s="6">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-0.33636395189975427</v>
      </c>
      <c r="I4" s="6">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-0.1161991797575392</v>
      </c>
      <c r="J4" s="6">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9.389589872861373E-2</v>
      </c>
      <c r="K4" s="6">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-0.43511163728760938</v>
      </c>
      <c r="L4" s="6">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-0.26365453969653652</v>
      </c>
      <c r="M4" s="6">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-0.19083613193872334</v>
      </c>
      <c r="N4" s="6">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-0.37917514119747242</v>
      </c>
      <c r="O4" s="6">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-0.39818420459775983</v>
      </c>
      <c r="P4" s="6">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-1.7764130021547725E-2</v>
      </c>
      <c r="Q4" s="6">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-5.0347772860738105E-2</v>
      </c>
      <c r="R4" s="6">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-1.4127524713645201E-2</v>
      </c>
      <c r="S4" s="6">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-7.3026714514742843E-3</v>
      </c>
      <c r="T4" s="6">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-1.125857219166645E-3</v>
      </c>
      <c r="U4" s="6">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-5.5005284110463425E-2</v>
      </c>
      <c r="V4" s="6">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-0.27299518085195762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-0.20424017697257354</v>
      </c>
      <c r="C2" s="6">
        <f>+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-0.23900874247608603</v>
      </c>
      <c r="D2" s="6">
        <f>+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-0.2213887227081768</v>
      </c>
      <c r="E2" s="6">
        <f>+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-0.4797677767456352</v>
      </c>
      <c r="F2" s="6">
        <f>+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-0.23751684442268775</v>
      </c>
      <c r="G2" s="6">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-0.33447224112295976</v>
      </c>
      <c r="H2" s="6">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-0.26492305710070729</v>
      </c>
      <c r="I2" s="6">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-9.0537574962181663E-2</v>
      </c>
      <c r="J2" s="6">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8.0735578305774672E-2</v>
      </c>
      <c r="K2" s="6">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-0.35119869636387252</v>
      </c>
      <c r="L2" s="6">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-0.20959349349603199</v>
      </c>
      <c r="M2" s="6">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-1.1254445431131006</v>
      </c>
      <c r="N2" s="6">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-0.30922306585744613</v>
      </c>
      <c r="O2" s="6">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-0.32496427086778007</v>
      </c>
      <c r="P2" s="6">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-1.4773985812059227E-2</v>
      </c>
      <c r="Q2" s="6">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-4.0479365421708963E-2</v>
      </c>
      <c r="R2" s="6">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-1.0579744969430451E-2</v>
      </c>
      <c r="S2" s="6">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-5.6226146685116512E-3</v>
      </c>
      <c r="T2" s="6">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-1.5626955151451605E-3</v>
      </c>
      <c r="U2" s="6">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-4.4245431974639829E-2</v>
      </c>
      <c r="V2" s="6">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-0.22095762862137672</v>
      </c>
    </row>
    <row r="3" spans="1:22" x14ac:dyDescent="0.35">
      <c r="A3" s="5" t="s">
        <v>2</v>
      </c>
      <c r="B3" s="6">
        <f>+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-0.2975457755031693</v>
      </c>
      <c r="C3" s="6">
        <f>+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-0.24325423812761704</v>
      </c>
      <c r="D3" s="6">
        <f>+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-0.34946347538578687</v>
      </c>
      <c r="E3" s="6">
        <f>+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-1.5830932954078298</v>
      </c>
      <c r="F3" s="6">
        <f>+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-0.27339155263229642</v>
      </c>
      <c r="G3" s="6">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-8.8309865878135677E-2</v>
      </c>
      <c r="H3" s="6">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8.6469597603584889E-3</v>
      </c>
      <c r="I3" s="6">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5.63688326219849E-4</v>
      </c>
      <c r="J3" s="6">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-2.3918242393411349E-3</v>
      </c>
      <c r="K3" s="6">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-9.0816176906950083E-3</v>
      </c>
      <c r="L3" s="6">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-1.8710024561379654E-3</v>
      </c>
      <c r="M3" s="6">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-4.5894652901352764</v>
      </c>
      <c r="N3" s="6">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-2.2826090235516964E-2</v>
      </c>
      <c r="O3" s="6">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-2.2385675551885805E-2</v>
      </c>
      <c r="P3" s="6">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-3.0017960558918364E-3</v>
      </c>
      <c r="Q3" s="6">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3.1717332986174493E-4</v>
      </c>
      <c r="R3" s="6">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2.5122591846461995E-4</v>
      </c>
      <c r="S3" s="6">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2.7416955097224694E-4</v>
      </c>
      <c r="T3" s="6">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-3.3282190935535597E-3</v>
      </c>
      <c r="U3" s="6">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-4.212434073692645E-3</v>
      </c>
      <c r="V3" s="6">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-2.3911809526458772E-2</v>
      </c>
    </row>
    <row r="4" spans="1:22" x14ac:dyDescent="0.35">
      <c r="A4" s="5" t="s">
        <v>3</v>
      </c>
      <c r="B4" s="6">
        <f>+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-0.17758875447351596</v>
      </c>
      <c r="C4" s="6">
        <f>+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-0.23541606709106927</v>
      </c>
      <c r="D4" s="6">
        <f>+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-0.18518922883489408</v>
      </c>
      <c r="E4" s="6">
        <f>+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-0.18109365112141518</v>
      </c>
      <c r="F4" s="6">
        <f>+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-0.22555955372699463</v>
      </c>
      <c r="G4" s="6">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-0.39712276270048114</v>
      </c>
      <c r="H4" s="6">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-0.33636395189975427</v>
      </c>
      <c r="I4" s="6">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-0.1161991797575392</v>
      </c>
      <c r="J4" s="6">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9.389589872861373E-2</v>
      </c>
      <c r="K4" s="6">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-0.43511163728760938</v>
      </c>
      <c r="L4" s="6">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-0.26365453969653652</v>
      </c>
      <c r="M4" s="6">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-0.19083613193872334</v>
      </c>
      <c r="N4" s="6">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-0.37917514119747242</v>
      </c>
      <c r="O4" s="6">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-0.39818420459775983</v>
      </c>
      <c r="P4" s="6">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-1.7764130021547725E-2</v>
      </c>
      <c r="Q4" s="6">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-5.0347772860738105E-2</v>
      </c>
      <c r="R4" s="6">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-1.4127524713645201E-2</v>
      </c>
      <c r="S4" s="6">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-7.3026714514742843E-3</v>
      </c>
      <c r="T4" s="6">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-1.125857219166645E-3</v>
      </c>
      <c r="U4" s="6">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-5.5005284110463425E-2</v>
      </c>
      <c r="V4" s="6">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-0.27299518085195762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-0.20403276705474144</v>
      </c>
      <c r="C2" s="6">
        <f>+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-0.2378746811782855</v>
      </c>
      <c r="D2" s="6">
        <f>+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-0.22105825863706496</v>
      </c>
      <c r="E2" s="6">
        <f>+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-0.47765903610975158</v>
      </c>
      <c r="F2" s="6">
        <f>+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-0.23676928931569396</v>
      </c>
      <c r="G2" s="6">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-0.32904205566985212</v>
      </c>
      <c r="H2" s="6">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-0.26213586244636389</v>
      </c>
      <c r="I2" s="6">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-9.0803508519691975E-2</v>
      </c>
      <c r="J2" s="6">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8.0221341980687449E-2</v>
      </c>
      <c r="K2" s="6">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-0.34929690703070715</v>
      </c>
      <c r="L2" s="6">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-0.22659562494089688</v>
      </c>
      <c r="M2" s="6">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-1.1244277355973205</v>
      </c>
      <c r="N2" s="6">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-0.30642432943652098</v>
      </c>
      <c r="O2" s="6">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-0.32412291655161934</v>
      </c>
      <c r="P2" s="6">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-1.1243844485988511E-2</v>
      </c>
      <c r="Q2" s="6">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-4.0095366679948709E-2</v>
      </c>
      <c r="R2" s="6">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-1.0578576085441847E-2</v>
      </c>
      <c r="S2" s="6">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-4.6970743968036046E-3</v>
      </c>
      <c r="T2" s="6">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-1.4775825019657718E-3</v>
      </c>
      <c r="U2" s="6">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-4.5035882327117235E-2</v>
      </c>
      <c r="V2" s="6">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-0.21876834818631224</v>
      </c>
    </row>
    <row r="3" spans="1:22" x14ac:dyDescent="0.35">
      <c r="A3" s="5" t="s">
        <v>2</v>
      </c>
      <c r="B3" s="6">
        <f>+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-0.29739134474931167</v>
      </c>
      <c r="C3" s="6">
        <f>+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-0.2426603246569449</v>
      </c>
      <c r="D3" s="6">
        <f>+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-0.34926302128583059</v>
      </c>
      <c r="E3" s="6">
        <f>+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-1.5820712111344264</v>
      </c>
      <c r="F3" s="6">
        <f>+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-0.27303838131828223</v>
      </c>
      <c r="G3" s="6">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-8.5801872613468527E-2</v>
      </c>
      <c r="H3" s="6">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9.3262390591896498E-3</v>
      </c>
      <c r="I3" s="6">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6.5445761833579142E-4</v>
      </c>
      <c r="J3" s="6">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-3.4512924650874207E-3</v>
      </c>
      <c r="K3" s="6">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-8.6604389435060471E-3</v>
      </c>
      <c r="L3" s="6">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-8.3113851150849061E-3</v>
      </c>
      <c r="M3" s="6">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-4.5889708338439821</v>
      </c>
      <c r="N3" s="6">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-2.1509970644740216E-2</v>
      </c>
      <c r="O3" s="6">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-2.1968396542175316E-2</v>
      </c>
      <c r="P3" s="6">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-8.1659877532558236E-4</v>
      </c>
      <c r="Q3" s="6">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5.0355314700835895E-4</v>
      </c>
      <c r="R3" s="6">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2.6680344728688963E-4</v>
      </c>
      <c r="S3" s="6">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2.9479085398129449E-4</v>
      </c>
      <c r="T3" s="6">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-3.3276513420067099E-3</v>
      </c>
      <c r="U3" s="6">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-4.2378975840450042E-3</v>
      </c>
      <c r="V3" s="6">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-2.225102224536717E-2</v>
      </c>
    </row>
    <row r="4" spans="1:22" x14ac:dyDescent="0.35">
      <c r="A4" s="5" t="s">
        <v>3</v>
      </c>
      <c r="B4" s="6">
        <f>+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-0.17737525013197974</v>
      </c>
      <c r="C4" s="6">
        <f>+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-0.2341499486836332</v>
      </c>
      <c r="D4" s="6">
        <f>+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-0.1848327479255307</v>
      </c>
      <c r="E4" s="6">
        <f>+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-0.178705500994261</v>
      </c>
      <c r="F4" s="6">
        <f>+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-0.22471806693048757</v>
      </c>
      <c r="G4" s="6">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-0.39094885325391809</v>
      </c>
      <c r="H4" s="6">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-0.33302628990660549</v>
      </c>
      <c r="I4" s="6">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-0.11656559016055175</v>
      </c>
      <c r="J4" s="6">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9.3467980829192845E-2</v>
      </c>
      <c r="K4" s="6">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-0.43284669043797641</v>
      </c>
      <c r="L4" s="6">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-0.28340543073028956</v>
      </c>
      <c r="M4" s="6">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-0.18967839170814615</v>
      </c>
      <c r="N4" s="6">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-0.37601427761379452</v>
      </c>
      <c r="O4" s="6">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-0.39724022978459272</v>
      </c>
      <c r="P4" s="6">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-1.3892371992633401E-2</v>
      </c>
      <c r="Q4" s="6">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-4.9915971434597556E-2</v>
      </c>
      <c r="R4" s="6">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-1.4131075507957976E-2</v>
      </c>
      <c r="S4" s="6">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-6.1193101039380016E-3</v>
      </c>
      <c r="T4" s="6">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-1.0198254210577959E-3</v>
      </c>
      <c r="U4" s="6">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-5.6001343478970123E-2</v>
      </c>
      <c r="V4" s="6">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-0.27066633140583929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-0.20403276705474144</v>
      </c>
      <c r="C2" s="6">
        <f>+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-0.2378746811782855</v>
      </c>
      <c r="D2" s="6">
        <f>+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-0.22105825863706496</v>
      </c>
      <c r="E2" s="6">
        <f>+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-0.47765903610975158</v>
      </c>
      <c r="F2" s="6">
        <f>+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-0.23676928931569396</v>
      </c>
      <c r="G2" s="6">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-0.32904205566985212</v>
      </c>
      <c r="H2" s="6">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-0.26213586244636389</v>
      </c>
      <c r="I2" s="6">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-9.0803508519691975E-2</v>
      </c>
      <c r="J2" s="6">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8.0221341980687449E-2</v>
      </c>
      <c r="K2" s="6">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-0.34929690703070715</v>
      </c>
      <c r="L2" s="6">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-0.22659562494089688</v>
      </c>
      <c r="M2" s="6">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-1.1244277355973205</v>
      </c>
      <c r="N2" s="6">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-0.30642432943652098</v>
      </c>
      <c r="O2" s="6">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-0.32412291655161934</v>
      </c>
      <c r="P2" s="6">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-1.1243844485988511E-2</v>
      </c>
      <c r="Q2" s="6">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-4.0095366679948709E-2</v>
      </c>
      <c r="R2" s="6">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-1.0578576085441847E-2</v>
      </c>
      <c r="S2" s="6">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-4.6970743968036046E-3</v>
      </c>
      <c r="T2" s="6">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-1.4775825019657718E-3</v>
      </c>
      <c r="U2" s="6">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-4.5035882327117235E-2</v>
      </c>
      <c r="V2" s="6">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-0.21876834818631224</v>
      </c>
    </row>
    <row r="3" spans="1:22" x14ac:dyDescent="0.35">
      <c r="A3" s="5" t="s">
        <v>2</v>
      </c>
      <c r="B3" s="6">
        <f>+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-0.29739134474931167</v>
      </c>
      <c r="C3" s="6">
        <f>+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-0.2426603246569449</v>
      </c>
      <c r="D3" s="6">
        <f>+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-0.34926302128583059</v>
      </c>
      <c r="E3" s="6">
        <f>+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-1.5820712111344264</v>
      </c>
      <c r="F3" s="6">
        <f>+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-0.27303838131828223</v>
      </c>
      <c r="G3" s="6">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-8.5801872613468527E-2</v>
      </c>
      <c r="H3" s="6">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9.3262390591896498E-3</v>
      </c>
      <c r="I3" s="6">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6.5445761833579142E-4</v>
      </c>
      <c r="J3" s="6">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-3.4512924650874207E-3</v>
      </c>
      <c r="K3" s="6">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-8.6604389435060471E-3</v>
      </c>
      <c r="L3" s="6">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-8.3113851150849061E-3</v>
      </c>
      <c r="M3" s="6">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-4.5889708338439821</v>
      </c>
      <c r="N3" s="6">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-2.1509970644740216E-2</v>
      </c>
      <c r="O3" s="6">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-2.1968396542175316E-2</v>
      </c>
      <c r="P3" s="6">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-8.1659877532558236E-4</v>
      </c>
      <c r="Q3" s="6">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5.0355314700835895E-4</v>
      </c>
      <c r="R3" s="6">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2.6680344728688963E-4</v>
      </c>
      <c r="S3" s="6">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2.9479085398129449E-4</v>
      </c>
      <c r="T3" s="6">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-3.3276513420067099E-3</v>
      </c>
      <c r="U3" s="6">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-4.2378975840450042E-3</v>
      </c>
      <c r="V3" s="6">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-2.225102224536717E-2</v>
      </c>
    </row>
    <row r="4" spans="1:22" x14ac:dyDescent="0.35">
      <c r="A4" s="5" t="s">
        <v>3</v>
      </c>
      <c r="B4" s="6">
        <f>+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-0.17737525013197974</v>
      </c>
      <c r="C4" s="6">
        <f>+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-0.2341499486836332</v>
      </c>
      <c r="D4" s="6">
        <f>+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-0.1848327479255307</v>
      </c>
      <c r="E4" s="6">
        <f>+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-0.178705500994261</v>
      </c>
      <c r="F4" s="6">
        <f>+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-0.22471806693048757</v>
      </c>
      <c r="G4" s="6">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-0.39094885325391809</v>
      </c>
      <c r="H4" s="6">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-0.33302628990660549</v>
      </c>
      <c r="I4" s="6">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-0.11656559016055175</v>
      </c>
      <c r="J4" s="6">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9.3467980829192845E-2</v>
      </c>
      <c r="K4" s="6">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-0.43284669043797641</v>
      </c>
      <c r="L4" s="6">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-0.28340543073028956</v>
      </c>
      <c r="M4" s="6">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-0.18967839170814615</v>
      </c>
      <c r="N4" s="6">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-0.37601427761379452</v>
      </c>
      <c r="O4" s="6">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-0.39724022978459272</v>
      </c>
      <c r="P4" s="6">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-1.3892371992633401E-2</v>
      </c>
      <c r="Q4" s="6">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-4.9915971434597556E-2</v>
      </c>
      <c r="R4" s="6">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-1.4131075507957976E-2</v>
      </c>
      <c r="S4" s="6">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-6.1193101039380016E-3</v>
      </c>
      <c r="T4" s="6">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-1.0198254210577959E-3</v>
      </c>
      <c r="U4" s="6">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-5.6001343478970123E-2</v>
      </c>
      <c r="V4" s="6">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-0.27066633140583929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-0.20403276705474144</v>
      </c>
      <c r="C2" s="6">
        <f>+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-0.2378746811782855</v>
      </c>
      <c r="D2" s="6">
        <f>+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-0.22105825863706496</v>
      </c>
      <c r="E2" s="6">
        <f>+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-0.47765903610975158</v>
      </c>
      <c r="F2" s="6">
        <f>+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-0.23676928931569396</v>
      </c>
      <c r="G2" s="6">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-0.32904205566985212</v>
      </c>
      <c r="H2" s="6">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-0.26213586244636389</v>
      </c>
      <c r="I2" s="6">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-9.0803508519691975E-2</v>
      </c>
      <c r="J2" s="6">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8.0221341980687449E-2</v>
      </c>
      <c r="K2" s="6">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-0.34929690703070715</v>
      </c>
      <c r="L2" s="6">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-0.22659562494089688</v>
      </c>
      <c r="M2" s="6">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-1.1244277355973205</v>
      </c>
      <c r="N2" s="6">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-0.30642432943652098</v>
      </c>
      <c r="O2" s="6">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-0.32412291655161934</v>
      </c>
      <c r="P2" s="6">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-1.1243844485988511E-2</v>
      </c>
      <c r="Q2" s="6">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-4.0095366679948709E-2</v>
      </c>
      <c r="R2" s="6">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-1.0578576085441847E-2</v>
      </c>
      <c r="S2" s="6">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-4.6970743968036046E-3</v>
      </c>
      <c r="T2" s="6">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-1.4775825019657718E-3</v>
      </c>
      <c r="U2" s="6">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-4.5035882327117235E-2</v>
      </c>
      <c r="V2" s="6">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-0.21876834818631224</v>
      </c>
    </row>
    <row r="3" spans="1:22" x14ac:dyDescent="0.35">
      <c r="A3" s="5" t="s">
        <v>2</v>
      </c>
      <c r="B3" s="6">
        <f>+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-0.29739134474931167</v>
      </c>
      <c r="C3" s="6">
        <f>+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-0.2426603246569449</v>
      </c>
      <c r="D3" s="6">
        <f>+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-0.34926302128583059</v>
      </c>
      <c r="E3" s="6">
        <f>+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-1.5820712111344264</v>
      </c>
      <c r="F3" s="6">
        <f>+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-0.27303838131828223</v>
      </c>
      <c r="G3" s="6">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-8.5801872613468527E-2</v>
      </c>
      <c r="H3" s="6">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9.3262390591896498E-3</v>
      </c>
      <c r="I3" s="6">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6.5445761833579142E-4</v>
      </c>
      <c r="J3" s="6">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-3.4512924650874207E-3</v>
      </c>
      <c r="K3" s="6">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-8.6604389435060471E-3</v>
      </c>
      <c r="L3" s="6">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-8.3113851150849061E-3</v>
      </c>
      <c r="M3" s="6">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-4.5889708338439821</v>
      </c>
      <c r="N3" s="6">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-2.1509970644740216E-2</v>
      </c>
      <c r="O3" s="6">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-2.1968396542175316E-2</v>
      </c>
      <c r="P3" s="6">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-8.1659877532558236E-4</v>
      </c>
      <c r="Q3" s="6">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5.0355314700835895E-4</v>
      </c>
      <c r="R3" s="6">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2.6680344728688963E-4</v>
      </c>
      <c r="S3" s="6">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2.9479085398129449E-4</v>
      </c>
      <c r="T3" s="6">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-3.3276513420067099E-3</v>
      </c>
      <c r="U3" s="6">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-4.2378975840450042E-3</v>
      </c>
      <c r="V3" s="6">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-2.225102224536717E-2</v>
      </c>
    </row>
    <row r="4" spans="1:22" x14ac:dyDescent="0.35">
      <c r="A4" s="5" t="s">
        <v>3</v>
      </c>
      <c r="B4" s="6">
        <f>+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-0.17737525013197974</v>
      </c>
      <c r="C4" s="6">
        <f>+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-0.2341499486836332</v>
      </c>
      <c r="D4" s="6">
        <f>+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-0.1848327479255307</v>
      </c>
      <c r="E4" s="6">
        <f>+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-0.178705500994261</v>
      </c>
      <c r="F4" s="6">
        <f>+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-0.22471806693048757</v>
      </c>
      <c r="G4" s="6">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-0.39094885325391809</v>
      </c>
      <c r="H4" s="6">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-0.33302628990660549</v>
      </c>
      <c r="I4" s="6">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-0.11656559016055175</v>
      </c>
      <c r="J4" s="6">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9.3467980829192845E-2</v>
      </c>
      <c r="K4" s="6">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-0.43284669043797641</v>
      </c>
      <c r="L4" s="6">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-0.28340543073028956</v>
      </c>
      <c r="M4" s="6">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-0.18967839170814615</v>
      </c>
      <c r="N4" s="6">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-0.37601427761379452</v>
      </c>
      <c r="O4" s="6">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-0.39724022978459272</v>
      </c>
      <c r="P4" s="6">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-1.3892371992633401E-2</v>
      </c>
      <c r="Q4" s="6">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-4.9915971434597556E-2</v>
      </c>
      <c r="R4" s="6">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-1.4131075507957976E-2</v>
      </c>
      <c r="S4" s="6">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-6.1193101039380016E-3</v>
      </c>
      <c r="T4" s="6">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-1.0198254210577959E-3</v>
      </c>
      <c r="U4" s="6">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-5.6001343478970123E-2</v>
      </c>
      <c r="V4" s="6">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-0.27066633140583929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-0.20403276705474144</v>
      </c>
      <c r="C2" s="6">
        <f>+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-0.2378746811782855</v>
      </c>
      <c r="D2" s="6">
        <f>+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-0.22105825863706496</v>
      </c>
      <c r="E2" s="6">
        <f>+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-0.47765903610975158</v>
      </c>
      <c r="F2" s="6">
        <f>+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-0.23676928931569396</v>
      </c>
      <c r="G2" s="6">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-0.32904205566985212</v>
      </c>
      <c r="H2" s="6">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-0.26213586244636389</v>
      </c>
      <c r="I2" s="6">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-9.0803508519691975E-2</v>
      </c>
      <c r="J2" s="6">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8.0221341980687449E-2</v>
      </c>
      <c r="K2" s="6">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-0.34929690703070715</v>
      </c>
      <c r="L2" s="6">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-0.22659562494089688</v>
      </c>
      <c r="M2" s="6">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-1.1244277355973205</v>
      </c>
      <c r="N2" s="6">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-0.30642432943652098</v>
      </c>
      <c r="O2" s="6">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-0.32412291655161934</v>
      </c>
      <c r="P2" s="6">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-1.1243844485988511E-2</v>
      </c>
      <c r="Q2" s="6">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-4.0095366679948709E-2</v>
      </c>
      <c r="R2" s="6">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-1.0578576085441847E-2</v>
      </c>
      <c r="S2" s="6">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-4.6970743968036046E-3</v>
      </c>
      <c r="T2" s="6">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-1.4775825019657718E-3</v>
      </c>
      <c r="U2" s="6">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-4.5035882327117235E-2</v>
      </c>
      <c r="V2" s="6">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-0.21876834818631224</v>
      </c>
    </row>
    <row r="3" spans="1:22" x14ac:dyDescent="0.35">
      <c r="A3" s="5" t="s">
        <v>2</v>
      </c>
      <c r="B3" s="6">
        <f>+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-0.29739134474931167</v>
      </c>
      <c r="C3" s="6">
        <f>+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-0.2426603246569449</v>
      </c>
      <c r="D3" s="6">
        <f>+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-0.34926302128583059</v>
      </c>
      <c r="E3" s="6">
        <f>+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-1.5820712111344264</v>
      </c>
      <c r="F3" s="6">
        <f>+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-0.27303838131828223</v>
      </c>
      <c r="G3" s="6">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-8.5801872613468527E-2</v>
      </c>
      <c r="H3" s="6">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9.3262390591896498E-3</v>
      </c>
      <c r="I3" s="6">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6.5445761833579142E-4</v>
      </c>
      <c r="J3" s="6">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-3.4512924650874207E-3</v>
      </c>
      <c r="K3" s="6">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-8.6604389435060471E-3</v>
      </c>
      <c r="L3" s="6">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-8.3113851150849061E-3</v>
      </c>
      <c r="M3" s="6">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-4.5889708338439821</v>
      </c>
      <c r="N3" s="6">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-2.1509970644740216E-2</v>
      </c>
      <c r="O3" s="6">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-2.1968396542175316E-2</v>
      </c>
      <c r="P3" s="6">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-8.1659877532558236E-4</v>
      </c>
      <c r="Q3" s="6">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5.0355314700835895E-4</v>
      </c>
      <c r="R3" s="6">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2.6680344728688963E-4</v>
      </c>
      <c r="S3" s="6">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2.9479085398129449E-4</v>
      </c>
      <c r="T3" s="6">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-3.3276513420067099E-3</v>
      </c>
      <c r="U3" s="6">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-4.2378975840450042E-3</v>
      </c>
      <c r="V3" s="6">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-2.225102224536717E-2</v>
      </c>
    </row>
    <row r="4" spans="1:22" x14ac:dyDescent="0.35">
      <c r="A4" s="5" t="s">
        <v>3</v>
      </c>
      <c r="B4" s="6">
        <f>+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-0.17737525013197974</v>
      </c>
      <c r="C4" s="6">
        <f>+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-0.2341499486836332</v>
      </c>
      <c r="D4" s="6">
        <f>+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-0.1848327479255307</v>
      </c>
      <c r="E4" s="6">
        <f>+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-0.178705500994261</v>
      </c>
      <c r="F4" s="6">
        <f>+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-0.22471806693048757</v>
      </c>
      <c r="G4" s="6">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-0.39094885325391809</v>
      </c>
      <c r="H4" s="6">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-0.33302628990660549</v>
      </c>
      <c r="I4" s="6">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-0.11656559016055175</v>
      </c>
      <c r="J4" s="6">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9.3467980829192845E-2</v>
      </c>
      <c r="K4" s="6">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-0.43284669043797641</v>
      </c>
      <c r="L4" s="6">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-0.28340543073028956</v>
      </c>
      <c r="M4" s="6">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-0.18967839170814615</v>
      </c>
      <c r="N4" s="6">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-0.37601427761379452</v>
      </c>
      <c r="O4" s="6">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-0.39724022978459272</v>
      </c>
      <c r="P4" s="6">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-1.3892371992633401E-2</v>
      </c>
      <c r="Q4" s="6">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-4.9915971434597556E-2</v>
      </c>
      <c r="R4" s="6">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-1.4131075507957976E-2</v>
      </c>
      <c r="S4" s="6">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-6.1193101039380016E-3</v>
      </c>
      <c r="T4" s="6">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-1.0198254210577959E-3</v>
      </c>
      <c r="U4" s="6">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-5.6001343478970123E-2</v>
      </c>
      <c r="V4" s="6">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-0.27066633140583929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-0.20403276705474144</v>
      </c>
      <c r="C2" s="6">
        <f>+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-0.2378746811782855</v>
      </c>
      <c r="D2" s="6">
        <f>+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-0.22105825863706496</v>
      </c>
      <c r="E2" s="6">
        <f>+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-0.47765903610975158</v>
      </c>
      <c r="F2" s="6">
        <f>+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-0.23676928931569396</v>
      </c>
      <c r="G2" s="6">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-0.32904205566985212</v>
      </c>
      <c r="H2" s="6">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-0.26213586244636389</v>
      </c>
      <c r="I2" s="6">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-9.0803508519691975E-2</v>
      </c>
      <c r="J2" s="6">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8.0221341980687449E-2</v>
      </c>
      <c r="K2" s="6">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-0.34929690703070715</v>
      </c>
      <c r="L2" s="6">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-0.22659562494089688</v>
      </c>
      <c r="M2" s="6">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-1.1244277355973205</v>
      </c>
      <c r="N2" s="6">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-0.30642432943652098</v>
      </c>
      <c r="O2" s="6">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-0.32412291655161934</v>
      </c>
      <c r="P2" s="6">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-1.1243844485988511E-2</v>
      </c>
      <c r="Q2" s="6">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-4.0095366679948709E-2</v>
      </c>
      <c r="R2" s="6">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-1.0578576085441847E-2</v>
      </c>
      <c r="S2" s="6">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-4.6970743968036046E-3</v>
      </c>
      <c r="T2" s="6">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-1.4775825019657718E-3</v>
      </c>
      <c r="U2" s="6">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-4.5035882327117235E-2</v>
      </c>
      <c r="V2" s="6">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-0.21876834818631224</v>
      </c>
    </row>
    <row r="3" spans="1:22" x14ac:dyDescent="0.35">
      <c r="A3" s="5" t="s">
        <v>2</v>
      </c>
      <c r="B3" s="6">
        <f>+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-0.29739134474931167</v>
      </c>
      <c r="C3" s="6">
        <f>+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-0.2426603246569449</v>
      </c>
      <c r="D3" s="6">
        <f>+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-0.34926302128583059</v>
      </c>
      <c r="E3" s="6">
        <f>+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-1.5820712111344264</v>
      </c>
      <c r="F3" s="6">
        <f>+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-0.27303838131828223</v>
      </c>
      <c r="G3" s="6">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-8.5801872613468527E-2</v>
      </c>
      <c r="H3" s="6">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9.3262390591896498E-3</v>
      </c>
      <c r="I3" s="6">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6.5445761833579142E-4</v>
      </c>
      <c r="J3" s="6">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-3.4512924650874207E-3</v>
      </c>
      <c r="K3" s="6">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-8.6604389435060471E-3</v>
      </c>
      <c r="L3" s="6">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-8.3113851150849061E-3</v>
      </c>
      <c r="M3" s="6">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-4.5889708338439821</v>
      </c>
      <c r="N3" s="6">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-2.1509970644740216E-2</v>
      </c>
      <c r="O3" s="6">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-2.1968396542175316E-2</v>
      </c>
      <c r="P3" s="6">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-8.1659877532558236E-4</v>
      </c>
      <c r="Q3" s="6">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5.0355314700835895E-4</v>
      </c>
      <c r="R3" s="6">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2.6680344728688963E-4</v>
      </c>
      <c r="S3" s="6">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2.9479085398129449E-4</v>
      </c>
      <c r="T3" s="6">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-3.3276513420067099E-3</v>
      </c>
      <c r="U3" s="6">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-4.2378975840450042E-3</v>
      </c>
      <c r="V3" s="6">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-2.225102224536717E-2</v>
      </c>
    </row>
    <row r="4" spans="1:22" x14ac:dyDescent="0.35">
      <c r="A4" s="5" t="s">
        <v>3</v>
      </c>
      <c r="B4" s="6">
        <f>+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-0.17737525013197974</v>
      </c>
      <c r="C4" s="6">
        <f>+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-0.2341499486836332</v>
      </c>
      <c r="D4" s="6">
        <f>+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-0.1848327479255307</v>
      </c>
      <c r="E4" s="6">
        <f>+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-0.178705500994261</v>
      </c>
      <c r="F4" s="6">
        <f>+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-0.22471806693048757</v>
      </c>
      <c r="G4" s="6">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-0.39094885325391809</v>
      </c>
      <c r="H4" s="6">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-0.33302628990660549</v>
      </c>
      <c r="I4" s="6">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-0.11656559016055175</v>
      </c>
      <c r="J4" s="6">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9.3467980829192845E-2</v>
      </c>
      <c r="K4" s="6">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-0.43284669043797641</v>
      </c>
      <c r="L4" s="6">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-0.28340543073028956</v>
      </c>
      <c r="M4" s="6">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-0.18967839170814615</v>
      </c>
      <c r="N4" s="6">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-0.37601427761379452</v>
      </c>
      <c r="O4" s="6">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-0.39724022978459272</v>
      </c>
      <c r="P4" s="6">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-1.3892371992633401E-2</v>
      </c>
      <c r="Q4" s="6">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-4.9915971434597556E-2</v>
      </c>
      <c r="R4" s="6">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-1.4131075507957976E-2</v>
      </c>
      <c r="S4" s="6">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-6.1193101039380016E-3</v>
      </c>
      <c r="T4" s="6">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-1.0198254210577959E-3</v>
      </c>
      <c r="U4" s="6">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-5.6001343478970123E-2</v>
      </c>
      <c r="V4" s="6">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-0.27066633140583929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-0.20403276705474144</v>
      </c>
      <c r="C2" s="6">
        <f>+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-0.2378746811782855</v>
      </c>
      <c r="D2" s="6">
        <f>+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-0.22105825863706496</v>
      </c>
      <c r="E2" s="6">
        <f>+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-0.47765903610975158</v>
      </c>
      <c r="F2" s="6">
        <f>+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-0.23676928931569396</v>
      </c>
      <c r="G2" s="6">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-0.32904205566985212</v>
      </c>
      <c r="H2" s="6">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-0.26213586244636389</v>
      </c>
      <c r="I2" s="6">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-9.0803508519691975E-2</v>
      </c>
      <c r="J2" s="6">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8.0221341980687449E-2</v>
      </c>
      <c r="K2" s="6">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-0.34929690703070715</v>
      </c>
      <c r="L2" s="6">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-0.22659562494089688</v>
      </c>
      <c r="M2" s="6">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-1.1244277355973205</v>
      </c>
      <c r="N2" s="6">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-0.30642432943652098</v>
      </c>
      <c r="O2" s="6">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-0.32412291655161934</v>
      </c>
      <c r="P2" s="6">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-1.1243844485988511E-2</v>
      </c>
      <c r="Q2" s="6">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-4.0095366679948709E-2</v>
      </c>
      <c r="R2" s="6">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-1.0578576085441847E-2</v>
      </c>
      <c r="S2" s="6">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-4.6970743968036046E-3</v>
      </c>
      <c r="T2" s="6">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-1.4775825019657718E-3</v>
      </c>
      <c r="U2" s="6">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-4.5035882327117235E-2</v>
      </c>
      <c r="V2" s="6">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-0.21876834818631224</v>
      </c>
    </row>
    <row r="3" spans="1:22" x14ac:dyDescent="0.35">
      <c r="A3" s="5" t="s">
        <v>2</v>
      </c>
      <c r="B3" s="6">
        <f>+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-0.29739134474931167</v>
      </c>
      <c r="C3" s="6">
        <f>+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-0.2426603246569449</v>
      </c>
      <c r="D3" s="6">
        <f>+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-0.34926302128583059</v>
      </c>
      <c r="E3" s="6">
        <f>+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-1.5820712111344264</v>
      </c>
      <c r="F3" s="6">
        <f>+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-0.27303838131828223</v>
      </c>
      <c r="G3" s="6">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-8.5801872613468527E-2</v>
      </c>
      <c r="H3" s="6">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9.3262390591896498E-3</v>
      </c>
      <c r="I3" s="6">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6.5445761833579142E-4</v>
      </c>
      <c r="J3" s="6">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-3.4512924650874207E-3</v>
      </c>
      <c r="K3" s="6">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-8.6604389435060471E-3</v>
      </c>
      <c r="L3" s="6">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-8.3113851150849061E-3</v>
      </c>
      <c r="M3" s="6">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-4.5889708338439821</v>
      </c>
      <c r="N3" s="6">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-2.1509970644740216E-2</v>
      </c>
      <c r="O3" s="6">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-2.1968396542175316E-2</v>
      </c>
      <c r="P3" s="6">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-8.1659877532558236E-4</v>
      </c>
      <c r="Q3" s="6">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5.0355314700835895E-4</v>
      </c>
      <c r="R3" s="6">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2.6680344728688963E-4</v>
      </c>
      <c r="S3" s="6">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2.9479085398129449E-4</v>
      </c>
      <c r="T3" s="6">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-3.3276513420067099E-3</v>
      </c>
      <c r="U3" s="6">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-4.2378975840450042E-3</v>
      </c>
      <c r="V3" s="6">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-2.225102224536717E-2</v>
      </c>
    </row>
    <row r="4" spans="1:22" x14ac:dyDescent="0.35">
      <c r="A4" s="5" t="s">
        <v>3</v>
      </c>
      <c r="B4" s="6">
        <f>+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-0.17737525013197974</v>
      </c>
      <c r="C4" s="6">
        <f>+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-0.2341499486836332</v>
      </c>
      <c r="D4" s="6">
        <f>+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-0.1848327479255307</v>
      </c>
      <c r="E4" s="6">
        <f>+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-0.178705500994261</v>
      </c>
      <c r="F4" s="6">
        <f>+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-0.22471806693048757</v>
      </c>
      <c r="G4" s="6">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-0.39094885325391809</v>
      </c>
      <c r="H4" s="6">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-0.33302628990660549</v>
      </c>
      <c r="I4" s="6">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-0.11656559016055175</v>
      </c>
      <c r="J4" s="6">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9.3467980829192845E-2</v>
      </c>
      <c r="K4" s="6">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-0.43284669043797641</v>
      </c>
      <c r="L4" s="6">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-0.28340543073028956</v>
      </c>
      <c r="M4" s="6">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-0.18967839170814615</v>
      </c>
      <c r="N4" s="6">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-0.37601427761379452</v>
      </c>
      <c r="O4" s="6">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-0.39724022978459272</v>
      </c>
      <c r="P4" s="6">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-1.3892371992633401E-2</v>
      </c>
      <c r="Q4" s="6">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-4.9915971434597556E-2</v>
      </c>
      <c r="R4" s="6">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-1.4131075507957976E-2</v>
      </c>
      <c r="S4" s="6">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-6.1193101039380016E-3</v>
      </c>
      <c r="T4" s="6">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-1.0198254210577959E-3</v>
      </c>
      <c r="U4" s="6">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-5.6001343478970123E-2</v>
      </c>
      <c r="V4" s="6">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-0.27066633140583929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-0.20336402972511561</v>
      </c>
      <c r="C2" s="6">
        <f>+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-0.23707565714848416</v>
      </c>
      <c r="D2" s="6">
        <f>+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-0.2204324633816431</v>
      </c>
      <c r="E2" s="6">
        <f>+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-0.47723388234539299</v>
      </c>
      <c r="F2" s="6">
        <f>+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-0.23615011136426589</v>
      </c>
      <c r="G2" s="6">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-0.32729219659773851</v>
      </c>
      <c r="H2" s="6">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-0.26342367510983666</v>
      </c>
      <c r="I2" s="6">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-9.0998510951865827E-2</v>
      </c>
      <c r="J2" s="6">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8.1366687478421823E-2</v>
      </c>
      <c r="K2" s="6">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-0.34929513187499239</v>
      </c>
      <c r="L2" s="6">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-0.21873929435353193</v>
      </c>
      <c r="M2" s="6">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-1.1246289429971503</v>
      </c>
      <c r="N2" s="6">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-0.30633850087672376</v>
      </c>
      <c r="O2" s="6">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-0.32437118631342027</v>
      </c>
      <c r="P2" s="6">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-1.0399003238187966E-2</v>
      </c>
      <c r="Q2" s="6">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-4.0149708378258278E-2</v>
      </c>
      <c r="R2" s="6">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-1.0595852654567904E-2</v>
      </c>
      <c r="S2" s="6">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-4.7449342091024083E-3</v>
      </c>
      <c r="T2" s="6">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-1.438973088392879E-3</v>
      </c>
      <c r="U2" s="6">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-4.5806896344706402E-2</v>
      </c>
      <c r="V2" s="6">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-0.21696835609179563</v>
      </c>
    </row>
    <row r="3" spans="1:22" x14ac:dyDescent="0.35">
      <c r="A3" s="5" t="s">
        <v>2</v>
      </c>
      <c r="B3" s="6">
        <f>+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-0.29720046322616789</v>
      </c>
      <c r="C3" s="6">
        <f>+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-0.2424626477884225</v>
      </c>
      <c r="D3" s="6">
        <f>+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-0.34908881841044392</v>
      </c>
      <c r="E3" s="6">
        <f>+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-1.5820025404307356</v>
      </c>
      <c r="F3" s="6">
        <f>+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-0.27288111706965851</v>
      </c>
      <c r="G3" s="6">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-8.5418153730142804E-2</v>
      </c>
      <c r="H3" s="6">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8.8762535235456137E-3</v>
      </c>
      <c r="I3" s="6">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5.7706153798699916E-4</v>
      </c>
      <c r="J3" s="6">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-2.9074388440932103E-3</v>
      </c>
      <c r="K3" s="6">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-8.7714991082259754E-3</v>
      </c>
      <c r="L3" s="6">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-5.6562720512478145E-3</v>
      </c>
      <c r="M3" s="6">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-4.5890674866653285</v>
      </c>
      <c r="N3" s="6">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-2.155282221413363E-2</v>
      </c>
      <c r="O3" s="6">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-2.2073568691695827E-2</v>
      </c>
      <c r="P3" s="6">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-6.6203691878125698E-4</v>
      </c>
      <c r="Q3" s="6">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4.7439088447402542E-4</v>
      </c>
      <c r="R3" s="6">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2.6006051038334681E-4</v>
      </c>
      <c r="S3" s="6">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2.7172742575275318E-4</v>
      </c>
      <c r="T3" s="6">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-3.3165420430160825E-3</v>
      </c>
      <c r="U3" s="6">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-4.3623576333968713E-3</v>
      </c>
      <c r="V3" s="6">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-2.1878727600766274E-2</v>
      </c>
    </row>
    <row r="4" spans="1:22" x14ac:dyDescent="0.35">
      <c r="A4" s="5" t="s">
        <v>3</v>
      </c>
      <c r="B4" s="6">
        <f>+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-0.17658715603540526</v>
      </c>
      <c r="C4" s="6">
        <f>+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-0.23319769843773169</v>
      </c>
      <c r="D4" s="6">
        <f>+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-0.18409422677236917</v>
      </c>
      <c r="E4" s="6">
        <f>+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-0.17819045150373752</v>
      </c>
      <c r="F4" s="6">
        <f>+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-0.22398302561951572</v>
      </c>
      <c r="G4" s="6">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-0.38885129931052115</v>
      </c>
      <c r="H4" s="6">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-0.33453289525937141</v>
      </c>
      <c r="I4" s="6">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-0.1167937202093252</v>
      </c>
      <c r="J4" s="6">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9.4708551554557041E-2</v>
      </c>
      <c r="K4" s="6">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-0.43281723954150514</v>
      </c>
      <c r="L4" s="6">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-0.27419545153496372</v>
      </c>
      <c r="M4" s="6">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-0.18990780840451724</v>
      </c>
      <c r="N4" s="6">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-0.37589701910585505</v>
      </c>
      <c r="O4" s="6">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-0.39752312723602634</v>
      </c>
      <c r="P4" s="6">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-1.2872199309692446E-2</v>
      </c>
      <c r="Q4" s="6">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-4.9976403868516532E-2</v>
      </c>
      <c r="R4" s="6">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-1.4151802460934094E-2</v>
      </c>
      <c r="S4" s="6">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-6.1742346708046486E-3</v>
      </c>
      <c r="T4" s="6">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-9.7441173517710431E-4</v>
      </c>
      <c r="U4" s="6">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-5.6946134766832093E-2</v>
      </c>
      <c r="V4" s="6">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-0.2684893007069985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-0.20336402972511561</v>
      </c>
      <c r="C2" s="6">
        <f>+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-0.23707565714848416</v>
      </c>
      <c r="D2" s="6">
        <f>+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-0.2204324633816431</v>
      </c>
      <c r="E2" s="6">
        <f>+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-0.47723388234539299</v>
      </c>
      <c r="F2" s="6">
        <f>+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-0.23615011136426589</v>
      </c>
      <c r="G2" s="6">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-0.32729219659773851</v>
      </c>
      <c r="H2" s="6">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-0.26342367510983666</v>
      </c>
      <c r="I2" s="6">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-9.0998510951865827E-2</v>
      </c>
      <c r="J2" s="6">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8.1366687478421823E-2</v>
      </c>
      <c r="K2" s="6">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-0.34929513187499239</v>
      </c>
      <c r="L2" s="6">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-0.21873929435353193</v>
      </c>
      <c r="M2" s="6">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-1.1246289429971503</v>
      </c>
      <c r="N2" s="6">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-0.30633850087672376</v>
      </c>
      <c r="O2" s="6">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-0.32437118631342027</v>
      </c>
      <c r="P2" s="6">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-1.0399003238187966E-2</v>
      </c>
      <c r="Q2" s="6">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-4.0149708378258278E-2</v>
      </c>
      <c r="R2" s="6">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-1.0595852654567904E-2</v>
      </c>
      <c r="S2" s="6">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-4.7449342091024083E-3</v>
      </c>
      <c r="T2" s="6">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-1.438973088392879E-3</v>
      </c>
      <c r="U2" s="6">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-4.5806896344706402E-2</v>
      </c>
      <c r="V2" s="6">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-0.21696835609179563</v>
      </c>
    </row>
    <row r="3" spans="1:22" x14ac:dyDescent="0.35">
      <c r="A3" s="5" t="s">
        <v>2</v>
      </c>
      <c r="B3" s="6">
        <f>+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-0.29720046322616789</v>
      </c>
      <c r="C3" s="6">
        <f>+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-0.2424626477884225</v>
      </c>
      <c r="D3" s="6">
        <f>+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-0.34908881841044392</v>
      </c>
      <c r="E3" s="6">
        <f>+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-1.5820025404307356</v>
      </c>
      <c r="F3" s="6">
        <f>+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-0.27288111706965851</v>
      </c>
      <c r="G3" s="6">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-8.5418153730142804E-2</v>
      </c>
      <c r="H3" s="6">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8.8762535235456137E-3</v>
      </c>
      <c r="I3" s="6">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5.7706153798699916E-4</v>
      </c>
      <c r="J3" s="6">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-2.9074388440932103E-3</v>
      </c>
      <c r="K3" s="6">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-8.7714991082259754E-3</v>
      </c>
      <c r="L3" s="6">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-5.6562720512478145E-3</v>
      </c>
      <c r="M3" s="6">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-4.5890674866653285</v>
      </c>
      <c r="N3" s="6">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-2.155282221413363E-2</v>
      </c>
      <c r="O3" s="6">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-2.2073568691695827E-2</v>
      </c>
      <c r="P3" s="6">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-6.6203691878125698E-4</v>
      </c>
      <c r="Q3" s="6">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4.7439088447402542E-4</v>
      </c>
      <c r="R3" s="6">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2.6006051038334681E-4</v>
      </c>
      <c r="S3" s="6">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2.7172742575275318E-4</v>
      </c>
      <c r="T3" s="6">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-3.3165420430160825E-3</v>
      </c>
      <c r="U3" s="6">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-4.3623576333968713E-3</v>
      </c>
      <c r="V3" s="6">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-2.1878727600766274E-2</v>
      </c>
    </row>
    <row r="4" spans="1:22" x14ac:dyDescent="0.35">
      <c r="A4" s="5" t="s">
        <v>3</v>
      </c>
      <c r="B4" s="6">
        <f>+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-0.17658715603540526</v>
      </c>
      <c r="C4" s="6">
        <f>+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-0.23319769843773169</v>
      </c>
      <c r="D4" s="6">
        <f>+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-0.18409422677236917</v>
      </c>
      <c r="E4" s="6">
        <f>+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-0.17819045150373752</v>
      </c>
      <c r="F4" s="6">
        <f>+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-0.22398302561951572</v>
      </c>
      <c r="G4" s="6">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-0.38885129931052115</v>
      </c>
      <c r="H4" s="6">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-0.33453289525937141</v>
      </c>
      <c r="I4" s="6">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-0.1167937202093252</v>
      </c>
      <c r="J4" s="6">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9.4708551554557041E-2</v>
      </c>
      <c r="K4" s="6">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-0.43281723954150514</v>
      </c>
      <c r="L4" s="6">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-0.27419545153496372</v>
      </c>
      <c r="M4" s="6">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-0.18990780840451724</v>
      </c>
      <c r="N4" s="6">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-0.37589701910585505</v>
      </c>
      <c r="O4" s="6">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-0.39752312723602634</v>
      </c>
      <c r="P4" s="6">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-1.2872199309692446E-2</v>
      </c>
      <c r="Q4" s="6">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-4.9976403868516532E-2</v>
      </c>
      <c r="R4" s="6">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-1.4151802460934094E-2</v>
      </c>
      <c r="S4" s="6">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-6.1742346708046486E-3</v>
      </c>
      <c r="T4" s="6">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-9.7441173517710431E-4</v>
      </c>
      <c r="U4" s="6">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-5.6946134766832093E-2</v>
      </c>
      <c r="V4" s="6">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-0.2684893007069985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-0.20336402972511561</v>
      </c>
      <c r="C2" s="6">
        <f>+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-0.23707565714848416</v>
      </c>
      <c r="D2" s="6">
        <f>+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-0.2204324633816431</v>
      </c>
      <c r="E2" s="6">
        <f>+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-0.47723388234539299</v>
      </c>
      <c r="F2" s="6">
        <f>+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-0.23615011136426589</v>
      </c>
      <c r="G2" s="6">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-0.32729219659773851</v>
      </c>
      <c r="H2" s="6">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-0.26342367510983666</v>
      </c>
      <c r="I2" s="6">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-9.0998510951865827E-2</v>
      </c>
      <c r="J2" s="6">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8.1366687478421823E-2</v>
      </c>
      <c r="K2" s="6">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-0.34929513187499239</v>
      </c>
      <c r="L2" s="6">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-0.21873929435353193</v>
      </c>
      <c r="M2" s="6">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-1.1246289429971503</v>
      </c>
      <c r="N2" s="6">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-0.30633850087672376</v>
      </c>
      <c r="O2" s="6">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-0.32437118631342027</v>
      </c>
      <c r="P2" s="6">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-1.0399003238187966E-2</v>
      </c>
      <c r="Q2" s="6">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-4.0149708378258278E-2</v>
      </c>
      <c r="R2" s="6">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-1.0595852654567904E-2</v>
      </c>
      <c r="S2" s="6">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-4.7449342091024083E-3</v>
      </c>
      <c r="T2" s="6">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-1.438973088392879E-3</v>
      </c>
      <c r="U2" s="6">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-4.5806896344706402E-2</v>
      </c>
      <c r="V2" s="6">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-0.21696835609179563</v>
      </c>
    </row>
    <row r="3" spans="1:22" x14ac:dyDescent="0.35">
      <c r="A3" s="5" t="s">
        <v>2</v>
      </c>
      <c r="B3" s="6">
        <f>+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-0.29720046322616789</v>
      </c>
      <c r="C3" s="6">
        <f>+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-0.2424626477884225</v>
      </c>
      <c r="D3" s="6">
        <f>+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-0.34908881841044392</v>
      </c>
      <c r="E3" s="6">
        <f>+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-1.5820025404307356</v>
      </c>
      <c r="F3" s="6">
        <f>+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-0.27288111706965851</v>
      </c>
      <c r="G3" s="6">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-8.5418153730142804E-2</v>
      </c>
      <c r="H3" s="6">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8.8762535235456137E-3</v>
      </c>
      <c r="I3" s="6">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5.7706153798699916E-4</v>
      </c>
      <c r="J3" s="6">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-2.9074388440932103E-3</v>
      </c>
      <c r="K3" s="6">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-8.7714991082259754E-3</v>
      </c>
      <c r="L3" s="6">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-5.6562720512478145E-3</v>
      </c>
      <c r="M3" s="6">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-4.5890674866653285</v>
      </c>
      <c r="N3" s="6">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-2.155282221413363E-2</v>
      </c>
      <c r="O3" s="6">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-2.2073568691695827E-2</v>
      </c>
      <c r="P3" s="6">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-6.6203691878125698E-4</v>
      </c>
      <c r="Q3" s="6">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4.7439088447402542E-4</v>
      </c>
      <c r="R3" s="6">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2.6006051038334681E-4</v>
      </c>
      <c r="S3" s="6">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2.7172742575275318E-4</v>
      </c>
      <c r="T3" s="6">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-3.3165420430160825E-3</v>
      </c>
      <c r="U3" s="6">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-4.3623576333968713E-3</v>
      </c>
      <c r="V3" s="6">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-2.1878727600766274E-2</v>
      </c>
    </row>
    <row r="4" spans="1:22" x14ac:dyDescent="0.35">
      <c r="A4" s="5" t="s">
        <v>3</v>
      </c>
      <c r="B4" s="6">
        <f>+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-0.17658715603540526</v>
      </c>
      <c r="C4" s="6">
        <f>+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-0.23319769843773169</v>
      </c>
      <c r="D4" s="6">
        <f>+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-0.18409422677236917</v>
      </c>
      <c r="E4" s="6">
        <f>+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-0.17819045150373752</v>
      </c>
      <c r="F4" s="6">
        <f>+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-0.22398302561951572</v>
      </c>
      <c r="G4" s="6">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-0.38885129931052115</v>
      </c>
      <c r="H4" s="6">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-0.33453289525937141</v>
      </c>
      <c r="I4" s="6">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-0.1167937202093252</v>
      </c>
      <c r="J4" s="6">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9.4708551554557041E-2</v>
      </c>
      <c r="K4" s="6">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-0.43281723954150514</v>
      </c>
      <c r="L4" s="6">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-0.27419545153496372</v>
      </c>
      <c r="M4" s="6">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-0.18990780840451724</v>
      </c>
      <c r="N4" s="6">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-0.37589701910585505</v>
      </c>
      <c r="O4" s="6">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-0.39752312723602634</v>
      </c>
      <c r="P4" s="6">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-1.2872199309692446E-2</v>
      </c>
      <c r="Q4" s="6">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-4.9976403868516532E-2</v>
      </c>
      <c r="R4" s="6">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-1.4151802460934094E-2</v>
      </c>
      <c r="S4" s="6">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-6.1742346708046486E-3</v>
      </c>
      <c r="T4" s="6">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-9.7441173517710431E-4</v>
      </c>
      <c r="U4" s="6">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-5.6946134766832093E-2</v>
      </c>
      <c r="V4" s="6">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-0.2684893007069985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-0.20336402972511561</v>
      </c>
      <c r="C2" s="6">
        <f>+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-0.23707565714848416</v>
      </c>
      <c r="D2" s="6">
        <f>+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-0.2204324633816431</v>
      </c>
      <c r="E2" s="6">
        <f>+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-0.47723388234539299</v>
      </c>
      <c r="F2" s="6">
        <f>+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-0.23615011136426589</v>
      </c>
      <c r="G2" s="6">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-0.32729219659773851</v>
      </c>
      <c r="H2" s="6">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-0.26342367510983666</v>
      </c>
      <c r="I2" s="6">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-9.0998510951865827E-2</v>
      </c>
      <c r="J2" s="6">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8.1366687478421823E-2</v>
      </c>
      <c r="K2" s="6">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-0.34929513187499239</v>
      </c>
      <c r="L2" s="6">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-0.21873929435353193</v>
      </c>
      <c r="M2" s="6">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-1.1246289429971503</v>
      </c>
      <c r="N2" s="6">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-0.30633850087672376</v>
      </c>
      <c r="O2" s="6">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-0.32437118631342027</v>
      </c>
      <c r="P2" s="6">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-1.0399003238187966E-2</v>
      </c>
      <c r="Q2" s="6">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-4.0149708378258278E-2</v>
      </c>
      <c r="R2" s="6">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-1.0595852654567904E-2</v>
      </c>
      <c r="S2" s="6">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-4.7449342091024083E-3</v>
      </c>
      <c r="T2" s="6">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-1.438973088392879E-3</v>
      </c>
      <c r="U2" s="6">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-4.5806896344706402E-2</v>
      </c>
      <c r="V2" s="6">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-0.21696835609179563</v>
      </c>
    </row>
    <row r="3" spans="1:22" x14ac:dyDescent="0.35">
      <c r="A3" s="5" t="s">
        <v>2</v>
      </c>
      <c r="B3" s="6">
        <f>+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-0.29720046322616789</v>
      </c>
      <c r="C3" s="6">
        <f>+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-0.2424626477884225</v>
      </c>
      <c r="D3" s="6">
        <f>+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-0.34908881841044392</v>
      </c>
      <c r="E3" s="6">
        <f>+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-1.5820025404307356</v>
      </c>
      <c r="F3" s="6">
        <f>+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-0.27288111706965851</v>
      </c>
      <c r="G3" s="6">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-8.5418153730142804E-2</v>
      </c>
      <c r="H3" s="6">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8.8762535235456137E-3</v>
      </c>
      <c r="I3" s="6">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5.7706153798699916E-4</v>
      </c>
      <c r="J3" s="6">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-2.9074388440932103E-3</v>
      </c>
      <c r="K3" s="6">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-8.7714991082259754E-3</v>
      </c>
      <c r="L3" s="6">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-5.6562720512478145E-3</v>
      </c>
      <c r="M3" s="6">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-4.5890674866653285</v>
      </c>
      <c r="N3" s="6">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-2.155282221413363E-2</v>
      </c>
      <c r="O3" s="6">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-2.2073568691695827E-2</v>
      </c>
      <c r="P3" s="6">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-6.6203691878125698E-4</v>
      </c>
      <c r="Q3" s="6">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4.7439088447402542E-4</v>
      </c>
      <c r="R3" s="6">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2.6006051038334681E-4</v>
      </c>
      <c r="S3" s="6">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2.7172742575275318E-4</v>
      </c>
      <c r="T3" s="6">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-3.3165420430160825E-3</v>
      </c>
      <c r="U3" s="6">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-4.3623576333968713E-3</v>
      </c>
      <c r="V3" s="6">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-2.1878727600766274E-2</v>
      </c>
    </row>
    <row r="4" spans="1:22" x14ac:dyDescent="0.35">
      <c r="A4" s="5" t="s">
        <v>3</v>
      </c>
      <c r="B4" s="6">
        <f>+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-0.17658715603540526</v>
      </c>
      <c r="C4" s="6">
        <f>+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-0.23319769843773169</v>
      </c>
      <c r="D4" s="6">
        <f>+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-0.18409422677236917</v>
      </c>
      <c r="E4" s="6">
        <f>+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-0.17819045150373752</v>
      </c>
      <c r="F4" s="6">
        <f>+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-0.22398302561951572</v>
      </c>
      <c r="G4" s="6">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-0.38885129931052115</v>
      </c>
      <c r="H4" s="6">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-0.33453289525937141</v>
      </c>
      <c r="I4" s="6">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-0.1167937202093252</v>
      </c>
      <c r="J4" s="6">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9.4708551554557041E-2</v>
      </c>
      <c r="K4" s="6">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-0.43281723954150514</v>
      </c>
      <c r="L4" s="6">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-0.27419545153496372</v>
      </c>
      <c r="M4" s="6">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-0.18990780840451724</v>
      </c>
      <c r="N4" s="6">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-0.37589701910585505</v>
      </c>
      <c r="O4" s="6">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-0.39752312723602634</v>
      </c>
      <c r="P4" s="6">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-1.2872199309692446E-2</v>
      </c>
      <c r="Q4" s="6">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-4.9976403868516532E-2</v>
      </c>
      <c r="R4" s="6">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-1.4151802460934094E-2</v>
      </c>
      <c r="S4" s="6">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-6.1742346708046486E-3</v>
      </c>
      <c r="T4" s="6">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-9.7441173517710431E-4</v>
      </c>
      <c r="U4" s="6">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-5.6946134766832093E-2</v>
      </c>
      <c r="V4" s="6">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-0.2684893007069985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-0.20336402972511561</v>
      </c>
      <c r="C2" s="6">
        <f>+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-0.23707565714848416</v>
      </c>
      <c r="D2" s="6">
        <f>+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-0.2204324633816431</v>
      </c>
      <c r="E2" s="6">
        <f>+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-0.47723388234539299</v>
      </c>
      <c r="F2" s="6">
        <f>+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-0.23615011136426589</v>
      </c>
      <c r="G2" s="6">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-0.32729219659773851</v>
      </c>
      <c r="H2" s="6">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-0.26342367510983666</v>
      </c>
      <c r="I2" s="6">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-9.0998510951865827E-2</v>
      </c>
      <c r="J2" s="6">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8.1366687478421823E-2</v>
      </c>
      <c r="K2" s="6">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-0.34929513187499239</v>
      </c>
      <c r="L2" s="6">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-0.21873929435353193</v>
      </c>
      <c r="M2" s="6">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-1.1246289429971503</v>
      </c>
      <c r="N2" s="6">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-0.30633850087672376</v>
      </c>
      <c r="O2" s="6">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-0.32437118631342027</v>
      </c>
      <c r="P2" s="6">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-1.0399003238187966E-2</v>
      </c>
      <c r="Q2" s="6">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-4.0149708378258278E-2</v>
      </c>
      <c r="R2" s="6">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-1.0595852654567904E-2</v>
      </c>
      <c r="S2" s="6">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-4.7449342091024083E-3</v>
      </c>
      <c r="T2" s="6">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-1.438973088392879E-3</v>
      </c>
      <c r="U2" s="6">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-4.5806896344706402E-2</v>
      </c>
      <c r="V2" s="6">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-0.21696835609179563</v>
      </c>
    </row>
    <row r="3" spans="1:22" x14ac:dyDescent="0.35">
      <c r="A3" s="5" t="s">
        <v>2</v>
      </c>
      <c r="B3" s="6">
        <f>+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-0.29720046322616789</v>
      </c>
      <c r="C3" s="6">
        <f>+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-0.2424626477884225</v>
      </c>
      <c r="D3" s="6">
        <f>+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-0.34908881841044392</v>
      </c>
      <c r="E3" s="6">
        <f>+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-1.5820025404307356</v>
      </c>
      <c r="F3" s="6">
        <f>+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-0.27288111706965851</v>
      </c>
      <c r="G3" s="6">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-8.5418153730142804E-2</v>
      </c>
      <c r="H3" s="6">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8.8762535235456137E-3</v>
      </c>
      <c r="I3" s="6">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5.7706153798699916E-4</v>
      </c>
      <c r="J3" s="6">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-2.9074388440932103E-3</v>
      </c>
      <c r="K3" s="6">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-8.7714991082259754E-3</v>
      </c>
      <c r="L3" s="6">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-5.6562720512478145E-3</v>
      </c>
      <c r="M3" s="6">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-4.5890674866653285</v>
      </c>
      <c r="N3" s="6">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-2.155282221413363E-2</v>
      </c>
      <c r="O3" s="6">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-2.2073568691695827E-2</v>
      </c>
      <c r="P3" s="6">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-6.6203691878125698E-4</v>
      </c>
      <c r="Q3" s="6">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4.7439088447402542E-4</v>
      </c>
      <c r="R3" s="6">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2.6006051038334681E-4</v>
      </c>
      <c r="S3" s="6">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2.7172742575275318E-4</v>
      </c>
      <c r="T3" s="6">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-3.3165420430160825E-3</v>
      </c>
      <c r="U3" s="6">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-4.3623576333968713E-3</v>
      </c>
      <c r="V3" s="6">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-2.1878727600766274E-2</v>
      </c>
    </row>
    <row r="4" spans="1:22" x14ac:dyDescent="0.35">
      <c r="A4" s="5" t="s">
        <v>3</v>
      </c>
      <c r="B4" s="6">
        <f>+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-0.17658715603540526</v>
      </c>
      <c r="C4" s="6">
        <f>+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-0.23319769843773169</v>
      </c>
      <c r="D4" s="6">
        <f>+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-0.18409422677236917</v>
      </c>
      <c r="E4" s="6">
        <f>+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-0.17819045150373752</v>
      </c>
      <c r="F4" s="6">
        <f>+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-0.22398302561951572</v>
      </c>
      <c r="G4" s="6">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-0.38885129931052115</v>
      </c>
      <c r="H4" s="6">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-0.33453289525937141</v>
      </c>
      <c r="I4" s="6">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-0.1167937202093252</v>
      </c>
      <c r="J4" s="6">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9.4708551554557041E-2</v>
      </c>
      <c r="K4" s="6">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-0.43281723954150514</v>
      </c>
      <c r="L4" s="6">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-0.27419545153496372</v>
      </c>
      <c r="M4" s="6">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-0.18990780840451724</v>
      </c>
      <c r="N4" s="6">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-0.37589701910585505</v>
      </c>
      <c r="O4" s="6">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-0.39752312723602634</v>
      </c>
      <c r="P4" s="6">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-1.2872199309692446E-2</v>
      </c>
      <c r="Q4" s="6">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-4.9976403868516532E-2</v>
      </c>
      <c r="R4" s="6">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-1.4151802460934094E-2</v>
      </c>
      <c r="S4" s="6">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-6.1742346708046486E-3</v>
      </c>
      <c r="T4" s="6">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-9.7441173517710431E-4</v>
      </c>
      <c r="U4" s="6">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-5.6946134766832093E-2</v>
      </c>
      <c r="V4" s="6">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-0.2684893007069985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V4"/>
  <sheetViews>
    <sheetView workbookViewId="0"/>
  </sheetViews>
  <sheetFormatPr baseColWidth="10" defaultColWidth="8.7265625" defaultRowHeight="14.5" x14ac:dyDescent="0.35"/>
  <cols>
    <col min="1" max="22"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6">
        <f>+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-0.20336402972511561</v>
      </c>
      <c r="C2" s="6">
        <f>+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-0.23707565714848416</v>
      </c>
      <c r="D2" s="6">
        <f>+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-0.2204324633816431</v>
      </c>
      <c r="E2" s="6">
        <f>+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-0.47723388234539299</v>
      </c>
      <c r="F2" s="6">
        <f>+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-0.23615011136426589</v>
      </c>
      <c r="G2" s="6">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-0.32729219659773851</v>
      </c>
      <c r="H2" s="6">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-0.26342367510983666</v>
      </c>
      <c r="I2" s="6">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-9.0998510951865827E-2</v>
      </c>
      <c r="J2" s="6">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8.1366687478421823E-2</v>
      </c>
      <c r="K2" s="6">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-0.34929513187499239</v>
      </c>
      <c r="L2" s="6">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-0.21873929435353193</v>
      </c>
      <c r="M2" s="6">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-1.1246289429971503</v>
      </c>
      <c r="N2" s="6">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-0.30633850087672376</v>
      </c>
      <c r="O2" s="6">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-0.32437118631342027</v>
      </c>
      <c r="P2" s="6">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-1.0399003238187966E-2</v>
      </c>
      <c r="Q2" s="6">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-4.0149708378258278E-2</v>
      </c>
      <c r="R2" s="6">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-1.0595852654567904E-2</v>
      </c>
      <c r="S2" s="6">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-4.7449342091024083E-3</v>
      </c>
      <c r="T2" s="6">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-1.438973088392879E-3</v>
      </c>
      <c r="U2" s="6">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-4.5806896344706402E-2</v>
      </c>
      <c r="V2" s="6">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-0.21696835609179563</v>
      </c>
    </row>
    <row r="3" spans="1:22" x14ac:dyDescent="0.35">
      <c r="A3" s="5" t="s">
        <v>2</v>
      </c>
      <c r="B3" s="6">
        <f>+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-0.29720046322616789</v>
      </c>
      <c r="C3" s="6">
        <f>+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-0.2424626477884225</v>
      </c>
      <c r="D3" s="6">
        <f>+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-0.34908881841044392</v>
      </c>
      <c r="E3" s="6">
        <f>+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-1.5820025404307356</v>
      </c>
      <c r="F3" s="6">
        <f>+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-0.27288111706965851</v>
      </c>
      <c r="G3" s="6">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-8.5418153730142804E-2</v>
      </c>
      <c r="H3" s="6">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8.8762535235456137E-3</v>
      </c>
      <c r="I3" s="6">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5.7706153798699916E-4</v>
      </c>
      <c r="J3" s="6">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-2.9074388440932103E-3</v>
      </c>
      <c r="K3" s="6">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-8.7714991082259754E-3</v>
      </c>
      <c r="L3" s="6">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-5.6562720512478145E-3</v>
      </c>
      <c r="M3" s="6">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-4.5890674866653285</v>
      </c>
      <c r="N3" s="6">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-2.155282221413363E-2</v>
      </c>
      <c r="O3" s="6">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-2.2073568691695827E-2</v>
      </c>
      <c r="P3" s="6">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-6.6203691878125698E-4</v>
      </c>
      <c r="Q3" s="6">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4.7439088447402542E-4</v>
      </c>
      <c r="R3" s="6">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2.6006051038334681E-4</v>
      </c>
      <c r="S3" s="6">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2.7172742575275318E-4</v>
      </c>
      <c r="T3" s="6">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-3.3165420430160825E-3</v>
      </c>
      <c r="U3" s="6">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-4.3623576333968713E-3</v>
      </c>
      <c r="V3" s="6">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-2.1878727600766274E-2</v>
      </c>
    </row>
    <row r="4" spans="1:22" x14ac:dyDescent="0.35">
      <c r="A4" s="5" t="s">
        <v>3</v>
      </c>
      <c r="B4" s="6">
        <f>+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-0.17658715603540526</v>
      </c>
      <c r="C4" s="6">
        <f>+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-0.23319769843773169</v>
      </c>
      <c r="D4" s="6">
        <f>+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-0.18409422677236917</v>
      </c>
      <c r="E4" s="6">
        <f>+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-0.17819045150373752</v>
      </c>
      <c r="F4" s="6">
        <f>+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-0.22398302561951572</v>
      </c>
      <c r="G4" s="6">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-0.38885129931052115</v>
      </c>
      <c r="H4" s="6">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-0.33453289525937141</v>
      </c>
      <c r="I4" s="6">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-0.1167937202093252</v>
      </c>
      <c r="J4" s="6">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9.4708551554557041E-2</v>
      </c>
      <c r="K4" s="6">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-0.43281723954150514</v>
      </c>
      <c r="L4" s="6">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-0.27419545153496372</v>
      </c>
      <c r="M4" s="6">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-0.18990780840451724</v>
      </c>
      <c r="N4" s="6">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-0.37589701910585505</v>
      </c>
      <c r="O4" s="6">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-0.39752312723602634</v>
      </c>
      <c r="P4" s="6">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-1.2872199309692446E-2</v>
      </c>
      <c r="Q4" s="6">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-4.9976403868516532E-2</v>
      </c>
      <c r="R4" s="6">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-1.4151802460934094E-2</v>
      </c>
      <c r="S4" s="6">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-6.1742346708046486E-3</v>
      </c>
      <c r="T4" s="6">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-9.7441173517710431E-4</v>
      </c>
      <c r="U4" s="6">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-5.6946134766832093E-2</v>
      </c>
      <c r="V4" s="6">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-0.2684893007069985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7"/>
  <sheetViews>
    <sheetView workbookViewId="0"/>
  </sheetViews>
  <sheetFormatPr baseColWidth="10" defaultColWidth="8.7265625" defaultRowHeight="14.5" x14ac:dyDescent="0.35"/>
  <cols>
    <col min="1" max="23" width="14.26953125" customWidth="1"/>
  </cols>
  <sheetData>
    <row r="1" spans="1:22" ht="65.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0</v>
      </c>
      <c r="B2" s="6">
        <v>6.25E-2</v>
      </c>
      <c r="C2" s="6">
        <v>0.21060000000000001</v>
      </c>
      <c r="D2" s="6">
        <v>6.7199999999999996E-2</v>
      </c>
      <c r="E2" s="6">
        <v>0.25</v>
      </c>
      <c r="F2" s="6">
        <v>0.112781954887218</v>
      </c>
      <c r="G2" s="6">
        <v>1</v>
      </c>
      <c r="H2" s="6">
        <v>0</v>
      </c>
      <c r="I2" s="6">
        <v>0</v>
      </c>
      <c r="J2" s="6">
        <v>0</v>
      </c>
      <c r="K2" s="6">
        <v>0</v>
      </c>
      <c r="L2" s="6">
        <v>0</v>
      </c>
      <c r="M2" s="6">
        <v>0</v>
      </c>
      <c r="N2" s="6">
        <v>0</v>
      </c>
      <c r="O2" s="6">
        <v>0</v>
      </c>
      <c r="P2" s="6">
        <v>0</v>
      </c>
      <c r="Q2" s="6">
        <v>0</v>
      </c>
      <c r="R2" s="6">
        <v>0</v>
      </c>
      <c r="S2" s="6">
        <v>0</v>
      </c>
      <c r="T2" s="6">
        <v>0</v>
      </c>
      <c r="U2" s="6">
        <v>0</v>
      </c>
      <c r="V2" s="6">
        <v>0</v>
      </c>
    </row>
    <row r="3" spans="1:22" x14ac:dyDescent="0.35">
      <c r="A3" s="5" t="s">
        <v>4</v>
      </c>
      <c r="B3" s="6">
        <v>6.25E-2</v>
      </c>
      <c r="C3" s="6">
        <v>6.3099999999999989E-2</v>
      </c>
      <c r="D3" s="6">
        <v>6.0299999999999999E-2</v>
      </c>
      <c r="E3" s="6">
        <v>0.01</v>
      </c>
      <c r="F3" s="6">
        <v>0.112781954887218</v>
      </c>
      <c r="G3" s="6">
        <v>0</v>
      </c>
      <c r="H3" s="6">
        <v>1</v>
      </c>
      <c r="I3" s="6">
        <v>0</v>
      </c>
      <c r="J3" s="6">
        <v>0</v>
      </c>
      <c r="K3" s="6">
        <v>0</v>
      </c>
      <c r="L3" s="6">
        <v>0</v>
      </c>
      <c r="M3" s="6">
        <v>0</v>
      </c>
      <c r="N3" s="6">
        <v>0</v>
      </c>
      <c r="O3" s="6">
        <v>0</v>
      </c>
      <c r="P3" s="6">
        <v>0</v>
      </c>
      <c r="Q3" s="6">
        <v>0</v>
      </c>
      <c r="R3" s="6">
        <v>0</v>
      </c>
      <c r="S3" s="6">
        <v>0</v>
      </c>
      <c r="T3" s="6">
        <v>0</v>
      </c>
      <c r="U3" s="6">
        <v>0</v>
      </c>
      <c r="V3" s="6">
        <v>0</v>
      </c>
    </row>
    <row r="4" spans="1:22" x14ac:dyDescent="0.35">
      <c r="A4" s="5" t="s">
        <v>5</v>
      </c>
      <c r="B4" s="6">
        <v>6.25E-2</v>
      </c>
      <c r="C4" s="6">
        <v>2.1299999999999999E-2</v>
      </c>
      <c r="D4" s="6">
        <v>6.4600000000000005E-2</v>
      </c>
      <c r="E4" s="6">
        <v>0</v>
      </c>
      <c r="F4" s="6">
        <v>4.5112781954887222E-2</v>
      </c>
      <c r="G4" s="6">
        <v>0</v>
      </c>
      <c r="H4" s="6">
        <v>0</v>
      </c>
      <c r="I4" s="6">
        <v>1</v>
      </c>
      <c r="J4" s="6">
        <v>0</v>
      </c>
      <c r="K4" s="6">
        <v>0</v>
      </c>
      <c r="L4" s="6">
        <v>0</v>
      </c>
      <c r="M4" s="6">
        <v>0</v>
      </c>
      <c r="N4" s="6">
        <v>0</v>
      </c>
      <c r="O4" s="6">
        <v>0</v>
      </c>
      <c r="P4" s="6">
        <v>0</v>
      </c>
      <c r="Q4" s="6">
        <v>0</v>
      </c>
      <c r="R4" s="6">
        <v>0</v>
      </c>
      <c r="S4" s="6">
        <v>0</v>
      </c>
      <c r="T4" s="6">
        <v>0</v>
      </c>
      <c r="U4" s="6">
        <v>0</v>
      </c>
      <c r="V4" s="6">
        <v>0</v>
      </c>
    </row>
    <row r="5" spans="1:22" x14ac:dyDescent="0.35">
      <c r="A5" s="5" t="s">
        <v>6</v>
      </c>
      <c r="B5" s="6">
        <v>6.25E-2</v>
      </c>
      <c r="C5" s="6">
        <v>1.84E-2</v>
      </c>
      <c r="D5" s="6">
        <v>5.8500000000000003E-2</v>
      </c>
      <c r="E5" s="6">
        <v>0</v>
      </c>
      <c r="F5" s="6">
        <v>4.5112781954887222E-2</v>
      </c>
      <c r="G5" s="6">
        <v>0</v>
      </c>
      <c r="H5" s="6">
        <v>0</v>
      </c>
      <c r="I5" s="6">
        <v>0</v>
      </c>
      <c r="J5" s="6">
        <v>1</v>
      </c>
      <c r="K5" s="6">
        <v>0</v>
      </c>
      <c r="L5" s="6">
        <v>0</v>
      </c>
      <c r="M5" s="6">
        <v>0</v>
      </c>
      <c r="N5" s="6">
        <v>0</v>
      </c>
      <c r="O5" s="6">
        <v>0</v>
      </c>
      <c r="P5" s="6">
        <v>0</v>
      </c>
      <c r="Q5" s="6">
        <v>0</v>
      </c>
      <c r="R5" s="6">
        <v>0</v>
      </c>
      <c r="S5" s="6">
        <v>0</v>
      </c>
      <c r="T5" s="6">
        <v>0</v>
      </c>
      <c r="U5" s="6">
        <v>0</v>
      </c>
      <c r="V5" s="6">
        <v>0</v>
      </c>
    </row>
    <row r="6" spans="1:22" x14ac:dyDescent="0.35">
      <c r="A6" s="5" t="s">
        <v>7</v>
      </c>
      <c r="B6" s="6">
        <v>6.25E-2</v>
      </c>
      <c r="C6" s="6">
        <v>8.9600000000000013E-2</v>
      </c>
      <c r="D6" s="6">
        <v>6.9900000000000004E-2</v>
      </c>
      <c r="E6" s="6">
        <v>0</v>
      </c>
      <c r="F6" s="6">
        <v>0.112781954887218</v>
      </c>
      <c r="G6" s="6">
        <v>0</v>
      </c>
      <c r="H6" s="6">
        <v>0</v>
      </c>
      <c r="I6" s="6">
        <v>0</v>
      </c>
      <c r="J6" s="6">
        <v>0</v>
      </c>
      <c r="K6" s="6">
        <v>1</v>
      </c>
      <c r="L6" s="6">
        <v>0</v>
      </c>
      <c r="M6" s="6">
        <v>0</v>
      </c>
      <c r="N6" s="6">
        <v>0</v>
      </c>
      <c r="O6" s="6">
        <v>0</v>
      </c>
      <c r="P6" s="6">
        <v>0</v>
      </c>
      <c r="Q6" s="6">
        <v>0</v>
      </c>
      <c r="R6" s="6">
        <v>0</v>
      </c>
      <c r="S6" s="6">
        <v>0</v>
      </c>
      <c r="T6" s="6">
        <v>0</v>
      </c>
      <c r="U6" s="6">
        <v>0</v>
      </c>
      <c r="V6" s="6">
        <v>0</v>
      </c>
    </row>
    <row r="7" spans="1:22" x14ac:dyDescent="0.35">
      <c r="A7" s="5" t="s">
        <v>8</v>
      </c>
      <c r="B7" s="6">
        <v>6.25E-2</v>
      </c>
      <c r="C7" s="6">
        <v>5.0099999999999999E-2</v>
      </c>
      <c r="D7" s="6">
        <v>5.7699999999999987E-2</v>
      </c>
      <c r="E7" s="6">
        <v>0</v>
      </c>
      <c r="F7" s="6">
        <v>5.6390977443609019E-2</v>
      </c>
      <c r="G7" s="6">
        <v>0</v>
      </c>
      <c r="H7" s="6">
        <v>0</v>
      </c>
      <c r="I7" s="6">
        <v>0</v>
      </c>
      <c r="J7" s="6">
        <v>0</v>
      </c>
      <c r="K7" s="6">
        <v>0</v>
      </c>
      <c r="L7" s="6">
        <v>1</v>
      </c>
      <c r="M7" s="6">
        <v>0</v>
      </c>
      <c r="N7" s="6">
        <v>0</v>
      </c>
      <c r="O7" s="6">
        <v>0</v>
      </c>
      <c r="P7" s="6">
        <v>0</v>
      </c>
      <c r="Q7" s="6">
        <v>0</v>
      </c>
      <c r="R7" s="6">
        <v>0</v>
      </c>
      <c r="S7" s="6">
        <v>0</v>
      </c>
      <c r="T7" s="6">
        <v>0</v>
      </c>
      <c r="U7" s="6">
        <v>0</v>
      </c>
      <c r="V7" s="6">
        <v>0</v>
      </c>
    </row>
    <row r="8" spans="1:22" x14ac:dyDescent="0.35">
      <c r="A8" s="5" t="s">
        <v>9</v>
      </c>
      <c r="B8" s="6">
        <v>6.25E-2</v>
      </c>
      <c r="C8" s="6">
        <v>4.7800000000000002E-2</v>
      </c>
      <c r="D8" s="6">
        <v>7.3700000000000002E-2</v>
      </c>
      <c r="E8" s="6">
        <v>0.34</v>
      </c>
      <c r="F8" s="6">
        <v>5.6390977443609019E-2</v>
      </c>
      <c r="G8" s="6">
        <v>0</v>
      </c>
      <c r="H8" s="6">
        <v>0</v>
      </c>
      <c r="I8" s="6">
        <v>0</v>
      </c>
      <c r="J8" s="6">
        <v>0</v>
      </c>
      <c r="K8" s="6">
        <v>0</v>
      </c>
      <c r="L8" s="6">
        <v>0</v>
      </c>
      <c r="M8" s="6">
        <v>1</v>
      </c>
      <c r="N8" s="6">
        <v>0</v>
      </c>
      <c r="O8" s="6">
        <v>0</v>
      </c>
      <c r="P8" s="6">
        <v>0</v>
      </c>
      <c r="Q8" s="6">
        <v>0</v>
      </c>
      <c r="R8" s="6">
        <v>0</v>
      </c>
      <c r="S8" s="6">
        <v>0</v>
      </c>
      <c r="T8" s="6">
        <v>0</v>
      </c>
      <c r="U8" s="6">
        <v>0</v>
      </c>
      <c r="V8" s="6">
        <v>0</v>
      </c>
    </row>
    <row r="9" spans="1:22" x14ac:dyDescent="0.35">
      <c r="A9" s="5" t="s">
        <v>10</v>
      </c>
      <c r="B9" s="6">
        <v>6.25E-2</v>
      </c>
      <c r="C9" s="6">
        <v>6.2E-2</v>
      </c>
      <c r="D9" s="6">
        <v>6.8000000000000005E-2</v>
      </c>
      <c r="E9" s="6">
        <v>0.01</v>
      </c>
      <c r="F9" s="6">
        <v>5.6390977443609019E-2</v>
      </c>
      <c r="G9" s="6">
        <v>0</v>
      </c>
      <c r="H9" s="6">
        <v>0</v>
      </c>
      <c r="I9" s="6">
        <v>0</v>
      </c>
      <c r="J9" s="6">
        <v>0</v>
      </c>
      <c r="K9" s="6">
        <v>0</v>
      </c>
      <c r="L9" s="6">
        <v>0</v>
      </c>
      <c r="M9" s="6">
        <v>0</v>
      </c>
      <c r="N9" s="6">
        <v>1</v>
      </c>
      <c r="O9" s="6">
        <v>0</v>
      </c>
      <c r="P9" s="6">
        <v>0</v>
      </c>
      <c r="Q9" s="6">
        <v>0</v>
      </c>
      <c r="R9" s="6">
        <v>0</v>
      </c>
      <c r="S9" s="6">
        <v>0</v>
      </c>
      <c r="T9" s="6">
        <v>0</v>
      </c>
      <c r="U9" s="6">
        <v>0</v>
      </c>
      <c r="V9" s="6">
        <v>0</v>
      </c>
    </row>
    <row r="10" spans="1:22" x14ac:dyDescent="0.35">
      <c r="A10" s="5" t="s">
        <v>11</v>
      </c>
      <c r="B10" s="6">
        <v>6.25E-2</v>
      </c>
      <c r="C10" s="6">
        <v>3.7100000000000001E-2</v>
      </c>
      <c r="D10" s="6">
        <v>6.5700000000000008E-2</v>
      </c>
      <c r="E10" s="6">
        <v>0.01</v>
      </c>
      <c r="F10" s="6">
        <v>5.6390977443609019E-2</v>
      </c>
      <c r="G10" s="6">
        <v>0</v>
      </c>
      <c r="H10" s="6">
        <v>0</v>
      </c>
      <c r="I10" s="6">
        <v>0</v>
      </c>
      <c r="J10" s="6">
        <v>0</v>
      </c>
      <c r="K10" s="6">
        <v>0</v>
      </c>
      <c r="L10" s="6">
        <v>0</v>
      </c>
      <c r="M10" s="6">
        <v>0</v>
      </c>
      <c r="N10" s="6">
        <v>0</v>
      </c>
      <c r="O10" s="6">
        <v>1</v>
      </c>
      <c r="P10" s="6">
        <v>0</v>
      </c>
      <c r="Q10" s="6">
        <v>0</v>
      </c>
      <c r="R10" s="6">
        <v>0</v>
      </c>
      <c r="S10" s="6">
        <v>0</v>
      </c>
      <c r="T10" s="6">
        <v>0</v>
      </c>
      <c r="U10" s="6">
        <v>0</v>
      </c>
      <c r="V10" s="6">
        <v>0</v>
      </c>
    </row>
    <row r="11" spans="1:22" x14ac:dyDescent="0.35">
      <c r="A11" s="5" t="s">
        <v>12</v>
      </c>
      <c r="B11" s="6">
        <v>6.25E-2</v>
      </c>
      <c r="C11" s="6">
        <v>2.8000000000000001E-2</v>
      </c>
      <c r="D11" s="6">
        <v>5.8200000000000002E-2</v>
      </c>
      <c r="E11" s="6">
        <v>0.09</v>
      </c>
      <c r="F11" s="6">
        <v>5.6390977443609019E-2</v>
      </c>
      <c r="G11" s="6">
        <v>0</v>
      </c>
      <c r="H11" s="6">
        <v>0</v>
      </c>
      <c r="I11" s="6">
        <v>0</v>
      </c>
      <c r="J11" s="6">
        <v>0</v>
      </c>
      <c r="K11" s="6">
        <v>0</v>
      </c>
      <c r="L11" s="6">
        <v>0</v>
      </c>
      <c r="M11" s="6">
        <v>0</v>
      </c>
      <c r="N11" s="6">
        <v>0</v>
      </c>
      <c r="O11" s="6">
        <v>0</v>
      </c>
      <c r="P11" s="6">
        <v>1</v>
      </c>
      <c r="Q11" s="6">
        <v>0</v>
      </c>
      <c r="R11" s="6">
        <v>0</v>
      </c>
      <c r="S11" s="6">
        <v>0</v>
      </c>
      <c r="T11" s="6">
        <v>0</v>
      </c>
      <c r="U11" s="6">
        <v>0</v>
      </c>
      <c r="V11" s="6">
        <v>0</v>
      </c>
    </row>
    <row r="12" spans="1:22" x14ac:dyDescent="0.35">
      <c r="A12" s="5" t="s">
        <v>13</v>
      </c>
      <c r="B12" s="6">
        <v>6.25E-2</v>
      </c>
      <c r="C12" s="6">
        <v>2.9600000000000001E-2</v>
      </c>
      <c r="D12" s="6">
        <v>6.5299999999999997E-2</v>
      </c>
      <c r="E12" s="6">
        <v>0.01</v>
      </c>
      <c r="F12" s="6">
        <v>5.6390977443609019E-2</v>
      </c>
      <c r="G12" s="6">
        <v>0</v>
      </c>
      <c r="H12" s="6">
        <v>0</v>
      </c>
      <c r="I12" s="6">
        <v>0</v>
      </c>
      <c r="J12" s="6">
        <v>0</v>
      </c>
      <c r="K12" s="6">
        <v>0</v>
      </c>
      <c r="L12" s="6">
        <v>0</v>
      </c>
      <c r="M12" s="6">
        <v>0</v>
      </c>
      <c r="N12" s="6">
        <v>0</v>
      </c>
      <c r="O12" s="6">
        <v>0</v>
      </c>
      <c r="P12" s="6">
        <v>0</v>
      </c>
      <c r="Q12" s="6">
        <v>1</v>
      </c>
      <c r="R12" s="6">
        <v>0</v>
      </c>
      <c r="S12" s="6">
        <v>0</v>
      </c>
      <c r="T12" s="6">
        <v>0</v>
      </c>
      <c r="U12" s="6">
        <v>0</v>
      </c>
      <c r="V12" s="6">
        <v>0</v>
      </c>
    </row>
    <row r="13" spans="1:22" x14ac:dyDescent="0.35">
      <c r="A13" s="5" t="s">
        <v>14</v>
      </c>
      <c r="B13" s="6">
        <v>6.25E-2</v>
      </c>
      <c r="C13" s="6">
        <v>7.9399999999999998E-2</v>
      </c>
      <c r="D13" s="6">
        <v>5.7699999999999987E-2</v>
      </c>
      <c r="E13" s="6">
        <v>0.25</v>
      </c>
      <c r="F13" s="6">
        <v>4.5112781954887222E-2</v>
      </c>
      <c r="G13" s="6">
        <v>0</v>
      </c>
      <c r="H13" s="6">
        <v>0</v>
      </c>
      <c r="I13" s="6">
        <v>0</v>
      </c>
      <c r="J13" s="6">
        <v>0</v>
      </c>
      <c r="K13" s="6">
        <v>0</v>
      </c>
      <c r="L13" s="6">
        <v>0</v>
      </c>
      <c r="M13" s="6">
        <v>0</v>
      </c>
      <c r="N13" s="6">
        <v>0</v>
      </c>
      <c r="O13" s="6">
        <v>0</v>
      </c>
      <c r="P13" s="6">
        <v>0</v>
      </c>
      <c r="Q13" s="6">
        <v>0</v>
      </c>
      <c r="R13" s="6">
        <v>1</v>
      </c>
      <c r="S13" s="6">
        <v>0</v>
      </c>
      <c r="T13" s="6">
        <v>0</v>
      </c>
      <c r="U13" s="6">
        <v>0</v>
      </c>
      <c r="V13" s="6">
        <v>0</v>
      </c>
    </row>
    <row r="14" spans="1:22" x14ac:dyDescent="0.35">
      <c r="A14" s="5" t="s">
        <v>15</v>
      </c>
      <c r="B14" s="6">
        <v>6.25E-2</v>
      </c>
      <c r="C14" s="6">
        <v>1.9199999999999998E-2</v>
      </c>
      <c r="D14" s="6">
        <v>6.0599999999999987E-2</v>
      </c>
      <c r="E14" s="6">
        <v>0.02</v>
      </c>
      <c r="F14" s="6">
        <v>3.7593984962406013E-2</v>
      </c>
      <c r="G14" s="6">
        <v>0</v>
      </c>
      <c r="H14" s="6">
        <v>0</v>
      </c>
      <c r="I14" s="6">
        <v>0</v>
      </c>
      <c r="J14" s="6">
        <v>0</v>
      </c>
      <c r="K14" s="6">
        <v>0</v>
      </c>
      <c r="L14" s="6">
        <v>0</v>
      </c>
      <c r="M14" s="6">
        <v>0</v>
      </c>
      <c r="N14" s="6">
        <v>0</v>
      </c>
      <c r="O14" s="6">
        <v>0</v>
      </c>
      <c r="P14" s="6">
        <v>0</v>
      </c>
      <c r="Q14" s="6">
        <v>0</v>
      </c>
      <c r="R14" s="6">
        <v>0</v>
      </c>
      <c r="S14" s="6">
        <v>1</v>
      </c>
      <c r="T14" s="6">
        <v>0</v>
      </c>
      <c r="U14" s="6">
        <v>0</v>
      </c>
      <c r="V14" s="6">
        <v>0</v>
      </c>
    </row>
    <row r="15" spans="1:22" x14ac:dyDescent="0.35">
      <c r="A15" s="5" t="s">
        <v>16</v>
      </c>
      <c r="B15" s="6">
        <v>6.25E-2</v>
      </c>
      <c r="C15" s="6">
        <v>8.5099999999999995E-2</v>
      </c>
      <c r="D15" s="6">
        <v>5.7699999999999987E-2</v>
      </c>
      <c r="E15" s="6">
        <v>0.01</v>
      </c>
      <c r="F15" s="6">
        <v>3.7593984962406013E-2</v>
      </c>
      <c r="G15" s="6">
        <v>0</v>
      </c>
      <c r="H15" s="6">
        <v>0</v>
      </c>
      <c r="I15" s="6">
        <v>0</v>
      </c>
      <c r="J15" s="6">
        <v>0</v>
      </c>
      <c r="K15" s="6">
        <v>0</v>
      </c>
      <c r="L15" s="6">
        <v>0</v>
      </c>
      <c r="M15" s="6">
        <v>0</v>
      </c>
      <c r="N15" s="6">
        <v>0</v>
      </c>
      <c r="O15" s="6">
        <v>0</v>
      </c>
      <c r="P15" s="6">
        <v>0</v>
      </c>
      <c r="Q15" s="6">
        <v>0</v>
      </c>
      <c r="R15" s="6">
        <v>0</v>
      </c>
      <c r="S15" s="6">
        <v>0</v>
      </c>
      <c r="T15" s="6">
        <v>1</v>
      </c>
      <c r="U15" s="6">
        <v>0</v>
      </c>
      <c r="V15" s="6">
        <v>0</v>
      </c>
    </row>
    <row r="16" spans="1:22" x14ac:dyDescent="0.35">
      <c r="A16" s="5" t="s">
        <v>17</v>
      </c>
      <c r="B16" s="6">
        <v>6.25E-2</v>
      </c>
      <c r="C16" s="6">
        <v>7.5499999999999998E-2</v>
      </c>
      <c r="D16" s="6">
        <v>5.7699999999999987E-2</v>
      </c>
      <c r="E16" s="6">
        <v>0</v>
      </c>
      <c r="F16" s="6">
        <v>5.6390977443609019E-2</v>
      </c>
      <c r="G16" s="6">
        <v>0</v>
      </c>
      <c r="H16" s="6">
        <v>0</v>
      </c>
      <c r="I16" s="6">
        <v>0</v>
      </c>
      <c r="J16" s="6">
        <v>0</v>
      </c>
      <c r="K16" s="6">
        <v>0</v>
      </c>
      <c r="L16" s="6">
        <v>0</v>
      </c>
      <c r="M16" s="6">
        <v>0</v>
      </c>
      <c r="N16" s="6">
        <v>0</v>
      </c>
      <c r="O16" s="6">
        <v>0</v>
      </c>
      <c r="P16" s="6">
        <v>0</v>
      </c>
      <c r="Q16" s="6">
        <v>0</v>
      </c>
      <c r="R16" s="6">
        <v>0</v>
      </c>
      <c r="S16" s="6">
        <v>0</v>
      </c>
      <c r="T16" s="6">
        <v>0</v>
      </c>
      <c r="U16" s="6">
        <v>1</v>
      </c>
      <c r="V16" s="6">
        <v>0</v>
      </c>
    </row>
    <row r="17" spans="1:22" x14ac:dyDescent="0.35">
      <c r="A17" s="5" t="s">
        <v>18</v>
      </c>
      <c r="B17" s="6">
        <v>6.25E-2</v>
      </c>
      <c r="C17" s="6">
        <v>8.3199999999999996E-2</v>
      </c>
      <c r="D17" s="6">
        <v>5.7699999999999987E-2</v>
      </c>
      <c r="E17" s="6">
        <v>0</v>
      </c>
      <c r="F17" s="6">
        <v>5.6390977443609019E-2</v>
      </c>
      <c r="G17" s="6">
        <v>0</v>
      </c>
      <c r="H17" s="6">
        <v>0</v>
      </c>
      <c r="I17" s="6">
        <v>0</v>
      </c>
      <c r="J17" s="6">
        <v>0</v>
      </c>
      <c r="K17" s="6">
        <v>0</v>
      </c>
      <c r="L17" s="6">
        <v>0</v>
      </c>
      <c r="M17" s="6">
        <v>0</v>
      </c>
      <c r="N17" s="6">
        <v>0</v>
      </c>
      <c r="O17" s="6">
        <v>0</v>
      </c>
      <c r="P17" s="6">
        <v>0</v>
      </c>
      <c r="Q17" s="6">
        <v>0</v>
      </c>
      <c r="R17" s="6">
        <v>0</v>
      </c>
      <c r="S17" s="6">
        <v>0</v>
      </c>
      <c r="T17" s="6">
        <v>0</v>
      </c>
      <c r="U17" s="6">
        <v>0</v>
      </c>
      <c r="V17" s="6">
        <v>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LCI_default_default!AC2/LCIA_Methods!D2</f>
        <v>1.0234170649062729E-5</v>
      </c>
      <c r="C2" s="7">
        <f>LCI_default_default!AD2/LCIA_Methods!D3</f>
        <v>4.0204958423841818E-7</v>
      </c>
      <c r="D2" s="7">
        <f>LCI_default_default!AE2/LCIA_Methods!D4</f>
        <v>3.7918760903902107E-5</v>
      </c>
      <c r="E2" s="7">
        <f>LCI_default_default!AF2/LCIA_Methods!D5</f>
        <v>1.0044420596900375E-5</v>
      </c>
      <c r="F2" s="7">
        <f>LCI_default_default!AG2/LCIA_Methods!D6</f>
        <v>1.0961509814860941E-5</v>
      </c>
      <c r="G2" s="7">
        <f>LCI_default_default!AH2/LCIA_Methods!D7</f>
        <v>6.8709043775104949E-7</v>
      </c>
      <c r="H2" s="7">
        <f>LCI_default_default!AI2/LCIA_Methods!D8</f>
        <v>5.591381670356989E-5</v>
      </c>
      <c r="I2" s="7">
        <f>LCI_default_default!AJ2/LCIA_Methods!D9</f>
        <v>1.7540831269260144E-5</v>
      </c>
      <c r="J2" s="7">
        <f>LCI_default_default!AK2/LCIA_Methods!D10</f>
        <v>2.3853879583399538E-5</v>
      </c>
      <c r="K2" s="7">
        <f>LCI_default_default!AL2/LCIA_Methods!D11</f>
        <v>6.6547676375980974E-7</v>
      </c>
      <c r="L2" s="7">
        <f>LCI_default_default!AM2/LCIA_Methods!D12</f>
        <v>3.7194471275272694E-6</v>
      </c>
      <c r="M2" s="7">
        <f>LCI_default_default!AN2/LCIA_Methods!D13</f>
        <v>4.4550231517895892E-6</v>
      </c>
      <c r="N2" s="7">
        <f>LCI_default_default!AO2/LCIA_Methods!D14</f>
        <v>3.1292488065033791E-7</v>
      </c>
      <c r="O2" s="7">
        <f>LCI_default_default!AP2/LCIA_Methods!D15</f>
        <v>1.0545974557006771E-6</v>
      </c>
      <c r="P2" s="7">
        <f>LCI_default_default!AQ2/LCIA_Methods!D16</f>
        <v>1.7549748265791667E-6</v>
      </c>
      <c r="Q2" s="7">
        <f>LCI_default_default!AR2/LCIA_Methods!D17</f>
        <v>9.8793569506313315E-6</v>
      </c>
    </row>
    <row r="3" spans="1:17" x14ac:dyDescent="0.35">
      <c r="A3" s="5" t="s">
        <v>2</v>
      </c>
      <c r="B3" s="7">
        <f>LCI_default_default!AC5/LCIA_Methods!D2</f>
        <v>2.7409496971229465E-6</v>
      </c>
      <c r="C3" s="7">
        <f>LCI_default_default!AD5/LCIA_Methods!D3</f>
        <v>-1.3586492593871736E-8</v>
      </c>
      <c r="D3" s="7">
        <f>LCI_default_default!AE5/LCIA_Methods!D4</f>
        <v>-2.5942593023479366E-7</v>
      </c>
      <c r="E3" s="7">
        <f>LCI_default_default!AF5/LCIA_Methods!D5</f>
        <v>-2.033549477626514E-7</v>
      </c>
      <c r="F3" s="7">
        <f>LCI_default_default!AG5/LCIA_Methods!D6</f>
        <v>2.7915116314285824E-7</v>
      </c>
      <c r="G3" s="7">
        <f>LCI_default_default!AH5/LCIA_Methods!D7</f>
        <v>6.3331909762064483E-9</v>
      </c>
      <c r="H3" s="7">
        <f>LCI_default_default!AI5/LCIA_Methods!D8</f>
        <v>2.4223643651261509E-4</v>
      </c>
      <c r="I3" s="7">
        <f>LCI_default_default!AJ5/LCIA_Methods!D9</f>
        <v>1.2708808055577815E-6</v>
      </c>
      <c r="J3" s="7">
        <f>LCI_default_default!AK5/LCIA_Methods!D10</f>
        <v>1.6008029415914454E-6</v>
      </c>
      <c r="K3" s="7">
        <f>LCI_default_default!AL5/LCIA_Methods!D11</f>
        <v>1.3693785265613634E-7</v>
      </c>
      <c r="L3" s="7">
        <f>LCI_default_default!AM5/LCIA_Methods!D12</f>
        <v>-2.8382513047685077E-8</v>
      </c>
      <c r="M3" s="7">
        <f>LCI_default_default!AN5/LCIA_Methods!D13</f>
        <v>-1.3051027696205358E-7</v>
      </c>
      <c r="N3" s="7">
        <f>LCI_default_default!AO5/LCIA_Methods!D14</f>
        <v>-1.6917133855691117E-8</v>
      </c>
      <c r="O3" s="7">
        <f>LCI_default_default!AP5/LCIA_Methods!D15</f>
        <v>2.2275439915546349E-6</v>
      </c>
      <c r="P3" s="7">
        <f>LCI_default_default!AQ5/LCIA_Methods!D16</f>
        <v>1.7697392956398271E-7</v>
      </c>
      <c r="Q3" s="7">
        <f>LCI_default_default!AR5/LCIA_Methods!D17</f>
        <v>1.1167970250638838E-6</v>
      </c>
    </row>
    <row r="4" spans="1:17" x14ac:dyDescent="0.35">
      <c r="A4" s="5" t="s">
        <v>3</v>
      </c>
      <c r="B4" s="7">
        <f>LCI_default_default!AC12/LCIA_Methods!D2</f>
        <v>1.2107475887047672E-5</v>
      </c>
      <c r="C4" s="7">
        <f>LCI_default_default!AD12/LCIA_Methods!D3</f>
        <v>5.0595860344649063E-7</v>
      </c>
      <c r="D4" s="7">
        <f>LCI_default_default!AE12/LCIA_Methods!D4</f>
        <v>4.7463307612436326E-5</v>
      </c>
      <c r="E4" s="7">
        <f>LCI_default_default!AF12/LCIA_Methods!D5</f>
        <v>1.2606364483066131E-5</v>
      </c>
      <c r="F4" s="7">
        <f>LCI_default_default!AG12/LCIA_Methods!D6</f>
        <v>1.363209947779046E-5</v>
      </c>
      <c r="G4" s="7">
        <f>LCI_default_default!AH12/LCIA_Methods!D7</f>
        <v>8.5727974944476011E-7</v>
      </c>
      <c r="H4" s="7">
        <f>LCI_default_default!AI12/LCIA_Methods!D8</f>
        <v>9.3331617513085806E-6</v>
      </c>
      <c r="I4" s="7">
        <f>LCI_default_default!AJ12/LCIA_Methods!D9</f>
        <v>2.1608318885185734E-5</v>
      </c>
      <c r="J4" s="7">
        <f>LCI_default_default!AK12/LCIA_Methods!D10</f>
        <v>2.9417148743851559E-5</v>
      </c>
      <c r="K4" s="7">
        <f>LCI_default_default!AL12/LCIA_Methods!D11</f>
        <v>7.9761149153572808E-7</v>
      </c>
      <c r="L4" s="7">
        <f>LCI_default_default!AM12/LCIA_Methods!D12</f>
        <v>4.6564045376710075E-6</v>
      </c>
      <c r="M4" s="7">
        <f>LCI_default_default!AN12/LCIA_Methods!D13</f>
        <v>5.6014065089774995E-6</v>
      </c>
      <c r="N4" s="7">
        <f>LCI_default_default!AO12/LCIA_Methods!D14</f>
        <v>3.9538538427684513E-7</v>
      </c>
      <c r="O4" s="7">
        <f>LCI_default_default!AP12/LCIA_Methods!D15</f>
        <v>7.613608217371877E-7</v>
      </c>
      <c r="P4" s="7">
        <f>LCI_default_default!AQ12/LCIA_Methods!D16</f>
        <v>2.1494750508329623E-6</v>
      </c>
      <c r="Q4" s="7">
        <f>LCI_default_default!AR12/LCIA_Methods!D17</f>
        <v>1.2069996932023193E-5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LCI_default_S1!AC2/LCIA_Methods!D2</f>
        <v>1.0234170649062729E-5</v>
      </c>
      <c r="C2" s="7">
        <f>LCI_default_S1!AD2/LCIA_Methods!D3</f>
        <v>4.0204958423841818E-7</v>
      </c>
      <c r="D2" s="7">
        <f>LCI_default_S1!AE2/LCIA_Methods!D4</f>
        <v>3.7918760903902107E-5</v>
      </c>
      <c r="E2" s="7">
        <f>LCI_default_S1!AF2/LCIA_Methods!D5</f>
        <v>1.0044420596900375E-5</v>
      </c>
      <c r="F2" s="7">
        <f>LCI_default_S1!AG2/LCIA_Methods!D6</f>
        <v>1.0961509814860941E-5</v>
      </c>
      <c r="G2" s="7">
        <f>LCI_default_S1!AH2/LCIA_Methods!D7</f>
        <v>6.8709043775104949E-7</v>
      </c>
      <c r="H2" s="7">
        <f>LCI_default_S1!AI2/LCIA_Methods!D8</f>
        <v>5.591381670356989E-5</v>
      </c>
      <c r="I2" s="7">
        <f>LCI_default_S1!AJ2/LCIA_Methods!D9</f>
        <v>1.7540831269260144E-5</v>
      </c>
      <c r="J2" s="7">
        <f>LCI_default_S1!AK2/LCIA_Methods!D10</f>
        <v>2.3853879583399538E-5</v>
      </c>
      <c r="K2" s="7">
        <f>LCI_default_S1!AL2/LCIA_Methods!D11</f>
        <v>6.6547676375980974E-7</v>
      </c>
      <c r="L2" s="7">
        <f>LCI_default_S1!AM2/LCIA_Methods!D12</f>
        <v>3.7194471275272694E-6</v>
      </c>
      <c r="M2" s="7">
        <f>LCI_default_S1!AN2/LCIA_Methods!D13</f>
        <v>4.4550231517895892E-6</v>
      </c>
      <c r="N2" s="7">
        <f>LCI_default_S1!AO2/LCIA_Methods!D14</f>
        <v>3.1292488065033791E-7</v>
      </c>
      <c r="O2" s="7">
        <f>LCI_default_S1!AP2/LCIA_Methods!D15</f>
        <v>1.0545974557006771E-6</v>
      </c>
      <c r="P2" s="7">
        <f>LCI_default_S1!AQ2/LCIA_Methods!D16</f>
        <v>1.7549748265791667E-6</v>
      </c>
      <c r="Q2" s="7">
        <f>LCI_default_S1!AR2/LCIA_Methods!D17</f>
        <v>9.8793569506313315E-6</v>
      </c>
    </row>
    <row r="3" spans="1:17" x14ac:dyDescent="0.35">
      <c r="A3" s="5" t="s">
        <v>2</v>
      </c>
      <c r="B3" s="7">
        <f>LCI_default_S1!AC5/LCIA_Methods!D2</f>
        <v>2.7409496971229465E-6</v>
      </c>
      <c r="C3" s="7">
        <f>LCI_default_S1!AD5/LCIA_Methods!D3</f>
        <v>-1.3586492593871736E-8</v>
      </c>
      <c r="D3" s="7">
        <f>LCI_default_S1!AE5/LCIA_Methods!D4</f>
        <v>-2.5942593023479366E-7</v>
      </c>
      <c r="E3" s="7">
        <f>LCI_default_S1!AF5/LCIA_Methods!D5</f>
        <v>-2.033549477626514E-7</v>
      </c>
      <c r="F3" s="7">
        <f>LCI_default_S1!AG5/LCIA_Methods!D6</f>
        <v>2.7915116314285824E-7</v>
      </c>
      <c r="G3" s="7">
        <f>LCI_default_S1!AH5/LCIA_Methods!D7</f>
        <v>6.3331909762064483E-9</v>
      </c>
      <c r="H3" s="7">
        <f>LCI_default_S1!AI5/LCIA_Methods!D8</f>
        <v>2.4223643651261509E-4</v>
      </c>
      <c r="I3" s="7">
        <f>LCI_default_S1!AJ5/LCIA_Methods!D9</f>
        <v>1.2708808055577815E-6</v>
      </c>
      <c r="J3" s="7">
        <f>LCI_default_S1!AK5/LCIA_Methods!D10</f>
        <v>1.6008029415914454E-6</v>
      </c>
      <c r="K3" s="7">
        <f>LCI_default_S1!AL5/LCIA_Methods!D11</f>
        <v>1.3693785265613634E-7</v>
      </c>
      <c r="L3" s="7">
        <f>LCI_default_S1!AM5/LCIA_Methods!D12</f>
        <v>-2.8382513047685077E-8</v>
      </c>
      <c r="M3" s="7">
        <f>LCI_default_S1!AN5/LCIA_Methods!D13</f>
        <v>-1.3051027696205358E-7</v>
      </c>
      <c r="N3" s="7">
        <f>LCI_default_S1!AO5/LCIA_Methods!D14</f>
        <v>-1.6917133855691117E-8</v>
      </c>
      <c r="O3" s="7">
        <f>LCI_default_S1!AP5/LCIA_Methods!D15</f>
        <v>2.2275439915546349E-6</v>
      </c>
      <c r="P3" s="7">
        <f>LCI_default_S1!AQ5/LCIA_Methods!D16</f>
        <v>1.7697392956398271E-7</v>
      </c>
      <c r="Q3" s="7">
        <f>LCI_default_S1!AR5/LCIA_Methods!D17</f>
        <v>1.1167970250638838E-6</v>
      </c>
    </row>
    <row r="4" spans="1:17" x14ac:dyDescent="0.35">
      <c r="A4" s="5" t="s">
        <v>3</v>
      </c>
      <c r="B4" s="7">
        <f>LCI_default_S1!AC12/LCIA_Methods!D2</f>
        <v>1.2107475887047672E-5</v>
      </c>
      <c r="C4" s="7">
        <f>LCI_default_S1!AD12/LCIA_Methods!D3</f>
        <v>5.0595860344649063E-7</v>
      </c>
      <c r="D4" s="7">
        <f>LCI_default_S1!AE12/LCIA_Methods!D4</f>
        <v>4.7463307612436326E-5</v>
      </c>
      <c r="E4" s="7">
        <f>LCI_default_S1!AF12/LCIA_Methods!D5</f>
        <v>1.2606364483066131E-5</v>
      </c>
      <c r="F4" s="7">
        <f>LCI_default_S1!AG12/LCIA_Methods!D6</f>
        <v>1.363209947779046E-5</v>
      </c>
      <c r="G4" s="7">
        <f>LCI_default_S1!AH12/LCIA_Methods!D7</f>
        <v>8.5727974944476011E-7</v>
      </c>
      <c r="H4" s="7">
        <f>LCI_default_S1!AI12/LCIA_Methods!D8</f>
        <v>9.3331617513085806E-6</v>
      </c>
      <c r="I4" s="7">
        <f>LCI_default_S1!AJ12/LCIA_Methods!D9</f>
        <v>2.1608318885185734E-5</v>
      </c>
      <c r="J4" s="7">
        <f>LCI_default_S1!AK12/LCIA_Methods!D10</f>
        <v>2.9417148743851559E-5</v>
      </c>
      <c r="K4" s="7">
        <f>LCI_default_S1!AL12/LCIA_Methods!D11</f>
        <v>7.9761149153572808E-7</v>
      </c>
      <c r="L4" s="7">
        <f>LCI_default_S1!AM12/LCIA_Methods!D12</f>
        <v>4.6564045376710075E-6</v>
      </c>
      <c r="M4" s="7">
        <f>LCI_default_S1!AN12/LCIA_Methods!D13</f>
        <v>5.6014065089774995E-6</v>
      </c>
      <c r="N4" s="7">
        <f>LCI_default_S1!AO12/LCIA_Methods!D14</f>
        <v>3.9538538427684513E-7</v>
      </c>
      <c r="O4" s="7">
        <f>LCI_default_S1!AP12/LCIA_Methods!D15</f>
        <v>7.613608217371877E-7</v>
      </c>
      <c r="P4" s="7">
        <f>LCI_default_S1!AQ12/LCIA_Methods!D16</f>
        <v>2.1494750508329623E-6</v>
      </c>
      <c r="Q4" s="7">
        <f>LCI_default_S1!AR12/LCIA_Methods!D17</f>
        <v>1.2069996932023193E-5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LCI_default_S2!AC2/LCIA_Methods!D2</f>
        <v>1.0234170649062729E-5</v>
      </c>
      <c r="C2" s="7">
        <f>LCI_default_S2!AD2/LCIA_Methods!D3</f>
        <v>4.0204958423841818E-7</v>
      </c>
      <c r="D2" s="7">
        <f>LCI_default_S2!AE2/LCIA_Methods!D4</f>
        <v>3.7918760903902107E-5</v>
      </c>
      <c r="E2" s="7">
        <f>LCI_default_S2!AF2/LCIA_Methods!D5</f>
        <v>1.0044420596900375E-5</v>
      </c>
      <c r="F2" s="7">
        <f>LCI_default_S2!AG2/LCIA_Methods!D6</f>
        <v>1.0961509814860941E-5</v>
      </c>
      <c r="G2" s="7">
        <f>LCI_default_S2!AH2/LCIA_Methods!D7</f>
        <v>6.8709043775104949E-7</v>
      </c>
      <c r="H2" s="7">
        <f>LCI_default_S2!AI2/LCIA_Methods!D8</f>
        <v>5.591381670356989E-5</v>
      </c>
      <c r="I2" s="7">
        <f>LCI_default_S2!AJ2/LCIA_Methods!D9</f>
        <v>1.7540831269260144E-5</v>
      </c>
      <c r="J2" s="7">
        <f>LCI_default_S2!AK2/LCIA_Methods!D10</f>
        <v>2.3853879583399538E-5</v>
      </c>
      <c r="K2" s="7">
        <f>LCI_default_S2!AL2/LCIA_Methods!D11</f>
        <v>6.6547676375980974E-7</v>
      </c>
      <c r="L2" s="7">
        <f>LCI_default_S2!AM2/LCIA_Methods!D12</f>
        <v>3.7194471275272694E-6</v>
      </c>
      <c r="M2" s="7">
        <f>LCI_default_S2!AN2/LCIA_Methods!D13</f>
        <v>4.4550231517895892E-6</v>
      </c>
      <c r="N2" s="7">
        <f>LCI_default_S2!AO2/LCIA_Methods!D14</f>
        <v>3.1292488065033791E-7</v>
      </c>
      <c r="O2" s="7">
        <f>LCI_default_S2!AP2/LCIA_Methods!D15</f>
        <v>1.0545974557006771E-6</v>
      </c>
      <c r="P2" s="7">
        <f>LCI_default_S2!AQ2/LCIA_Methods!D16</f>
        <v>1.7549748265791667E-6</v>
      </c>
      <c r="Q2" s="7">
        <f>LCI_default_S2!AR2/LCIA_Methods!D17</f>
        <v>9.8793569506313315E-6</v>
      </c>
    </row>
    <row r="3" spans="1:17" x14ac:dyDescent="0.35">
      <c r="A3" s="5" t="s">
        <v>2</v>
      </c>
      <c r="B3" s="7">
        <f>LCI_default_S2!AC5/LCIA_Methods!D2</f>
        <v>2.7409496971229465E-6</v>
      </c>
      <c r="C3" s="7">
        <f>LCI_default_S2!AD5/LCIA_Methods!D3</f>
        <v>-1.3586492593871736E-8</v>
      </c>
      <c r="D3" s="7">
        <f>LCI_default_S2!AE5/LCIA_Methods!D4</f>
        <v>-2.5942593023479366E-7</v>
      </c>
      <c r="E3" s="7">
        <f>LCI_default_S2!AF5/LCIA_Methods!D5</f>
        <v>-2.033549477626514E-7</v>
      </c>
      <c r="F3" s="7">
        <f>LCI_default_S2!AG5/LCIA_Methods!D6</f>
        <v>2.7915116314285824E-7</v>
      </c>
      <c r="G3" s="7">
        <f>LCI_default_S2!AH5/LCIA_Methods!D7</f>
        <v>6.3331909762064483E-9</v>
      </c>
      <c r="H3" s="7">
        <f>LCI_default_S2!AI5/LCIA_Methods!D8</f>
        <v>2.4223643651261509E-4</v>
      </c>
      <c r="I3" s="7">
        <f>LCI_default_S2!AJ5/LCIA_Methods!D9</f>
        <v>1.2708808055577815E-6</v>
      </c>
      <c r="J3" s="7">
        <f>LCI_default_S2!AK5/LCIA_Methods!D10</f>
        <v>1.6008029415914454E-6</v>
      </c>
      <c r="K3" s="7">
        <f>LCI_default_S2!AL5/LCIA_Methods!D11</f>
        <v>1.3693785265613634E-7</v>
      </c>
      <c r="L3" s="7">
        <f>LCI_default_S2!AM5/LCIA_Methods!D12</f>
        <v>-2.8382513047685077E-8</v>
      </c>
      <c r="M3" s="7">
        <f>LCI_default_S2!AN5/LCIA_Methods!D13</f>
        <v>-1.3051027696205358E-7</v>
      </c>
      <c r="N3" s="7">
        <f>LCI_default_S2!AO5/LCIA_Methods!D14</f>
        <v>-1.6917133855691117E-8</v>
      </c>
      <c r="O3" s="7">
        <f>LCI_default_S2!AP5/LCIA_Methods!D15</f>
        <v>2.2275439915546349E-6</v>
      </c>
      <c r="P3" s="7">
        <f>LCI_default_S2!AQ5/LCIA_Methods!D16</f>
        <v>1.7697392956398271E-7</v>
      </c>
      <c r="Q3" s="7">
        <f>LCI_default_S2!AR5/LCIA_Methods!D17</f>
        <v>1.1167970250638838E-6</v>
      </c>
    </row>
    <row r="4" spans="1:17" x14ac:dyDescent="0.35">
      <c r="A4" s="5" t="s">
        <v>3</v>
      </c>
      <c r="B4" s="7">
        <f>LCI_default_S2!AC12/LCIA_Methods!D2</f>
        <v>1.2107475887047672E-5</v>
      </c>
      <c r="C4" s="7">
        <f>LCI_default_S2!AD12/LCIA_Methods!D3</f>
        <v>5.0595860344649063E-7</v>
      </c>
      <c r="D4" s="7">
        <f>LCI_default_S2!AE12/LCIA_Methods!D4</f>
        <v>4.7463307612436326E-5</v>
      </c>
      <c r="E4" s="7">
        <f>LCI_default_S2!AF12/LCIA_Methods!D5</f>
        <v>1.2606364483066131E-5</v>
      </c>
      <c r="F4" s="7">
        <f>LCI_default_S2!AG12/LCIA_Methods!D6</f>
        <v>1.363209947779046E-5</v>
      </c>
      <c r="G4" s="7">
        <f>LCI_default_S2!AH12/LCIA_Methods!D7</f>
        <v>8.5727974944476011E-7</v>
      </c>
      <c r="H4" s="7">
        <f>LCI_default_S2!AI12/LCIA_Methods!D8</f>
        <v>9.3331617513085806E-6</v>
      </c>
      <c r="I4" s="7">
        <f>LCI_default_S2!AJ12/LCIA_Methods!D9</f>
        <v>2.1608318885185734E-5</v>
      </c>
      <c r="J4" s="7">
        <f>LCI_default_S2!AK12/LCIA_Methods!D10</f>
        <v>2.9417148743851559E-5</v>
      </c>
      <c r="K4" s="7">
        <f>LCI_default_S2!AL12/LCIA_Methods!D11</f>
        <v>7.9761149153572808E-7</v>
      </c>
      <c r="L4" s="7">
        <f>LCI_default_S2!AM12/LCIA_Methods!D12</f>
        <v>4.6564045376710075E-6</v>
      </c>
      <c r="M4" s="7">
        <f>LCI_default_S2!AN12/LCIA_Methods!D13</f>
        <v>5.6014065089774995E-6</v>
      </c>
      <c r="N4" s="7">
        <f>LCI_default_S2!AO12/LCIA_Methods!D14</f>
        <v>3.9538538427684513E-7</v>
      </c>
      <c r="O4" s="7">
        <f>LCI_default_S2!AP12/LCIA_Methods!D15</f>
        <v>7.613608217371877E-7</v>
      </c>
      <c r="P4" s="7">
        <f>LCI_default_S2!AQ12/LCIA_Methods!D16</f>
        <v>2.1494750508329623E-6</v>
      </c>
      <c r="Q4" s="7">
        <f>LCI_default_S2!AR12/LCIA_Methods!D17</f>
        <v>1.2069996932023193E-5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LCI_default_S3!AC2/LCIA_Methods!D2</f>
        <v>1.0234170649062729E-5</v>
      </c>
      <c r="C2" s="7">
        <f>LCI_default_S3!AD2/LCIA_Methods!D3</f>
        <v>4.0204958423841818E-7</v>
      </c>
      <c r="D2" s="7">
        <f>LCI_default_S3!AE2/LCIA_Methods!D4</f>
        <v>3.7918760903902107E-5</v>
      </c>
      <c r="E2" s="7">
        <f>LCI_default_S3!AF2/LCIA_Methods!D5</f>
        <v>1.0044420596900375E-5</v>
      </c>
      <c r="F2" s="7">
        <f>LCI_default_S3!AG2/LCIA_Methods!D6</f>
        <v>1.0961509814860941E-5</v>
      </c>
      <c r="G2" s="7">
        <f>LCI_default_S3!AH2/LCIA_Methods!D7</f>
        <v>6.8709043775104949E-7</v>
      </c>
      <c r="H2" s="7">
        <f>LCI_default_S3!AI2/LCIA_Methods!D8</f>
        <v>5.591381670356989E-5</v>
      </c>
      <c r="I2" s="7">
        <f>LCI_default_S3!AJ2/LCIA_Methods!D9</f>
        <v>1.7540831269260144E-5</v>
      </c>
      <c r="J2" s="7">
        <f>LCI_default_S3!AK2/LCIA_Methods!D10</f>
        <v>2.3853879583399538E-5</v>
      </c>
      <c r="K2" s="7">
        <f>LCI_default_S3!AL2/LCIA_Methods!D11</f>
        <v>6.6547676375980974E-7</v>
      </c>
      <c r="L2" s="7">
        <f>LCI_default_S3!AM2/LCIA_Methods!D12</f>
        <v>3.7194471275272694E-6</v>
      </c>
      <c r="M2" s="7">
        <f>LCI_default_S3!AN2/LCIA_Methods!D13</f>
        <v>4.4550231517895892E-6</v>
      </c>
      <c r="N2" s="7">
        <f>LCI_default_S3!AO2/LCIA_Methods!D14</f>
        <v>3.1292488065033791E-7</v>
      </c>
      <c r="O2" s="7">
        <f>LCI_default_S3!AP2/LCIA_Methods!D15</f>
        <v>1.0545974557006771E-6</v>
      </c>
      <c r="P2" s="7">
        <f>LCI_default_S3!AQ2/LCIA_Methods!D16</f>
        <v>1.7549748265791667E-6</v>
      </c>
      <c r="Q2" s="7">
        <f>LCI_default_S3!AR2/LCIA_Methods!D17</f>
        <v>9.8793569506313315E-6</v>
      </c>
    </row>
    <row r="3" spans="1:17" x14ac:dyDescent="0.35">
      <c r="A3" s="5" t="s">
        <v>2</v>
      </c>
      <c r="B3" s="7">
        <f>LCI_default_S3!AC5/LCIA_Methods!D2</f>
        <v>2.7409496971229465E-6</v>
      </c>
      <c r="C3" s="7">
        <f>LCI_default_S3!AD5/LCIA_Methods!D3</f>
        <v>-1.3586492593871736E-8</v>
      </c>
      <c r="D3" s="7">
        <f>LCI_default_S3!AE5/LCIA_Methods!D4</f>
        <v>-2.5942593023479366E-7</v>
      </c>
      <c r="E3" s="7">
        <f>LCI_default_S3!AF5/LCIA_Methods!D5</f>
        <v>-2.033549477626514E-7</v>
      </c>
      <c r="F3" s="7">
        <f>LCI_default_S3!AG5/LCIA_Methods!D6</f>
        <v>2.7915116314285824E-7</v>
      </c>
      <c r="G3" s="7">
        <f>LCI_default_S3!AH5/LCIA_Methods!D7</f>
        <v>6.3331909762064483E-9</v>
      </c>
      <c r="H3" s="7">
        <f>LCI_default_S3!AI5/LCIA_Methods!D8</f>
        <v>2.4223643651261509E-4</v>
      </c>
      <c r="I3" s="7">
        <f>LCI_default_S3!AJ5/LCIA_Methods!D9</f>
        <v>1.2708808055577815E-6</v>
      </c>
      <c r="J3" s="7">
        <f>LCI_default_S3!AK5/LCIA_Methods!D10</f>
        <v>1.6008029415914454E-6</v>
      </c>
      <c r="K3" s="7">
        <f>LCI_default_S3!AL5/LCIA_Methods!D11</f>
        <v>1.3693785265613634E-7</v>
      </c>
      <c r="L3" s="7">
        <f>LCI_default_S3!AM5/LCIA_Methods!D12</f>
        <v>-2.8382513047685077E-8</v>
      </c>
      <c r="M3" s="7">
        <f>LCI_default_S3!AN5/LCIA_Methods!D13</f>
        <v>-1.3051027696205358E-7</v>
      </c>
      <c r="N3" s="7">
        <f>LCI_default_S3!AO5/LCIA_Methods!D14</f>
        <v>-1.6917133855691117E-8</v>
      </c>
      <c r="O3" s="7">
        <f>LCI_default_S3!AP5/LCIA_Methods!D15</f>
        <v>2.2275439915546349E-6</v>
      </c>
      <c r="P3" s="7">
        <f>LCI_default_S3!AQ5/LCIA_Methods!D16</f>
        <v>1.7697392956398271E-7</v>
      </c>
      <c r="Q3" s="7">
        <f>LCI_default_S3!AR5/LCIA_Methods!D17</f>
        <v>1.1167970250638838E-6</v>
      </c>
    </row>
    <row r="4" spans="1:17" x14ac:dyDescent="0.35">
      <c r="A4" s="5" t="s">
        <v>3</v>
      </c>
      <c r="B4" s="7">
        <f>LCI_default_S3!AC12/LCIA_Methods!D2</f>
        <v>1.2107475887047672E-5</v>
      </c>
      <c r="C4" s="7">
        <f>LCI_default_S3!AD12/LCIA_Methods!D3</f>
        <v>5.0595860344649063E-7</v>
      </c>
      <c r="D4" s="7">
        <f>LCI_default_S3!AE12/LCIA_Methods!D4</f>
        <v>4.7463307612436326E-5</v>
      </c>
      <c r="E4" s="7">
        <f>LCI_default_S3!AF12/LCIA_Methods!D5</f>
        <v>1.2606364483066131E-5</v>
      </c>
      <c r="F4" s="7">
        <f>LCI_default_S3!AG12/LCIA_Methods!D6</f>
        <v>1.363209947779046E-5</v>
      </c>
      <c r="G4" s="7">
        <f>LCI_default_S3!AH12/LCIA_Methods!D7</f>
        <v>8.5727974944476011E-7</v>
      </c>
      <c r="H4" s="7">
        <f>LCI_default_S3!AI12/LCIA_Methods!D8</f>
        <v>9.3331617513085806E-6</v>
      </c>
      <c r="I4" s="7">
        <f>LCI_default_S3!AJ12/LCIA_Methods!D9</f>
        <v>2.1608318885185734E-5</v>
      </c>
      <c r="J4" s="7">
        <f>LCI_default_S3!AK12/LCIA_Methods!D10</f>
        <v>2.9417148743851559E-5</v>
      </c>
      <c r="K4" s="7">
        <f>LCI_default_S3!AL12/LCIA_Methods!D11</f>
        <v>7.9761149153572808E-7</v>
      </c>
      <c r="L4" s="7">
        <f>LCI_default_S3!AM12/LCIA_Methods!D12</f>
        <v>4.6564045376710075E-6</v>
      </c>
      <c r="M4" s="7">
        <f>LCI_default_S3!AN12/LCIA_Methods!D13</f>
        <v>5.6014065089774995E-6</v>
      </c>
      <c r="N4" s="7">
        <f>LCI_default_S3!AO12/LCIA_Methods!D14</f>
        <v>3.9538538427684513E-7</v>
      </c>
      <c r="O4" s="7">
        <f>LCI_default_S3!AP12/LCIA_Methods!D15</f>
        <v>7.613608217371877E-7</v>
      </c>
      <c r="P4" s="7">
        <f>LCI_default_S3!AQ12/LCIA_Methods!D16</f>
        <v>2.1494750508329623E-6</v>
      </c>
      <c r="Q4" s="7">
        <f>LCI_default_S3!AR12/LCIA_Methods!D17</f>
        <v>1.2069996932023193E-5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LCI_default_S4!AC2/LCIA_Methods!D2</f>
        <v>1.0234170649062729E-5</v>
      </c>
      <c r="C2" s="7">
        <f>LCI_default_S4!AD2/LCIA_Methods!D3</f>
        <v>4.0204958423841818E-7</v>
      </c>
      <c r="D2" s="7">
        <f>LCI_default_S4!AE2/LCIA_Methods!D4</f>
        <v>3.7918760903902107E-5</v>
      </c>
      <c r="E2" s="7">
        <f>LCI_default_S4!AF2/LCIA_Methods!D5</f>
        <v>1.0044420596900375E-5</v>
      </c>
      <c r="F2" s="7">
        <f>LCI_default_S4!AG2/LCIA_Methods!D6</f>
        <v>1.0961509814860941E-5</v>
      </c>
      <c r="G2" s="7">
        <f>LCI_default_S4!AH2/LCIA_Methods!D7</f>
        <v>6.8709043775104949E-7</v>
      </c>
      <c r="H2" s="7">
        <f>LCI_default_S4!AI2/LCIA_Methods!D8</f>
        <v>5.591381670356989E-5</v>
      </c>
      <c r="I2" s="7">
        <f>LCI_default_S4!AJ2/LCIA_Methods!D9</f>
        <v>1.7540831269260144E-5</v>
      </c>
      <c r="J2" s="7">
        <f>LCI_default_S4!AK2/LCIA_Methods!D10</f>
        <v>2.3853879583399538E-5</v>
      </c>
      <c r="K2" s="7">
        <f>LCI_default_S4!AL2/LCIA_Methods!D11</f>
        <v>6.6547676375980974E-7</v>
      </c>
      <c r="L2" s="7">
        <f>LCI_default_S4!AM2/LCIA_Methods!D12</f>
        <v>3.7194471275272694E-6</v>
      </c>
      <c r="M2" s="7">
        <f>LCI_default_S4!AN2/LCIA_Methods!D13</f>
        <v>4.4550231517895892E-6</v>
      </c>
      <c r="N2" s="7">
        <f>LCI_default_S4!AO2/LCIA_Methods!D14</f>
        <v>3.1292488065033791E-7</v>
      </c>
      <c r="O2" s="7">
        <f>LCI_default_S4!AP2/LCIA_Methods!D15</f>
        <v>1.0545974557006771E-6</v>
      </c>
      <c r="P2" s="7">
        <f>LCI_default_S4!AQ2/LCIA_Methods!D16</f>
        <v>1.7549748265791667E-6</v>
      </c>
      <c r="Q2" s="7">
        <f>LCI_default_S4!AR2/LCIA_Methods!D17</f>
        <v>9.8793569506313315E-6</v>
      </c>
    </row>
    <row r="3" spans="1:17" x14ac:dyDescent="0.35">
      <c r="A3" s="5" t="s">
        <v>2</v>
      </c>
      <c r="B3" s="7">
        <f>LCI_default_S4!AC5/LCIA_Methods!D2</f>
        <v>2.7409496971229465E-6</v>
      </c>
      <c r="C3" s="7">
        <f>LCI_default_S4!AD5/LCIA_Methods!D3</f>
        <v>-1.3586492593871736E-8</v>
      </c>
      <c r="D3" s="7">
        <f>LCI_default_S4!AE5/LCIA_Methods!D4</f>
        <v>-2.5942593023479366E-7</v>
      </c>
      <c r="E3" s="7">
        <f>LCI_default_S4!AF5/LCIA_Methods!D5</f>
        <v>-2.033549477626514E-7</v>
      </c>
      <c r="F3" s="7">
        <f>LCI_default_S4!AG5/LCIA_Methods!D6</f>
        <v>2.7915116314285824E-7</v>
      </c>
      <c r="G3" s="7">
        <f>LCI_default_S4!AH5/LCIA_Methods!D7</f>
        <v>6.3331909762064483E-9</v>
      </c>
      <c r="H3" s="7">
        <f>LCI_default_S4!AI5/LCIA_Methods!D8</f>
        <v>2.4223643651261509E-4</v>
      </c>
      <c r="I3" s="7">
        <f>LCI_default_S4!AJ5/LCIA_Methods!D9</f>
        <v>1.2708808055577815E-6</v>
      </c>
      <c r="J3" s="7">
        <f>LCI_default_S4!AK5/LCIA_Methods!D10</f>
        <v>1.6008029415914454E-6</v>
      </c>
      <c r="K3" s="7">
        <f>LCI_default_S4!AL5/LCIA_Methods!D11</f>
        <v>1.3693785265613634E-7</v>
      </c>
      <c r="L3" s="7">
        <f>LCI_default_S4!AM5/LCIA_Methods!D12</f>
        <v>-2.8382513047685077E-8</v>
      </c>
      <c r="M3" s="7">
        <f>LCI_default_S4!AN5/LCIA_Methods!D13</f>
        <v>-1.3051027696205358E-7</v>
      </c>
      <c r="N3" s="7">
        <f>LCI_default_S4!AO5/LCIA_Methods!D14</f>
        <v>-1.6917133855691117E-8</v>
      </c>
      <c r="O3" s="7">
        <f>LCI_default_S4!AP5/LCIA_Methods!D15</f>
        <v>2.2275439915546349E-6</v>
      </c>
      <c r="P3" s="7">
        <f>LCI_default_S4!AQ5/LCIA_Methods!D16</f>
        <v>1.7697392956398271E-7</v>
      </c>
      <c r="Q3" s="7">
        <f>LCI_default_S4!AR5/LCIA_Methods!D17</f>
        <v>1.1167970250638838E-6</v>
      </c>
    </row>
    <row r="4" spans="1:17" x14ac:dyDescent="0.35">
      <c r="A4" s="5" t="s">
        <v>3</v>
      </c>
      <c r="B4" s="7">
        <f>LCI_default_S4!AC12/LCIA_Methods!D2</f>
        <v>1.2107475887047672E-5</v>
      </c>
      <c r="C4" s="7">
        <f>LCI_default_S4!AD12/LCIA_Methods!D3</f>
        <v>5.0595860344649063E-7</v>
      </c>
      <c r="D4" s="7">
        <f>LCI_default_S4!AE12/LCIA_Methods!D4</f>
        <v>4.7463307612436326E-5</v>
      </c>
      <c r="E4" s="7">
        <f>LCI_default_S4!AF12/LCIA_Methods!D5</f>
        <v>1.2606364483066131E-5</v>
      </c>
      <c r="F4" s="7">
        <f>LCI_default_S4!AG12/LCIA_Methods!D6</f>
        <v>1.363209947779046E-5</v>
      </c>
      <c r="G4" s="7">
        <f>LCI_default_S4!AH12/LCIA_Methods!D7</f>
        <v>8.5727974944476011E-7</v>
      </c>
      <c r="H4" s="7">
        <f>LCI_default_S4!AI12/LCIA_Methods!D8</f>
        <v>9.3331617513085806E-6</v>
      </c>
      <c r="I4" s="7">
        <f>LCI_default_S4!AJ12/LCIA_Methods!D9</f>
        <v>2.1608318885185734E-5</v>
      </c>
      <c r="J4" s="7">
        <f>LCI_default_S4!AK12/LCIA_Methods!D10</f>
        <v>2.9417148743851559E-5</v>
      </c>
      <c r="K4" s="7">
        <f>LCI_default_S4!AL12/LCIA_Methods!D11</f>
        <v>7.9761149153572808E-7</v>
      </c>
      <c r="L4" s="7">
        <f>LCI_default_S4!AM12/LCIA_Methods!D12</f>
        <v>4.6564045376710075E-6</v>
      </c>
      <c r="M4" s="7">
        <f>LCI_default_S4!AN12/LCIA_Methods!D13</f>
        <v>5.6014065089774995E-6</v>
      </c>
      <c r="N4" s="7">
        <f>LCI_default_S4!AO12/LCIA_Methods!D14</f>
        <v>3.9538538427684513E-7</v>
      </c>
      <c r="O4" s="7">
        <f>LCI_default_S4!AP12/LCIA_Methods!D15</f>
        <v>7.613608217371877E-7</v>
      </c>
      <c r="P4" s="7">
        <f>LCI_default_S4!AQ12/LCIA_Methods!D16</f>
        <v>2.1494750508329623E-6</v>
      </c>
      <c r="Q4" s="7">
        <f>LCI_default_S4!AR12/LCIA_Methods!D17</f>
        <v>1.2069996932023193E-5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LCI_default_S5!AC2/LCIA_Methods!D2</f>
        <v>1.0234170649062729E-5</v>
      </c>
      <c r="C2" s="7">
        <f>LCI_default_S5!AD2/LCIA_Methods!D3</f>
        <v>4.0204958423841818E-7</v>
      </c>
      <c r="D2" s="7">
        <f>LCI_default_S5!AE2/LCIA_Methods!D4</f>
        <v>3.7918760903902107E-5</v>
      </c>
      <c r="E2" s="7">
        <f>LCI_default_S5!AF2/LCIA_Methods!D5</f>
        <v>1.0044420596900375E-5</v>
      </c>
      <c r="F2" s="7">
        <f>LCI_default_S5!AG2/LCIA_Methods!D6</f>
        <v>1.0961509814860941E-5</v>
      </c>
      <c r="G2" s="7">
        <f>LCI_default_S5!AH2/LCIA_Methods!D7</f>
        <v>6.8709043775104949E-7</v>
      </c>
      <c r="H2" s="7">
        <f>LCI_default_S5!AI2/LCIA_Methods!D8</f>
        <v>5.591381670356989E-5</v>
      </c>
      <c r="I2" s="7">
        <f>LCI_default_S5!AJ2/LCIA_Methods!D9</f>
        <v>1.7540831269260144E-5</v>
      </c>
      <c r="J2" s="7">
        <f>LCI_default_S5!AK2/LCIA_Methods!D10</f>
        <v>2.3853879583399538E-5</v>
      </c>
      <c r="K2" s="7">
        <f>LCI_default_S5!AL2/LCIA_Methods!D11</f>
        <v>6.6547676375980974E-7</v>
      </c>
      <c r="L2" s="7">
        <f>LCI_default_S5!AM2/LCIA_Methods!D12</f>
        <v>3.7194471275272694E-6</v>
      </c>
      <c r="M2" s="7">
        <f>LCI_default_S5!AN2/LCIA_Methods!D13</f>
        <v>4.4550231517895892E-6</v>
      </c>
      <c r="N2" s="7">
        <f>LCI_default_S5!AO2/LCIA_Methods!D14</f>
        <v>3.1292488065033791E-7</v>
      </c>
      <c r="O2" s="7">
        <f>LCI_default_S5!AP2/LCIA_Methods!D15</f>
        <v>1.0545974557006771E-6</v>
      </c>
      <c r="P2" s="7">
        <f>LCI_default_S5!AQ2/LCIA_Methods!D16</f>
        <v>1.7549748265791667E-6</v>
      </c>
      <c r="Q2" s="7">
        <f>LCI_default_S5!AR2/LCIA_Methods!D17</f>
        <v>9.8793569506313315E-6</v>
      </c>
    </row>
    <row r="3" spans="1:17" x14ac:dyDescent="0.35">
      <c r="A3" s="5" t="s">
        <v>2</v>
      </c>
      <c r="B3" s="7">
        <f>LCI_default_S5!AC5/LCIA_Methods!D2</f>
        <v>2.7409496971229465E-6</v>
      </c>
      <c r="C3" s="7">
        <f>LCI_default_S5!AD5/LCIA_Methods!D3</f>
        <v>-1.3586492593871736E-8</v>
      </c>
      <c r="D3" s="7">
        <f>LCI_default_S5!AE5/LCIA_Methods!D4</f>
        <v>-2.5942593023479366E-7</v>
      </c>
      <c r="E3" s="7">
        <f>LCI_default_S5!AF5/LCIA_Methods!D5</f>
        <v>-2.033549477626514E-7</v>
      </c>
      <c r="F3" s="7">
        <f>LCI_default_S5!AG5/LCIA_Methods!D6</f>
        <v>2.7915116314285824E-7</v>
      </c>
      <c r="G3" s="7">
        <f>LCI_default_S5!AH5/LCIA_Methods!D7</f>
        <v>6.3331909762064483E-9</v>
      </c>
      <c r="H3" s="7">
        <f>LCI_default_S5!AI5/LCIA_Methods!D8</f>
        <v>2.4223643651261509E-4</v>
      </c>
      <c r="I3" s="7">
        <f>LCI_default_S5!AJ5/LCIA_Methods!D9</f>
        <v>1.2708808055577815E-6</v>
      </c>
      <c r="J3" s="7">
        <f>LCI_default_S5!AK5/LCIA_Methods!D10</f>
        <v>1.6008029415914454E-6</v>
      </c>
      <c r="K3" s="7">
        <f>LCI_default_S5!AL5/LCIA_Methods!D11</f>
        <v>1.3693785265613634E-7</v>
      </c>
      <c r="L3" s="7">
        <f>LCI_default_S5!AM5/LCIA_Methods!D12</f>
        <v>-2.8382513047685077E-8</v>
      </c>
      <c r="M3" s="7">
        <f>LCI_default_S5!AN5/LCIA_Methods!D13</f>
        <v>-1.3051027696205358E-7</v>
      </c>
      <c r="N3" s="7">
        <f>LCI_default_S5!AO5/LCIA_Methods!D14</f>
        <v>-1.6917133855691117E-8</v>
      </c>
      <c r="O3" s="7">
        <f>LCI_default_S5!AP5/LCIA_Methods!D15</f>
        <v>2.2275439915546349E-6</v>
      </c>
      <c r="P3" s="7">
        <f>LCI_default_S5!AQ5/LCIA_Methods!D16</f>
        <v>1.7697392956398271E-7</v>
      </c>
      <c r="Q3" s="7">
        <f>LCI_default_S5!AR5/LCIA_Methods!D17</f>
        <v>1.1167970250638838E-6</v>
      </c>
    </row>
    <row r="4" spans="1:17" x14ac:dyDescent="0.35">
      <c r="A4" s="5" t="s">
        <v>3</v>
      </c>
      <c r="B4" s="7">
        <f>LCI_default_S5!AC12/LCIA_Methods!D2</f>
        <v>1.2107475887047672E-5</v>
      </c>
      <c r="C4" s="7">
        <f>LCI_default_S5!AD12/LCIA_Methods!D3</f>
        <v>5.0595860344649063E-7</v>
      </c>
      <c r="D4" s="7">
        <f>LCI_default_S5!AE12/LCIA_Methods!D4</f>
        <v>4.7463307612436326E-5</v>
      </c>
      <c r="E4" s="7">
        <f>LCI_default_S5!AF12/LCIA_Methods!D5</f>
        <v>1.2606364483066131E-5</v>
      </c>
      <c r="F4" s="7">
        <f>LCI_default_S5!AG12/LCIA_Methods!D6</f>
        <v>1.363209947779046E-5</v>
      </c>
      <c r="G4" s="7">
        <f>LCI_default_S5!AH12/LCIA_Methods!D7</f>
        <v>8.5727974944476011E-7</v>
      </c>
      <c r="H4" s="7">
        <f>LCI_default_S5!AI12/LCIA_Methods!D8</f>
        <v>9.3331617513085806E-6</v>
      </c>
      <c r="I4" s="7">
        <f>LCI_default_S5!AJ12/LCIA_Methods!D9</f>
        <v>2.1608318885185734E-5</v>
      </c>
      <c r="J4" s="7">
        <f>LCI_default_S5!AK12/LCIA_Methods!D10</f>
        <v>2.9417148743851559E-5</v>
      </c>
      <c r="K4" s="7">
        <f>LCI_default_S5!AL12/LCIA_Methods!D11</f>
        <v>7.9761149153572808E-7</v>
      </c>
      <c r="L4" s="7">
        <f>LCI_default_S5!AM12/LCIA_Methods!D12</f>
        <v>4.6564045376710075E-6</v>
      </c>
      <c r="M4" s="7">
        <f>LCI_default_S5!AN12/LCIA_Methods!D13</f>
        <v>5.6014065089774995E-6</v>
      </c>
      <c r="N4" s="7">
        <f>LCI_default_S5!AO12/LCIA_Methods!D14</f>
        <v>3.9538538427684513E-7</v>
      </c>
      <c r="O4" s="7">
        <f>LCI_default_S5!AP12/LCIA_Methods!D15</f>
        <v>7.613608217371877E-7</v>
      </c>
      <c r="P4" s="7">
        <f>LCI_default_S5!AQ12/LCIA_Methods!D16</f>
        <v>2.1494750508329623E-6</v>
      </c>
      <c r="Q4" s="7">
        <f>LCI_default_S5!AR12/LCIA_Methods!D17</f>
        <v>1.2069996932023193E-5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LCI_db1_default!AC2/LCIA_Methods!D2</f>
        <v>1.0068018012907994E-5</v>
      </c>
      <c r="C2" s="7">
        <f>LCI_db1_default!AD2/LCIA_Methods!D3</f>
        <v>3.9781971287790334E-7</v>
      </c>
      <c r="D2" s="7">
        <f>LCI_db1_default!AE2/LCIA_Methods!D4</f>
        <v>3.803013864941572E-5</v>
      </c>
      <c r="E2" s="7">
        <f>LCI_db1_default!AF2/LCIA_Methods!D5</f>
        <v>9.9804437722615775E-6</v>
      </c>
      <c r="F2" s="7">
        <f>LCI_db1_default!AG2/LCIA_Methods!D6</f>
        <v>1.0902151728805601E-5</v>
      </c>
      <c r="G2" s="7">
        <f>LCI_db1_default!AH2/LCIA_Methods!D7</f>
        <v>7.4282691001598775E-7</v>
      </c>
      <c r="H2" s="7">
        <f>LCI_db1_default!AI2/LCIA_Methods!D8</f>
        <v>5.5863300141551753E-5</v>
      </c>
      <c r="I2" s="7">
        <f>LCI_db1_default!AJ2/LCIA_Methods!D9</f>
        <v>1.7382071562281451E-5</v>
      </c>
      <c r="J2" s="7">
        <f>LCI_db1_default!AK2/LCIA_Methods!D10</f>
        <v>2.3792120287551172E-5</v>
      </c>
      <c r="K2" s="7">
        <f>LCI_db1_default!AL2/LCIA_Methods!D11</f>
        <v>5.0646571182210229E-7</v>
      </c>
      <c r="L2" s="7">
        <f>LCI_db1_default!AM2/LCIA_Methods!D12</f>
        <v>3.6841633971096903E-6</v>
      </c>
      <c r="M2" s="7">
        <f>LCI_db1_default!AN2/LCIA_Methods!D13</f>
        <v>4.4545309466139419E-6</v>
      </c>
      <c r="N2" s="7">
        <f>LCI_db1_default!AO2/LCIA_Methods!D14</f>
        <v>2.614142230405772E-7</v>
      </c>
      <c r="O2" s="7">
        <f>LCI_db1_default!AP2/LCIA_Methods!D15</f>
        <v>9.9715826407564467E-7</v>
      </c>
      <c r="P2" s="7">
        <f>LCI_db1_default!AQ2/LCIA_Methods!D16</f>
        <v>1.786327678350477E-6</v>
      </c>
      <c r="Q2" s="7">
        <f>LCI_db1_default!AR2/LCIA_Methods!D17</f>
        <v>9.7814708399865741E-6</v>
      </c>
    </row>
    <row r="3" spans="1:17" x14ac:dyDescent="0.35">
      <c r="A3" s="5" t="s">
        <v>2</v>
      </c>
      <c r="B3" s="7">
        <f>LCI_db1_default!AC5/LCIA_Methods!D2</f>
        <v>2.6631069407013472E-6</v>
      </c>
      <c r="C3" s="7">
        <f>LCI_db1_default!AD5/LCIA_Methods!D3</f>
        <v>-1.4653806819739874E-8</v>
      </c>
      <c r="D3" s="7">
        <f>LCI_db1_default!AE5/LCIA_Methods!D4</f>
        <v>-3.0120062548499822E-7</v>
      </c>
      <c r="E3" s="7">
        <f>LCI_db1_default!AF5/LCIA_Methods!D5</f>
        <v>-2.9343184478505694E-7</v>
      </c>
      <c r="F3" s="7">
        <f>LCI_db1_default!AG5/LCIA_Methods!D6</f>
        <v>2.6620495232743107E-7</v>
      </c>
      <c r="G3" s="7">
        <f>LCI_db1_default!AH5/LCIA_Methods!D7</f>
        <v>2.8133361898029969E-8</v>
      </c>
      <c r="H3" s="7">
        <f>LCI_db1_default!AI5/LCIA_Methods!D8</f>
        <v>2.4221033862921419E-4</v>
      </c>
      <c r="I3" s="7">
        <f>LCI_db1_default!AJ5/LCIA_Methods!D9</f>
        <v>1.1976036429566213E-6</v>
      </c>
      <c r="J3" s="7">
        <f>LCI_db1_default!AK5/LCIA_Methods!D10</f>
        <v>1.5709632584127687E-6</v>
      </c>
      <c r="K3" s="7">
        <f>LCI_db1_default!AL5/LCIA_Methods!D11</f>
        <v>3.7252125291867362E-8</v>
      </c>
      <c r="L3" s="7">
        <f>LCI_db1_default!AM5/LCIA_Methods!D12</f>
        <v>-4.5060862372626103E-8</v>
      </c>
      <c r="M3" s="7">
        <f>LCI_db1_default!AN5/LCIA_Methods!D13</f>
        <v>-1.3860270473942522E-7</v>
      </c>
      <c r="N3" s="7">
        <f>LCI_db1_default!AO5/LCIA_Methods!D14</f>
        <v>-1.8189533879857684E-8</v>
      </c>
      <c r="O3" s="7">
        <f>LCI_db1_default!AP5/LCIA_Methods!D15</f>
        <v>2.2271640010818528E-6</v>
      </c>
      <c r="P3" s="7">
        <f>LCI_db1_default!AQ5/LCIA_Methods!D16</f>
        <v>1.7804370950800444E-7</v>
      </c>
      <c r="Q3" s="7">
        <f>LCI_db1_default!AR5/LCIA_Methods!D17</f>
        <v>1.0392302356189145E-6</v>
      </c>
    </row>
    <row r="4" spans="1:17" x14ac:dyDescent="0.35">
      <c r="A4" s="5" t="s">
        <v>3</v>
      </c>
      <c r="B4" s="7">
        <f>LCI_db1_default!AC12/LCIA_Methods!D2</f>
        <v>1.1919245780959655E-5</v>
      </c>
      <c r="C4" s="7">
        <f>LCI_db1_default!AD12/LCIA_Methods!D3</f>
        <v>5.0093809280231411E-7</v>
      </c>
      <c r="D4" s="7">
        <f>LCI_db1_default!AE12/LCIA_Methods!D4</f>
        <v>4.7612973468140899E-5</v>
      </c>
      <c r="E4" s="7">
        <f>LCI_db1_default!AF12/LCIA_Methods!D5</f>
        <v>1.2548912676523235E-5</v>
      </c>
      <c r="F4" s="7">
        <f>LCI_db1_default!AG12/LCIA_Methods!D6</f>
        <v>1.3561138422925142E-5</v>
      </c>
      <c r="G4" s="7">
        <f>LCI_db1_default!AH12/LCIA_Methods!D7</f>
        <v>9.215002970454772E-7</v>
      </c>
      <c r="H4" s="7">
        <f>LCI_db1_default!AI12/LCIA_Methods!D8</f>
        <v>9.2765405196361439E-6</v>
      </c>
      <c r="I4" s="7">
        <f>LCI_db1_default!AJ12/LCIA_Methods!D9</f>
        <v>2.142818854211266E-5</v>
      </c>
      <c r="J4" s="7">
        <f>LCI_db1_default!AK12/LCIA_Methods!D10</f>
        <v>2.9347409544835774E-5</v>
      </c>
      <c r="K4" s="7">
        <f>LCI_db1_default!AL12/LCIA_Methods!D11</f>
        <v>6.2376910845466105E-7</v>
      </c>
      <c r="L4" s="7">
        <f>LCI_db1_default!AM12/LCIA_Methods!D12</f>
        <v>4.6164694619802694E-6</v>
      </c>
      <c r="M4" s="7">
        <f>LCI_db1_default!AN12/LCIA_Methods!D13</f>
        <v>5.6028143594522826E-6</v>
      </c>
      <c r="N4" s="7">
        <f>LCI_db1_default!AO12/LCIA_Methods!D14</f>
        <v>3.313151622706859E-7</v>
      </c>
      <c r="O4" s="7">
        <f>LCI_db1_default!AP12/LCIA_Methods!D15</f>
        <v>6.8965682982409247E-7</v>
      </c>
      <c r="P4" s="7">
        <f>LCI_db1_default!AQ12/LCIA_Methods!D16</f>
        <v>2.1883986705610951E-6</v>
      </c>
      <c r="Q4" s="7">
        <f>LCI_db1_default!AR12/LCIA_Methods!D17</f>
        <v>1.1967030991078487E-5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LCI_db1_S1!AC2/LCIA_Methods!D2</f>
        <v>1.0068018012907994E-5</v>
      </c>
      <c r="C2" s="7">
        <f>LCI_db1_S1!AD2/LCIA_Methods!D3</f>
        <v>3.9781971287790334E-7</v>
      </c>
      <c r="D2" s="7">
        <f>LCI_db1_S1!AE2/LCIA_Methods!D4</f>
        <v>3.803013864941572E-5</v>
      </c>
      <c r="E2" s="7">
        <f>LCI_db1_S1!AF2/LCIA_Methods!D5</f>
        <v>9.9804437722615775E-6</v>
      </c>
      <c r="F2" s="7">
        <f>LCI_db1_S1!AG2/LCIA_Methods!D6</f>
        <v>1.0902151728805601E-5</v>
      </c>
      <c r="G2" s="7">
        <f>LCI_db1_S1!AH2/LCIA_Methods!D7</f>
        <v>7.4282691001598775E-7</v>
      </c>
      <c r="H2" s="7">
        <f>LCI_db1_S1!AI2/LCIA_Methods!D8</f>
        <v>5.5863300141551753E-5</v>
      </c>
      <c r="I2" s="7">
        <f>LCI_db1_S1!AJ2/LCIA_Methods!D9</f>
        <v>1.7382071562281451E-5</v>
      </c>
      <c r="J2" s="7">
        <f>LCI_db1_S1!AK2/LCIA_Methods!D10</f>
        <v>2.3792120287551172E-5</v>
      </c>
      <c r="K2" s="7">
        <f>LCI_db1_S1!AL2/LCIA_Methods!D11</f>
        <v>5.0646571182210229E-7</v>
      </c>
      <c r="L2" s="7">
        <f>LCI_db1_S1!AM2/LCIA_Methods!D12</f>
        <v>3.6841633971096903E-6</v>
      </c>
      <c r="M2" s="7">
        <f>LCI_db1_S1!AN2/LCIA_Methods!D13</f>
        <v>4.4545309466139419E-6</v>
      </c>
      <c r="N2" s="7">
        <f>LCI_db1_S1!AO2/LCIA_Methods!D14</f>
        <v>2.614142230405772E-7</v>
      </c>
      <c r="O2" s="7">
        <f>LCI_db1_S1!AP2/LCIA_Methods!D15</f>
        <v>9.9715826407564467E-7</v>
      </c>
      <c r="P2" s="7">
        <f>LCI_db1_S1!AQ2/LCIA_Methods!D16</f>
        <v>1.786327678350477E-6</v>
      </c>
      <c r="Q2" s="7">
        <f>LCI_db1_S1!AR2/LCIA_Methods!D17</f>
        <v>9.7814708399865741E-6</v>
      </c>
    </row>
    <row r="3" spans="1:17" x14ac:dyDescent="0.35">
      <c r="A3" s="5" t="s">
        <v>2</v>
      </c>
      <c r="B3" s="7">
        <f>LCI_db1_S1!AC5/LCIA_Methods!D2</f>
        <v>2.6631069407013472E-6</v>
      </c>
      <c r="C3" s="7">
        <f>LCI_db1_S1!AD5/LCIA_Methods!D3</f>
        <v>-1.4653806819739874E-8</v>
      </c>
      <c r="D3" s="7">
        <f>LCI_db1_S1!AE5/LCIA_Methods!D4</f>
        <v>-3.0120062548499822E-7</v>
      </c>
      <c r="E3" s="7">
        <f>LCI_db1_S1!AF5/LCIA_Methods!D5</f>
        <v>-2.9343184478505694E-7</v>
      </c>
      <c r="F3" s="7">
        <f>LCI_db1_S1!AG5/LCIA_Methods!D6</f>
        <v>2.6620495232743107E-7</v>
      </c>
      <c r="G3" s="7">
        <f>LCI_db1_S1!AH5/LCIA_Methods!D7</f>
        <v>2.8133361898029969E-8</v>
      </c>
      <c r="H3" s="7">
        <f>LCI_db1_S1!AI5/LCIA_Methods!D8</f>
        <v>2.4221033862921419E-4</v>
      </c>
      <c r="I3" s="7">
        <f>LCI_db1_S1!AJ5/LCIA_Methods!D9</f>
        <v>1.1976036429566213E-6</v>
      </c>
      <c r="J3" s="7">
        <f>LCI_db1_S1!AK5/LCIA_Methods!D10</f>
        <v>1.5709632584127687E-6</v>
      </c>
      <c r="K3" s="7">
        <f>LCI_db1_S1!AL5/LCIA_Methods!D11</f>
        <v>3.7252125291867362E-8</v>
      </c>
      <c r="L3" s="7">
        <f>LCI_db1_S1!AM5/LCIA_Methods!D12</f>
        <v>-4.5060862372626103E-8</v>
      </c>
      <c r="M3" s="7">
        <f>LCI_db1_S1!AN5/LCIA_Methods!D13</f>
        <v>-1.3860270473942522E-7</v>
      </c>
      <c r="N3" s="7">
        <f>LCI_db1_S1!AO5/LCIA_Methods!D14</f>
        <v>-1.8189533879857684E-8</v>
      </c>
      <c r="O3" s="7">
        <f>LCI_db1_S1!AP5/LCIA_Methods!D15</f>
        <v>2.2271640010818528E-6</v>
      </c>
      <c r="P3" s="7">
        <f>LCI_db1_S1!AQ5/LCIA_Methods!D16</f>
        <v>1.7804370950800444E-7</v>
      </c>
      <c r="Q3" s="7">
        <f>LCI_db1_S1!AR5/LCIA_Methods!D17</f>
        <v>1.0392302356189145E-6</v>
      </c>
    </row>
    <row r="4" spans="1:17" x14ac:dyDescent="0.35">
      <c r="A4" s="5" t="s">
        <v>3</v>
      </c>
      <c r="B4" s="7">
        <f>LCI_db1_S1!AC12/LCIA_Methods!D2</f>
        <v>1.1919245780959655E-5</v>
      </c>
      <c r="C4" s="7">
        <f>LCI_db1_S1!AD12/LCIA_Methods!D3</f>
        <v>5.0093809280231411E-7</v>
      </c>
      <c r="D4" s="7">
        <f>LCI_db1_S1!AE12/LCIA_Methods!D4</f>
        <v>4.7612973468140899E-5</v>
      </c>
      <c r="E4" s="7">
        <f>LCI_db1_S1!AF12/LCIA_Methods!D5</f>
        <v>1.2548912676523235E-5</v>
      </c>
      <c r="F4" s="7">
        <f>LCI_db1_S1!AG12/LCIA_Methods!D6</f>
        <v>1.3561138422925142E-5</v>
      </c>
      <c r="G4" s="7">
        <f>LCI_db1_S1!AH12/LCIA_Methods!D7</f>
        <v>9.215002970454772E-7</v>
      </c>
      <c r="H4" s="7">
        <f>LCI_db1_S1!AI12/LCIA_Methods!D8</f>
        <v>9.2765405196361439E-6</v>
      </c>
      <c r="I4" s="7">
        <f>LCI_db1_S1!AJ12/LCIA_Methods!D9</f>
        <v>2.142818854211266E-5</v>
      </c>
      <c r="J4" s="7">
        <f>LCI_db1_S1!AK12/LCIA_Methods!D10</f>
        <v>2.9347409544835774E-5</v>
      </c>
      <c r="K4" s="7">
        <f>LCI_db1_S1!AL12/LCIA_Methods!D11</f>
        <v>6.2376910845466105E-7</v>
      </c>
      <c r="L4" s="7">
        <f>LCI_db1_S1!AM12/LCIA_Methods!D12</f>
        <v>4.6164694619802694E-6</v>
      </c>
      <c r="M4" s="7">
        <f>LCI_db1_S1!AN12/LCIA_Methods!D13</f>
        <v>5.6028143594522826E-6</v>
      </c>
      <c r="N4" s="7">
        <f>LCI_db1_S1!AO12/LCIA_Methods!D14</f>
        <v>3.313151622706859E-7</v>
      </c>
      <c r="O4" s="7">
        <f>LCI_db1_S1!AP12/LCIA_Methods!D15</f>
        <v>6.8965682982409247E-7</v>
      </c>
      <c r="P4" s="7">
        <f>LCI_db1_S1!AQ12/LCIA_Methods!D16</f>
        <v>2.1883986705610951E-6</v>
      </c>
      <c r="Q4" s="7">
        <f>LCI_db1_S1!AR12/LCIA_Methods!D17</f>
        <v>1.1967030991078487E-5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LCI_db1_S2!AC2/LCIA_Methods!D2</f>
        <v>1.0068018012907994E-5</v>
      </c>
      <c r="C2" s="7">
        <f>LCI_db1_S2!AD2/LCIA_Methods!D3</f>
        <v>3.9781971287790334E-7</v>
      </c>
      <c r="D2" s="7">
        <f>LCI_db1_S2!AE2/LCIA_Methods!D4</f>
        <v>3.803013864941572E-5</v>
      </c>
      <c r="E2" s="7">
        <f>LCI_db1_S2!AF2/LCIA_Methods!D5</f>
        <v>9.9804437722615775E-6</v>
      </c>
      <c r="F2" s="7">
        <f>LCI_db1_S2!AG2/LCIA_Methods!D6</f>
        <v>1.0902151728805601E-5</v>
      </c>
      <c r="G2" s="7">
        <f>LCI_db1_S2!AH2/LCIA_Methods!D7</f>
        <v>7.4282691001598775E-7</v>
      </c>
      <c r="H2" s="7">
        <f>LCI_db1_S2!AI2/LCIA_Methods!D8</f>
        <v>5.5863300141551753E-5</v>
      </c>
      <c r="I2" s="7">
        <f>LCI_db1_S2!AJ2/LCIA_Methods!D9</f>
        <v>1.7382071562281451E-5</v>
      </c>
      <c r="J2" s="7">
        <f>LCI_db1_S2!AK2/LCIA_Methods!D10</f>
        <v>2.3792120287551172E-5</v>
      </c>
      <c r="K2" s="7">
        <f>LCI_db1_S2!AL2/LCIA_Methods!D11</f>
        <v>5.0646571182210229E-7</v>
      </c>
      <c r="L2" s="7">
        <f>LCI_db1_S2!AM2/LCIA_Methods!D12</f>
        <v>3.6841633971096903E-6</v>
      </c>
      <c r="M2" s="7">
        <f>LCI_db1_S2!AN2/LCIA_Methods!D13</f>
        <v>4.4545309466139419E-6</v>
      </c>
      <c r="N2" s="7">
        <f>LCI_db1_S2!AO2/LCIA_Methods!D14</f>
        <v>2.614142230405772E-7</v>
      </c>
      <c r="O2" s="7">
        <f>LCI_db1_S2!AP2/LCIA_Methods!D15</f>
        <v>9.9715826407564467E-7</v>
      </c>
      <c r="P2" s="7">
        <f>LCI_db1_S2!AQ2/LCIA_Methods!D16</f>
        <v>1.786327678350477E-6</v>
      </c>
      <c r="Q2" s="7">
        <f>LCI_db1_S2!AR2/LCIA_Methods!D17</f>
        <v>9.7814708399865741E-6</v>
      </c>
    </row>
    <row r="3" spans="1:17" x14ac:dyDescent="0.35">
      <c r="A3" s="5" t="s">
        <v>2</v>
      </c>
      <c r="B3" s="7">
        <f>LCI_db1_S2!AC5/LCIA_Methods!D2</f>
        <v>2.6631069407013472E-6</v>
      </c>
      <c r="C3" s="7">
        <f>LCI_db1_S2!AD5/LCIA_Methods!D3</f>
        <v>-1.4653806819739874E-8</v>
      </c>
      <c r="D3" s="7">
        <f>LCI_db1_S2!AE5/LCIA_Methods!D4</f>
        <v>-3.0120062548499822E-7</v>
      </c>
      <c r="E3" s="7">
        <f>LCI_db1_S2!AF5/LCIA_Methods!D5</f>
        <v>-2.9343184478505694E-7</v>
      </c>
      <c r="F3" s="7">
        <f>LCI_db1_S2!AG5/LCIA_Methods!D6</f>
        <v>2.6620495232743107E-7</v>
      </c>
      <c r="G3" s="7">
        <f>LCI_db1_S2!AH5/LCIA_Methods!D7</f>
        <v>2.8133361898029969E-8</v>
      </c>
      <c r="H3" s="7">
        <f>LCI_db1_S2!AI5/LCIA_Methods!D8</f>
        <v>2.4221033862921419E-4</v>
      </c>
      <c r="I3" s="7">
        <f>LCI_db1_S2!AJ5/LCIA_Methods!D9</f>
        <v>1.1976036429566213E-6</v>
      </c>
      <c r="J3" s="7">
        <f>LCI_db1_S2!AK5/LCIA_Methods!D10</f>
        <v>1.5709632584127687E-6</v>
      </c>
      <c r="K3" s="7">
        <f>LCI_db1_S2!AL5/LCIA_Methods!D11</f>
        <v>3.7252125291867362E-8</v>
      </c>
      <c r="L3" s="7">
        <f>LCI_db1_S2!AM5/LCIA_Methods!D12</f>
        <v>-4.5060862372626103E-8</v>
      </c>
      <c r="M3" s="7">
        <f>LCI_db1_S2!AN5/LCIA_Methods!D13</f>
        <v>-1.3860270473942522E-7</v>
      </c>
      <c r="N3" s="7">
        <f>LCI_db1_S2!AO5/LCIA_Methods!D14</f>
        <v>-1.8189533879857684E-8</v>
      </c>
      <c r="O3" s="7">
        <f>LCI_db1_S2!AP5/LCIA_Methods!D15</f>
        <v>2.2271640010818528E-6</v>
      </c>
      <c r="P3" s="7">
        <f>LCI_db1_S2!AQ5/LCIA_Methods!D16</f>
        <v>1.7804370950800444E-7</v>
      </c>
      <c r="Q3" s="7">
        <f>LCI_db1_S2!AR5/LCIA_Methods!D17</f>
        <v>1.0392302356189145E-6</v>
      </c>
    </row>
    <row r="4" spans="1:17" x14ac:dyDescent="0.35">
      <c r="A4" s="5" t="s">
        <v>3</v>
      </c>
      <c r="B4" s="7">
        <f>LCI_db1_S2!AC12/LCIA_Methods!D2</f>
        <v>1.1919245780959655E-5</v>
      </c>
      <c r="C4" s="7">
        <f>LCI_db1_S2!AD12/LCIA_Methods!D3</f>
        <v>5.0093809280231411E-7</v>
      </c>
      <c r="D4" s="7">
        <f>LCI_db1_S2!AE12/LCIA_Methods!D4</f>
        <v>4.7612973468140899E-5</v>
      </c>
      <c r="E4" s="7">
        <f>LCI_db1_S2!AF12/LCIA_Methods!D5</f>
        <v>1.2548912676523235E-5</v>
      </c>
      <c r="F4" s="7">
        <f>LCI_db1_S2!AG12/LCIA_Methods!D6</f>
        <v>1.3561138422925142E-5</v>
      </c>
      <c r="G4" s="7">
        <f>LCI_db1_S2!AH12/LCIA_Methods!D7</f>
        <v>9.215002970454772E-7</v>
      </c>
      <c r="H4" s="7">
        <f>LCI_db1_S2!AI12/LCIA_Methods!D8</f>
        <v>9.2765405196361439E-6</v>
      </c>
      <c r="I4" s="7">
        <f>LCI_db1_S2!AJ12/LCIA_Methods!D9</f>
        <v>2.142818854211266E-5</v>
      </c>
      <c r="J4" s="7">
        <f>LCI_db1_S2!AK12/LCIA_Methods!D10</f>
        <v>2.9347409544835774E-5</v>
      </c>
      <c r="K4" s="7">
        <f>LCI_db1_S2!AL12/LCIA_Methods!D11</f>
        <v>6.2376910845466105E-7</v>
      </c>
      <c r="L4" s="7">
        <f>LCI_db1_S2!AM12/LCIA_Methods!D12</f>
        <v>4.6164694619802694E-6</v>
      </c>
      <c r="M4" s="7">
        <f>LCI_db1_S2!AN12/LCIA_Methods!D13</f>
        <v>5.6028143594522826E-6</v>
      </c>
      <c r="N4" s="7">
        <f>LCI_db1_S2!AO12/LCIA_Methods!D14</f>
        <v>3.313151622706859E-7</v>
      </c>
      <c r="O4" s="7">
        <f>LCI_db1_S2!AP12/LCIA_Methods!D15</f>
        <v>6.8965682982409247E-7</v>
      </c>
      <c r="P4" s="7">
        <f>LCI_db1_S2!AQ12/LCIA_Methods!D16</f>
        <v>2.1883986705610951E-6</v>
      </c>
      <c r="Q4" s="7">
        <f>LCI_db1_S2!AR12/LCIA_Methods!D17</f>
        <v>1.1967030991078487E-5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LCI_db1_S3!AC2/LCIA_Methods!D2</f>
        <v>1.0068018012907994E-5</v>
      </c>
      <c r="C2" s="7">
        <f>LCI_db1_S3!AD2/LCIA_Methods!D3</f>
        <v>3.9781971287790334E-7</v>
      </c>
      <c r="D2" s="7">
        <f>LCI_db1_S3!AE2/LCIA_Methods!D4</f>
        <v>3.803013864941572E-5</v>
      </c>
      <c r="E2" s="7">
        <f>LCI_db1_S3!AF2/LCIA_Methods!D5</f>
        <v>9.9804437722615775E-6</v>
      </c>
      <c r="F2" s="7">
        <f>LCI_db1_S3!AG2/LCIA_Methods!D6</f>
        <v>1.0902151728805601E-5</v>
      </c>
      <c r="G2" s="7">
        <f>LCI_db1_S3!AH2/LCIA_Methods!D7</f>
        <v>7.4282691001598775E-7</v>
      </c>
      <c r="H2" s="7">
        <f>LCI_db1_S3!AI2/LCIA_Methods!D8</f>
        <v>5.5863300141551753E-5</v>
      </c>
      <c r="I2" s="7">
        <f>LCI_db1_S3!AJ2/LCIA_Methods!D9</f>
        <v>1.7382071562281451E-5</v>
      </c>
      <c r="J2" s="7">
        <f>LCI_db1_S3!AK2/LCIA_Methods!D10</f>
        <v>2.3792120287551172E-5</v>
      </c>
      <c r="K2" s="7">
        <f>LCI_db1_S3!AL2/LCIA_Methods!D11</f>
        <v>5.0646571182210229E-7</v>
      </c>
      <c r="L2" s="7">
        <f>LCI_db1_S3!AM2/LCIA_Methods!D12</f>
        <v>3.6841633971096903E-6</v>
      </c>
      <c r="M2" s="7">
        <f>LCI_db1_S3!AN2/LCIA_Methods!D13</f>
        <v>4.4545309466139419E-6</v>
      </c>
      <c r="N2" s="7">
        <f>LCI_db1_S3!AO2/LCIA_Methods!D14</f>
        <v>2.614142230405772E-7</v>
      </c>
      <c r="O2" s="7">
        <f>LCI_db1_S3!AP2/LCIA_Methods!D15</f>
        <v>9.9715826407564467E-7</v>
      </c>
      <c r="P2" s="7">
        <f>LCI_db1_S3!AQ2/LCIA_Methods!D16</f>
        <v>1.786327678350477E-6</v>
      </c>
      <c r="Q2" s="7">
        <f>LCI_db1_S3!AR2/LCIA_Methods!D17</f>
        <v>9.7814708399865741E-6</v>
      </c>
    </row>
    <row r="3" spans="1:17" x14ac:dyDescent="0.35">
      <c r="A3" s="5" t="s">
        <v>2</v>
      </c>
      <c r="B3" s="7">
        <f>LCI_db1_S3!AC5/LCIA_Methods!D2</f>
        <v>2.6631069407013472E-6</v>
      </c>
      <c r="C3" s="7">
        <f>LCI_db1_S3!AD5/LCIA_Methods!D3</f>
        <v>-1.4653806819739874E-8</v>
      </c>
      <c r="D3" s="7">
        <f>LCI_db1_S3!AE5/LCIA_Methods!D4</f>
        <v>-3.0120062548499822E-7</v>
      </c>
      <c r="E3" s="7">
        <f>LCI_db1_S3!AF5/LCIA_Methods!D5</f>
        <v>-2.9343184478505694E-7</v>
      </c>
      <c r="F3" s="7">
        <f>LCI_db1_S3!AG5/LCIA_Methods!D6</f>
        <v>2.6620495232743107E-7</v>
      </c>
      <c r="G3" s="7">
        <f>LCI_db1_S3!AH5/LCIA_Methods!D7</f>
        <v>2.8133361898029969E-8</v>
      </c>
      <c r="H3" s="7">
        <f>LCI_db1_S3!AI5/LCIA_Methods!D8</f>
        <v>2.4221033862921419E-4</v>
      </c>
      <c r="I3" s="7">
        <f>LCI_db1_S3!AJ5/LCIA_Methods!D9</f>
        <v>1.1976036429566213E-6</v>
      </c>
      <c r="J3" s="7">
        <f>LCI_db1_S3!AK5/LCIA_Methods!D10</f>
        <v>1.5709632584127687E-6</v>
      </c>
      <c r="K3" s="7">
        <f>LCI_db1_S3!AL5/LCIA_Methods!D11</f>
        <v>3.7252125291867362E-8</v>
      </c>
      <c r="L3" s="7">
        <f>LCI_db1_S3!AM5/LCIA_Methods!D12</f>
        <v>-4.5060862372626103E-8</v>
      </c>
      <c r="M3" s="7">
        <f>LCI_db1_S3!AN5/LCIA_Methods!D13</f>
        <v>-1.3860270473942522E-7</v>
      </c>
      <c r="N3" s="7">
        <f>LCI_db1_S3!AO5/LCIA_Methods!D14</f>
        <v>-1.8189533879857684E-8</v>
      </c>
      <c r="O3" s="7">
        <f>LCI_db1_S3!AP5/LCIA_Methods!D15</f>
        <v>2.2271640010818528E-6</v>
      </c>
      <c r="P3" s="7">
        <f>LCI_db1_S3!AQ5/LCIA_Methods!D16</f>
        <v>1.7804370950800444E-7</v>
      </c>
      <c r="Q3" s="7">
        <f>LCI_db1_S3!AR5/LCIA_Methods!D17</f>
        <v>1.0392302356189145E-6</v>
      </c>
    </row>
    <row r="4" spans="1:17" x14ac:dyDescent="0.35">
      <c r="A4" s="5" t="s">
        <v>3</v>
      </c>
      <c r="B4" s="7">
        <f>LCI_db1_S3!AC12/LCIA_Methods!D2</f>
        <v>1.1919245780959655E-5</v>
      </c>
      <c r="C4" s="7">
        <f>LCI_db1_S3!AD12/LCIA_Methods!D3</f>
        <v>5.0093809280231411E-7</v>
      </c>
      <c r="D4" s="7">
        <f>LCI_db1_S3!AE12/LCIA_Methods!D4</f>
        <v>4.7612973468140899E-5</v>
      </c>
      <c r="E4" s="7">
        <f>LCI_db1_S3!AF12/LCIA_Methods!D5</f>
        <v>1.2548912676523235E-5</v>
      </c>
      <c r="F4" s="7">
        <f>LCI_db1_S3!AG12/LCIA_Methods!D6</f>
        <v>1.3561138422925142E-5</v>
      </c>
      <c r="G4" s="7">
        <f>LCI_db1_S3!AH12/LCIA_Methods!D7</f>
        <v>9.215002970454772E-7</v>
      </c>
      <c r="H4" s="7">
        <f>LCI_db1_S3!AI12/LCIA_Methods!D8</f>
        <v>9.2765405196361439E-6</v>
      </c>
      <c r="I4" s="7">
        <f>LCI_db1_S3!AJ12/LCIA_Methods!D9</f>
        <v>2.142818854211266E-5</v>
      </c>
      <c r="J4" s="7">
        <f>LCI_db1_S3!AK12/LCIA_Methods!D10</f>
        <v>2.9347409544835774E-5</v>
      </c>
      <c r="K4" s="7">
        <f>LCI_db1_S3!AL12/LCIA_Methods!D11</f>
        <v>6.2376910845466105E-7</v>
      </c>
      <c r="L4" s="7">
        <f>LCI_db1_S3!AM12/LCIA_Methods!D12</f>
        <v>4.6164694619802694E-6</v>
      </c>
      <c r="M4" s="7">
        <f>LCI_db1_S3!AN12/LCIA_Methods!D13</f>
        <v>5.6028143594522826E-6</v>
      </c>
      <c r="N4" s="7">
        <f>LCI_db1_S3!AO12/LCIA_Methods!D14</f>
        <v>3.313151622706859E-7</v>
      </c>
      <c r="O4" s="7">
        <f>LCI_db1_S3!AP12/LCIA_Methods!D15</f>
        <v>6.8965682982409247E-7</v>
      </c>
      <c r="P4" s="7">
        <f>LCI_db1_S3!AQ12/LCIA_Methods!D16</f>
        <v>2.1883986705610951E-6</v>
      </c>
      <c r="Q4" s="7">
        <f>LCI_db1_S3!AR12/LCIA_Methods!D17</f>
        <v>1.1967030991078487E-5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LCI_db1_S4!AC2/LCIA_Methods!D2</f>
        <v>1.0068018012907994E-5</v>
      </c>
      <c r="C2" s="7">
        <f>LCI_db1_S4!AD2/LCIA_Methods!D3</f>
        <v>3.9781971287790334E-7</v>
      </c>
      <c r="D2" s="7">
        <f>LCI_db1_S4!AE2/LCIA_Methods!D4</f>
        <v>3.803013864941572E-5</v>
      </c>
      <c r="E2" s="7">
        <f>LCI_db1_S4!AF2/LCIA_Methods!D5</f>
        <v>9.9804437722615775E-6</v>
      </c>
      <c r="F2" s="7">
        <f>LCI_db1_S4!AG2/LCIA_Methods!D6</f>
        <v>1.0902151728805601E-5</v>
      </c>
      <c r="G2" s="7">
        <f>LCI_db1_S4!AH2/LCIA_Methods!D7</f>
        <v>7.4282691001598775E-7</v>
      </c>
      <c r="H2" s="7">
        <f>LCI_db1_S4!AI2/LCIA_Methods!D8</f>
        <v>5.5863300141551753E-5</v>
      </c>
      <c r="I2" s="7">
        <f>LCI_db1_S4!AJ2/LCIA_Methods!D9</f>
        <v>1.7382071562281451E-5</v>
      </c>
      <c r="J2" s="7">
        <f>LCI_db1_S4!AK2/LCIA_Methods!D10</f>
        <v>2.3792120287551172E-5</v>
      </c>
      <c r="K2" s="7">
        <f>LCI_db1_S4!AL2/LCIA_Methods!D11</f>
        <v>5.0646571182210229E-7</v>
      </c>
      <c r="L2" s="7">
        <f>LCI_db1_S4!AM2/LCIA_Methods!D12</f>
        <v>3.6841633971096903E-6</v>
      </c>
      <c r="M2" s="7">
        <f>LCI_db1_S4!AN2/LCIA_Methods!D13</f>
        <v>4.4545309466139419E-6</v>
      </c>
      <c r="N2" s="7">
        <f>LCI_db1_S4!AO2/LCIA_Methods!D14</f>
        <v>2.614142230405772E-7</v>
      </c>
      <c r="O2" s="7">
        <f>LCI_db1_S4!AP2/LCIA_Methods!D15</f>
        <v>9.9715826407564467E-7</v>
      </c>
      <c r="P2" s="7">
        <f>LCI_db1_S4!AQ2/LCIA_Methods!D16</f>
        <v>1.786327678350477E-6</v>
      </c>
      <c r="Q2" s="7">
        <f>LCI_db1_S4!AR2/LCIA_Methods!D17</f>
        <v>9.7814708399865741E-6</v>
      </c>
    </row>
    <row r="3" spans="1:17" x14ac:dyDescent="0.35">
      <c r="A3" s="5" t="s">
        <v>2</v>
      </c>
      <c r="B3" s="7">
        <f>LCI_db1_S4!AC5/LCIA_Methods!D2</f>
        <v>2.6631069407013472E-6</v>
      </c>
      <c r="C3" s="7">
        <f>LCI_db1_S4!AD5/LCIA_Methods!D3</f>
        <v>-1.4653806819739874E-8</v>
      </c>
      <c r="D3" s="7">
        <f>LCI_db1_S4!AE5/LCIA_Methods!D4</f>
        <v>-3.0120062548499822E-7</v>
      </c>
      <c r="E3" s="7">
        <f>LCI_db1_S4!AF5/LCIA_Methods!D5</f>
        <v>-2.9343184478505694E-7</v>
      </c>
      <c r="F3" s="7">
        <f>LCI_db1_S4!AG5/LCIA_Methods!D6</f>
        <v>2.6620495232743107E-7</v>
      </c>
      <c r="G3" s="7">
        <f>LCI_db1_S4!AH5/LCIA_Methods!D7</f>
        <v>2.8133361898029969E-8</v>
      </c>
      <c r="H3" s="7">
        <f>LCI_db1_S4!AI5/LCIA_Methods!D8</f>
        <v>2.4221033862921419E-4</v>
      </c>
      <c r="I3" s="7">
        <f>LCI_db1_S4!AJ5/LCIA_Methods!D9</f>
        <v>1.1976036429566213E-6</v>
      </c>
      <c r="J3" s="7">
        <f>LCI_db1_S4!AK5/LCIA_Methods!D10</f>
        <v>1.5709632584127687E-6</v>
      </c>
      <c r="K3" s="7">
        <f>LCI_db1_S4!AL5/LCIA_Methods!D11</f>
        <v>3.7252125291867362E-8</v>
      </c>
      <c r="L3" s="7">
        <f>LCI_db1_S4!AM5/LCIA_Methods!D12</f>
        <v>-4.5060862372626103E-8</v>
      </c>
      <c r="M3" s="7">
        <f>LCI_db1_S4!AN5/LCIA_Methods!D13</f>
        <v>-1.3860270473942522E-7</v>
      </c>
      <c r="N3" s="7">
        <f>LCI_db1_S4!AO5/LCIA_Methods!D14</f>
        <v>-1.8189533879857684E-8</v>
      </c>
      <c r="O3" s="7">
        <f>LCI_db1_S4!AP5/LCIA_Methods!D15</f>
        <v>2.2271640010818528E-6</v>
      </c>
      <c r="P3" s="7">
        <f>LCI_db1_S4!AQ5/LCIA_Methods!D16</f>
        <v>1.7804370950800444E-7</v>
      </c>
      <c r="Q3" s="7">
        <f>LCI_db1_S4!AR5/LCIA_Methods!D17</f>
        <v>1.0392302356189145E-6</v>
      </c>
    </row>
    <row r="4" spans="1:17" x14ac:dyDescent="0.35">
      <c r="A4" s="5" t="s">
        <v>3</v>
      </c>
      <c r="B4" s="7">
        <f>LCI_db1_S4!AC12/LCIA_Methods!D2</f>
        <v>1.1919245780959655E-5</v>
      </c>
      <c r="C4" s="7">
        <f>LCI_db1_S4!AD12/LCIA_Methods!D3</f>
        <v>5.0093809280231411E-7</v>
      </c>
      <c r="D4" s="7">
        <f>LCI_db1_S4!AE12/LCIA_Methods!D4</f>
        <v>4.7612973468140899E-5</v>
      </c>
      <c r="E4" s="7">
        <f>LCI_db1_S4!AF12/LCIA_Methods!D5</f>
        <v>1.2548912676523235E-5</v>
      </c>
      <c r="F4" s="7">
        <f>LCI_db1_S4!AG12/LCIA_Methods!D6</f>
        <v>1.3561138422925142E-5</v>
      </c>
      <c r="G4" s="7">
        <f>LCI_db1_S4!AH12/LCIA_Methods!D7</f>
        <v>9.215002970454772E-7</v>
      </c>
      <c r="H4" s="7">
        <f>LCI_db1_S4!AI12/LCIA_Methods!D8</f>
        <v>9.2765405196361439E-6</v>
      </c>
      <c r="I4" s="7">
        <f>LCI_db1_S4!AJ12/LCIA_Methods!D9</f>
        <v>2.142818854211266E-5</v>
      </c>
      <c r="J4" s="7">
        <f>LCI_db1_S4!AK12/LCIA_Methods!D10</f>
        <v>2.9347409544835774E-5</v>
      </c>
      <c r="K4" s="7">
        <f>LCI_db1_S4!AL12/LCIA_Methods!D11</f>
        <v>6.2376910845466105E-7</v>
      </c>
      <c r="L4" s="7">
        <f>LCI_db1_S4!AM12/LCIA_Methods!D12</f>
        <v>4.6164694619802694E-6</v>
      </c>
      <c r="M4" s="7">
        <f>LCI_db1_S4!AN12/LCIA_Methods!D13</f>
        <v>5.6028143594522826E-6</v>
      </c>
      <c r="N4" s="7">
        <f>LCI_db1_S4!AO12/LCIA_Methods!D14</f>
        <v>3.313151622706859E-7</v>
      </c>
      <c r="O4" s="7">
        <f>LCI_db1_S4!AP12/LCIA_Methods!D15</f>
        <v>6.8965682982409247E-7</v>
      </c>
      <c r="P4" s="7">
        <f>LCI_db1_S4!AQ12/LCIA_Methods!D16</f>
        <v>2.1883986705610951E-6</v>
      </c>
      <c r="Q4" s="7">
        <f>LCI_db1_S4!AR12/LCIA_Methods!D17</f>
        <v>1.1967030991078487E-5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LCI_db1_S5!AC2/LCIA_Methods!D2</f>
        <v>1.0068018012907994E-5</v>
      </c>
      <c r="C2" s="7">
        <f>LCI_db1_S5!AD2/LCIA_Methods!D3</f>
        <v>3.9781971287790334E-7</v>
      </c>
      <c r="D2" s="7">
        <f>LCI_db1_S5!AE2/LCIA_Methods!D4</f>
        <v>3.803013864941572E-5</v>
      </c>
      <c r="E2" s="7">
        <f>LCI_db1_S5!AF2/LCIA_Methods!D5</f>
        <v>9.9804437722615775E-6</v>
      </c>
      <c r="F2" s="7">
        <f>LCI_db1_S5!AG2/LCIA_Methods!D6</f>
        <v>1.0902151728805601E-5</v>
      </c>
      <c r="G2" s="7">
        <f>LCI_db1_S5!AH2/LCIA_Methods!D7</f>
        <v>7.4282691001598775E-7</v>
      </c>
      <c r="H2" s="7">
        <f>LCI_db1_S5!AI2/LCIA_Methods!D8</f>
        <v>5.5863300141551753E-5</v>
      </c>
      <c r="I2" s="7">
        <f>LCI_db1_S5!AJ2/LCIA_Methods!D9</f>
        <v>1.7382071562281451E-5</v>
      </c>
      <c r="J2" s="7">
        <f>LCI_db1_S5!AK2/LCIA_Methods!D10</f>
        <v>2.3792120287551172E-5</v>
      </c>
      <c r="K2" s="7">
        <f>LCI_db1_S5!AL2/LCIA_Methods!D11</f>
        <v>5.0646571182210229E-7</v>
      </c>
      <c r="L2" s="7">
        <f>LCI_db1_S5!AM2/LCIA_Methods!D12</f>
        <v>3.6841633971096903E-6</v>
      </c>
      <c r="M2" s="7">
        <f>LCI_db1_S5!AN2/LCIA_Methods!D13</f>
        <v>4.4545309466139419E-6</v>
      </c>
      <c r="N2" s="7">
        <f>LCI_db1_S5!AO2/LCIA_Methods!D14</f>
        <v>2.614142230405772E-7</v>
      </c>
      <c r="O2" s="7">
        <f>LCI_db1_S5!AP2/LCIA_Methods!D15</f>
        <v>9.9715826407564467E-7</v>
      </c>
      <c r="P2" s="7">
        <f>LCI_db1_S5!AQ2/LCIA_Methods!D16</f>
        <v>1.786327678350477E-6</v>
      </c>
      <c r="Q2" s="7">
        <f>LCI_db1_S5!AR2/LCIA_Methods!D17</f>
        <v>9.7814708399865741E-6</v>
      </c>
    </row>
    <row r="3" spans="1:17" x14ac:dyDescent="0.35">
      <c r="A3" s="5" t="s">
        <v>2</v>
      </c>
      <c r="B3" s="7">
        <f>LCI_db1_S5!AC5/LCIA_Methods!D2</f>
        <v>2.6631069407013472E-6</v>
      </c>
      <c r="C3" s="7">
        <f>LCI_db1_S5!AD5/LCIA_Methods!D3</f>
        <v>-1.4653806819739874E-8</v>
      </c>
      <c r="D3" s="7">
        <f>LCI_db1_S5!AE5/LCIA_Methods!D4</f>
        <v>-3.0120062548499822E-7</v>
      </c>
      <c r="E3" s="7">
        <f>LCI_db1_S5!AF5/LCIA_Methods!D5</f>
        <v>-2.9343184478505694E-7</v>
      </c>
      <c r="F3" s="7">
        <f>LCI_db1_S5!AG5/LCIA_Methods!D6</f>
        <v>2.6620495232743107E-7</v>
      </c>
      <c r="G3" s="7">
        <f>LCI_db1_S5!AH5/LCIA_Methods!D7</f>
        <v>2.8133361898029969E-8</v>
      </c>
      <c r="H3" s="7">
        <f>LCI_db1_S5!AI5/LCIA_Methods!D8</f>
        <v>2.4221033862921419E-4</v>
      </c>
      <c r="I3" s="7">
        <f>LCI_db1_S5!AJ5/LCIA_Methods!D9</f>
        <v>1.1976036429566213E-6</v>
      </c>
      <c r="J3" s="7">
        <f>LCI_db1_S5!AK5/LCIA_Methods!D10</f>
        <v>1.5709632584127687E-6</v>
      </c>
      <c r="K3" s="7">
        <f>LCI_db1_S5!AL5/LCIA_Methods!D11</f>
        <v>3.7252125291867362E-8</v>
      </c>
      <c r="L3" s="7">
        <f>LCI_db1_S5!AM5/LCIA_Methods!D12</f>
        <v>-4.5060862372626103E-8</v>
      </c>
      <c r="M3" s="7">
        <f>LCI_db1_S5!AN5/LCIA_Methods!D13</f>
        <v>-1.3860270473942522E-7</v>
      </c>
      <c r="N3" s="7">
        <f>LCI_db1_S5!AO5/LCIA_Methods!D14</f>
        <v>-1.8189533879857684E-8</v>
      </c>
      <c r="O3" s="7">
        <f>LCI_db1_S5!AP5/LCIA_Methods!D15</f>
        <v>2.2271640010818528E-6</v>
      </c>
      <c r="P3" s="7">
        <f>LCI_db1_S5!AQ5/LCIA_Methods!D16</f>
        <v>1.7804370950800444E-7</v>
      </c>
      <c r="Q3" s="7">
        <f>LCI_db1_S5!AR5/LCIA_Methods!D17</f>
        <v>1.0392302356189145E-6</v>
      </c>
    </row>
    <row r="4" spans="1:17" x14ac:dyDescent="0.35">
      <c r="A4" s="5" t="s">
        <v>3</v>
      </c>
      <c r="B4" s="7">
        <f>LCI_db1_S5!AC12/LCIA_Methods!D2</f>
        <v>1.1919245780959655E-5</v>
      </c>
      <c r="C4" s="7">
        <f>LCI_db1_S5!AD12/LCIA_Methods!D3</f>
        <v>5.0093809280231411E-7</v>
      </c>
      <c r="D4" s="7">
        <f>LCI_db1_S5!AE12/LCIA_Methods!D4</f>
        <v>4.7612973468140899E-5</v>
      </c>
      <c r="E4" s="7">
        <f>LCI_db1_S5!AF12/LCIA_Methods!D5</f>
        <v>1.2548912676523235E-5</v>
      </c>
      <c r="F4" s="7">
        <f>LCI_db1_S5!AG12/LCIA_Methods!D6</f>
        <v>1.3561138422925142E-5</v>
      </c>
      <c r="G4" s="7">
        <f>LCI_db1_S5!AH12/LCIA_Methods!D7</f>
        <v>9.215002970454772E-7</v>
      </c>
      <c r="H4" s="7">
        <f>LCI_db1_S5!AI12/LCIA_Methods!D8</f>
        <v>9.2765405196361439E-6</v>
      </c>
      <c r="I4" s="7">
        <f>LCI_db1_S5!AJ12/LCIA_Methods!D9</f>
        <v>2.142818854211266E-5</v>
      </c>
      <c r="J4" s="7">
        <f>LCI_db1_S5!AK12/LCIA_Methods!D10</f>
        <v>2.9347409544835774E-5</v>
      </c>
      <c r="K4" s="7">
        <f>LCI_db1_S5!AL12/LCIA_Methods!D11</f>
        <v>6.2376910845466105E-7</v>
      </c>
      <c r="L4" s="7">
        <f>LCI_db1_S5!AM12/LCIA_Methods!D12</f>
        <v>4.6164694619802694E-6</v>
      </c>
      <c r="M4" s="7">
        <f>LCI_db1_S5!AN12/LCIA_Methods!D13</f>
        <v>5.6028143594522826E-6</v>
      </c>
      <c r="N4" s="7">
        <f>LCI_db1_S5!AO12/LCIA_Methods!D14</f>
        <v>3.313151622706859E-7</v>
      </c>
      <c r="O4" s="7">
        <f>LCI_db1_S5!AP12/LCIA_Methods!D15</f>
        <v>6.8965682982409247E-7</v>
      </c>
      <c r="P4" s="7">
        <f>LCI_db1_S5!AQ12/LCIA_Methods!D16</f>
        <v>2.1883986705610951E-6</v>
      </c>
      <c r="Q4" s="7">
        <f>LCI_db1_S5!AR12/LCIA_Methods!D17</f>
        <v>1.1967030991078487E-5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LCI_db2_default!AC2/LCIA_Methods!D2</f>
        <v>1.0014475882488754E-5</v>
      </c>
      <c r="C2" s="7">
        <f>LCI_db2_default!AD2/LCIA_Methods!D3</f>
        <v>3.9977410881305741E-7</v>
      </c>
      <c r="D2" s="7">
        <f>LCI_db2_default!AE2/LCIA_Methods!D4</f>
        <v>3.8111809166925916E-5</v>
      </c>
      <c r="E2" s="7">
        <f>LCI_db2_default!AF2/LCIA_Methods!D5</f>
        <v>1.0122937727831441E-5</v>
      </c>
      <c r="F2" s="7">
        <f>LCI_db2_default!AG2/LCIA_Methods!D6</f>
        <v>1.090209632317058E-5</v>
      </c>
      <c r="G2" s="7">
        <f>LCI_db2_default!AH2/LCIA_Methods!D7</f>
        <v>7.1707224782514191E-7</v>
      </c>
      <c r="H2" s="7">
        <f>LCI_db2_default!AI2/LCIA_Methods!D8</f>
        <v>5.5873296434787462E-5</v>
      </c>
      <c r="I2" s="7">
        <f>LCI_db2_default!AJ2/LCIA_Methods!D9</f>
        <v>1.7377202894799248E-5</v>
      </c>
      <c r="J2" s="7">
        <f>LCI_db2_default!AK2/LCIA_Methods!D10</f>
        <v>2.3810344435659469E-5</v>
      </c>
      <c r="K2" s="7">
        <f>LCI_db2_default!AL2/LCIA_Methods!D11</f>
        <v>4.684108343754085E-7</v>
      </c>
      <c r="L2" s="7">
        <f>LCI_db2_default!AM2/LCIA_Methods!D12</f>
        <v>3.6891565849123352E-6</v>
      </c>
      <c r="M2" s="7">
        <f>LCI_db2_default!AN2/LCIA_Methods!D13</f>
        <v>4.4618059344007431E-6</v>
      </c>
      <c r="N2" s="7">
        <f>LCI_db2_default!AO2/LCIA_Methods!D14</f>
        <v>2.640778460939982E-7</v>
      </c>
      <c r="O2" s="7">
        <f>LCI_db2_default!AP2/LCIA_Methods!D15</f>
        <v>9.7110239527366281E-7</v>
      </c>
      <c r="P2" s="7">
        <f>LCI_db2_default!AQ2/LCIA_Methods!D16</f>
        <v>1.8169095967863557E-6</v>
      </c>
      <c r="Q2" s="7">
        <f>LCI_db2_default!AR2/LCIA_Methods!D17</f>
        <v>9.7009904124901512E-6</v>
      </c>
    </row>
    <row r="3" spans="1:17" x14ac:dyDescent="0.35">
      <c r="A3" s="5" t="s">
        <v>2</v>
      </c>
      <c r="B3" s="7">
        <f>LCI_db2_default!AC5/LCIA_Methods!D2</f>
        <v>2.6511971257947843E-6</v>
      </c>
      <c r="C3" s="7">
        <f>LCI_db2_default!AD5/LCIA_Methods!D3</f>
        <v>-1.3946769280903955E-8</v>
      </c>
      <c r="D3" s="7">
        <f>LCI_db2_default!AE5/LCIA_Methods!D4</f>
        <v>-2.6558067522691667E-7</v>
      </c>
      <c r="E3" s="7">
        <f>LCI_db2_default!AF5/LCIA_Methods!D5</f>
        <v>-2.4719294358624994E-7</v>
      </c>
      <c r="F3" s="7">
        <f>LCI_db2_default!AG5/LCIA_Methods!D6</f>
        <v>2.696187245447058E-7</v>
      </c>
      <c r="G3" s="7">
        <f>LCI_db2_default!AH5/LCIA_Methods!D7</f>
        <v>1.914602035738317E-8</v>
      </c>
      <c r="H3" s="7">
        <f>LCI_db2_default!AI5/LCIA_Methods!D8</f>
        <v>2.4221544005901955E-4</v>
      </c>
      <c r="I3" s="7">
        <f>LCI_db2_default!AJ5/LCIA_Methods!D9</f>
        <v>1.1999894758552129E-6</v>
      </c>
      <c r="J3" s="7">
        <f>LCI_db2_default!AK5/LCIA_Methods!D10</f>
        <v>1.5784841342485551E-6</v>
      </c>
      <c r="K3" s="7">
        <f>LCI_db2_default!AL5/LCIA_Methods!D11</f>
        <v>3.0201223650437409E-8</v>
      </c>
      <c r="L3" s="7">
        <f>LCI_db2_default!AM5/LCIA_Methods!D12</f>
        <v>-4.2451253622604367E-8</v>
      </c>
      <c r="M3" s="7">
        <f>LCI_db2_default!AN5/LCIA_Methods!D13</f>
        <v>-1.3509979163158455E-7</v>
      </c>
      <c r="N3" s="7">
        <f>LCI_db2_default!AO5/LCIA_Methods!D14</f>
        <v>-1.6766446957441365E-8</v>
      </c>
      <c r="O3" s="7">
        <f>LCI_db2_default!AP5/LCIA_Methods!D15</f>
        <v>2.2197286575779088E-6</v>
      </c>
      <c r="P3" s="7">
        <f>LCI_db2_default!AQ5/LCIA_Methods!D16</f>
        <v>1.8327255905726725E-7</v>
      </c>
      <c r="Q3" s="7">
        <f>LCI_db2_default!AR5/LCIA_Methods!D17</f>
        <v>1.0218422771259602E-6</v>
      </c>
    </row>
    <row r="4" spans="1:17" x14ac:dyDescent="0.35">
      <c r="A4" s="5" t="s">
        <v>3</v>
      </c>
      <c r="B4" s="7">
        <f>LCI_db2_default!AC12/LCIA_Methods!D2</f>
        <v>1.1855295571662248E-5</v>
      </c>
      <c r="C4" s="7">
        <f>LCI_db2_default!AD12/LCIA_Methods!D3</f>
        <v>5.0320432833654772E-7</v>
      </c>
      <c r="D4" s="7">
        <f>LCI_db2_default!AE12/LCIA_Methods!D4</f>
        <v>4.7706156627464118E-5</v>
      </c>
      <c r="E4" s="7">
        <f>LCI_db2_default!AF12/LCIA_Methods!D5</f>
        <v>1.2715470395685861E-5</v>
      </c>
      <c r="F4" s="7">
        <f>LCI_db2_default!AG12/LCIA_Methods!D6</f>
        <v>1.356021572282705E-5</v>
      </c>
      <c r="G4" s="7">
        <f>LCI_db2_default!AH12/LCIA_Methods!D7</f>
        <v>8.915538046920815E-7</v>
      </c>
      <c r="H4" s="7">
        <f>LCI_db2_default!AI12/LCIA_Methods!D8</f>
        <v>9.2877605287294413E-6</v>
      </c>
      <c r="I4" s="7">
        <f>LCI_db2_default!AJ12/LCIA_Methods!D9</f>
        <v>2.142150624953526E-5</v>
      </c>
      <c r="J4" s="7">
        <f>LCI_db2_default!AK12/LCIA_Methods!D10</f>
        <v>2.9368309511012198E-5</v>
      </c>
      <c r="K4" s="7">
        <f>LCI_db2_default!AL12/LCIA_Methods!D11</f>
        <v>5.7796323705665122E-7</v>
      </c>
      <c r="L4" s="7">
        <f>LCI_db2_default!AM12/LCIA_Methods!D12</f>
        <v>4.62205854454607E-6</v>
      </c>
      <c r="M4" s="7">
        <f>LCI_db2_default!AN12/LCIA_Methods!D13</f>
        <v>5.6110323659088254E-6</v>
      </c>
      <c r="N4" s="7">
        <f>LCI_db2_default!AO12/LCIA_Methods!D14</f>
        <v>3.3428891935685806E-7</v>
      </c>
      <c r="O4" s="7">
        <f>LCI_db2_default!AP12/LCIA_Methods!D15</f>
        <v>6.5894582969760127E-7</v>
      </c>
      <c r="P4" s="7">
        <f>LCI_db2_default!AQ12/LCIA_Methods!D16</f>
        <v>2.225318856218628E-6</v>
      </c>
      <c r="Q4" s="7">
        <f>LCI_db2_default!AR12/LCIA_Methods!D17</f>
        <v>1.1870777446331198E-5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LCI_db2_S1!AC2/LCIA_Methods!D2</f>
        <v>1.0014475882488754E-5</v>
      </c>
      <c r="C2" s="7">
        <f>LCI_db2_S1!AD2/LCIA_Methods!D3</f>
        <v>3.9977410881305741E-7</v>
      </c>
      <c r="D2" s="7">
        <f>LCI_db2_S1!AE2/LCIA_Methods!D4</f>
        <v>3.8111809166925916E-5</v>
      </c>
      <c r="E2" s="7">
        <f>LCI_db2_S1!AF2/LCIA_Methods!D5</f>
        <v>1.0122937727831441E-5</v>
      </c>
      <c r="F2" s="7">
        <f>LCI_db2_S1!AG2/LCIA_Methods!D6</f>
        <v>1.090209632317058E-5</v>
      </c>
      <c r="G2" s="7">
        <f>LCI_db2_S1!AH2/LCIA_Methods!D7</f>
        <v>7.1707224782514191E-7</v>
      </c>
      <c r="H2" s="7">
        <f>LCI_db2_S1!AI2/LCIA_Methods!D8</f>
        <v>5.5873296434787462E-5</v>
      </c>
      <c r="I2" s="7">
        <f>LCI_db2_S1!AJ2/LCIA_Methods!D9</f>
        <v>1.7377202894799248E-5</v>
      </c>
      <c r="J2" s="7">
        <f>LCI_db2_S1!AK2/LCIA_Methods!D10</f>
        <v>2.3810344435659469E-5</v>
      </c>
      <c r="K2" s="7">
        <f>LCI_db2_S1!AL2/LCIA_Methods!D11</f>
        <v>4.684108343754085E-7</v>
      </c>
      <c r="L2" s="7">
        <f>LCI_db2_S1!AM2/LCIA_Methods!D12</f>
        <v>3.6891565849123352E-6</v>
      </c>
      <c r="M2" s="7">
        <f>LCI_db2_S1!AN2/LCIA_Methods!D13</f>
        <v>4.4618059344007431E-6</v>
      </c>
      <c r="N2" s="7">
        <f>LCI_db2_S1!AO2/LCIA_Methods!D14</f>
        <v>2.640778460939982E-7</v>
      </c>
      <c r="O2" s="7">
        <f>LCI_db2_S1!AP2/LCIA_Methods!D15</f>
        <v>9.7110239527366281E-7</v>
      </c>
      <c r="P2" s="7">
        <f>LCI_db2_S1!AQ2/LCIA_Methods!D16</f>
        <v>1.8169095967863557E-6</v>
      </c>
      <c r="Q2" s="7">
        <f>LCI_db2_S1!AR2/LCIA_Methods!D17</f>
        <v>9.7009904124901512E-6</v>
      </c>
    </row>
    <row r="3" spans="1:17" x14ac:dyDescent="0.35">
      <c r="A3" s="5" t="s">
        <v>2</v>
      </c>
      <c r="B3" s="7">
        <f>LCI_db2_S1!AC5/LCIA_Methods!D2</f>
        <v>2.6511971257947843E-6</v>
      </c>
      <c r="C3" s="7">
        <f>LCI_db2_S1!AD5/LCIA_Methods!D3</f>
        <v>-1.3946769280903955E-8</v>
      </c>
      <c r="D3" s="7">
        <f>LCI_db2_S1!AE5/LCIA_Methods!D4</f>
        <v>-2.6558067522691667E-7</v>
      </c>
      <c r="E3" s="7">
        <f>LCI_db2_S1!AF5/LCIA_Methods!D5</f>
        <v>-2.4719294358624994E-7</v>
      </c>
      <c r="F3" s="7">
        <f>LCI_db2_S1!AG5/LCIA_Methods!D6</f>
        <v>2.696187245447058E-7</v>
      </c>
      <c r="G3" s="7">
        <f>LCI_db2_S1!AH5/LCIA_Methods!D7</f>
        <v>1.914602035738317E-8</v>
      </c>
      <c r="H3" s="7">
        <f>LCI_db2_S1!AI5/LCIA_Methods!D8</f>
        <v>2.4221544005901955E-4</v>
      </c>
      <c r="I3" s="7">
        <f>LCI_db2_S1!AJ5/LCIA_Methods!D9</f>
        <v>1.1999894758552129E-6</v>
      </c>
      <c r="J3" s="7">
        <f>LCI_db2_S1!AK5/LCIA_Methods!D10</f>
        <v>1.5784841342485551E-6</v>
      </c>
      <c r="K3" s="7">
        <f>LCI_db2_S1!AL5/LCIA_Methods!D11</f>
        <v>3.0201223650437409E-8</v>
      </c>
      <c r="L3" s="7">
        <f>LCI_db2_S1!AM5/LCIA_Methods!D12</f>
        <v>-4.2451253622604367E-8</v>
      </c>
      <c r="M3" s="7">
        <f>LCI_db2_S1!AN5/LCIA_Methods!D13</f>
        <v>-1.3509979163158455E-7</v>
      </c>
      <c r="N3" s="7">
        <f>LCI_db2_S1!AO5/LCIA_Methods!D14</f>
        <v>-1.6766446957441365E-8</v>
      </c>
      <c r="O3" s="7">
        <f>LCI_db2_S1!AP5/LCIA_Methods!D15</f>
        <v>2.2197286575779088E-6</v>
      </c>
      <c r="P3" s="7">
        <f>LCI_db2_S1!AQ5/LCIA_Methods!D16</f>
        <v>1.8327255905726725E-7</v>
      </c>
      <c r="Q3" s="7">
        <f>LCI_db2_S1!AR5/LCIA_Methods!D17</f>
        <v>1.0218422771259602E-6</v>
      </c>
    </row>
    <row r="4" spans="1:17" x14ac:dyDescent="0.35">
      <c r="A4" s="5" t="s">
        <v>3</v>
      </c>
      <c r="B4" s="7">
        <f>LCI_db2_S1!AC12/LCIA_Methods!D2</f>
        <v>1.1855295571662248E-5</v>
      </c>
      <c r="C4" s="7">
        <f>LCI_db2_S1!AD12/LCIA_Methods!D3</f>
        <v>5.0320432833654772E-7</v>
      </c>
      <c r="D4" s="7">
        <f>LCI_db2_S1!AE12/LCIA_Methods!D4</f>
        <v>4.7706156627464118E-5</v>
      </c>
      <c r="E4" s="7">
        <f>LCI_db2_S1!AF12/LCIA_Methods!D5</f>
        <v>1.2715470395685861E-5</v>
      </c>
      <c r="F4" s="7">
        <f>LCI_db2_S1!AG12/LCIA_Methods!D6</f>
        <v>1.356021572282705E-5</v>
      </c>
      <c r="G4" s="7">
        <f>LCI_db2_S1!AH12/LCIA_Methods!D7</f>
        <v>8.915538046920815E-7</v>
      </c>
      <c r="H4" s="7">
        <f>LCI_db2_S1!AI12/LCIA_Methods!D8</f>
        <v>9.2877605287294413E-6</v>
      </c>
      <c r="I4" s="7">
        <f>LCI_db2_S1!AJ12/LCIA_Methods!D9</f>
        <v>2.142150624953526E-5</v>
      </c>
      <c r="J4" s="7">
        <f>LCI_db2_S1!AK12/LCIA_Methods!D10</f>
        <v>2.9368309511012198E-5</v>
      </c>
      <c r="K4" s="7">
        <f>LCI_db2_S1!AL12/LCIA_Methods!D11</f>
        <v>5.7796323705665122E-7</v>
      </c>
      <c r="L4" s="7">
        <f>LCI_db2_S1!AM12/LCIA_Methods!D12</f>
        <v>4.62205854454607E-6</v>
      </c>
      <c r="M4" s="7">
        <f>LCI_db2_S1!AN12/LCIA_Methods!D13</f>
        <v>5.6110323659088254E-6</v>
      </c>
      <c r="N4" s="7">
        <f>LCI_db2_S1!AO12/LCIA_Methods!D14</f>
        <v>3.3428891935685806E-7</v>
      </c>
      <c r="O4" s="7">
        <f>LCI_db2_S1!AP12/LCIA_Methods!D15</f>
        <v>6.5894582969760127E-7</v>
      </c>
      <c r="P4" s="7">
        <f>LCI_db2_S1!AQ12/LCIA_Methods!D16</f>
        <v>2.225318856218628E-6</v>
      </c>
      <c r="Q4" s="7">
        <f>LCI_db2_S1!AR12/LCIA_Methods!D17</f>
        <v>1.1870777446331198E-5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LCI_db2_S2!AC2/LCIA_Methods!D2</f>
        <v>1.0014475882488754E-5</v>
      </c>
      <c r="C2" s="7">
        <f>LCI_db2_S2!AD2/LCIA_Methods!D3</f>
        <v>3.9977410881305741E-7</v>
      </c>
      <c r="D2" s="7">
        <f>LCI_db2_S2!AE2/LCIA_Methods!D4</f>
        <v>3.8111809166925916E-5</v>
      </c>
      <c r="E2" s="7">
        <f>LCI_db2_S2!AF2/LCIA_Methods!D5</f>
        <v>1.0122937727831441E-5</v>
      </c>
      <c r="F2" s="7">
        <f>LCI_db2_S2!AG2/LCIA_Methods!D6</f>
        <v>1.090209632317058E-5</v>
      </c>
      <c r="G2" s="7">
        <f>LCI_db2_S2!AH2/LCIA_Methods!D7</f>
        <v>7.1707224782514191E-7</v>
      </c>
      <c r="H2" s="7">
        <f>LCI_db2_S2!AI2/LCIA_Methods!D8</f>
        <v>5.5873296434787462E-5</v>
      </c>
      <c r="I2" s="7">
        <f>LCI_db2_S2!AJ2/LCIA_Methods!D9</f>
        <v>1.7377202894799248E-5</v>
      </c>
      <c r="J2" s="7">
        <f>LCI_db2_S2!AK2/LCIA_Methods!D10</f>
        <v>2.3810344435659469E-5</v>
      </c>
      <c r="K2" s="7">
        <f>LCI_db2_S2!AL2/LCIA_Methods!D11</f>
        <v>4.684108343754085E-7</v>
      </c>
      <c r="L2" s="7">
        <f>LCI_db2_S2!AM2/LCIA_Methods!D12</f>
        <v>3.6891565849123352E-6</v>
      </c>
      <c r="M2" s="7">
        <f>LCI_db2_S2!AN2/LCIA_Methods!D13</f>
        <v>4.4618059344007431E-6</v>
      </c>
      <c r="N2" s="7">
        <f>LCI_db2_S2!AO2/LCIA_Methods!D14</f>
        <v>2.640778460939982E-7</v>
      </c>
      <c r="O2" s="7">
        <f>LCI_db2_S2!AP2/LCIA_Methods!D15</f>
        <v>9.7110239527366281E-7</v>
      </c>
      <c r="P2" s="7">
        <f>LCI_db2_S2!AQ2/LCIA_Methods!D16</f>
        <v>1.8169095967863557E-6</v>
      </c>
      <c r="Q2" s="7">
        <f>LCI_db2_S2!AR2/LCIA_Methods!D17</f>
        <v>9.7009904124901512E-6</v>
      </c>
    </row>
    <row r="3" spans="1:17" x14ac:dyDescent="0.35">
      <c r="A3" s="5" t="s">
        <v>2</v>
      </c>
      <c r="B3" s="7">
        <f>LCI_db2_S2!AC5/LCIA_Methods!D2</f>
        <v>2.6511971257947843E-6</v>
      </c>
      <c r="C3" s="7">
        <f>LCI_db2_S2!AD5/LCIA_Methods!D3</f>
        <v>-1.3946769280903955E-8</v>
      </c>
      <c r="D3" s="7">
        <f>LCI_db2_S2!AE5/LCIA_Methods!D4</f>
        <v>-2.6558067522691667E-7</v>
      </c>
      <c r="E3" s="7">
        <f>LCI_db2_S2!AF5/LCIA_Methods!D5</f>
        <v>-2.4719294358624994E-7</v>
      </c>
      <c r="F3" s="7">
        <f>LCI_db2_S2!AG5/LCIA_Methods!D6</f>
        <v>2.696187245447058E-7</v>
      </c>
      <c r="G3" s="7">
        <f>LCI_db2_S2!AH5/LCIA_Methods!D7</f>
        <v>1.914602035738317E-8</v>
      </c>
      <c r="H3" s="7">
        <f>LCI_db2_S2!AI5/LCIA_Methods!D8</f>
        <v>2.4221544005901955E-4</v>
      </c>
      <c r="I3" s="7">
        <f>LCI_db2_S2!AJ5/LCIA_Methods!D9</f>
        <v>1.1999894758552129E-6</v>
      </c>
      <c r="J3" s="7">
        <f>LCI_db2_S2!AK5/LCIA_Methods!D10</f>
        <v>1.5784841342485551E-6</v>
      </c>
      <c r="K3" s="7">
        <f>LCI_db2_S2!AL5/LCIA_Methods!D11</f>
        <v>3.0201223650437409E-8</v>
      </c>
      <c r="L3" s="7">
        <f>LCI_db2_S2!AM5/LCIA_Methods!D12</f>
        <v>-4.2451253622604367E-8</v>
      </c>
      <c r="M3" s="7">
        <f>LCI_db2_S2!AN5/LCIA_Methods!D13</f>
        <v>-1.3509979163158455E-7</v>
      </c>
      <c r="N3" s="7">
        <f>LCI_db2_S2!AO5/LCIA_Methods!D14</f>
        <v>-1.6766446957441365E-8</v>
      </c>
      <c r="O3" s="7">
        <f>LCI_db2_S2!AP5/LCIA_Methods!D15</f>
        <v>2.2197286575779088E-6</v>
      </c>
      <c r="P3" s="7">
        <f>LCI_db2_S2!AQ5/LCIA_Methods!D16</f>
        <v>1.8327255905726725E-7</v>
      </c>
      <c r="Q3" s="7">
        <f>LCI_db2_S2!AR5/LCIA_Methods!D17</f>
        <v>1.0218422771259602E-6</v>
      </c>
    </row>
    <row r="4" spans="1:17" x14ac:dyDescent="0.35">
      <c r="A4" s="5" t="s">
        <v>3</v>
      </c>
      <c r="B4" s="7">
        <f>LCI_db2_S2!AC12/LCIA_Methods!D2</f>
        <v>1.1855295571662248E-5</v>
      </c>
      <c r="C4" s="7">
        <f>LCI_db2_S2!AD12/LCIA_Methods!D3</f>
        <v>5.0320432833654772E-7</v>
      </c>
      <c r="D4" s="7">
        <f>LCI_db2_S2!AE12/LCIA_Methods!D4</f>
        <v>4.7706156627464118E-5</v>
      </c>
      <c r="E4" s="7">
        <f>LCI_db2_S2!AF12/LCIA_Methods!D5</f>
        <v>1.2715470395685861E-5</v>
      </c>
      <c r="F4" s="7">
        <f>LCI_db2_S2!AG12/LCIA_Methods!D6</f>
        <v>1.356021572282705E-5</v>
      </c>
      <c r="G4" s="7">
        <f>LCI_db2_S2!AH12/LCIA_Methods!D7</f>
        <v>8.915538046920815E-7</v>
      </c>
      <c r="H4" s="7">
        <f>LCI_db2_S2!AI12/LCIA_Methods!D8</f>
        <v>9.2877605287294413E-6</v>
      </c>
      <c r="I4" s="7">
        <f>LCI_db2_S2!AJ12/LCIA_Methods!D9</f>
        <v>2.142150624953526E-5</v>
      </c>
      <c r="J4" s="7">
        <f>LCI_db2_S2!AK12/LCIA_Methods!D10</f>
        <v>2.9368309511012198E-5</v>
      </c>
      <c r="K4" s="7">
        <f>LCI_db2_S2!AL12/LCIA_Methods!D11</f>
        <v>5.7796323705665122E-7</v>
      </c>
      <c r="L4" s="7">
        <f>LCI_db2_S2!AM12/LCIA_Methods!D12</f>
        <v>4.62205854454607E-6</v>
      </c>
      <c r="M4" s="7">
        <f>LCI_db2_S2!AN12/LCIA_Methods!D13</f>
        <v>5.6110323659088254E-6</v>
      </c>
      <c r="N4" s="7">
        <f>LCI_db2_S2!AO12/LCIA_Methods!D14</f>
        <v>3.3428891935685806E-7</v>
      </c>
      <c r="O4" s="7">
        <f>LCI_db2_S2!AP12/LCIA_Methods!D15</f>
        <v>6.5894582969760127E-7</v>
      </c>
      <c r="P4" s="7">
        <f>LCI_db2_S2!AQ12/LCIA_Methods!D16</f>
        <v>2.225318856218628E-6</v>
      </c>
      <c r="Q4" s="7">
        <f>LCI_db2_S2!AR12/LCIA_Methods!D17</f>
        <v>1.1870777446331198E-5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LCI_db2_S3!AC2/LCIA_Methods!D2</f>
        <v>1.0014475882488754E-5</v>
      </c>
      <c r="C2" s="7">
        <f>LCI_db2_S3!AD2/LCIA_Methods!D3</f>
        <v>3.9977410881305741E-7</v>
      </c>
      <c r="D2" s="7">
        <f>LCI_db2_S3!AE2/LCIA_Methods!D4</f>
        <v>3.8111809166925916E-5</v>
      </c>
      <c r="E2" s="7">
        <f>LCI_db2_S3!AF2/LCIA_Methods!D5</f>
        <v>1.0122937727831441E-5</v>
      </c>
      <c r="F2" s="7">
        <f>LCI_db2_S3!AG2/LCIA_Methods!D6</f>
        <v>1.090209632317058E-5</v>
      </c>
      <c r="G2" s="7">
        <f>LCI_db2_S3!AH2/LCIA_Methods!D7</f>
        <v>7.1707224782514191E-7</v>
      </c>
      <c r="H2" s="7">
        <f>LCI_db2_S3!AI2/LCIA_Methods!D8</f>
        <v>5.5873296434787462E-5</v>
      </c>
      <c r="I2" s="7">
        <f>LCI_db2_S3!AJ2/LCIA_Methods!D9</f>
        <v>1.7377202894799248E-5</v>
      </c>
      <c r="J2" s="7">
        <f>LCI_db2_S3!AK2/LCIA_Methods!D10</f>
        <v>2.3810344435659469E-5</v>
      </c>
      <c r="K2" s="7">
        <f>LCI_db2_S3!AL2/LCIA_Methods!D11</f>
        <v>4.684108343754085E-7</v>
      </c>
      <c r="L2" s="7">
        <f>LCI_db2_S3!AM2/LCIA_Methods!D12</f>
        <v>3.6891565849123352E-6</v>
      </c>
      <c r="M2" s="7">
        <f>LCI_db2_S3!AN2/LCIA_Methods!D13</f>
        <v>4.4618059344007431E-6</v>
      </c>
      <c r="N2" s="7">
        <f>LCI_db2_S3!AO2/LCIA_Methods!D14</f>
        <v>2.640778460939982E-7</v>
      </c>
      <c r="O2" s="7">
        <f>LCI_db2_S3!AP2/LCIA_Methods!D15</f>
        <v>9.7110239527366281E-7</v>
      </c>
      <c r="P2" s="7">
        <f>LCI_db2_S3!AQ2/LCIA_Methods!D16</f>
        <v>1.8169095967863557E-6</v>
      </c>
      <c r="Q2" s="7">
        <f>LCI_db2_S3!AR2/LCIA_Methods!D17</f>
        <v>9.7009904124901512E-6</v>
      </c>
    </row>
    <row r="3" spans="1:17" x14ac:dyDescent="0.35">
      <c r="A3" s="5" t="s">
        <v>2</v>
      </c>
      <c r="B3" s="7">
        <f>LCI_db2_S3!AC5/LCIA_Methods!D2</f>
        <v>2.6511971257947843E-6</v>
      </c>
      <c r="C3" s="7">
        <f>LCI_db2_S3!AD5/LCIA_Methods!D3</f>
        <v>-1.3946769280903955E-8</v>
      </c>
      <c r="D3" s="7">
        <f>LCI_db2_S3!AE5/LCIA_Methods!D4</f>
        <v>-2.6558067522691667E-7</v>
      </c>
      <c r="E3" s="7">
        <f>LCI_db2_S3!AF5/LCIA_Methods!D5</f>
        <v>-2.4719294358624994E-7</v>
      </c>
      <c r="F3" s="7">
        <f>LCI_db2_S3!AG5/LCIA_Methods!D6</f>
        <v>2.696187245447058E-7</v>
      </c>
      <c r="G3" s="7">
        <f>LCI_db2_S3!AH5/LCIA_Methods!D7</f>
        <v>1.914602035738317E-8</v>
      </c>
      <c r="H3" s="7">
        <f>LCI_db2_S3!AI5/LCIA_Methods!D8</f>
        <v>2.4221544005901955E-4</v>
      </c>
      <c r="I3" s="7">
        <f>LCI_db2_S3!AJ5/LCIA_Methods!D9</f>
        <v>1.1999894758552129E-6</v>
      </c>
      <c r="J3" s="7">
        <f>LCI_db2_S3!AK5/LCIA_Methods!D10</f>
        <v>1.5784841342485551E-6</v>
      </c>
      <c r="K3" s="7">
        <f>LCI_db2_S3!AL5/LCIA_Methods!D11</f>
        <v>3.0201223650437409E-8</v>
      </c>
      <c r="L3" s="7">
        <f>LCI_db2_S3!AM5/LCIA_Methods!D12</f>
        <v>-4.2451253622604367E-8</v>
      </c>
      <c r="M3" s="7">
        <f>LCI_db2_S3!AN5/LCIA_Methods!D13</f>
        <v>-1.3509979163158455E-7</v>
      </c>
      <c r="N3" s="7">
        <f>LCI_db2_S3!AO5/LCIA_Methods!D14</f>
        <v>-1.6766446957441365E-8</v>
      </c>
      <c r="O3" s="7">
        <f>LCI_db2_S3!AP5/LCIA_Methods!D15</f>
        <v>2.2197286575779088E-6</v>
      </c>
      <c r="P3" s="7">
        <f>LCI_db2_S3!AQ5/LCIA_Methods!D16</f>
        <v>1.8327255905726725E-7</v>
      </c>
      <c r="Q3" s="7">
        <f>LCI_db2_S3!AR5/LCIA_Methods!D17</f>
        <v>1.0218422771259602E-6</v>
      </c>
    </row>
    <row r="4" spans="1:17" x14ac:dyDescent="0.35">
      <c r="A4" s="5" t="s">
        <v>3</v>
      </c>
      <c r="B4" s="7">
        <f>LCI_db2_S3!AC12/LCIA_Methods!D2</f>
        <v>1.1855295571662248E-5</v>
      </c>
      <c r="C4" s="7">
        <f>LCI_db2_S3!AD12/LCIA_Methods!D3</f>
        <v>5.0320432833654772E-7</v>
      </c>
      <c r="D4" s="7">
        <f>LCI_db2_S3!AE12/LCIA_Methods!D4</f>
        <v>4.7706156627464118E-5</v>
      </c>
      <c r="E4" s="7">
        <f>LCI_db2_S3!AF12/LCIA_Methods!D5</f>
        <v>1.2715470395685861E-5</v>
      </c>
      <c r="F4" s="7">
        <f>LCI_db2_S3!AG12/LCIA_Methods!D6</f>
        <v>1.356021572282705E-5</v>
      </c>
      <c r="G4" s="7">
        <f>LCI_db2_S3!AH12/LCIA_Methods!D7</f>
        <v>8.915538046920815E-7</v>
      </c>
      <c r="H4" s="7">
        <f>LCI_db2_S3!AI12/LCIA_Methods!D8</f>
        <v>9.2877605287294413E-6</v>
      </c>
      <c r="I4" s="7">
        <f>LCI_db2_S3!AJ12/LCIA_Methods!D9</f>
        <v>2.142150624953526E-5</v>
      </c>
      <c r="J4" s="7">
        <f>LCI_db2_S3!AK12/LCIA_Methods!D10</f>
        <v>2.9368309511012198E-5</v>
      </c>
      <c r="K4" s="7">
        <f>LCI_db2_S3!AL12/LCIA_Methods!D11</f>
        <v>5.7796323705665122E-7</v>
      </c>
      <c r="L4" s="7">
        <f>LCI_db2_S3!AM12/LCIA_Methods!D12</f>
        <v>4.62205854454607E-6</v>
      </c>
      <c r="M4" s="7">
        <f>LCI_db2_S3!AN12/LCIA_Methods!D13</f>
        <v>5.6110323659088254E-6</v>
      </c>
      <c r="N4" s="7">
        <f>LCI_db2_S3!AO12/LCIA_Methods!D14</f>
        <v>3.3428891935685806E-7</v>
      </c>
      <c r="O4" s="7">
        <f>LCI_db2_S3!AP12/LCIA_Methods!D15</f>
        <v>6.5894582969760127E-7</v>
      </c>
      <c r="P4" s="7">
        <f>LCI_db2_S3!AQ12/LCIA_Methods!D16</f>
        <v>2.225318856218628E-6</v>
      </c>
      <c r="Q4" s="7">
        <f>LCI_db2_S3!AR12/LCIA_Methods!D17</f>
        <v>1.1870777446331198E-5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LCI_db2_S4!AC2/LCIA_Methods!D2</f>
        <v>1.0014475882488754E-5</v>
      </c>
      <c r="C2" s="7">
        <f>LCI_db2_S4!AD2/LCIA_Methods!D3</f>
        <v>3.9977410881305741E-7</v>
      </c>
      <c r="D2" s="7">
        <f>LCI_db2_S4!AE2/LCIA_Methods!D4</f>
        <v>3.8111809166925916E-5</v>
      </c>
      <c r="E2" s="7">
        <f>LCI_db2_S4!AF2/LCIA_Methods!D5</f>
        <v>1.0122937727831441E-5</v>
      </c>
      <c r="F2" s="7">
        <f>LCI_db2_S4!AG2/LCIA_Methods!D6</f>
        <v>1.090209632317058E-5</v>
      </c>
      <c r="G2" s="7">
        <f>LCI_db2_S4!AH2/LCIA_Methods!D7</f>
        <v>7.1707224782514191E-7</v>
      </c>
      <c r="H2" s="7">
        <f>LCI_db2_S4!AI2/LCIA_Methods!D8</f>
        <v>5.5873296434787462E-5</v>
      </c>
      <c r="I2" s="7">
        <f>LCI_db2_S4!AJ2/LCIA_Methods!D9</f>
        <v>1.7377202894799248E-5</v>
      </c>
      <c r="J2" s="7">
        <f>LCI_db2_S4!AK2/LCIA_Methods!D10</f>
        <v>2.3810344435659469E-5</v>
      </c>
      <c r="K2" s="7">
        <f>LCI_db2_S4!AL2/LCIA_Methods!D11</f>
        <v>4.684108343754085E-7</v>
      </c>
      <c r="L2" s="7">
        <f>LCI_db2_S4!AM2/LCIA_Methods!D12</f>
        <v>3.6891565849123352E-6</v>
      </c>
      <c r="M2" s="7">
        <f>LCI_db2_S4!AN2/LCIA_Methods!D13</f>
        <v>4.4618059344007431E-6</v>
      </c>
      <c r="N2" s="7">
        <f>LCI_db2_S4!AO2/LCIA_Methods!D14</f>
        <v>2.640778460939982E-7</v>
      </c>
      <c r="O2" s="7">
        <f>LCI_db2_S4!AP2/LCIA_Methods!D15</f>
        <v>9.7110239527366281E-7</v>
      </c>
      <c r="P2" s="7">
        <f>LCI_db2_S4!AQ2/LCIA_Methods!D16</f>
        <v>1.8169095967863557E-6</v>
      </c>
      <c r="Q2" s="7">
        <f>LCI_db2_S4!AR2/LCIA_Methods!D17</f>
        <v>9.7009904124901512E-6</v>
      </c>
    </row>
    <row r="3" spans="1:17" x14ac:dyDescent="0.35">
      <c r="A3" s="5" t="s">
        <v>2</v>
      </c>
      <c r="B3" s="7">
        <f>LCI_db2_S4!AC5/LCIA_Methods!D2</f>
        <v>2.6511971257947843E-6</v>
      </c>
      <c r="C3" s="7">
        <f>LCI_db2_S4!AD5/LCIA_Methods!D3</f>
        <v>-1.3946769280903955E-8</v>
      </c>
      <c r="D3" s="7">
        <f>LCI_db2_S4!AE5/LCIA_Methods!D4</f>
        <v>-2.6558067522691667E-7</v>
      </c>
      <c r="E3" s="7">
        <f>LCI_db2_S4!AF5/LCIA_Methods!D5</f>
        <v>-2.4719294358624994E-7</v>
      </c>
      <c r="F3" s="7">
        <f>LCI_db2_S4!AG5/LCIA_Methods!D6</f>
        <v>2.696187245447058E-7</v>
      </c>
      <c r="G3" s="7">
        <f>LCI_db2_S4!AH5/LCIA_Methods!D7</f>
        <v>1.914602035738317E-8</v>
      </c>
      <c r="H3" s="7">
        <f>LCI_db2_S4!AI5/LCIA_Methods!D8</f>
        <v>2.4221544005901955E-4</v>
      </c>
      <c r="I3" s="7">
        <f>LCI_db2_S4!AJ5/LCIA_Methods!D9</f>
        <v>1.1999894758552129E-6</v>
      </c>
      <c r="J3" s="7">
        <f>LCI_db2_S4!AK5/LCIA_Methods!D10</f>
        <v>1.5784841342485551E-6</v>
      </c>
      <c r="K3" s="7">
        <f>LCI_db2_S4!AL5/LCIA_Methods!D11</f>
        <v>3.0201223650437409E-8</v>
      </c>
      <c r="L3" s="7">
        <f>LCI_db2_S4!AM5/LCIA_Methods!D12</f>
        <v>-4.2451253622604367E-8</v>
      </c>
      <c r="M3" s="7">
        <f>LCI_db2_S4!AN5/LCIA_Methods!D13</f>
        <v>-1.3509979163158455E-7</v>
      </c>
      <c r="N3" s="7">
        <f>LCI_db2_S4!AO5/LCIA_Methods!D14</f>
        <v>-1.6766446957441365E-8</v>
      </c>
      <c r="O3" s="7">
        <f>LCI_db2_S4!AP5/LCIA_Methods!D15</f>
        <v>2.2197286575779088E-6</v>
      </c>
      <c r="P3" s="7">
        <f>LCI_db2_S4!AQ5/LCIA_Methods!D16</f>
        <v>1.8327255905726725E-7</v>
      </c>
      <c r="Q3" s="7">
        <f>LCI_db2_S4!AR5/LCIA_Methods!D17</f>
        <v>1.0218422771259602E-6</v>
      </c>
    </row>
    <row r="4" spans="1:17" x14ac:dyDescent="0.35">
      <c r="A4" s="5" t="s">
        <v>3</v>
      </c>
      <c r="B4" s="7">
        <f>LCI_db2_S4!AC12/LCIA_Methods!D2</f>
        <v>1.1855295571662248E-5</v>
      </c>
      <c r="C4" s="7">
        <f>LCI_db2_S4!AD12/LCIA_Methods!D3</f>
        <v>5.0320432833654772E-7</v>
      </c>
      <c r="D4" s="7">
        <f>LCI_db2_S4!AE12/LCIA_Methods!D4</f>
        <v>4.7706156627464118E-5</v>
      </c>
      <c r="E4" s="7">
        <f>LCI_db2_S4!AF12/LCIA_Methods!D5</f>
        <v>1.2715470395685861E-5</v>
      </c>
      <c r="F4" s="7">
        <f>LCI_db2_S4!AG12/LCIA_Methods!D6</f>
        <v>1.356021572282705E-5</v>
      </c>
      <c r="G4" s="7">
        <f>LCI_db2_S4!AH12/LCIA_Methods!D7</f>
        <v>8.915538046920815E-7</v>
      </c>
      <c r="H4" s="7">
        <f>LCI_db2_S4!AI12/LCIA_Methods!D8</f>
        <v>9.2877605287294413E-6</v>
      </c>
      <c r="I4" s="7">
        <f>LCI_db2_S4!AJ12/LCIA_Methods!D9</f>
        <v>2.142150624953526E-5</v>
      </c>
      <c r="J4" s="7">
        <f>LCI_db2_S4!AK12/LCIA_Methods!D10</f>
        <v>2.9368309511012198E-5</v>
      </c>
      <c r="K4" s="7">
        <f>LCI_db2_S4!AL12/LCIA_Methods!D11</f>
        <v>5.7796323705665122E-7</v>
      </c>
      <c r="L4" s="7">
        <f>LCI_db2_S4!AM12/LCIA_Methods!D12</f>
        <v>4.62205854454607E-6</v>
      </c>
      <c r="M4" s="7">
        <f>LCI_db2_S4!AN12/LCIA_Methods!D13</f>
        <v>5.6110323659088254E-6</v>
      </c>
      <c r="N4" s="7">
        <f>LCI_db2_S4!AO12/LCIA_Methods!D14</f>
        <v>3.3428891935685806E-7</v>
      </c>
      <c r="O4" s="7">
        <f>LCI_db2_S4!AP12/LCIA_Methods!D15</f>
        <v>6.5894582969760127E-7</v>
      </c>
      <c r="P4" s="7">
        <f>LCI_db2_S4!AQ12/LCIA_Methods!D16</f>
        <v>2.225318856218628E-6</v>
      </c>
      <c r="Q4" s="7">
        <f>LCI_db2_S4!AR12/LCIA_Methods!D17</f>
        <v>1.1870777446331198E-5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LCI_db2_S5!AC2/LCIA_Methods!D2</f>
        <v>1.0014475882488754E-5</v>
      </c>
      <c r="C2" s="7">
        <f>LCI_db2_S5!AD2/LCIA_Methods!D3</f>
        <v>3.9977410881305741E-7</v>
      </c>
      <c r="D2" s="7">
        <f>LCI_db2_S5!AE2/LCIA_Methods!D4</f>
        <v>3.8111809166925916E-5</v>
      </c>
      <c r="E2" s="7">
        <f>LCI_db2_S5!AF2/LCIA_Methods!D5</f>
        <v>1.0122937727831441E-5</v>
      </c>
      <c r="F2" s="7">
        <f>LCI_db2_S5!AG2/LCIA_Methods!D6</f>
        <v>1.090209632317058E-5</v>
      </c>
      <c r="G2" s="7">
        <f>LCI_db2_S5!AH2/LCIA_Methods!D7</f>
        <v>7.1707224782514191E-7</v>
      </c>
      <c r="H2" s="7">
        <f>LCI_db2_S5!AI2/LCIA_Methods!D8</f>
        <v>5.5873296434787462E-5</v>
      </c>
      <c r="I2" s="7">
        <f>LCI_db2_S5!AJ2/LCIA_Methods!D9</f>
        <v>1.7377202894799248E-5</v>
      </c>
      <c r="J2" s="7">
        <f>LCI_db2_S5!AK2/LCIA_Methods!D10</f>
        <v>2.3810344435659469E-5</v>
      </c>
      <c r="K2" s="7">
        <f>LCI_db2_S5!AL2/LCIA_Methods!D11</f>
        <v>4.684108343754085E-7</v>
      </c>
      <c r="L2" s="7">
        <f>LCI_db2_S5!AM2/LCIA_Methods!D12</f>
        <v>3.6891565849123352E-6</v>
      </c>
      <c r="M2" s="7">
        <f>LCI_db2_S5!AN2/LCIA_Methods!D13</f>
        <v>4.4618059344007431E-6</v>
      </c>
      <c r="N2" s="7">
        <f>LCI_db2_S5!AO2/LCIA_Methods!D14</f>
        <v>2.640778460939982E-7</v>
      </c>
      <c r="O2" s="7">
        <f>LCI_db2_S5!AP2/LCIA_Methods!D15</f>
        <v>9.7110239527366281E-7</v>
      </c>
      <c r="P2" s="7">
        <f>LCI_db2_S5!AQ2/LCIA_Methods!D16</f>
        <v>1.8169095967863557E-6</v>
      </c>
      <c r="Q2" s="7">
        <f>LCI_db2_S5!AR2/LCIA_Methods!D17</f>
        <v>9.7009904124901512E-6</v>
      </c>
    </row>
    <row r="3" spans="1:17" x14ac:dyDescent="0.35">
      <c r="A3" s="5" t="s">
        <v>2</v>
      </c>
      <c r="B3" s="7">
        <f>LCI_db2_S5!AC5/LCIA_Methods!D2</f>
        <v>2.6511971257947843E-6</v>
      </c>
      <c r="C3" s="7">
        <f>LCI_db2_S5!AD5/LCIA_Methods!D3</f>
        <v>-1.3946769280903955E-8</v>
      </c>
      <c r="D3" s="7">
        <f>LCI_db2_S5!AE5/LCIA_Methods!D4</f>
        <v>-2.6558067522691667E-7</v>
      </c>
      <c r="E3" s="7">
        <f>LCI_db2_S5!AF5/LCIA_Methods!D5</f>
        <v>-2.4719294358624994E-7</v>
      </c>
      <c r="F3" s="7">
        <f>LCI_db2_S5!AG5/LCIA_Methods!D6</f>
        <v>2.696187245447058E-7</v>
      </c>
      <c r="G3" s="7">
        <f>LCI_db2_S5!AH5/LCIA_Methods!D7</f>
        <v>1.914602035738317E-8</v>
      </c>
      <c r="H3" s="7">
        <f>LCI_db2_S5!AI5/LCIA_Methods!D8</f>
        <v>2.4221544005901955E-4</v>
      </c>
      <c r="I3" s="7">
        <f>LCI_db2_S5!AJ5/LCIA_Methods!D9</f>
        <v>1.1999894758552129E-6</v>
      </c>
      <c r="J3" s="7">
        <f>LCI_db2_S5!AK5/LCIA_Methods!D10</f>
        <v>1.5784841342485551E-6</v>
      </c>
      <c r="K3" s="7">
        <f>LCI_db2_S5!AL5/LCIA_Methods!D11</f>
        <v>3.0201223650437409E-8</v>
      </c>
      <c r="L3" s="7">
        <f>LCI_db2_S5!AM5/LCIA_Methods!D12</f>
        <v>-4.2451253622604367E-8</v>
      </c>
      <c r="M3" s="7">
        <f>LCI_db2_S5!AN5/LCIA_Methods!D13</f>
        <v>-1.3509979163158455E-7</v>
      </c>
      <c r="N3" s="7">
        <f>LCI_db2_S5!AO5/LCIA_Methods!D14</f>
        <v>-1.6766446957441365E-8</v>
      </c>
      <c r="O3" s="7">
        <f>LCI_db2_S5!AP5/LCIA_Methods!D15</f>
        <v>2.2197286575779088E-6</v>
      </c>
      <c r="P3" s="7">
        <f>LCI_db2_S5!AQ5/LCIA_Methods!D16</f>
        <v>1.8327255905726725E-7</v>
      </c>
      <c r="Q3" s="7">
        <f>LCI_db2_S5!AR5/LCIA_Methods!D17</f>
        <v>1.0218422771259602E-6</v>
      </c>
    </row>
    <row r="4" spans="1:17" x14ac:dyDescent="0.35">
      <c r="A4" s="5" t="s">
        <v>3</v>
      </c>
      <c r="B4" s="7">
        <f>LCI_db2_S5!AC12/LCIA_Methods!D2</f>
        <v>1.1855295571662248E-5</v>
      </c>
      <c r="C4" s="7">
        <f>LCI_db2_S5!AD12/LCIA_Methods!D3</f>
        <v>5.0320432833654772E-7</v>
      </c>
      <c r="D4" s="7">
        <f>LCI_db2_S5!AE12/LCIA_Methods!D4</f>
        <v>4.7706156627464118E-5</v>
      </c>
      <c r="E4" s="7">
        <f>LCI_db2_S5!AF12/LCIA_Methods!D5</f>
        <v>1.2715470395685861E-5</v>
      </c>
      <c r="F4" s="7">
        <f>LCI_db2_S5!AG12/LCIA_Methods!D6</f>
        <v>1.356021572282705E-5</v>
      </c>
      <c r="G4" s="7">
        <f>LCI_db2_S5!AH12/LCIA_Methods!D7</f>
        <v>8.915538046920815E-7</v>
      </c>
      <c r="H4" s="7">
        <f>LCI_db2_S5!AI12/LCIA_Methods!D8</f>
        <v>9.2877605287294413E-6</v>
      </c>
      <c r="I4" s="7">
        <f>LCI_db2_S5!AJ12/LCIA_Methods!D9</f>
        <v>2.142150624953526E-5</v>
      </c>
      <c r="J4" s="7">
        <f>LCI_db2_S5!AK12/LCIA_Methods!D10</f>
        <v>2.9368309511012198E-5</v>
      </c>
      <c r="K4" s="7">
        <f>LCI_db2_S5!AL12/LCIA_Methods!D11</f>
        <v>5.7796323705665122E-7</v>
      </c>
      <c r="L4" s="7">
        <f>LCI_db2_S5!AM12/LCIA_Methods!D12</f>
        <v>4.62205854454607E-6</v>
      </c>
      <c r="M4" s="7">
        <f>LCI_db2_S5!AN12/LCIA_Methods!D13</f>
        <v>5.6110323659088254E-6</v>
      </c>
      <c r="N4" s="7">
        <f>LCI_db2_S5!AO12/LCIA_Methods!D14</f>
        <v>3.3428891935685806E-7</v>
      </c>
      <c r="O4" s="7">
        <f>LCI_db2_S5!AP12/LCIA_Methods!D15</f>
        <v>6.5894582969760127E-7</v>
      </c>
      <c r="P4" s="7">
        <f>LCI_db2_S5!AQ12/LCIA_Methods!D16</f>
        <v>2.225318856218628E-6</v>
      </c>
      <c r="Q4" s="7">
        <f>LCI_db2_S5!AR12/LCIA_Methods!D17</f>
        <v>1.1870777446331198E-5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LCA_default_default!B2*Waste_Generation_default!C2</f>
        <v>1.5351255973594094E-2</v>
      </c>
      <c r="C2" s="7">
        <f>LCA_default_default!C2*Waste_Generation_default!C2</f>
        <v>6.0307437635762724E-4</v>
      </c>
      <c r="D2" s="7">
        <f>LCA_default_default!D2*Waste_Generation_default!C2</f>
        <v>5.687814135585316E-2</v>
      </c>
      <c r="E2" s="7">
        <f>LCA_default_default!E2*Waste_Generation_default!C2</f>
        <v>1.5066630895350564E-2</v>
      </c>
      <c r="F2" s="7">
        <f>LCA_default_default!F2*Waste_Generation_default!C2</f>
        <v>1.6442264722291412E-2</v>
      </c>
      <c r="G2" s="7">
        <f>LCA_default_default!G2*Waste_Generation_default!C2</f>
        <v>1.0306356566265743E-3</v>
      </c>
      <c r="H2" s="7">
        <f>LCA_default_default!H2*Waste_Generation_default!C2</f>
        <v>8.3870725055354839E-2</v>
      </c>
      <c r="I2" s="7">
        <f>LCA_default_default!I2*Waste_Generation_default!C2</f>
        <v>2.6311246903890216E-2</v>
      </c>
      <c r="J2" s="7">
        <f>LCA_default_default!J2*Waste_Generation_default!C2</f>
        <v>3.5780819375099304E-2</v>
      </c>
      <c r="K2" s="7">
        <f>LCA_default_default!K2*Waste_Generation_default!C2</f>
        <v>9.9821514563971469E-4</v>
      </c>
      <c r="L2" s="7">
        <f>LCA_default_default!L2*Waste_Generation_default!C2</f>
        <v>5.5791706912909043E-3</v>
      </c>
      <c r="M2" s="7">
        <f>LCA_default_default!M2*Waste_Generation_default!C2</f>
        <v>6.6825347276843836E-3</v>
      </c>
      <c r="N2" s="7">
        <f>LCA_default_default!N2*Waste_Generation_default!C2</f>
        <v>4.6938732097550684E-4</v>
      </c>
      <c r="O2" s="7">
        <f>LCA_default_default!O2*Waste_Generation_default!C2</f>
        <v>1.5818961835510157E-3</v>
      </c>
      <c r="P2" s="7">
        <f>LCA_default_default!P2*Waste_Generation_default!C2</f>
        <v>2.6324622398687502E-3</v>
      </c>
      <c r="Q2" s="7">
        <f>LCA_default_default!Q2*Waste_Generation_default!C2</f>
        <v>1.4819035425946998E-2</v>
      </c>
    </row>
    <row r="3" spans="1:17" x14ac:dyDescent="0.35">
      <c r="A3" s="5" t="s">
        <v>2</v>
      </c>
      <c r="B3" s="7">
        <f>LCA_default_default!B3*Waste_Generation_default!C3</f>
        <v>8.2228490913688389E-4</v>
      </c>
      <c r="C3" s="7">
        <f>LCA_default_default!C3*Waste_Generation_default!C3</f>
        <v>-4.0759477781615212E-6</v>
      </c>
      <c r="D3" s="7">
        <f>LCA_default_default!D3*Waste_Generation_default!C3</f>
        <v>-7.7827779070438097E-5</v>
      </c>
      <c r="E3" s="7">
        <f>LCA_default_default!E3*Waste_Generation_default!C3</f>
        <v>-6.1006484328795417E-5</v>
      </c>
      <c r="F3" s="7">
        <f>LCA_default_default!F3*Waste_Generation_default!C3</f>
        <v>8.374534894285747E-5</v>
      </c>
      <c r="G3" s="7">
        <f>LCA_default_default!G3*Waste_Generation_default!C3</f>
        <v>1.8999572928619345E-6</v>
      </c>
      <c r="H3" s="7">
        <f>LCA_default_default!H3*Waste_Generation_default!C3</f>
        <v>7.2670930953784532E-2</v>
      </c>
      <c r="I3" s="7">
        <f>LCA_default_default!I3*Waste_Generation_default!C3</f>
        <v>3.8126424166733445E-4</v>
      </c>
      <c r="J3" s="7">
        <f>LCA_default_default!J3*Waste_Generation_default!C3</f>
        <v>4.8024088247743363E-4</v>
      </c>
      <c r="K3" s="7">
        <f>LCA_default_default!K3*Waste_Generation_default!C3</f>
        <v>4.1081355796840898E-5</v>
      </c>
      <c r="L3" s="7">
        <f>LCA_default_default!L3*Waste_Generation_default!C3</f>
        <v>-8.5147539143055236E-6</v>
      </c>
      <c r="M3" s="7">
        <f>LCA_default_default!M3*Waste_Generation_default!C3</f>
        <v>-3.9153083088616075E-5</v>
      </c>
      <c r="N3" s="7">
        <f>LCA_default_default!N3*Waste_Generation_default!C3</f>
        <v>-5.0751401567073355E-6</v>
      </c>
      <c r="O3" s="7">
        <f>LCA_default_default!O3*Waste_Generation_default!C3</f>
        <v>6.6826319746639046E-4</v>
      </c>
      <c r="P3" s="7">
        <f>LCA_default_default!P3*Waste_Generation_default!C3</f>
        <v>5.3092178869194812E-5</v>
      </c>
      <c r="Q3" s="7">
        <f>LCA_default_default!Q3*Waste_Generation_default!C3</f>
        <v>3.3503910751916515E-4</v>
      </c>
    </row>
    <row r="4" spans="1:17" x14ac:dyDescent="0.35">
      <c r="A4" s="5" t="s">
        <v>3</v>
      </c>
      <c r="B4" s="7">
        <f>LCA_default_default!B4*Waste_Generation_default!C4</f>
        <v>1.4528971064457207E-2</v>
      </c>
      <c r="C4" s="7">
        <f>LCA_default_default!C4*Waste_Generation_default!C4</f>
        <v>6.0715032413578872E-4</v>
      </c>
      <c r="D4" s="7">
        <f>LCA_default_default!D4*Waste_Generation_default!C4</f>
        <v>5.6955969134923588E-2</v>
      </c>
      <c r="E4" s="7">
        <f>LCA_default_default!E4*Waste_Generation_default!C4</f>
        <v>1.5127637379679357E-2</v>
      </c>
      <c r="F4" s="7">
        <f>LCA_default_default!F4*Waste_Generation_default!C4</f>
        <v>1.6358519373348552E-2</v>
      </c>
      <c r="G4" s="7">
        <f>LCA_default_default!G4*Waste_Generation_default!C4</f>
        <v>1.0287356993337121E-3</v>
      </c>
      <c r="H4" s="7">
        <f>LCA_default_default!H4*Waste_Generation_default!C4</f>
        <v>1.1199794101570296E-2</v>
      </c>
      <c r="I4" s="7">
        <f>LCA_default_default!I4*Waste_Generation_default!C4</f>
        <v>2.5929982662222881E-2</v>
      </c>
      <c r="J4" s="7">
        <f>LCA_default_default!J4*Waste_Generation_default!C4</f>
        <v>3.5300578492621873E-2</v>
      </c>
      <c r="K4" s="7">
        <f>LCA_default_default!K4*Waste_Generation_default!C4</f>
        <v>9.5713378984287371E-4</v>
      </c>
      <c r="L4" s="7">
        <f>LCA_default_default!L4*Waste_Generation_default!C4</f>
        <v>5.5876854452052089E-3</v>
      </c>
      <c r="M4" s="7">
        <f>LCA_default_default!M4*Waste_Generation_default!C4</f>
        <v>6.7216878107729996E-3</v>
      </c>
      <c r="N4" s="7">
        <f>LCA_default_default!N4*Waste_Generation_default!C4</f>
        <v>4.7446246113221416E-4</v>
      </c>
      <c r="O4" s="7">
        <f>LCA_default_default!O4*Waste_Generation_default!C4</f>
        <v>9.1363298608462525E-4</v>
      </c>
      <c r="P4" s="7">
        <f>LCA_default_default!P4*Waste_Generation_default!C4</f>
        <v>2.5793700609995549E-3</v>
      </c>
      <c r="Q4" s="7">
        <f>LCA_default_default!Q4*Waste_Generation_default!C4</f>
        <v>1.4483996318427832E-2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LCA_default_S1!B2*Waste_Generation_S1!C2</f>
        <v>1.5351255973594094E-2</v>
      </c>
      <c r="C2" s="7">
        <f>LCA_default_S1!C2*Waste_Generation_S1!C2</f>
        <v>6.0307437635762724E-4</v>
      </c>
      <c r="D2" s="7">
        <f>LCA_default_S1!D2*Waste_Generation_S1!C2</f>
        <v>5.687814135585316E-2</v>
      </c>
      <c r="E2" s="7">
        <f>LCA_default_S1!E2*Waste_Generation_S1!C2</f>
        <v>1.5066630895350564E-2</v>
      </c>
      <c r="F2" s="7">
        <f>LCA_default_S1!F2*Waste_Generation_S1!C2</f>
        <v>1.6442264722291412E-2</v>
      </c>
      <c r="G2" s="7">
        <f>LCA_default_S1!G2*Waste_Generation_S1!C2</f>
        <v>1.0306356566265743E-3</v>
      </c>
      <c r="H2" s="7">
        <f>LCA_default_S1!H2*Waste_Generation_S1!C2</f>
        <v>8.3870725055354839E-2</v>
      </c>
      <c r="I2" s="7">
        <f>LCA_default_S1!I2*Waste_Generation_S1!C2</f>
        <v>2.6311246903890216E-2</v>
      </c>
      <c r="J2" s="7">
        <f>LCA_default_S1!J2*Waste_Generation_S1!C2</f>
        <v>3.5780819375099304E-2</v>
      </c>
      <c r="K2" s="7">
        <f>LCA_default_S1!K2*Waste_Generation_S1!C2</f>
        <v>9.9821514563971469E-4</v>
      </c>
      <c r="L2" s="7">
        <f>LCA_default_S1!L2*Waste_Generation_S1!C2</f>
        <v>5.5791706912909043E-3</v>
      </c>
      <c r="M2" s="7">
        <f>LCA_default_S1!M2*Waste_Generation_S1!C2</f>
        <v>6.6825347276843836E-3</v>
      </c>
      <c r="N2" s="7">
        <f>LCA_default_S1!N2*Waste_Generation_S1!C2</f>
        <v>4.6938732097550684E-4</v>
      </c>
      <c r="O2" s="7">
        <f>LCA_default_S1!O2*Waste_Generation_S1!C2</f>
        <v>1.5818961835510157E-3</v>
      </c>
      <c r="P2" s="7">
        <f>LCA_default_S1!P2*Waste_Generation_S1!C2</f>
        <v>2.6324622398687502E-3</v>
      </c>
      <c r="Q2" s="7">
        <f>LCA_default_S1!Q2*Waste_Generation_S1!C2</f>
        <v>1.4819035425946998E-2</v>
      </c>
    </row>
    <row r="3" spans="1:17" x14ac:dyDescent="0.35">
      <c r="A3" s="5" t="s">
        <v>2</v>
      </c>
      <c r="B3" s="7">
        <f>LCA_default_S1!B3*Waste_Generation_S1!C3</f>
        <v>8.2228490913688389E-4</v>
      </c>
      <c r="C3" s="7">
        <f>LCA_default_S1!C3*Waste_Generation_S1!C3</f>
        <v>-4.0759477781615212E-6</v>
      </c>
      <c r="D3" s="7">
        <f>LCA_default_S1!D3*Waste_Generation_S1!C3</f>
        <v>-7.7827779070438097E-5</v>
      </c>
      <c r="E3" s="7">
        <f>LCA_default_S1!E3*Waste_Generation_S1!C3</f>
        <v>-6.1006484328795417E-5</v>
      </c>
      <c r="F3" s="7">
        <f>LCA_default_S1!F3*Waste_Generation_S1!C3</f>
        <v>8.374534894285747E-5</v>
      </c>
      <c r="G3" s="7">
        <f>LCA_default_S1!G3*Waste_Generation_S1!C3</f>
        <v>1.8999572928619345E-6</v>
      </c>
      <c r="H3" s="7">
        <f>LCA_default_S1!H3*Waste_Generation_S1!C3</f>
        <v>7.2670930953784532E-2</v>
      </c>
      <c r="I3" s="7">
        <f>LCA_default_S1!I3*Waste_Generation_S1!C3</f>
        <v>3.8126424166733445E-4</v>
      </c>
      <c r="J3" s="7">
        <f>LCA_default_S1!J3*Waste_Generation_S1!C3</f>
        <v>4.8024088247743363E-4</v>
      </c>
      <c r="K3" s="7">
        <f>LCA_default_S1!K3*Waste_Generation_S1!C3</f>
        <v>4.1081355796840898E-5</v>
      </c>
      <c r="L3" s="7">
        <f>LCA_default_S1!L3*Waste_Generation_S1!C3</f>
        <v>-8.5147539143055236E-6</v>
      </c>
      <c r="M3" s="7">
        <f>LCA_default_S1!M3*Waste_Generation_S1!C3</f>
        <v>-3.9153083088616075E-5</v>
      </c>
      <c r="N3" s="7">
        <f>LCA_default_S1!N3*Waste_Generation_S1!C3</f>
        <v>-5.0751401567073355E-6</v>
      </c>
      <c r="O3" s="7">
        <f>LCA_default_S1!O3*Waste_Generation_S1!C3</f>
        <v>6.6826319746639046E-4</v>
      </c>
      <c r="P3" s="7">
        <f>LCA_default_S1!P3*Waste_Generation_S1!C3</f>
        <v>5.3092178869194812E-5</v>
      </c>
      <c r="Q3" s="7">
        <f>LCA_default_S1!Q3*Waste_Generation_S1!C3</f>
        <v>3.3503910751916515E-4</v>
      </c>
    </row>
    <row r="4" spans="1:17" x14ac:dyDescent="0.35">
      <c r="A4" s="5" t="s">
        <v>3</v>
      </c>
      <c r="B4" s="7">
        <f>LCA_default_S1!B4*Waste_Generation_S1!C4</f>
        <v>1.4528971064457207E-2</v>
      </c>
      <c r="C4" s="7">
        <f>LCA_default_S1!C4*Waste_Generation_S1!C4</f>
        <v>6.0715032413578872E-4</v>
      </c>
      <c r="D4" s="7">
        <f>LCA_default_S1!D4*Waste_Generation_S1!C4</f>
        <v>5.6955969134923588E-2</v>
      </c>
      <c r="E4" s="7">
        <f>LCA_default_S1!E4*Waste_Generation_S1!C4</f>
        <v>1.5127637379679357E-2</v>
      </c>
      <c r="F4" s="7">
        <f>LCA_default_S1!F4*Waste_Generation_S1!C4</f>
        <v>1.6358519373348552E-2</v>
      </c>
      <c r="G4" s="7">
        <f>LCA_default_S1!G4*Waste_Generation_S1!C4</f>
        <v>1.0287356993337121E-3</v>
      </c>
      <c r="H4" s="7">
        <f>LCA_default_S1!H4*Waste_Generation_S1!C4</f>
        <v>1.1199794101570296E-2</v>
      </c>
      <c r="I4" s="7">
        <f>LCA_default_S1!I4*Waste_Generation_S1!C4</f>
        <v>2.5929982662222881E-2</v>
      </c>
      <c r="J4" s="7">
        <f>LCA_default_S1!J4*Waste_Generation_S1!C4</f>
        <v>3.5300578492621873E-2</v>
      </c>
      <c r="K4" s="7">
        <f>LCA_default_S1!K4*Waste_Generation_S1!C4</f>
        <v>9.5713378984287371E-4</v>
      </c>
      <c r="L4" s="7">
        <f>LCA_default_S1!L4*Waste_Generation_S1!C4</f>
        <v>5.5876854452052089E-3</v>
      </c>
      <c r="M4" s="7">
        <f>LCA_default_S1!M4*Waste_Generation_S1!C4</f>
        <v>6.7216878107729996E-3</v>
      </c>
      <c r="N4" s="7">
        <f>LCA_default_S1!N4*Waste_Generation_S1!C4</f>
        <v>4.7446246113221416E-4</v>
      </c>
      <c r="O4" s="7">
        <f>LCA_default_S1!O4*Waste_Generation_S1!C4</f>
        <v>9.1363298608462525E-4</v>
      </c>
      <c r="P4" s="7">
        <f>LCA_default_S1!P4*Waste_Generation_S1!C4</f>
        <v>2.5793700609995549E-3</v>
      </c>
      <c r="Q4" s="7">
        <f>LCA_default_S1!Q4*Waste_Generation_S1!C4</f>
        <v>1.4483996318427832E-2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LCA_default_S2!B2*Waste_Generation_S2!C2</f>
        <v>1.5351255973594094E-2</v>
      </c>
      <c r="C2" s="7">
        <f>LCA_default_S2!C2*Waste_Generation_S2!C2</f>
        <v>6.0307437635762724E-4</v>
      </c>
      <c r="D2" s="7">
        <f>LCA_default_S2!D2*Waste_Generation_S2!C2</f>
        <v>5.687814135585316E-2</v>
      </c>
      <c r="E2" s="7">
        <f>LCA_default_S2!E2*Waste_Generation_S2!C2</f>
        <v>1.5066630895350564E-2</v>
      </c>
      <c r="F2" s="7">
        <f>LCA_default_S2!F2*Waste_Generation_S2!C2</f>
        <v>1.6442264722291412E-2</v>
      </c>
      <c r="G2" s="7">
        <f>LCA_default_S2!G2*Waste_Generation_S2!C2</f>
        <v>1.0306356566265743E-3</v>
      </c>
      <c r="H2" s="7">
        <f>LCA_default_S2!H2*Waste_Generation_S2!C2</f>
        <v>8.3870725055354839E-2</v>
      </c>
      <c r="I2" s="7">
        <f>LCA_default_S2!I2*Waste_Generation_S2!C2</f>
        <v>2.6311246903890216E-2</v>
      </c>
      <c r="J2" s="7">
        <f>LCA_default_S2!J2*Waste_Generation_S2!C2</f>
        <v>3.5780819375099304E-2</v>
      </c>
      <c r="K2" s="7">
        <f>LCA_default_S2!K2*Waste_Generation_S2!C2</f>
        <v>9.9821514563971469E-4</v>
      </c>
      <c r="L2" s="7">
        <f>LCA_default_S2!L2*Waste_Generation_S2!C2</f>
        <v>5.5791706912909043E-3</v>
      </c>
      <c r="M2" s="7">
        <f>LCA_default_S2!M2*Waste_Generation_S2!C2</f>
        <v>6.6825347276843836E-3</v>
      </c>
      <c r="N2" s="7">
        <f>LCA_default_S2!N2*Waste_Generation_S2!C2</f>
        <v>4.6938732097550684E-4</v>
      </c>
      <c r="O2" s="7">
        <f>LCA_default_S2!O2*Waste_Generation_S2!C2</f>
        <v>1.5818961835510157E-3</v>
      </c>
      <c r="P2" s="7">
        <f>LCA_default_S2!P2*Waste_Generation_S2!C2</f>
        <v>2.6324622398687502E-3</v>
      </c>
      <c r="Q2" s="7">
        <f>LCA_default_S2!Q2*Waste_Generation_S2!C2</f>
        <v>1.4819035425946998E-2</v>
      </c>
    </row>
    <row r="3" spans="1:17" x14ac:dyDescent="0.35">
      <c r="A3" s="5" t="s">
        <v>2</v>
      </c>
      <c r="B3" s="7">
        <f>LCA_default_S2!B3*Waste_Generation_S2!C3</f>
        <v>8.2228490913688389E-4</v>
      </c>
      <c r="C3" s="7">
        <f>LCA_default_S2!C3*Waste_Generation_S2!C3</f>
        <v>-4.0759477781615212E-6</v>
      </c>
      <c r="D3" s="7">
        <f>LCA_default_S2!D3*Waste_Generation_S2!C3</f>
        <v>-7.7827779070438097E-5</v>
      </c>
      <c r="E3" s="7">
        <f>LCA_default_S2!E3*Waste_Generation_S2!C3</f>
        <v>-6.1006484328795417E-5</v>
      </c>
      <c r="F3" s="7">
        <f>LCA_default_S2!F3*Waste_Generation_S2!C3</f>
        <v>8.374534894285747E-5</v>
      </c>
      <c r="G3" s="7">
        <f>LCA_default_S2!G3*Waste_Generation_S2!C3</f>
        <v>1.8999572928619345E-6</v>
      </c>
      <c r="H3" s="7">
        <f>LCA_default_S2!H3*Waste_Generation_S2!C3</f>
        <v>7.2670930953784532E-2</v>
      </c>
      <c r="I3" s="7">
        <f>LCA_default_S2!I3*Waste_Generation_S2!C3</f>
        <v>3.8126424166733445E-4</v>
      </c>
      <c r="J3" s="7">
        <f>LCA_default_S2!J3*Waste_Generation_S2!C3</f>
        <v>4.8024088247743363E-4</v>
      </c>
      <c r="K3" s="7">
        <f>LCA_default_S2!K3*Waste_Generation_S2!C3</f>
        <v>4.1081355796840898E-5</v>
      </c>
      <c r="L3" s="7">
        <f>LCA_default_S2!L3*Waste_Generation_S2!C3</f>
        <v>-8.5147539143055236E-6</v>
      </c>
      <c r="M3" s="7">
        <f>LCA_default_S2!M3*Waste_Generation_S2!C3</f>
        <v>-3.9153083088616075E-5</v>
      </c>
      <c r="N3" s="7">
        <f>LCA_default_S2!N3*Waste_Generation_S2!C3</f>
        <v>-5.0751401567073355E-6</v>
      </c>
      <c r="O3" s="7">
        <f>LCA_default_S2!O3*Waste_Generation_S2!C3</f>
        <v>6.6826319746639046E-4</v>
      </c>
      <c r="P3" s="7">
        <f>LCA_default_S2!P3*Waste_Generation_S2!C3</f>
        <v>5.3092178869194812E-5</v>
      </c>
      <c r="Q3" s="7">
        <f>LCA_default_S2!Q3*Waste_Generation_S2!C3</f>
        <v>3.3503910751916515E-4</v>
      </c>
    </row>
    <row r="4" spans="1:17" x14ac:dyDescent="0.35">
      <c r="A4" s="5" t="s">
        <v>3</v>
      </c>
      <c r="B4" s="7">
        <f>LCA_default_S2!B4*Waste_Generation_S2!C4</f>
        <v>1.4528971064457207E-2</v>
      </c>
      <c r="C4" s="7">
        <f>LCA_default_S2!C4*Waste_Generation_S2!C4</f>
        <v>6.0715032413578872E-4</v>
      </c>
      <c r="D4" s="7">
        <f>LCA_default_S2!D4*Waste_Generation_S2!C4</f>
        <v>5.6955969134923588E-2</v>
      </c>
      <c r="E4" s="7">
        <f>LCA_default_S2!E4*Waste_Generation_S2!C4</f>
        <v>1.5127637379679357E-2</v>
      </c>
      <c r="F4" s="7">
        <f>LCA_default_S2!F4*Waste_Generation_S2!C4</f>
        <v>1.6358519373348552E-2</v>
      </c>
      <c r="G4" s="7">
        <f>LCA_default_S2!G4*Waste_Generation_S2!C4</f>
        <v>1.0287356993337121E-3</v>
      </c>
      <c r="H4" s="7">
        <f>LCA_default_S2!H4*Waste_Generation_S2!C4</f>
        <v>1.1199794101570296E-2</v>
      </c>
      <c r="I4" s="7">
        <f>LCA_default_S2!I4*Waste_Generation_S2!C4</f>
        <v>2.5929982662222881E-2</v>
      </c>
      <c r="J4" s="7">
        <f>LCA_default_S2!J4*Waste_Generation_S2!C4</f>
        <v>3.5300578492621873E-2</v>
      </c>
      <c r="K4" s="7">
        <f>LCA_default_S2!K4*Waste_Generation_S2!C4</f>
        <v>9.5713378984287371E-4</v>
      </c>
      <c r="L4" s="7">
        <f>LCA_default_S2!L4*Waste_Generation_S2!C4</f>
        <v>5.5876854452052089E-3</v>
      </c>
      <c r="M4" s="7">
        <f>LCA_default_S2!M4*Waste_Generation_S2!C4</f>
        <v>6.7216878107729996E-3</v>
      </c>
      <c r="N4" s="7">
        <f>LCA_default_S2!N4*Waste_Generation_S2!C4</f>
        <v>4.7446246113221416E-4</v>
      </c>
      <c r="O4" s="7">
        <f>LCA_default_S2!O4*Waste_Generation_S2!C4</f>
        <v>9.1363298608462525E-4</v>
      </c>
      <c r="P4" s="7">
        <f>LCA_default_S2!P4*Waste_Generation_S2!C4</f>
        <v>2.5793700609995549E-3</v>
      </c>
      <c r="Q4" s="7">
        <f>LCA_default_S2!Q4*Waste_Generation_S2!C4</f>
        <v>1.4483996318427832E-2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LCA_default_S3!B2*Waste_Generation_S3!C2</f>
        <v>1.5351255973594094E-2</v>
      </c>
      <c r="C2" s="7">
        <f>LCA_default_S3!C2*Waste_Generation_S3!C2</f>
        <v>6.0307437635762724E-4</v>
      </c>
      <c r="D2" s="7">
        <f>LCA_default_S3!D2*Waste_Generation_S3!C2</f>
        <v>5.687814135585316E-2</v>
      </c>
      <c r="E2" s="7">
        <f>LCA_default_S3!E2*Waste_Generation_S3!C2</f>
        <v>1.5066630895350564E-2</v>
      </c>
      <c r="F2" s="7">
        <f>LCA_default_S3!F2*Waste_Generation_S3!C2</f>
        <v>1.6442264722291412E-2</v>
      </c>
      <c r="G2" s="7">
        <f>LCA_default_S3!G2*Waste_Generation_S3!C2</f>
        <v>1.0306356566265743E-3</v>
      </c>
      <c r="H2" s="7">
        <f>LCA_default_S3!H2*Waste_Generation_S3!C2</f>
        <v>8.3870725055354839E-2</v>
      </c>
      <c r="I2" s="7">
        <f>LCA_default_S3!I2*Waste_Generation_S3!C2</f>
        <v>2.6311246903890216E-2</v>
      </c>
      <c r="J2" s="7">
        <f>LCA_default_S3!J2*Waste_Generation_S3!C2</f>
        <v>3.5780819375099304E-2</v>
      </c>
      <c r="K2" s="7">
        <f>LCA_default_S3!K2*Waste_Generation_S3!C2</f>
        <v>9.9821514563971469E-4</v>
      </c>
      <c r="L2" s="7">
        <f>LCA_default_S3!L2*Waste_Generation_S3!C2</f>
        <v>5.5791706912909043E-3</v>
      </c>
      <c r="M2" s="7">
        <f>LCA_default_S3!M2*Waste_Generation_S3!C2</f>
        <v>6.6825347276843836E-3</v>
      </c>
      <c r="N2" s="7">
        <f>LCA_default_S3!N2*Waste_Generation_S3!C2</f>
        <v>4.6938732097550684E-4</v>
      </c>
      <c r="O2" s="7">
        <f>LCA_default_S3!O2*Waste_Generation_S3!C2</f>
        <v>1.5818961835510157E-3</v>
      </c>
      <c r="P2" s="7">
        <f>LCA_default_S3!P2*Waste_Generation_S3!C2</f>
        <v>2.6324622398687502E-3</v>
      </c>
      <c r="Q2" s="7">
        <f>LCA_default_S3!Q2*Waste_Generation_S3!C2</f>
        <v>1.4819035425946998E-2</v>
      </c>
    </row>
    <row r="3" spans="1:17" x14ac:dyDescent="0.35">
      <c r="A3" s="5" t="s">
        <v>2</v>
      </c>
      <c r="B3" s="7">
        <f>LCA_default_S3!B3*Waste_Generation_S3!C3</f>
        <v>8.2228490913688389E-4</v>
      </c>
      <c r="C3" s="7">
        <f>LCA_default_S3!C3*Waste_Generation_S3!C3</f>
        <v>-4.0759477781615212E-6</v>
      </c>
      <c r="D3" s="7">
        <f>LCA_default_S3!D3*Waste_Generation_S3!C3</f>
        <v>-7.7827779070438097E-5</v>
      </c>
      <c r="E3" s="7">
        <f>LCA_default_S3!E3*Waste_Generation_S3!C3</f>
        <v>-6.1006484328795417E-5</v>
      </c>
      <c r="F3" s="7">
        <f>LCA_default_S3!F3*Waste_Generation_S3!C3</f>
        <v>8.374534894285747E-5</v>
      </c>
      <c r="G3" s="7">
        <f>LCA_default_S3!G3*Waste_Generation_S3!C3</f>
        <v>1.8999572928619345E-6</v>
      </c>
      <c r="H3" s="7">
        <f>LCA_default_S3!H3*Waste_Generation_S3!C3</f>
        <v>7.2670930953784532E-2</v>
      </c>
      <c r="I3" s="7">
        <f>LCA_default_S3!I3*Waste_Generation_S3!C3</f>
        <v>3.8126424166733445E-4</v>
      </c>
      <c r="J3" s="7">
        <f>LCA_default_S3!J3*Waste_Generation_S3!C3</f>
        <v>4.8024088247743363E-4</v>
      </c>
      <c r="K3" s="7">
        <f>LCA_default_S3!K3*Waste_Generation_S3!C3</f>
        <v>4.1081355796840898E-5</v>
      </c>
      <c r="L3" s="7">
        <f>LCA_default_S3!L3*Waste_Generation_S3!C3</f>
        <v>-8.5147539143055236E-6</v>
      </c>
      <c r="M3" s="7">
        <f>LCA_default_S3!M3*Waste_Generation_S3!C3</f>
        <v>-3.9153083088616075E-5</v>
      </c>
      <c r="N3" s="7">
        <f>LCA_default_S3!N3*Waste_Generation_S3!C3</f>
        <v>-5.0751401567073355E-6</v>
      </c>
      <c r="O3" s="7">
        <f>LCA_default_S3!O3*Waste_Generation_S3!C3</f>
        <v>6.6826319746639046E-4</v>
      </c>
      <c r="P3" s="7">
        <f>LCA_default_S3!P3*Waste_Generation_S3!C3</f>
        <v>5.3092178869194812E-5</v>
      </c>
      <c r="Q3" s="7">
        <f>LCA_default_S3!Q3*Waste_Generation_S3!C3</f>
        <v>3.3503910751916515E-4</v>
      </c>
    </row>
    <row r="4" spans="1:17" x14ac:dyDescent="0.35">
      <c r="A4" s="5" t="s">
        <v>3</v>
      </c>
      <c r="B4" s="7">
        <f>LCA_default_S3!B4*Waste_Generation_S3!C4</f>
        <v>1.4528971064457207E-2</v>
      </c>
      <c r="C4" s="7">
        <f>LCA_default_S3!C4*Waste_Generation_S3!C4</f>
        <v>6.0715032413578872E-4</v>
      </c>
      <c r="D4" s="7">
        <f>LCA_default_S3!D4*Waste_Generation_S3!C4</f>
        <v>5.6955969134923588E-2</v>
      </c>
      <c r="E4" s="7">
        <f>LCA_default_S3!E4*Waste_Generation_S3!C4</f>
        <v>1.5127637379679357E-2</v>
      </c>
      <c r="F4" s="7">
        <f>LCA_default_S3!F4*Waste_Generation_S3!C4</f>
        <v>1.6358519373348552E-2</v>
      </c>
      <c r="G4" s="7">
        <f>LCA_default_S3!G4*Waste_Generation_S3!C4</f>
        <v>1.0287356993337121E-3</v>
      </c>
      <c r="H4" s="7">
        <f>LCA_default_S3!H4*Waste_Generation_S3!C4</f>
        <v>1.1199794101570296E-2</v>
      </c>
      <c r="I4" s="7">
        <f>LCA_default_S3!I4*Waste_Generation_S3!C4</f>
        <v>2.5929982662222881E-2</v>
      </c>
      <c r="J4" s="7">
        <f>LCA_default_S3!J4*Waste_Generation_S3!C4</f>
        <v>3.5300578492621873E-2</v>
      </c>
      <c r="K4" s="7">
        <f>LCA_default_S3!K4*Waste_Generation_S3!C4</f>
        <v>9.5713378984287371E-4</v>
      </c>
      <c r="L4" s="7">
        <f>LCA_default_S3!L4*Waste_Generation_S3!C4</f>
        <v>5.5876854452052089E-3</v>
      </c>
      <c r="M4" s="7">
        <f>LCA_default_S3!M4*Waste_Generation_S3!C4</f>
        <v>6.7216878107729996E-3</v>
      </c>
      <c r="N4" s="7">
        <f>LCA_default_S3!N4*Waste_Generation_S3!C4</f>
        <v>4.7446246113221416E-4</v>
      </c>
      <c r="O4" s="7">
        <f>LCA_default_S3!O4*Waste_Generation_S3!C4</f>
        <v>9.1363298608462525E-4</v>
      </c>
      <c r="P4" s="7">
        <f>LCA_default_S3!P4*Waste_Generation_S3!C4</f>
        <v>2.5793700609995549E-3</v>
      </c>
      <c r="Q4" s="7">
        <f>LCA_default_S3!Q4*Waste_Generation_S3!C4</f>
        <v>1.4483996318427832E-2</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LCA_default_S4!B2*Waste_Generation_S4!C2</f>
        <v>1.5351255973594094E-2</v>
      </c>
      <c r="C2" s="7">
        <f>LCA_default_S4!C2*Waste_Generation_S4!C2</f>
        <v>6.0307437635762724E-4</v>
      </c>
      <c r="D2" s="7">
        <f>LCA_default_S4!D2*Waste_Generation_S4!C2</f>
        <v>5.687814135585316E-2</v>
      </c>
      <c r="E2" s="7">
        <f>LCA_default_S4!E2*Waste_Generation_S4!C2</f>
        <v>1.5066630895350564E-2</v>
      </c>
      <c r="F2" s="7">
        <f>LCA_default_S4!F2*Waste_Generation_S4!C2</f>
        <v>1.6442264722291412E-2</v>
      </c>
      <c r="G2" s="7">
        <f>LCA_default_S4!G2*Waste_Generation_S4!C2</f>
        <v>1.0306356566265743E-3</v>
      </c>
      <c r="H2" s="7">
        <f>LCA_default_S4!H2*Waste_Generation_S4!C2</f>
        <v>8.3870725055354839E-2</v>
      </c>
      <c r="I2" s="7">
        <f>LCA_default_S4!I2*Waste_Generation_S4!C2</f>
        <v>2.6311246903890216E-2</v>
      </c>
      <c r="J2" s="7">
        <f>LCA_default_S4!J2*Waste_Generation_S4!C2</f>
        <v>3.5780819375099304E-2</v>
      </c>
      <c r="K2" s="7">
        <f>LCA_default_S4!K2*Waste_Generation_S4!C2</f>
        <v>9.9821514563971469E-4</v>
      </c>
      <c r="L2" s="7">
        <f>LCA_default_S4!L2*Waste_Generation_S4!C2</f>
        <v>5.5791706912909043E-3</v>
      </c>
      <c r="M2" s="7">
        <f>LCA_default_S4!M2*Waste_Generation_S4!C2</f>
        <v>6.6825347276843836E-3</v>
      </c>
      <c r="N2" s="7">
        <f>LCA_default_S4!N2*Waste_Generation_S4!C2</f>
        <v>4.6938732097550684E-4</v>
      </c>
      <c r="O2" s="7">
        <f>LCA_default_S4!O2*Waste_Generation_S4!C2</f>
        <v>1.5818961835510157E-3</v>
      </c>
      <c r="P2" s="7">
        <f>LCA_default_S4!P2*Waste_Generation_S4!C2</f>
        <v>2.6324622398687502E-3</v>
      </c>
      <c r="Q2" s="7">
        <f>LCA_default_S4!Q2*Waste_Generation_S4!C2</f>
        <v>1.4819035425946998E-2</v>
      </c>
    </row>
    <row r="3" spans="1:17" x14ac:dyDescent="0.35">
      <c r="A3" s="5" t="s">
        <v>2</v>
      </c>
      <c r="B3" s="7">
        <f>LCA_default_S4!B3*Waste_Generation_S4!C3</f>
        <v>8.2228490913688389E-4</v>
      </c>
      <c r="C3" s="7">
        <f>LCA_default_S4!C3*Waste_Generation_S4!C3</f>
        <v>-4.0759477781615212E-6</v>
      </c>
      <c r="D3" s="7">
        <f>LCA_default_S4!D3*Waste_Generation_S4!C3</f>
        <v>-7.7827779070438097E-5</v>
      </c>
      <c r="E3" s="7">
        <f>LCA_default_S4!E3*Waste_Generation_S4!C3</f>
        <v>-6.1006484328795417E-5</v>
      </c>
      <c r="F3" s="7">
        <f>LCA_default_S4!F3*Waste_Generation_S4!C3</f>
        <v>8.374534894285747E-5</v>
      </c>
      <c r="G3" s="7">
        <f>LCA_default_S4!G3*Waste_Generation_S4!C3</f>
        <v>1.8999572928619345E-6</v>
      </c>
      <c r="H3" s="7">
        <f>LCA_default_S4!H3*Waste_Generation_S4!C3</f>
        <v>7.2670930953784532E-2</v>
      </c>
      <c r="I3" s="7">
        <f>LCA_default_S4!I3*Waste_Generation_S4!C3</f>
        <v>3.8126424166733445E-4</v>
      </c>
      <c r="J3" s="7">
        <f>LCA_default_S4!J3*Waste_Generation_S4!C3</f>
        <v>4.8024088247743363E-4</v>
      </c>
      <c r="K3" s="7">
        <f>LCA_default_S4!K3*Waste_Generation_S4!C3</f>
        <v>4.1081355796840898E-5</v>
      </c>
      <c r="L3" s="7">
        <f>LCA_default_S4!L3*Waste_Generation_S4!C3</f>
        <v>-8.5147539143055236E-6</v>
      </c>
      <c r="M3" s="7">
        <f>LCA_default_S4!M3*Waste_Generation_S4!C3</f>
        <v>-3.9153083088616075E-5</v>
      </c>
      <c r="N3" s="7">
        <f>LCA_default_S4!N3*Waste_Generation_S4!C3</f>
        <v>-5.0751401567073355E-6</v>
      </c>
      <c r="O3" s="7">
        <f>LCA_default_S4!O3*Waste_Generation_S4!C3</f>
        <v>6.6826319746639046E-4</v>
      </c>
      <c r="P3" s="7">
        <f>LCA_default_S4!P3*Waste_Generation_S4!C3</f>
        <v>5.3092178869194812E-5</v>
      </c>
      <c r="Q3" s="7">
        <f>LCA_default_S4!Q3*Waste_Generation_S4!C3</f>
        <v>3.3503910751916515E-4</v>
      </c>
    </row>
    <row r="4" spans="1:17" x14ac:dyDescent="0.35">
      <c r="A4" s="5" t="s">
        <v>3</v>
      </c>
      <c r="B4" s="7">
        <f>LCA_default_S4!B4*Waste_Generation_S4!C4</f>
        <v>1.4528971064457207E-2</v>
      </c>
      <c r="C4" s="7">
        <f>LCA_default_S4!C4*Waste_Generation_S4!C4</f>
        <v>6.0715032413578872E-4</v>
      </c>
      <c r="D4" s="7">
        <f>LCA_default_S4!D4*Waste_Generation_S4!C4</f>
        <v>5.6955969134923588E-2</v>
      </c>
      <c r="E4" s="7">
        <f>LCA_default_S4!E4*Waste_Generation_S4!C4</f>
        <v>1.5127637379679357E-2</v>
      </c>
      <c r="F4" s="7">
        <f>LCA_default_S4!F4*Waste_Generation_S4!C4</f>
        <v>1.6358519373348552E-2</v>
      </c>
      <c r="G4" s="7">
        <f>LCA_default_S4!G4*Waste_Generation_S4!C4</f>
        <v>1.0287356993337121E-3</v>
      </c>
      <c r="H4" s="7">
        <f>LCA_default_S4!H4*Waste_Generation_S4!C4</f>
        <v>1.1199794101570296E-2</v>
      </c>
      <c r="I4" s="7">
        <f>LCA_default_S4!I4*Waste_Generation_S4!C4</f>
        <v>2.5929982662222881E-2</v>
      </c>
      <c r="J4" s="7">
        <f>LCA_default_S4!J4*Waste_Generation_S4!C4</f>
        <v>3.5300578492621873E-2</v>
      </c>
      <c r="K4" s="7">
        <f>LCA_default_S4!K4*Waste_Generation_S4!C4</f>
        <v>9.5713378984287371E-4</v>
      </c>
      <c r="L4" s="7">
        <f>LCA_default_S4!L4*Waste_Generation_S4!C4</f>
        <v>5.5876854452052089E-3</v>
      </c>
      <c r="M4" s="7">
        <f>LCA_default_S4!M4*Waste_Generation_S4!C4</f>
        <v>6.7216878107729996E-3</v>
      </c>
      <c r="N4" s="7">
        <f>LCA_default_S4!N4*Waste_Generation_S4!C4</f>
        <v>4.7446246113221416E-4</v>
      </c>
      <c r="O4" s="7">
        <f>LCA_default_S4!O4*Waste_Generation_S4!C4</f>
        <v>9.1363298608462525E-4</v>
      </c>
      <c r="P4" s="7">
        <f>LCA_default_S4!P4*Waste_Generation_S4!C4</f>
        <v>2.5793700609995549E-3</v>
      </c>
      <c r="Q4" s="7">
        <f>LCA_default_S4!Q4*Waste_Generation_S4!C4</f>
        <v>1.4483996318427832E-2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LCA_default_S5!B2*Waste_Generation_S5!C2</f>
        <v>1.5351255973594094E-2</v>
      </c>
      <c r="C2" s="7">
        <f>LCA_default_S5!C2*Waste_Generation_S5!C2</f>
        <v>6.0307437635762724E-4</v>
      </c>
      <c r="D2" s="7">
        <f>LCA_default_S5!D2*Waste_Generation_S5!C2</f>
        <v>5.687814135585316E-2</v>
      </c>
      <c r="E2" s="7">
        <f>LCA_default_S5!E2*Waste_Generation_S5!C2</f>
        <v>1.5066630895350564E-2</v>
      </c>
      <c r="F2" s="7">
        <f>LCA_default_S5!F2*Waste_Generation_S5!C2</f>
        <v>1.6442264722291412E-2</v>
      </c>
      <c r="G2" s="7">
        <f>LCA_default_S5!G2*Waste_Generation_S5!C2</f>
        <v>1.0306356566265743E-3</v>
      </c>
      <c r="H2" s="7">
        <f>LCA_default_S5!H2*Waste_Generation_S5!C2</f>
        <v>8.3870725055354839E-2</v>
      </c>
      <c r="I2" s="7">
        <f>LCA_default_S5!I2*Waste_Generation_S5!C2</f>
        <v>2.6311246903890216E-2</v>
      </c>
      <c r="J2" s="7">
        <f>LCA_default_S5!J2*Waste_Generation_S5!C2</f>
        <v>3.5780819375099304E-2</v>
      </c>
      <c r="K2" s="7">
        <f>LCA_default_S5!K2*Waste_Generation_S5!C2</f>
        <v>9.9821514563971469E-4</v>
      </c>
      <c r="L2" s="7">
        <f>LCA_default_S5!L2*Waste_Generation_S5!C2</f>
        <v>5.5791706912909043E-3</v>
      </c>
      <c r="M2" s="7">
        <f>LCA_default_S5!M2*Waste_Generation_S5!C2</f>
        <v>6.6825347276843836E-3</v>
      </c>
      <c r="N2" s="7">
        <f>LCA_default_S5!N2*Waste_Generation_S5!C2</f>
        <v>4.6938732097550684E-4</v>
      </c>
      <c r="O2" s="7">
        <f>LCA_default_S5!O2*Waste_Generation_S5!C2</f>
        <v>1.5818961835510157E-3</v>
      </c>
      <c r="P2" s="7">
        <f>LCA_default_S5!P2*Waste_Generation_S5!C2</f>
        <v>2.6324622398687502E-3</v>
      </c>
      <c r="Q2" s="7">
        <f>LCA_default_S5!Q2*Waste_Generation_S5!C2</f>
        <v>1.4819035425946998E-2</v>
      </c>
    </row>
    <row r="3" spans="1:17" x14ac:dyDescent="0.35">
      <c r="A3" s="5" t="s">
        <v>2</v>
      </c>
      <c r="B3" s="7">
        <f>LCA_default_S5!B3*Waste_Generation_S5!C3</f>
        <v>8.2228490913688389E-4</v>
      </c>
      <c r="C3" s="7">
        <f>LCA_default_S5!C3*Waste_Generation_S5!C3</f>
        <v>-4.0759477781615212E-6</v>
      </c>
      <c r="D3" s="7">
        <f>LCA_default_S5!D3*Waste_Generation_S5!C3</f>
        <v>-7.7827779070438097E-5</v>
      </c>
      <c r="E3" s="7">
        <f>LCA_default_S5!E3*Waste_Generation_S5!C3</f>
        <v>-6.1006484328795417E-5</v>
      </c>
      <c r="F3" s="7">
        <f>LCA_default_S5!F3*Waste_Generation_S5!C3</f>
        <v>8.374534894285747E-5</v>
      </c>
      <c r="G3" s="7">
        <f>LCA_default_S5!G3*Waste_Generation_S5!C3</f>
        <v>1.8999572928619345E-6</v>
      </c>
      <c r="H3" s="7">
        <f>LCA_default_S5!H3*Waste_Generation_S5!C3</f>
        <v>7.2670930953784532E-2</v>
      </c>
      <c r="I3" s="7">
        <f>LCA_default_S5!I3*Waste_Generation_S5!C3</f>
        <v>3.8126424166733445E-4</v>
      </c>
      <c r="J3" s="7">
        <f>LCA_default_S5!J3*Waste_Generation_S5!C3</f>
        <v>4.8024088247743363E-4</v>
      </c>
      <c r="K3" s="7">
        <f>LCA_default_S5!K3*Waste_Generation_S5!C3</f>
        <v>4.1081355796840898E-5</v>
      </c>
      <c r="L3" s="7">
        <f>LCA_default_S5!L3*Waste_Generation_S5!C3</f>
        <v>-8.5147539143055236E-6</v>
      </c>
      <c r="M3" s="7">
        <f>LCA_default_S5!M3*Waste_Generation_S5!C3</f>
        <v>-3.9153083088616075E-5</v>
      </c>
      <c r="N3" s="7">
        <f>LCA_default_S5!N3*Waste_Generation_S5!C3</f>
        <v>-5.0751401567073355E-6</v>
      </c>
      <c r="O3" s="7">
        <f>LCA_default_S5!O3*Waste_Generation_S5!C3</f>
        <v>6.6826319746639046E-4</v>
      </c>
      <c r="P3" s="7">
        <f>LCA_default_S5!P3*Waste_Generation_S5!C3</f>
        <v>5.3092178869194812E-5</v>
      </c>
      <c r="Q3" s="7">
        <f>LCA_default_S5!Q3*Waste_Generation_S5!C3</f>
        <v>3.3503910751916515E-4</v>
      </c>
    </row>
    <row r="4" spans="1:17" x14ac:dyDescent="0.35">
      <c r="A4" s="5" t="s">
        <v>3</v>
      </c>
      <c r="B4" s="7">
        <f>LCA_default_S5!B4*Waste_Generation_S5!C4</f>
        <v>1.4528971064457207E-2</v>
      </c>
      <c r="C4" s="7">
        <f>LCA_default_S5!C4*Waste_Generation_S5!C4</f>
        <v>6.0715032413578872E-4</v>
      </c>
      <c r="D4" s="7">
        <f>LCA_default_S5!D4*Waste_Generation_S5!C4</f>
        <v>5.6955969134923588E-2</v>
      </c>
      <c r="E4" s="7">
        <f>LCA_default_S5!E4*Waste_Generation_S5!C4</f>
        <v>1.5127637379679357E-2</v>
      </c>
      <c r="F4" s="7">
        <f>LCA_default_S5!F4*Waste_Generation_S5!C4</f>
        <v>1.6358519373348552E-2</v>
      </c>
      <c r="G4" s="7">
        <f>LCA_default_S5!G4*Waste_Generation_S5!C4</f>
        <v>1.0287356993337121E-3</v>
      </c>
      <c r="H4" s="7">
        <f>LCA_default_S5!H4*Waste_Generation_S5!C4</f>
        <v>1.1199794101570296E-2</v>
      </c>
      <c r="I4" s="7">
        <f>LCA_default_S5!I4*Waste_Generation_S5!C4</f>
        <v>2.5929982662222881E-2</v>
      </c>
      <c r="J4" s="7">
        <f>LCA_default_S5!J4*Waste_Generation_S5!C4</f>
        <v>3.5300578492621873E-2</v>
      </c>
      <c r="K4" s="7">
        <f>LCA_default_S5!K4*Waste_Generation_S5!C4</f>
        <v>9.5713378984287371E-4</v>
      </c>
      <c r="L4" s="7">
        <f>LCA_default_S5!L4*Waste_Generation_S5!C4</f>
        <v>5.5876854452052089E-3</v>
      </c>
      <c r="M4" s="7">
        <f>LCA_default_S5!M4*Waste_Generation_S5!C4</f>
        <v>6.7216878107729996E-3</v>
      </c>
      <c r="N4" s="7">
        <f>LCA_default_S5!N4*Waste_Generation_S5!C4</f>
        <v>4.7446246113221416E-4</v>
      </c>
      <c r="O4" s="7">
        <f>LCA_default_S5!O4*Waste_Generation_S5!C4</f>
        <v>9.1363298608462525E-4</v>
      </c>
      <c r="P4" s="7">
        <f>LCA_default_S5!P4*Waste_Generation_S5!C4</f>
        <v>2.5793700609995549E-3</v>
      </c>
      <c r="Q4" s="7">
        <f>LCA_default_S5!Q4*Waste_Generation_S5!C4</f>
        <v>1.4483996318427832E-2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LCA_db1_default!B2*Waste_Generation_default!C2</f>
        <v>1.5102027019361992E-2</v>
      </c>
      <c r="C2" s="7">
        <f>LCA_db1_default!C2*Waste_Generation_default!C2</f>
        <v>5.96729569316855E-4</v>
      </c>
      <c r="D2" s="7">
        <f>LCA_db1_default!D2*Waste_Generation_default!C2</f>
        <v>5.7045207974123581E-2</v>
      </c>
      <c r="E2" s="7">
        <f>LCA_db1_default!E2*Waste_Generation_default!C2</f>
        <v>1.4970665658392366E-2</v>
      </c>
      <c r="F2" s="7">
        <f>LCA_db1_default!F2*Waste_Generation_default!C2</f>
        <v>1.63532275932084E-2</v>
      </c>
      <c r="G2" s="7">
        <f>LCA_db1_default!G2*Waste_Generation_default!C2</f>
        <v>1.1142403650239816E-3</v>
      </c>
      <c r="H2" s="7">
        <f>LCA_db1_default!H2*Waste_Generation_default!C2</f>
        <v>8.3794950212327635E-2</v>
      </c>
      <c r="I2" s="7">
        <f>LCA_db1_default!I2*Waste_Generation_default!C2</f>
        <v>2.6073107343422178E-2</v>
      </c>
      <c r="J2" s="7">
        <f>LCA_db1_default!J2*Waste_Generation_default!C2</f>
        <v>3.5688180431326759E-2</v>
      </c>
      <c r="K2" s="7">
        <f>LCA_db1_default!K2*Waste_Generation_default!C2</f>
        <v>7.5969856773315341E-4</v>
      </c>
      <c r="L2" s="7">
        <f>LCA_db1_default!L2*Waste_Generation_default!C2</f>
        <v>5.5262450956645353E-3</v>
      </c>
      <c r="M2" s="7">
        <f>LCA_db1_default!M2*Waste_Generation_default!C2</f>
        <v>6.6817964199209125E-3</v>
      </c>
      <c r="N2" s="7">
        <f>LCA_db1_default!N2*Waste_Generation_default!C2</f>
        <v>3.9212133456086577E-4</v>
      </c>
      <c r="O2" s="7">
        <f>LCA_db1_default!O2*Waste_Generation_default!C2</f>
        <v>1.4957373961134669E-3</v>
      </c>
      <c r="P2" s="7">
        <f>LCA_db1_default!P2*Waste_Generation_default!C2</f>
        <v>2.6794915175257154E-3</v>
      </c>
      <c r="Q2" s="7">
        <f>LCA_db1_default!Q2*Waste_Generation_default!C2</f>
        <v>1.4672206259979861E-2</v>
      </c>
    </row>
    <row r="3" spans="1:17" x14ac:dyDescent="0.35">
      <c r="A3" s="5" t="s">
        <v>2</v>
      </c>
      <c r="B3" s="7">
        <f>LCA_db1_default!B3*Waste_Generation_default!C3</f>
        <v>7.989320822104042E-4</v>
      </c>
      <c r="C3" s="7">
        <f>LCA_db1_default!C3*Waste_Generation_default!C3</f>
        <v>-4.3961420459219624E-6</v>
      </c>
      <c r="D3" s="7">
        <f>LCA_db1_default!D3*Waste_Generation_default!C3</f>
        <v>-9.0360187645499462E-5</v>
      </c>
      <c r="E3" s="7">
        <f>LCA_db1_default!E3*Waste_Generation_default!C3</f>
        <v>-8.802955343551708E-5</v>
      </c>
      <c r="F3" s="7">
        <f>LCA_db1_default!F3*Waste_Generation_default!C3</f>
        <v>7.9861485698229316E-5</v>
      </c>
      <c r="G3" s="7">
        <f>LCA_db1_default!G3*Waste_Generation_default!C3</f>
        <v>8.4400085694089904E-6</v>
      </c>
      <c r="H3" s="7">
        <f>LCA_db1_default!H3*Waste_Generation_default!C3</f>
        <v>7.2663101588764253E-2</v>
      </c>
      <c r="I3" s="7">
        <f>LCA_db1_default!I3*Waste_Generation_default!C3</f>
        <v>3.5928109288698638E-4</v>
      </c>
      <c r="J3" s="7">
        <f>LCA_db1_default!J3*Waste_Generation_default!C3</f>
        <v>4.7128897752383059E-4</v>
      </c>
      <c r="K3" s="7">
        <f>LCA_db1_default!K3*Waste_Generation_default!C3</f>
        <v>1.1175637587560209E-5</v>
      </c>
      <c r="L3" s="7">
        <f>LCA_db1_default!L3*Waste_Generation_default!C3</f>
        <v>-1.3518258711787831E-5</v>
      </c>
      <c r="M3" s="7">
        <f>LCA_db1_default!M3*Waste_Generation_default!C3</f>
        <v>-4.1580811421827568E-5</v>
      </c>
      <c r="N3" s="7">
        <f>LCA_db1_default!N3*Waste_Generation_default!C3</f>
        <v>-5.4568601639573054E-6</v>
      </c>
      <c r="O3" s="7">
        <f>LCA_db1_default!O3*Waste_Generation_default!C3</f>
        <v>6.6814920032455581E-4</v>
      </c>
      <c r="P3" s="7">
        <f>LCA_db1_default!P3*Waste_Generation_default!C3</f>
        <v>5.3413112852401332E-5</v>
      </c>
      <c r="Q3" s="7">
        <f>LCA_db1_default!Q3*Waste_Generation_default!C3</f>
        <v>3.1176907068567437E-4</v>
      </c>
    </row>
    <row r="4" spans="1:17" x14ac:dyDescent="0.35">
      <c r="A4" s="5" t="s">
        <v>3</v>
      </c>
      <c r="B4" s="7">
        <f>LCA_db1_default!B4*Waste_Generation_default!C4</f>
        <v>1.4303094937151586E-2</v>
      </c>
      <c r="C4" s="7">
        <f>LCA_db1_default!C4*Waste_Generation_default!C4</f>
        <v>6.0112571136277694E-4</v>
      </c>
      <c r="D4" s="7">
        <f>LCA_db1_default!D4*Waste_Generation_default!C4</f>
        <v>5.7135568161769082E-2</v>
      </c>
      <c r="E4" s="7">
        <f>LCA_db1_default!E4*Waste_Generation_default!C4</f>
        <v>1.5058695211827882E-2</v>
      </c>
      <c r="F4" s="7">
        <f>LCA_db1_default!F4*Waste_Generation_default!C4</f>
        <v>1.6273366107510168E-2</v>
      </c>
      <c r="G4" s="7">
        <f>LCA_db1_default!G4*Waste_Generation_default!C4</f>
        <v>1.1058003564545726E-3</v>
      </c>
      <c r="H4" s="7">
        <f>LCA_db1_default!H4*Waste_Generation_default!C4</f>
        <v>1.1131848623563373E-2</v>
      </c>
      <c r="I4" s="7">
        <f>LCA_db1_default!I4*Waste_Generation_default!C4</f>
        <v>2.5713826250535192E-2</v>
      </c>
      <c r="J4" s="7">
        <f>LCA_db1_default!J4*Waste_Generation_default!C4</f>
        <v>3.5216891453802926E-2</v>
      </c>
      <c r="K4" s="7">
        <f>LCA_db1_default!K4*Waste_Generation_default!C4</f>
        <v>7.4852293014559331E-4</v>
      </c>
      <c r="L4" s="7">
        <f>LCA_db1_default!L4*Waste_Generation_default!C4</f>
        <v>5.5397633543763231E-3</v>
      </c>
      <c r="M4" s="7">
        <f>LCA_db1_default!M4*Waste_Generation_default!C4</f>
        <v>6.7233772313427392E-3</v>
      </c>
      <c r="N4" s="7">
        <f>LCA_db1_default!N4*Waste_Generation_default!C4</f>
        <v>3.9757819472482307E-4</v>
      </c>
      <c r="O4" s="7">
        <f>LCA_db1_default!O4*Waste_Generation_default!C4</f>
        <v>8.27588195788911E-4</v>
      </c>
      <c r="P4" s="7">
        <f>LCA_db1_default!P4*Waste_Generation_default!C4</f>
        <v>2.626078404673314E-3</v>
      </c>
      <c r="Q4" s="7">
        <f>LCA_db1_default!Q4*Waste_Generation_default!C4</f>
        <v>1.4360437189294185E-2</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LCA_db1_S1!B2*Waste_Generation_S1!C2</f>
        <v>1.5102027019361992E-2</v>
      </c>
      <c r="C2" s="7">
        <f>LCA_db1_S1!C2*Waste_Generation_S1!C2</f>
        <v>5.96729569316855E-4</v>
      </c>
      <c r="D2" s="7">
        <f>LCA_db1_S1!D2*Waste_Generation_S1!C2</f>
        <v>5.7045207974123581E-2</v>
      </c>
      <c r="E2" s="7">
        <f>LCA_db1_S1!E2*Waste_Generation_S1!C2</f>
        <v>1.4970665658392366E-2</v>
      </c>
      <c r="F2" s="7">
        <f>LCA_db1_S1!F2*Waste_Generation_S1!C2</f>
        <v>1.63532275932084E-2</v>
      </c>
      <c r="G2" s="7">
        <f>LCA_db1_S1!G2*Waste_Generation_S1!C2</f>
        <v>1.1142403650239816E-3</v>
      </c>
      <c r="H2" s="7">
        <f>LCA_db1_S1!H2*Waste_Generation_S1!C2</f>
        <v>8.3794950212327635E-2</v>
      </c>
      <c r="I2" s="7">
        <f>LCA_db1_S1!I2*Waste_Generation_S1!C2</f>
        <v>2.6073107343422178E-2</v>
      </c>
      <c r="J2" s="7">
        <f>LCA_db1_S1!J2*Waste_Generation_S1!C2</f>
        <v>3.5688180431326759E-2</v>
      </c>
      <c r="K2" s="7">
        <f>LCA_db1_S1!K2*Waste_Generation_S1!C2</f>
        <v>7.5969856773315341E-4</v>
      </c>
      <c r="L2" s="7">
        <f>LCA_db1_S1!L2*Waste_Generation_S1!C2</f>
        <v>5.5262450956645353E-3</v>
      </c>
      <c r="M2" s="7">
        <f>LCA_db1_S1!M2*Waste_Generation_S1!C2</f>
        <v>6.6817964199209125E-3</v>
      </c>
      <c r="N2" s="7">
        <f>LCA_db1_S1!N2*Waste_Generation_S1!C2</f>
        <v>3.9212133456086577E-4</v>
      </c>
      <c r="O2" s="7">
        <f>LCA_db1_S1!O2*Waste_Generation_S1!C2</f>
        <v>1.4957373961134669E-3</v>
      </c>
      <c r="P2" s="7">
        <f>LCA_db1_S1!P2*Waste_Generation_S1!C2</f>
        <v>2.6794915175257154E-3</v>
      </c>
      <c r="Q2" s="7">
        <f>LCA_db1_S1!Q2*Waste_Generation_S1!C2</f>
        <v>1.4672206259979861E-2</v>
      </c>
    </row>
    <row r="3" spans="1:17" x14ac:dyDescent="0.35">
      <c r="A3" s="5" t="s">
        <v>2</v>
      </c>
      <c r="B3" s="7">
        <f>LCA_db1_S1!B3*Waste_Generation_S1!C3</f>
        <v>7.989320822104042E-4</v>
      </c>
      <c r="C3" s="7">
        <f>LCA_db1_S1!C3*Waste_Generation_S1!C3</f>
        <v>-4.3961420459219624E-6</v>
      </c>
      <c r="D3" s="7">
        <f>LCA_db1_S1!D3*Waste_Generation_S1!C3</f>
        <v>-9.0360187645499462E-5</v>
      </c>
      <c r="E3" s="7">
        <f>LCA_db1_S1!E3*Waste_Generation_S1!C3</f>
        <v>-8.802955343551708E-5</v>
      </c>
      <c r="F3" s="7">
        <f>LCA_db1_S1!F3*Waste_Generation_S1!C3</f>
        <v>7.9861485698229316E-5</v>
      </c>
      <c r="G3" s="7">
        <f>LCA_db1_S1!G3*Waste_Generation_S1!C3</f>
        <v>8.4400085694089904E-6</v>
      </c>
      <c r="H3" s="7">
        <f>LCA_db1_S1!H3*Waste_Generation_S1!C3</f>
        <v>7.2663101588764253E-2</v>
      </c>
      <c r="I3" s="7">
        <f>LCA_db1_S1!I3*Waste_Generation_S1!C3</f>
        <v>3.5928109288698638E-4</v>
      </c>
      <c r="J3" s="7">
        <f>LCA_db1_S1!J3*Waste_Generation_S1!C3</f>
        <v>4.7128897752383059E-4</v>
      </c>
      <c r="K3" s="7">
        <f>LCA_db1_S1!K3*Waste_Generation_S1!C3</f>
        <v>1.1175637587560209E-5</v>
      </c>
      <c r="L3" s="7">
        <f>LCA_db1_S1!L3*Waste_Generation_S1!C3</f>
        <v>-1.3518258711787831E-5</v>
      </c>
      <c r="M3" s="7">
        <f>LCA_db1_S1!M3*Waste_Generation_S1!C3</f>
        <v>-4.1580811421827568E-5</v>
      </c>
      <c r="N3" s="7">
        <f>LCA_db1_S1!N3*Waste_Generation_S1!C3</f>
        <v>-5.4568601639573054E-6</v>
      </c>
      <c r="O3" s="7">
        <f>LCA_db1_S1!O3*Waste_Generation_S1!C3</f>
        <v>6.6814920032455581E-4</v>
      </c>
      <c r="P3" s="7">
        <f>LCA_db1_S1!P3*Waste_Generation_S1!C3</f>
        <v>5.3413112852401332E-5</v>
      </c>
      <c r="Q3" s="7">
        <f>LCA_db1_S1!Q3*Waste_Generation_S1!C3</f>
        <v>3.1176907068567437E-4</v>
      </c>
    </row>
    <row r="4" spans="1:17" x14ac:dyDescent="0.35">
      <c r="A4" s="5" t="s">
        <v>3</v>
      </c>
      <c r="B4" s="7">
        <f>LCA_db1_S1!B4*Waste_Generation_S1!C4</f>
        <v>1.4303094937151586E-2</v>
      </c>
      <c r="C4" s="7">
        <f>LCA_db1_S1!C4*Waste_Generation_S1!C4</f>
        <v>6.0112571136277694E-4</v>
      </c>
      <c r="D4" s="7">
        <f>LCA_db1_S1!D4*Waste_Generation_S1!C4</f>
        <v>5.7135568161769082E-2</v>
      </c>
      <c r="E4" s="7">
        <f>LCA_db1_S1!E4*Waste_Generation_S1!C4</f>
        <v>1.5058695211827882E-2</v>
      </c>
      <c r="F4" s="7">
        <f>LCA_db1_S1!F4*Waste_Generation_S1!C4</f>
        <v>1.6273366107510168E-2</v>
      </c>
      <c r="G4" s="7">
        <f>LCA_db1_S1!G4*Waste_Generation_S1!C4</f>
        <v>1.1058003564545726E-3</v>
      </c>
      <c r="H4" s="7">
        <f>LCA_db1_S1!H4*Waste_Generation_S1!C4</f>
        <v>1.1131848623563373E-2</v>
      </c>
      <c r="I4" s="7">
        <f>LCA_db1_S1!I4*Waste_Generation_S1!C4</f>
        <v>2.5713826250535192E-2</v>
      </c>
      <c r="J4" s="7">
        <f>LCA_db1_S1!J4*Waste_Generation_S1!C4</f>
        <v>3.5216891453802926E-2</v>
      </c>
      <c r="K4" s="7">
        <f>LCA_db1_S1!K4*Waste_Generation_S1!C4</f>
        <v>7.4852293014559331E-4</v>
      </c>
      <c r="L4" s="7">
        <f>LCA_db1_S1!L4*Waste_Generation_S1!C4</f>
        <v>5.5397633543763231E-3</v>
      </c>
      <c r="M4" s="7">
        <f>LCA_db1_S1!M4*Waste_Generation_S1!C4</f>
        <v>6.7233772313427392E-3</v>
      </c>
      <c r="N4" s="7">
        <f>LCA_db1_S1!N4*Waste_Generation_S1!C4</f>
        <v>3.9757819472482307E-4</v>
      </c>
      <c r="O4" s="7">
        <f>LCA_db1_S1!O4*Waste_Generation_S1!C4</f>
        <v>8.27588195788911E-4</v>
      </c>
      <c r="P4" s="7">
        <f>LCA_db1_S1!P4*Waste_Generation_S1!C4</f>
        <v>2.626078404673314E-3</v>
      </c>
      <c r="Q4" s="7">
        <f>LCA_db1_S1!Q4*Waste_Generation_S1!C4</f>
        <v>1.4360437189294185E-2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LCA_db1_S2!B2*Waste_Generation_S2!C2</f>
        <v>1.5102027019361992E-2</v>
      </c>
      <c r="C2" s="7">
        <f>LCA_db1_S2!C2*Waste_Generation_S2!C2</f>
        <v>5.96729569316855E-4</v>
      </c>
      <c r="D2" s="7">
        <f>LCA_db1_S2!D2*Waste_Generation_S2!C2</f>
        <v>5.7045207974123581E-2</v>
      </c>
      <c r="E2" s="7">
        <f>LCA_db1_S2!E2*Waste_Generation_S2!C2</f>
        <v>1.4970665658392366E-2</v>
      </c>
      <c r="F2" s="7">
        <f>LCA_db1_S2!F2*Waste_Generation_S2!C2</f>
        <v>1.63532275932084E-2</v>
      </c>
      <c r="G2" s="7">
        <f>LCA_db1_S2!G2*Waste_Generation_S2!C2</f>
        <v>1.1142403650239816E-3</v>
      </c>
      <c r="H2" s="7">
        <f>LCA_db1_S2!H2*Waste_Generation_S2!C2</f>
        <v>8.3794950212327635E-2</v>
      </c>
      <c r="I2" s="7">
        <f>LCA_db1_S2!I2*Waste_Generation_S2!C2</f>
        <v>2.6073107343422178E-2</v>
      </c>
      <c r="J2" s="7">
        <f>LCA_db1_S2!J2*Waste_Generation_S2!C2</f>
        <v>3.5688180431326759E-2</v>
      </c>
      <c r="K2" s="7">
        <f>LCA_db1_S2!K2*Waste_Generation_S2!C2</f>
        <v>7.5969856773315341E-4</v>
      </c>
      <c r="L2" s="7">
        <f>LCA_db1_S2!L2*Waste_Generation_S2!C2</f>
        <v>5.5262450956645353E-3</v>
      </c>
      <c r="M2" s="7">
        <f>LCA_db1_S2!M2*Waste_Generation_S2!C2</f>
        <v>6.6817964199209125E-3</v>
      </c>
      <c r="N2" s="7">
        <f>LCA_db1_S2!N2*Waste_Generation_S2!C2</f>
        <v>3.9212133456086577E-4</v>
      </c>
      <c r="O2" s="7">
        <f>LCA_db1_S2!O2*Waste_Generation_S2!C2</f>
        <v>1.4957373961134669E-3</v>
      </c>
      <c r="P2" s="7">
        <f>LCA_db1_S2!P2*Waste_Generation_S2!C2</f>
        <v>2.6794915175257154E-3</v>
      </c>
      <c r="Q2" s="7">
        <f>LCA_db1_S2!Q2*Waste_Generation_S2!C2</f>
        <v>1.4672206259979861E-2</v>
      </c>
    </row>
    <row r="3" spans="1:17" x14ac:dyDescent="0.35">
      <c r="A3" s="5" t="s">
        <v>2</v>
      </c>
      <c r="B3" s="7">
        <f>LCA_db1_S2!B3*Waste_Generation_S2!C3</f>
        <v>7.989320822104042E-4</v>
      </c>
      <c r="C3" s="7">
        <f>LCA_db1_S2!C3*Waste_Generation_S2!C3</f>
        <v>-4.3961420459219624E-6</v>
      </c>
      <c r="D3" s="7">
        <f>LCA_db1_S2!D3*Waste_Generation_S2!C3</f>
        <v>-9.0360187645499462E-5</v>
      </c>
      <c r="E3" s="7">
        <f>LCA_db1_S2!E3*Waste_Generation_S2!C3</f>
        <v>-8.802955343551708E-5</v>
      </c>
      <c r="F3" s="7">
        <f>LCA_db1_S2!F3*Waste_Generation_S2!C3</f>
        <v>7.9861485698229316E-5</v>
      </c>
      <c r="G3" s="7">
        <f>LCA_db1_S2!G3*Waste_Generation_S2!C3</f>
        <v>8.4400085694089904E-6</v>
      </c>
      <c r="H3" s="7">
        <f>LCA_db1_S2!H3*Waste_Generation_S2!C3</f>
        <v>7.2663101588764253E-2</v>
      </c>
      <c r="I3" s="7">
        <f>LCA_db1_S2!I3*Waste_Generation_S2!C3</f>
        <v>3.5928109288698638E-4</v>
      </c>
      <c r="J3" s="7">
        <f>LCA_db1_S2!J3*Waste_Generation_S2!C3</f>
        <v>4.7128897752383059E-4</v>
      </c>
      <c r="K3" s="7">
        <f>LCA_db1_S2!K3*Waste_Generation_S2!C3</f>
        <v>1.1175637587560209E-5</v>
      </c>
      <c r="L3" s="7">
        <f>LCA_db1_S2!L3*Waste_Generation_S2!C3</f>
        <v>-1.3518258711787831E-5</v>
      </c>
      <c r="M3" s="7">
        <f>LCA_db1_S2!M3*Waste_Generation_S2!C3</f>
        <v>-4.1580811421827568E-5</v>
      </c>
      <c r="N3" s="7">
        <f>LCA_db1_S2!N3*Waste_Generation_S2!C3</f>
        <v>-5.4568601639573054E-6</v>
      </c>
      <c r="O3" s="7">
        <f>LCA_db1_S2!O3*Waste_Generation_S2!C3</f>
        <v>6.6814920032455581E-4</v>
      </c>
      <c r="P3" s="7">
        <f>LCA_db1_S2!P3*Waste_Generation_S2!C3</f>
        <v>5.3413112852401332E-5</v>
      </c>
      <c r="Q3" s="7">
        <f>LCA_db1_S2!Q3*Waste_Generation_S2!C3</f>
        <v>3.1176907068567437E-4</v>
      </c>
    </row>
    <row r="4" spans="1:17" x14ac:dyDescent="0.35">
      <c r="A4" s="5" t="s">
        <v>3</v>
      </c>
      <c r="B4" s="7">
        <f>LCA_db1_S2!B4*Waste_Generation_S2!C4</f>
        <v>1.4303094937151586E-2</v>
      </c>
      <c r="C4" s="7">
        <f>LCA_db1_S2!C4*Waste_Generation_S2!C4</f>
        <v>6.0112571136277694E-4</v>
      </c>
      <c r="D4" s="7">
        <f>LCA_db1_S2!D4*Waste_Generation_S2!C4</f>
        <v>5.7135568161769082E-2</v>
      </c>
      <c r="E4" s="7">
        <f>LCA_db1_S2!E4*Waste_Generation_S2!C4</f>
        <v>1.5058695211827882E-2</v>
      </c>
      <c r="F4" s="7">
        <f>LCA_db1_S2!F4*Waste_Generation_S2!C4</f>
        <v>1.6273366107510168E-2</v>
      </c>
      <c r="G4" s="7">
        <f>LCA_db1_S2!G4*Waste_Generation_S2!C4</f>
        <v>1.1058003564545726E-3</v>
      </c>
      <c r="H4" s="7">
        <f>LCA_db1_S2!H4*Waste_Generation_S2!C4</f>
        <v>1.1131848623563373E-2</v>
      </c>
      <c r="I4" s="7">
        <f>LCA_db1_S2!I4*Waste_Generation_S2!C4</f>
        <v>2.5713826250535192E-2</v>
      </c>
      <c r="J4" s="7">
        <f>LCA_db1_S2!J4*Waste_Generation_S2!C4</f>
        <v>3.5216891453802926E-2</v>
      </c>
      <c r="K4" s="7">
        <f>LCA_db1_S2!K4*Waste_Generation_S2!C4</f>
        <v>7.4852293014559331E-4</v>
      </c>
      <c r="L4" s="7">
        <f>LCA_db1_S2!L4*Waste_Generation_S2!C4</f>
        <v>5.5397633543763231E-3</v>
      </c>
      <c r="M4" s="7">
        <f>LCA_db1_S2!M4*Waste_Generation_S2!C4</f>
        <v>6.7233772313427392E-3</v>
      </c>
      <c r="N4" s="7">
        <f>LCA_db1_S2!N4*Waste_Generation_S2!C4</f>
        <v>3.9757819472482307E-4</v>
      </c>
      <c r="O4" s="7">
        <f>LCA_db1_S2!O4*Waste_Generation_S2!C4</f>
        <v>8.27588195788911E-4</v>
      </c>
      <c r="P4" s="7">
        <f>LCA_db1_S2!P4*Waste_Generation_S2!C4</f>
        <v>2.626078404673314E-3</v>
      </c>
      <c r="Q4" s="7">
        <f>LCA_db1_S2!Q4*Waste_Generation_S2!C4</f>
        <v>1.4360437189294185E-2</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LCA_db1_S3!B2*Waste_Generation_S3!C2</f>
        <v>1.5102027019361992E-2</v>
      </c>
      <c r="C2" s="7">
        <f>LCA_db1_S3!C2*Waste_Generation_S3!C2</f>
        <v>5.96729569316855E-4</v>
      </c>
      <c r="D2" s="7">
        <f>LCA_db1_S3!D2*Waste_Generation_S3!C2</f>
        <v>5.7045207974123581E-2</v>
      </c>
      <c r="E2" s="7">
        <f>LCA_db1_S3!E2*Waste_Generation_S3!C2</f>
        <v>1.4970665658392366E-2</v>
      </c>
      <c r="F2" s="7">
        <f>LCA_db1_S3!F2*Waste_Generation_S3!C2</f>
        <v>1.63532275932084E-2</v>
      </c>
      <c r="G2" s="7">
        <f>LCA_db1_S3!G2*Waste_Generation_S3!C2</f>
        <v>1.1142403650239816E-3</v>
      </c>
      <c r="H2" s="7">
        <f>LCA_db1_S3!H2*Waste_Generation_S3!C2</f>
        <v>8.3794950212327635E-2</v>
      </c>
      <c r="I2" s="7">
        <f>LCA_db1_S3!I2*Waste_Generation_S3!C2</f>
        <v>2.6073107343422178E-2</v>
      </c>
      <c r="J2" s="7">
        <f>LCA_db1_S3!J2*Waste_Generation_S3!C2</f>
        <v>3.5688180431326759E-2</v>
      </c>
      <c r="K2" s="7">
        <f>LCA_db1_S3!K2*Waste_Generation_S3!C2</f>
        <v>7.5969856773315341E-4</v>
      </c>
      <c r="L2" s="7">
        <f>LCA_db1_S3!L2*Waste_Generation_S3!C2</f>
        <v>5.5262450956645353E-3</v>
      </c>
      <c r="M2" s="7">
        <f>LCA_db1_S3!M2*Waste_Generation_S3!C2</f>
        <v>6.6817964199209125E-3</v>
      </c>
      <c r="N2" s="7">
        <f>LCA_db1_S3!N2*Waste_Generation_S3!C2</f>
        <v>3.9212133456086577E-4</v>
      </c>
      <c r="O2" s="7">
        <f>LCA_db1_S3!O2*Waste_Generation_S3!C2</f>
        <v>1.4957373961134669E-3</v>
      </c>
      <c r="P2" s="7">
        <f>LCA_db1_S3!P2*Waste_Generation_S3!C2</f>
        <v>2.6794915175257154E-3</v>
      </c>
      <c r="Q2" s="7">
        <f>LCA_db1_S3!Q2*Waste_Generation_S3!C2</f>
        <v>1.4672206259979861E-2</v>
      </c>
    </row>
    <row r="3" spans="1:17" x14ac:dyDescent="0.35">
      <c r="A3" s="5" t="s">
        <v>2</v>
      </c>
      <c r="B3" s="7">
        <f>LCA_db1_S3!B3*Waste_Generation_S3!C3</f>
        <v>7.989320822104042E-4</v>
      </c>
      <c r="C3" s="7">
        <f>LCA_db1_S3!C3*Waste_Generation_S3!C3</f>
        <v>-4.3961420459219624E-6</v>
      </c>
      <c r="D3" s="7">
        <f>LCA_db1_S3!D3*Waste_Generation_S3!C3</f>
        <v>-9.0360187645499462E-5</v>
      </c>
      <c r="E3" s="7">
        <f>LCA_db1_S3!E3*Waste_Generation_S3!C3</f>
        <v>-8.802955343551708E-5</v>
      </c>
      <c r="F3" s="7">
        <f>LCA_db1_S3!F3*Waste_Generation_S3!C3</f>
        <v>7.9861485698229316E-5</v>
      </c>
      <c r="G3" s="7">
        <f>LCA_db1_S3!G3*Waste_Generation_S3!C3</f>
        <v>8.4400085694089904E-6</v>
      </c>
      <c r="H3" s="7">
        <f>LCA_db1_S3!H3*Waste_Generation_S3!C3</f>
        <v>7.2663101588764253E-2</v>
      </c>
      <c r="I3" s="7">
        <f>LCA_db1_S3!I3*Waste_Generation_S3!C3</f>
        <v>3.5928109288698638E-4</v>
      </c>
      <c r="J3" s="7">
        <f>LCA_db1_S3!J3*Waste_Generation_S3!C3</f>
        <v>4.7128897752383059E-4</v>
      </c>
      <c r="K3" s="7">
        <f>LCA_db1_S3!K3*Waste_Generation_S3!C3</f>
        <v>1.1175637587560209E-5</v>
      </c>
      <c r="L3" s="7">
        <f>LCA_db1_S3!L3*Waste_Generation_S3!C3</f>
        <v>-1.3518258711787831E-5</v>
      </c>
      <c r="M3" s="7">
        <f>LCA_db1_S3!M3*Waste_Generation_S3!C3</f>
        <v>-4.1580811421827568E-5</v>
      </c>
      <c r="N3" s="7">
        <f>LCA_db1_S3!N3*Waste_Generation_S3!C3</f>
        <v>-5.4568601639573054E-6</v>
      </c>
      <c r="O3" s="7">
        <f>LCA_db1_S3!O3*Waste_Generation_S3!C3</f>
        <v>6.6814920032455581E-4</v>
      </c>
      <c r="P3" s="7">
        <f>LCA_db1_S3!P3*Waste_Generation_S3!C3</f>
        <v>5.3413112852401332E-5</v>
      </c>
      <c r="Q3" s="7">
        <f>LCA_db1_S3!Q3*Waste_Generation_S3!C3</f>
        <v>3.1176907068567437E-4</v>
      </c>
    </row>
    <row r="4" spans="1:17" x14ac:dyDescent="0.35">
      <c r="A4" s="5" t="s">
        <v>3</v>
      </c>
      <c r="B4" s="7">
        <f>LCA_db1_S3!B4*Waste_Generation_S3!C4</f>
        <v>1.4303094937151586E-2</v>
      </c>
      <c r="C4" s="7">
        <f>LCA_db1_S3!C4*Waste_Generation_S3!C4</f>
        <v>6.0112571136277694E-4</v>
      </c>
      <c r="D4" s="7">
        <f>LCA_db1_S3!D4*Waste_Generation_S3!C4</f>
        <v>5.7135568161769082E-2</v>
      </c>
      <c r="E4" s="7">
        <f>LCA_db1_S3!E4*Waste_Generation_S3!C4</f>
        <v>1.5058695211827882E-2</v>
      </c>
      <c r="F4" s="7">
        <f>LCA_db1_S3!F4*Waste_Generation_S3!C4</f>
        <v>1.6273366107510168E-2</v>
      </c>
      <c r="G4" s="7">
        <f>LCA_db1_S3!G4*Waste_Generation_S3!C4</f>
        <v>1.1058003564545726E-3</v>
      </c>
      <c r="H4" s="7">
        <f>LCA_db1_S3!H4*Waste_Generation_S3!C4</f>
        <v>1.1131848623563373E-2</v>
      </c>
      <c r="I4" s="7">
        <f>LCA_db1_S3!I4*Waste_Generation_S3!C4</f>
        <v>2.5713826250535192E-2</v>
      </c>
      <c r="J4" s="7">
        <f>LCA_db1_S3!J4*Waste_Generation_S3!C4</f>
        <v>3.5216891453802926E-2</v>
      </c>
      <c r="K4" s="7">
        <f>LCA_db1_S3!K4*Waste_Generation_S3!C4</f>
        <v>7.4852293014559331E-4</v>
      </c>
      <c r="L4" s="7">
        <f>LCA_db1_S3!L4*Waste_Generation_S3!C4</f>
        <v>5.5397633543763231E-3</v>
      </c>
      <c r="M4" s="7">
        <f>LCA_db1_S3!M4*Waste_Generation_S3!C4</f>
        <v>6.7233772313427392E-3</v>
      </c>
      <c r="N4" s="7">
        <f>LCA_db1_S3!N4*Waste_Generation_S3!C4</f>
        <v>3.9757819472482307E-4</v>
      </c>
      <c r="O4" s="7">
        <f>LCA_db1_S3!O4*Waste_Generation_S3!C4</f>
        <v>8.27588195788911E-4</v>
      </c>
      <c r="P4" s="7">
        <f>LCA_db1_S3!P4*Waste_Generation_S3!C4</f>
        <v>2.626078404673314E-3</v>
      </c>
      <c r="Q4" s="7">
        <f>LCA_db1_S3!Q4*Waste_Generation_S3!C4</f>
        <v>1.4360437189294185E-2</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LCA_db1_S4!B2*Waste_Generation_S4!C2</f>
        <v>1.5102027019361992E-2</v>
      </c>
      <c r="C2" s="7">
        <f>LCA_db1_S4!C2*Waste_Generation_S4!C2</f>
        <v>5.96729569316855E-4</v>
      </c>
      <c r="D2" s="7">
        <f>LCA_db1_S4!D2*Waste_Generation_S4!C2</f>
        <v>5.7045207974123581E-2</v>
      </c>
      <c r="E2" s="7">
        <f>LCA_db1_S4!E2*Waste_Generation_S4!C2</f>
        <v>1.4970665658392366E-2</v>
      </c>
      <c r="F2" s="7">
        <f>LCA_db1_S4!F2*Waste_Generation_S4!C2</f>
        <v>1.63532275932084E-2</v>
      </c>
      <c r="G2" s="7">
        <f>LCA_db1_S4!G2*Waste_Generation_S4!C2</f>
        <v>1.1142403650239816E-3</v>
      </c>
      <c r="H2" s="7">
        <f>LCA_db1_S4!H2*Waste_Generation_S4!C2</f>
        <v>8.3794950212327635E-2</v>
      </c>
      <c r="I2" s="7">
        <f>LCA_db1_S4!I2*Waste_Generation_S4!C2</f>
        <v>2.6073107343422178E-2</v>
      </c>
      <c r="J2" s="7">
        <f>LCA_db1_S4!J2*Waste_Generation_S4!C2</f>
        <v>3.5688180431326759E-2</v>
      </c>
      <c r="K2" s="7">
        <f>LCA_db1_S4!K2*Waste_Generation_S4!C2</f>
        <v>7.5969856773315341E-4</v>
      </c>
      <c r="L2" s="7">
        <f>LCA_db1_S4!L2*Waste_Generation_S4!C2</f>
        <v>5.5262450956645353E-3</v>
      </c>
      <c r="M2" s="7">
        <f>LCA_db1_S4!M2*Waste_Generation_S4!C2</f>
        <v>6.6817964199209125E-3</v>
      </c>
      <c r="N2" s="7">
        <f>LCA_db1_S4!N2*Waste_Generation_S4!C2</f>
        <v>3.9212133456086577E-4</v>
      </c>
      <c r="O2" s="7">
        <f>LCA_db1_S4!O2*Waste_Generation_S4!C2</f>
        <v>1.4957373961134669E-3</v>
      </c>
      <c r="P2" s="7">
        <f>LCA_db1_S4!P2*Waste_Generation_S4!C2</f>
        <v>2.6794915175257154E-3</v>
      </c>
      <c r="Q2" s="7">
        <f>LCA_db1_S4!Q2*Waste_Generation_S4!C2</f>
        <v>1.4672206259979861E-2</v>
      </c>
    </row>
    <row r="3" spans="1:17" x14ac:dyDescent="0.35">
      <c r="A3" s="5" t="s">
        <v>2</v>
      </c>
      <c r="B3" s="7">
        <f>LCA_db1_S4!B3*Waste_Generation_S4!C3</f>
        <v>7.989320822104042E-4</v>
      </c>
      <c r="C3" s="7">
        <f>LCA_db1_S4!C3*Waste_Generation_S4!C3</f>
        <v>-4.3961420459219624E-6</v>
      </c>
      <c r="D3" s="7">
        <f>LCA_db1_S4!D3*Waste_Generation_S4!C3</f>
        <v>-9.0360187645499462E-5</v>
      </c>
      <c r="E3" s="7">
        <f>LCA_db1_S4!E3*Waste_Generation_S4!C3</f>
        <v>-8.802955343551708E-5</v>
      </c>
      <c r="F3" s="7">
        <f>LCA_db1_S4!F3*Waste_Generation_S4!C3</f>
        <v>7.9861485698229316E-5</v>
      </c>
      <c r="G3" s="7">
        <f>LCA_db1_S4!G3*Waste_Generation_S4!C3</f>
        <v>8.4400085694089904E-6</v>
      </c>
      <c r="H3" s="7">
        <f>LCA_db1_S4!H3*Waste_Generation_S4!C3</f>
        <v>7.2663101588764253E-2</v>
      </c>
      <c r="I3" s="7">
        <f>LCA_db1_S4!I3*Waste_Generation_S4!C3</f>
        <v>3.5928109288698638E-4</v>
      </c>
      <c r="J3" s="7">
        <f>LCA_db1_S4!J3*Waste_Generation_S4!C3</f>
        <v>4.7128897752383059E-4</v>
      </c>
      <c r="K3" s="7">
        <f>LCA_db1_S4!K3*Waste_Generation_S4!C3</f>
        <v>1.1175637587560209E-5</v>
      </c>
      <c r="L3" s="7">
        <f>LCA_db1_S4!L3*Waste_Generation_S4!C3</f>
        <v>-1.3518258711787831E-5</v>
      </c>
      <c r="M3" s="7">
        <f>LCA_db1_S4!M3*Waste_Generation_S4!C3</f>
        <v>-4.1580811421827568E-5</v>
      </c>
      <c r="N3" s="7">
        <f>LCA_db1_S4!N3*Waste_Generation_S4!C3</f>
        <v>-5.4568601639573054E-6</v>
      </c>
      <c r="O3" s="7">
        <f>LCA_db1_S4!O3*Waste_Generation_S4!C3</f>
        <v>6.6814920032455581E-4</v>
      </c>
      <c r="P3" s="7">
        <f>LCA_db1_S4!P3*Waste_Generation_S4!C3</f>
        <v>5.3413112852401332E-5</v>
      </c>
      <c r="Q3" s="7">
        <f>LCA_db1_S4!Q3*Waste_Generation_S4!C3</f>
        <v>3.1176907068567437E-4</v>
      </c>
    </row>
    <row r="4" spans="1:17" x14ac:dyDescent="0.35">
      <c r="A4" s="5" t="s">
        <v>3</v>
      </c>
      <c r="B4" s="7">
        <f>LCA_db1_S4!B4*Waste_Generation_S4!C4</f>
        <v>1.4303094937151586E-2</v>
      </c>
      <c r="C4" s="7">
        <f>LCA_db1_S4!C4*Waste_Generation_S4!C4</f>
        <v>6.0112571136277694E-4</v>
      </c>
      <c r="D4" s="7">
        <f>LCA_db1_S4!D4*Waste_Generation_S4!C4</f>
        <v>5.7135568161769082E-2</v>
      </c>
      <c r="E4" s="7">
        <f>LCA_db1_S4!E4*Waste_Generation_S4!C4</f>
        <v>1.5058695211827882E-2</v>
      </c>
      <c r="F4" s="7">
        <f>LCA_db1_S4!F4*Waste_Generation_S4!C4</f>
        <v>1.6273366107510168E-2</v>
      </c>
      <c r="G4" s="7">
        <f>LCA_db1_S4!G4*Waste_Generation_S4!C4</f>
        <v>1.1058003564545726E-3</v>
      </c>
      <c r="H4" s="7">
        <f>LCA_db1_S4!H4*Waste_Generation_S4!C4</f>
        <v>1.1131848623563373E-2</v>
      </c>
      <c r="I4" s="7">
        <f>LCA_db1_S4!I4*Waste_Generation_S4!C4</f>
        <v>2.5713826250535192E-2</v>
      </c>
      <c r="J4" s="7">
        <f>LCA_db1_S4!J4*Waste_Generation_S4!C4</f>
        <v>3.5216891453802926E-2</v>
      </c>
      <c r="K4" s="7">
        <f>LCA_db1_S4!K4*Waste_Generation_S4!C4</f>
        <v>7.4852293014559331E-4</v>
      </c>
      <c r="L4" s="7">
        <f>LCA_db1_S4!L4*Waste_Generation_S4!C4</f>
        <v>5.5397633543763231E-3</v>
      </c>
      <c r="M4" s="7">
        <f>LCA_db1_S4!M4*Waste_Generation_S4!C4</f>
        <v>6.7233772313427392E-3</v>
      </c>
      <c r="N4" s="7">
        <f>LCA_db1_S4!N4*Waste_Generation_S4!C4</f>
        <v>3.9757819472482307E-4</v>
      </c>
      <c r="O4" s="7">
        <f>LCA_db1_S4!O4*Waste_Generation_S4!C4</f>
        <v>8.27588195788911E-4</v>
      </c>
      <c r="P4" s="7">
        <f>LCA_db1_S4!P4*Waste_Generation_S4!C4</f>
        <v>2.626078404673314E-3</v>
      </c>
      <c r="Q4" s="7">
        <f>LCA_db1_S4!Q4*Waste_Generation_S4!C4</f>
        <v>1.4360437189294185E-2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LCA_db1_S5!B2*Waste_Generation_S5!C2</f>
        <v>1.5102027019361992E-2</v>
      </c>
      <c r="C2" s="7">
        <f>LCA_db1_S5!C2*Waste_Generation_S5!C2</f>
        <v>5.96729569316855E-4</v>
      </c>
      <c r="D2" s="7">
        <f>LCA_db1_S5!D2*Waste_Generation_S5!C2</f>
        <v>5.7045207974123581E-2</v>
      </c>
      <c r="E2" s="7">
        <f>LCA_db1_S5!E2*Waste_Generation_S5!C2</f>
        <v>1.4970665658392366E-2</v>
      </c>
      <c r="F2" s="7">
        <f>LCA_db1_S5!F2*Waste_Generation_S5!C2</f>
        <v>1.63532275932084E-2</v>
      </c>
      <c r="G2" s="7">
        <f>LCA_db1_S5!G2*Waste_Generation_S5!C2</f>
        <v>1.1142403650239816E-3</v>
      </c>
      <c r="H2" s="7">
        <f>LCA_db1_S5!H2*Waste_Generation_S5!C2</f>
        <v>8.3794950212327635E-2</v>
      </c>
      <c r="I2" s="7">
        <f>LCA_db1_S5!I2*Waste_Generation_S5!C2</f>
        <v>2.6073107343422178E-2</v>
      </c>
      <c r="J2" s="7">
        <f>LCA_db1_S5!J2*Waste_Generation_S5!C2</f>
        <v>3.5688180431326759E-2</v>
      </c>
      <c r="K2" s="7">
        <f>LCA_db1_S5!K2*Waste_Generation_S5!C2</f>
        <v>7.5969856773315341E-4</v>
      </c>
      <c r="L2" s="7">
        <f>LCA_db1_S5!L2*Waste_Generation_S5!C2</f>
        <v>5.5262450956645353E-3</v>
      </c>
      <c r="M2" s="7">
        <f>LCA_db1_S5!M2*Waste_Generation_S5!C2</f>
        <v>6.6817964199209125E-3</v>
      </c>
      <c r="N2" s="7">
        <f>LCA_db1_S5!N2*Waste_Generation_S5!C2</f>
        <v>3.9212133456086577E-4</v>
      </c>
      <c r="O2" s="7">
        <f>LCA_db1_S5!O2*Waste_Generation_S5!C2</f>
        <v>1.4957373961134669E-3</v>
      </c>
      <c r="P2" s="7">
        <f>LCA_db1_S5!P2*Waste_Generation_S5!C2</f>
        <v>2.6794915175257154E-3</v>
      </c>
      <c r="Q2" s="7">
        <f>LCA_db1_S5!Q2*Waste_Generation_S5!C2</f>
        <v>1.4672206259979861E-2</v>
      </c>
    </row>
    <row r="3" spans="1:17" x14ac:dyDescent="0.35">
      <c r="A3" s="5" t="s">
        <v>2</v>
      </c>
      <c r="B3" s="7">
        <f>LCA_db1_S5!B3*Waste_Generation_S5!C3</f>
        <v>7.989320822104042E-4</v>
      </c>
      <c r="C3" s="7">
        <f>LCA_db1_S5!C3*Waste_Generation_S5!C3</f>
        <v>-4.3961420459219624E-6</v>
      </c>
      <c r="D3" s="7">
        <f>LCA_db1_S5!D3*Waste_Generation_S5!C3</f>
        <v>-9.0360187645499462E-5</v>
      </c>
      <c r="E3" s="7">
        <f>LCA_db1_S5!E3*Waste_Generation_S5!C3</f>
        <v>-8.802955343551708E-5</v>
      </c>
      <c r="F3" s="7">
        <f>LCA_db1_S5!F3*Waste_Generation_S5!C3</f>
        <v>7.9861485698229316E-5</v>
      </c>
      <c r="G3" s="7">
        <f>LCA_db1_S5!G3*Waste_Generation_S5!C3</f>
        <v>8.4400085694089904E-6</v>
      </c>
      <c r="H3" s="7">
        <f>LCA_db1_S5!H3*Waste_Generation_S5!C3</f>
        <v>7.2663101588764253E-2</v>
      </c>
      <c r="I3" s="7">
        <f>LCA_db1_S5!I3*Waste_Generation_S5!C3</f>
        <v>3.5928109288698638E-4</v>
      </c>
      <c r="J3" s="7">
        <f>LCA_db1_S5!J3*Waste_Generation_S5!C3</f>
        <v>4.7128897752383059E-4</v>
      </c>
      <c r="K3" s="7">
        <f>LCA_db1_S5!K3*Waste_Generation_S5!C3</f>
        <v>1.1175637587560209E-5</v>
      </c>
      <c r="L3" s="7">
        <f>LCA_db1_S5!L3*Waste_Generation_S5!C3</f>
        <v>-1.3518258711787831E-5</v>
      </c>
      <c r="M3" s="7">
        <f>LCA_db1_S5!M3*Waste_Generation_S5!C3</f>
        <v>-4.1580811421827568E-5</v>
      </c>
      <c r="N3" s="7">
        <f>LCA_db1_S5!N3*Waste_Generation_S5!C3</f>
        <v>-5.4568601639573054E-6</v>
      </c>
      <c r="O3" s="7">
        <f>LCA_db1_S5!O3*Waste_Generation_S5!C3</f>
        <v>6.6814920032455581E-4</v>
      </c>
      <c r="P3" s="7">
        <f>LCA_db1_S5!P3*Waste_Generation_S5!C3</f>
        <v>5.3413112852401332E-5</v>
      </c>
      <c r="Q3" s="7">
        <f>LCA_db1_S5!Q3*Waste_Generation_S5!C3</f>
        <v>3.1176907068567437E-4</v>
      </c>
    </row>
    <row r="4" spans="1:17" x14ac:dyDescent="0.35">
      <c r="A4" s="5" t="s">
        <v>3</v>
      </c>
      <c r="B4" s="7">
        <f>LCA_db1_S5!B4*Waste_Generation_S5!C4</f>
        <v>1.4303094937151586E-2</v>
      </c>
      <c r="C4" s="7">
        <f>LCA_db1_S5!C4*Waste_Generation_S5!C4</f>
        <v>6.0112571136277694E-4</v>
      </c>
      <c r="D4" s="7">
        <f>LCA_db1_S5!D4*Waste_Generation_S5!C4</f>
        <v>5.7135568161769082E-2</v>
      </c>
      <c r="E4" s="7">
        <f>LCA_db1_S5!E4*Waste_Generation_S5!C4</f>
        <v>1.5058695211827882E-2</v>
      </c>
      <c r="F4" s="7">
        <f>LCA_db1_S5!F4*Waste_Generation_S5!C4</f>
        <v>1.6273366107510168E-2</v>
      </c>
      <c r="G4" s="7">
        <f>LCA_db1_S5!G4*Waste_Generation_S5!C4</f>
        <v>1.1058003564545726E-3</v>
      </c>
      <c r="H4" s="7">
        <f>LCA_db1_S5!H4*Waste_Generation_S5!C4</f>
        <v>1.1131848623563373E-2</v>
      </c>
      <c r="I4" s="7">
        <f>LCA_db1_S5!I4*Waste_Generation_S5!C4</f>
        <v>2.5713826250535192E-2</v>
      </c>
      <c r="J4" s="7">
        <f>LCA_db1_S5!J4*Waste_Generation_S5!C4</f>
        <v>3.5216891453802926E-2</v>
      </c>
      <c r="K4" s="7">
        <f>LCA_db1_S5!K4*Waste_Generation_S5!C4</f>
        <v>7.4852293014559331E-4</v>
      </c>
      <c r="L4" s="7">
        <f>LCA_db1_S5!L4*Waste_Generation_S5!C4</f>
        <v>5.5397633543763231E-3</v>
      </c>
      <c r="M4" s="7">
        <f>LCA_db1_S5!M4*Waste_Generation_S5!C4</f>
        <v>6.7233772313427392E-3</v>
      </c>
      <c r="N4" s="7">
        <f>LCA_db1_S5!N4*Waste_Generation_S5!C4</f>
        <v>3.9757819472482307E-4</v>
      </c>
      <c r="O4" s="7">
        <f>LCA_db1_S5!O4*Waste_Generation_S5!C4</f>
        <v>8.27588195788911E-4</v>
      </c>
      <c r="P4" s="7">
        <f>LCA_db1_S5!P4*Waste_Generation_S5!C4</f>
        <v>2.626078404673314E-3</v>
      </c>
      <c r="Q4" s="7">
        <f>LCA_db1_S5!Q4*Waste_Generation_S5!C4</f>
        <v>1.4360437189294185E-2</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LCA_db2_default!B2*Waste_Generation_default!C2</f>
        <v>1.5021713823733131E-2</v>
      </c>
      <c r="C2" s="7">
        <f>LCA_db2_default!C2*Waste_Generation_default!C2</f>
        <v>5.996611632195861E-4</v>
      </c>
      <c r="D2" s="7">
        <f>LCA_db2_default!D2*Waste_Generation_default!C2</f>
        <v>5.7167713750388871E-2</v>
      </c>
      <c r="E2" s="7">
        <f>LCA_db2_default!E2*Waste_Generation_default!C2</f>
        <v>1.5184406591747161E-2</v>
      </c>
      <c r="F2" s="7">
        <f>LCA_db2_default!F2*Waste_Generation_default!C2</f>
        <v>1.6353144484755871E-2</v>
      </c>
      <c r="G2" s="7">
        <f>LCA_db2_default!G2*Waste_Generation_default!C2</f>
        <v>1.0756083717377129E-3</v>
      </c>
      <c r="H2" s="7">
        <f>LCA_db2_default!H2*Waste_Generation_default!C2</f>
        <v>8.3809944652181195E-2</v>
      </c>
      <c r="I2" s="7">
        <f>LCA_db2_default!I2*Waste_Generation_default!C2</f>
        <v>2.6065804342198871E-2</v>
      </c>
      <c r="J2" s="7">
        <f>LCA_db2_default!J2*Waste_Generation_default!C2</f>
        <v>3.5715516653489203E-2</v>
      </c>
      <c r="K2" s="7">
        <f>LCA_db2_default!K2*Waste_Generation_default!C2</f>
        <v>7.0261625156311277E-4</v>
      </c>
      <c r="L2" s="7">
        <f>LCA_db2_default!L2*Waste_Generation_default!C2</f>
        <v>5.5337348773685027E-3</v>
      </c>
      <c r="M2" s="7">
        <f>LCA_db2_default!M2*Waste_Generation_default!C2</f>
        <v>6.6927089016011144E-3</v>
      </c>
      <c r="N2" s="7">
        <f>LCA_db2_default!N2*Waste_Generation_default!C2</f>
        <v>3.9611676914099733E-4</v>
      </c>
      <c r="O2" s="7">
        <f>LCA_db2_default!O2*Waste_Generation_default!C2</f>
        <v>1.4566535929104942E-3</v>
      </c>
      <c r="P2" s="7">
        <f>LCA_db2_default!P2*Waste_Generation_default!C2</f>
        <v>2.7253643951795337E-3</v>
      </c>
      <c r="Q2" s="7">
        <f>LCA_db2_default!Q2*Waste_Generation_default!C2</f>
        <v>1.4551485618735227E-2</v>
      </c>
    </row>
    <row r="3" spans="1:17" x14ac:dyDescent="0.35">
      <c r="A3" s="5" t="s">
        <v>2</v>
      </c>
      <c r="B3" s="7">
        <f>LCA_db2_default!B3*Waste_Generation_default!C3</f>
        <v>7.9535913773843528E-4</v>
      </c>
      <c r="C3" s="7">
        <f>LCA_db2_default!C3*Waste_Generation_default!C3</f>
        <v>-4.1840307842711869E-6</v>
      </c>
      <c r="D3" s="7">
        <f>LCA_db2_default!D3*Waste_Generation_default!C3</f>
        <v>-7.9674202568075008E-5</v>
      </c>
      <c r="E3" s="7">
        <f>LCA_db2_default!E3*Waste_Generation_default!C3</f>
        <v>-7.4157883075874986E-5</v>
      </c>
      <c r="F3" s="7">
        <f>LCA_db2_default!F3*Waste_Generation_default!C3</f>
        <v>8.0885617363411744E-5</v>
      </c>
      <c r="G3" s="7">
        <f>LCA_db2_default!G3*Waste_Generation_default!C3</f>
        <v>5.7438061072149509E-6</v>
      </c>
      <c r="H3" s="7">
        <f>LCA_db2_default!H3*Waste_Generation_default!C3</f>
        <v>7.2664632017705871E-2</v>
      </c>
      <c r="I3" s="7">
        <f>LCA_db2_default!I3*Waste_Generation_default!C3</f>
        <v>3.5999684275656388E-4</v>
      </c>
      <c r="J3" s="7">
        <f>LCA_db2_default!J3*Waste_Generation_default!C3</f>
        <v>4.7354524027456654E-4</v>
      </c>
      <c r="K3" s="7">
        <f>LCA_db2_default!K3*Waste_Generation_default!C3</f>
        <v>9.0603670951312226E-6</v>
      </c>
      <c r="L3" s="7">
        <f>LCA_db2_default!L3*Waste_Generation_default!C3</f>
        <v>-1.273537608678131E-5</v>
      </c>
      <c r="M3" s="7">
        <f>LCA_db2_default!M3*Waste_Generation_default!C3</f>
        <v>-4.0529937489475364E-5</v>
      </c>
      <c r="N3" s="7">
        <f>LCA_db2_default!N3*Waste_Generation_default!C3</f>
        <v>-5.0299340872324093E-6</v>
      </c>
      <c r="O3" s="7">
        <f>LCA_db2_default!O3*Waste_Generation_default!C3</f>
        <v>6.6591859727337262E-4</v>
      </c>
      <c r="P3" s="7">
        <f>LCA_db2_default!P3*Waste_Generation_default!C3</f>
        <v>5.4981767717180173E-5</v>
      </c>
      <c r="Q3" s="7">
        <f>LCA_db2_default!Q3*Waste_Generation_default!C3</f>
        <v>3.0655268313778807E-4</v>
      </c>
    </row>
    <row r="4" spans="1:17" x14ac:dyDescent="0.35">
      <c r="A4" s="5" t="s">
        <v>3</v>
      </c>
      <c r="B4" s="7">
        <f>LCA_db2_default!B4*Waste_Generation_default!C4</f>
        <v>1.4226354685994697E-2</v>
      </c>
      <c r="C4" s="7">
        <f>LCA_db2_default!C4*Waste_Generation_default!C4</f>
        <v>6.0384519400385724E-4</v>
      </c>
      <c r="D4" s="7">
        <f>LCA_db2_default!D4*Waste_Generation_default!C4</f>
        <v>5.7247387952956939E-2</v>
      </c>
      <c r="E4" s="7">
        <f>LCA_db2_default!E4*Waste_Generation_default!C4</f>
        <v>1.5258564474823034E-2</v>
      </c>
      <c r="F4" s="7">
        <f>LCA_db2_default!F4*Waste_Generation_default!C4</f>
        <v>1.6272258867392461E-2</v>
      </c>
      <c r="G4" s="7">
        <f>LCA_db2_default!G4*Waste_Generation_default!C4</f>
        <v>1.0698645656304977E-3</v>
      </c>
      <c r="H4" s="7">
        <f>LCA_db2_default!H4*Waste_Generation_default!C4</f>
        <v>1.1145312634475329E-2</v>
      </c>
      <c r="I4" s="7">
        <f>LCA_db2_default!I4*Waste_Generation_default!C4</f>
        <v>2.5705807499442311E-2</v>
      </c>
      <c r="J4" s="7">
        <f>LCA_db2_default!J4*Waste_Generation_default!C4</f>
        <v>3.524197141321464E-2</v>
      </c>
      <c r="K4" s="7">
        <f>LCA_db2_default!K4*Waste_Generation_default!C4</f>
        <v>6.9355588446798149E-4</v>
      </c>
      <c r="L4" s="7">
        <f>LCA_db2_default!L4*Waste_Generation_default!C4</f>
        <v>5.5464702534552841E-3</v>
      </c>
      <c r="M4" s="7">
        <f>LCA_db2_default!M4*Waste_Generation_default!C4</f>
        <v>6.7332388390905903E-3</v>
      </c>
      <c r="N4" s="7">
        <f>LCA_db2_default!N4*Waste_Generation_default!C4</f>
        <v>4.0114670322822967E-4</v>
      </c>
      <c r="O4" s="7">
        <f>LCA_db2_default!O4*Waste_Generation_default!C4</f>
        <v>7.9073499563712154E-4</v>
      </c>
      <c r="P4" s="7">
        <f>LCA_db2_default!P4*Waste_Generation_default!C4</f>
        <v>2.6703826274623536E-3</v>
      </c>
      <c r="Q4" s="7">
        <f>LCA_db2_default!Q4*Waste_Generation_default!C4</f>
        <v>1.4244932935597438E-2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LCA_db2_S1!B2*Waste_Generation_S1!C2</f>
        <v>1.5021713823733131E-2</v>
      </c>
      <c r="C2" s="7">
        <f>LCA_db2_S1!C2*Waste_Generation_S1!C2</f>
        <v>5.996611632195861E-4</v>
      </c>
      <c r="D2" s="7">
        <f>LCA_db2_S1!D2*Waste_Generation_S1!C2</f>
        <v>5.7167713750388871E-2</v>
      </c>
      <c r="E2" s="7">
        <f>LCA_db2_S1!E2*Waste_Generation_S1!C2</f>
        <v>1.5184406591747161E-2</v>
      </c>
      <c r="F2" s="7">
        <f>LCA_db2_S1!F2*Waste_Generation_S1!C2</f>
        <v>1.6353144484755871E-2</v>
      </c>
      <c r="G2" s="7">
        <f>LCA_db2_S1!G2*Waste_Generation_S1!C2</f>
        <v>1.0756083717377129E-3</v>
      </c>
      <c r="H2" s="7">
        <f>LCA_db2_S1!H2*Waste_Generation_S1!C2</f>
        <v>8.3809944652181195E-2</v>
      </c>
      <c r="I2" s="7">
        <f>LCA_db2_S1!I2*Waste_Generation_S1!C2</f>
        <v>2.6065804342198871E-2</v>
      </c>
      <c r="J2" s="7">
        <f>LCA_db2_S1!J2*Waste_Generation_S1!C2</f>
        <v>3.5715516653489203E-2</v>
      </c>
      <c r="K2" s="7">
        <f>LCA_db2_S1!K2*Waste_Generation_S1!C2</f>
        <v>7.0261625156311277E-4</v>
      </c>
      <c r="L2" s="7">
        <f>LCA_db2_S1!L2*Waste_Generation_S1!C2</f>
        <v>5.5337348773685027E-3</v>
      </c>
      <c r="M2" s="7">
        <f>LCA_db2_S1!M2*Waste_Generation_S1!C2</f>
        <v>6.6927089016011144E-3</v>
      </c>
      <c r="N2" s="7">
        <f>LCA_db2_S1!N2*Waste_Generation_S1!C2</f>
        <v>3.9611676914099733E-4</v>
      </c>
      <c r="O2" s="7">
        <f>LCA_db2_S1!O2*Waste_Generation_S1!C2</f>
        <v>1.4566535929104942E-3</v>
      </c>
      <c r="P2" s="7">
        <f>LCA_db2_S1!P2*Waste_Generation_S1!C2</f>
        <v>2.7253643951795337E-3</v>
      </c>
      <c r="Q2" s="7">
        <f>LCA_db2_S1!Q2*Waste_Generation_S1!C2</f>
        <v>1.4551485618735227E-2</v>
      </c>
    </row>
    <row r="3" spans="1:17" x14ac:dyDescent="0.35">
      <c r="A3" s="5" t="s">
        <v>2</v>
      </c>
      <c r="B3" s="7">
        <f>LCA_db2_S1!B3*Waste_Generation_S1!C3</f>
        <v>7.9535913773843528E-4</v>
      </c>
      <c r="C3" s="7">
        <f>LCA_db2_S1!C3*Waste_Generation_S1!C3</f>
        <v>-4.1840307842711869E-6</v>
      </c>
      <c r="D3" s="7">
        <f>LCA_db2_S1!D3*Waste_Generation_S1!C3</f>
        <v>-7.9674202568075008E-5</v>
      </c>
      <c r="E3" s="7">
        <f>LCA_db2_S1!E3*Waste_Generation_S1!C3</f>
        <v>-7.4157883075874986E-5</v>
      </c>
      <c r="F3" s="7">
        <f>LCA_db2_S1!F3*Waste_Generation_S1!C3</f>
        <v>8.0885617363411744E-5</v>
      </c>
      <c r="G3" s="7">
        <f>LCA_db2_S1!G3*Waste_Generation_S1!C3</f>
        <v>5.7438061072149509E-6</v>
      </c>
      <c r="H3" s="7">
        <f>LCA_db2_S1!H3*Waste_Generation_S1!C3</f>
        <v>7.2664632017705871E-2</v>
      </c>
      <c r="I3" s="7">
        <f>LCA_db2_S1!I3*Waste_Generation_S1!C3</f>
        <v>3.5999684275656388E-4</v>
      </c>
      <c r="J3" s="7">
        <f>LCA_db2_S1!J3*Waste_Generation_S1!C3</f>
        <v>4.7354524027456654E-4</v>
      </c>
      <c r="K3" s="7">
        <f>LCA_db2_S1!K3*Waste_Generation_S1!C3</f>
        <v>9.0603670951312226E-6</v>
      </c>
      <c r="L3" s="7">
        <f>LCA_db2_S1!L3*Waste_Generation_S1!C3</f>
        <v>-1.273537608678131E-5</v>
      </c>
      <c r="M3" s="7">
        <f>LCA_db2_S1!M3*Waste_Generation_S1!C3</f>
        <v>-4.0529937489475364E-5</v>
      </c>
      <c r="N3" s="7">
        <f>LCA_db2_S1!N3*Waste_Generation_S1!C3</f>
        <v>-5.0299340872324093E-6</v>
      </c>
      <c r="O3" s="7">
        <f>LCA_db2_S1!O3*Waste_Generation_S1!C3</f>
        <v>6.6591859727337262E-4</v>
      </c>
      <c r="P3" s="7">
        <f>LCA_db2_S1!P3*Waste_Generation_S1!C3</f>
        <v>5.4981767717180173E-5</v>
      </c>
      <c r="Q3" s="7">
        <f>LCA_db2_S1!Q3*Waste_Generation_S1!C3</f>
        <v>3.0655268313778807E-4</v>
      </c>
    </row>
    <row r="4" spans="1:17" x14ac:dyDescent="0.35">
      <c r="A4" s="5" t="s">
        <v>3</v>
      </c>
      <c r="B4" s="7">
        <f>LCA_db2_S1!B4*Waste_Generation_S1!C4</f>
        <v>1.4226354685994697E-2</v>
      </c>
      <c r="C4" s="7">
        <f>LCA_db2_S1!C4*Waste_Generation_S1!C4</f>
        <v>6.0384519400385724E-4</v>
      </c>
      <c r="D4" s="7">
        <f>LCA_db2_S1!D4*Waste_Generation_S1!C4</f>
        <v>5.7247387952956939E-2</v>
      </c>
      <c r="E4" s="7">
        <f>LCA_db2_S1!E4*Waste_Generation_S1!C4</f>
        <v>1.5258564474823034E-2</v>
      </c>
      <c r="F4" s="7">
        <f>LCA_db2_S1!F4*Waste_Generation_S1!C4</f>
        <v>1.6272258867392461E-2</v>
      </c>
      <c r="G4" s="7">
        <f>LCA_db2_S1!G4*Waste_Generation_S1!C4</f>
        <v>1.0698645656304977E-3</v>
      </c>
      <c r="H4" s="7">
        <f>LCA_db2_S1!H4*Waste_Generation_S1!C4</f>
        <v>1.1145312634475329E-2</v>
      </c>
      <c r="I4" s="7">
        <f>LCA_db2_S1!I4*Waste_Generation_S1!C4</f>
        <v>2.5705807499442311E-2</v>
      </c>
      <c r="J4" s="7">
        <f>LCA_db2_S1!J4*Waste_Generation_S1!C4</f>
        <v>3.524197141321464E-2</v>
      </c>
      <c r="K4" s="7">
        <f>LCA_db2_S1!K4*Waste_Generation_S1!C4</f>
        <v>6.9355588446798149E-4</v>
      </c>
      <c r="L4" s="7">
        <f>LCA_db2_S1!L4*Waste_Generation_S1!C4</f>
        <v>5.5464702534552841E-3</v>
      </c>
      <c r="M4" s="7">
        <f>LCA_db2_S1!M4*Waste_Generation_S1!C4</f>
        <v>6.7332388390905903E-3</v>
      </c>
      <c r="N4" s="7">
        <f>LCA_db2_S1!N4*Waste_Generation_S1!C4</f>
        <v>4.0114670322822967E-4</v>
      </c>
      <c r="O4" s="7">
        <f>LCA_db2_S1!O4*Waste_Generation_S1!C4</f>
        <v>7.9073499563712154E-4</v>
      </c>
      <c r="P4" s="7">
        <f>LCA_db2_S1!P4*Waste_Generation_S1!C4</f>
        <v>2.6703826274623536E-3</v>
      </c>
      <c r="Q4" s="7">
        <f>LCA_db2_S1!Q4*Waste_Generation_S1!C4</f>
        <v>1.4244932935597438E-2</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LCA_db2_S2!B2*Waste_Generation_S2!C2</f>
        <v>1.5021713823733131E-2</v>
      </c>
      <c r="C2" s="7">
        <f>LCA_db2_S2!C2*Waste_Generation_S2!C2</f>
        <v>5.996611632195861E-4</v>
      </c>
      <c r="D2" s="7">
        <f>LCA_db2_S2!D2*Waste_Generation_S2!C2</f>
        <v>5.7167713750388871E-2</v>
      </c>
      <c r="E2" s="7">
        <f>LCA_db2_S2!E2*Waste_Generation_S2!C2</f>
        <v>1.5184406591747161E-2</v>
      </c>
      <c r="F2" s="7">
        <f>LCA_db2_S2!F2*Waste_Generation_S2!C2</f>
        <v>1.6353144484755871E-2</v>
      </c>
      <c r="G2" s="7">
        <f>LCA_db2_S2!G2*Waste_Generation_S2!C2</f>
        <v>1.0756083717377129E-3</v>
      </c>
      <c r="H2" s="7">
        <f>LCA_db2_S2!H2*Waste_Generation_S2!C2</f>
        <v>8.3809944652181195E-2</v>
      </c>
      <c r="I2" s="7">
        <f>LCA_db2_S2!I2*Waste_Generation_S2!C2</f>
        <v>2.6065804342198871E-2</v>
      </c>
      <c r="J2" s="7">
        <f>LCA_db2_S2!J2*Waste_Generation_S2!C2</f>
        <v>3.5715516653489203E-2</v>
      </c>
      <c r="K2" s="7">
        <f>LCA_db2_S2!K2*Waste_Generation_S2!C2</f>
        <v>7.0261625156311277E-4</v>
      </c>
      <c r="L2" s="7">
        <f>LCA_db2_S2!L2*Waste_Generation_S2!C2</f>
        <v>5.5337348773685027E-3</v>
      </c>
      <c r="M2" s="7">
        <f>LCA_db2_S2!M2*Waste_Generation_S2!C2</f>
        <v>6.6927089016011144E-3</v>
      </c>
      <c r="N2" s="7">
        <f>LCA_db2_S2!N2*Waste_Generation_S2!C2</f>
        <v>3.9611676914099733E-4</v>
      </c>
      <c r="O2" s="7">
        <f>LCA_db2_S2!O2*Waste_Generation_S2!C2</f>
        <v>1.4566535929104942E-3</v>
      </c>
      <c r="P2" s="7">
        <f>LCA_db2_S2!P2*Waste_Generation_S2!C2</f>
        <v>2.7253643951795337E-3</v>
      </c>
      <c r="Q2" s="7">
        <f>LCA_db2_S2!Q2*Waste_Generation_S2!C2</f>
        <v>1.4551485618735227E-2</v>
      </c>
    </row>
    <row r="3" spans="1:17" x14ac:dyDescent="0.35">
      <c r="A3" s="5" t="s">
        <v>2</v>
      </c>
      <c r="B3" s="7">
        <f>LCA_db2_S2!B3*Waste_Generation_S2!C3</f>
        <v>7.9535913773843528E-4</v>
      </c>
      <c r="C3" s="7">
        <f>LCA_db2_S2!C3*Waste_Generation_S2!C3</f>
        <v>-4.1840307842711869E-6</v>
      </c>
      <c r="D3" s="7">
        <f>LCA_db2_S2!D3*Waste_Generation_S2!C3</f>
        <v>-7.9674202568075008E-5</v>
      </c>
      <c r="E3" s="7">
        <f>LCA_db2_S2!E3*Waste_Generation_S2!C3</f>
        <v>-7.4157883075874986E-5</v>
      </c>
      <c r="F3" s="7">
        <f>LCA_db2_S2!F3*Waste_Generation_S2!C3</f>
        <v>8.0885617363411744E-5</v>
      </c>
      <c r="G3" s="7">
        <f>LCA_db2_S2!G3*Waste_Generation_S2!C3</f>
        <v>5.7438061072149509E-6</v>
      </c>
      <c r="H3" s="7">
        <f>LCA_db2_S2!H3*Waste_Generation_S2!C3</f>
        <v>7.2664632017705871E-2</v>
      </c>
      <c r="I3" s="7">
        <f>LCA_db2_S2!I3*Waste_Generation_S2!C3</f>
        <v>3.5999684275656388E-4</v>
      </c>
      <c r="J3" s="7">
        <f>LCA_db2_S2!J3*Waste_Generation_S2!C3</f>
        <v>4.7354524027456654E-4</v>
      </c>
      <c r="K3" s="7">
        <f>LCA_db2_S2!K3*Waste_Generation_S2!C3</f>
        <v>9.0603670951312226E-6</v>
      </c>
      <c r="L3" s="7">
        <f>LCA_db2_S2!L3*Waste_Generation_S2!C3</f>
        <v>-1.273537608678131E-5</v>
      </c>
      <c r="M3" s="7">
        <f>LCA_db2_S2!M3*Waste_Generation_S2!C3</f>
        <v>-4.0529937489475364E-5</v>
      </c>
      <c r="N3" s="7">
        <f>LCA_db2_S2!N3*Waste_Generation_S2!C3</f>
        <v>-5.0299340872324093E-6</v>
      </c>
      <c r="O3" s="7">
        <f>LCA_db2_S2!O3*Waste_Generation_S2!C3</f>
        <v>6.6591859727337262E-4</v>
      </c>
      <c r="P3" s="7">
        <f>LCA_db2_S2!P3*Waste_Generation_S2!C3</f>
        <v>5.4981767717180173E-5</v>
      </c>
      <c r="Q3" s="7">
        <f>LCA_db2_S2!Q3*Waste_Generation_S2!C3</f>
        <v>3.0655268313778807E-4</v>
      </c>
    </row>
    <row r="4" spans="1:17" x14ac:dyDescent="0.35">
      <c r="A4" s="5" t="s">
        <v>3</v>
      </c>
      <c r="B4" s="7">
        <f>LCA_db2_S2!B4*Waste_Generation_S2!C4</f>
        <v>1.4226354685994697E-2</v>
      </c>
      <c r="C4" s="7">
        <f>LCA_db2_S2!C4*Waste_Generation_S2!C4</f>
        <v>6.0384519400385724E-4</v>
      </c>
      <c r="D4" s="7">
        <f>LCA_db2_S2!D4*Waste_Generation_S2!C4</f>
        <v>5.7247387952956939E-2</v>
      </c>
      <c r="E4" s="7">
        <f>LCA_db2_S2!E4*Waste_Generation_S2!C4</f>
        <v>1.5258564474823034E-2</v>
      </c>
      <c r="F4" s="7">
        <f>LCA_db2_S2!F4*Waste_Generation_S2!C4</f>
        <v>1.6272258867392461E-2</v>
      </c>
      <c r="G4" s="7">
        <f>LCA_db2_S2!G4*Waste_Generation_S2!C4</f>
        <v>1.0698645656304977E-3</v>
      </c>
      <c r="H4" s="7">
        <f>LCA_db2_S2!H4*Waste_Generation_S2!C4</f>
        <v>1.1145312634475329E-2</v>
      </c>
      <c r="I4" s="7">
        <f>LCA_db2_S2!I4*Waste_Generation_S2!C4</f>
        <v>2.5705807499442311E-2</v>
      </c>
      <c r="J4" s="7">
        <f>LCA_db2_S2!J4*Waste_Generation_S2!C4</f>
        <v>3.524197141321464E-2</v>
      </c>
      <c r="K4" s="7">
        <f>LCA_db2_S2!K4*Waste_Generation_S2!C4</f>
        <v>6.9355588446798149E-4</v>
      </c>
      <c r="L4" s="7">
        <f>LCA_db2_S2!L4*Waste_Generation_S2!C4</f>
        <v>5.5464702534552841E-3</v>
      </c>
      <c r="M4" s="7">
        <f>LCA_db2_S2!M4*Waste_Generation_S2!C4</f>
        <v>6.7332388390905903E-3</v>
      </c>
      <c r="N4" s="7">
        <f>LCA_db2_S2!N4*Waste_Generation_S2!C4</f>
        <v>4.0114670322822967E-4</v>
      </c>
      <c r="O4" s="7">
        <f>LCA_db2_S2!O4*Waste_Generation_S2!C4</f>
        <v>7.9073499563712154E-4</v>
      </c>
      <c r="P4" s="7">
        <f>LCA_db2_S2!P4*Waste_Generation_S2!C4</f>
        <v>2.6703826274623536E-3</v>
      </c>
      <c r="Q4" s="7">
        <f>LCA_db2_S2!Q4*Waste_Generation_S2!C4</f>
        <v>1.4244932935597438E-2</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LCA_db2_S3!B2*Waste_Generation_S3!C2</f>
        <v>1.5021713823733131E-2</v>
      </c>
      <c r="C2" s="7">
        <f>LCA_db2_S3!C2*Waste_Generation_S3!C2</f>
        <v>5.996611632195861E-4</v>
      </c>
      <c r="D2" s="7">
        <f>LCA_db2_S3!D2*Waste_Generation_S3!C2</f>
        <v>5.7167713750388871E-2</v>
      </c>
      <c r="E2" s="7">
        <f>LCA_db2_S3!E2*Waste_Generation_S3!C2</f>
        <v>1.5184406591747161E-2</v>
      </c>
      <c r="F2" s="7">
        <f>LCA_db2_S3!F2*Waste_Generation_S3!C2</f>
        <v>1.6353144484755871E-2</v>
      </c>
      <c r="G2" s="7">
        <f>LCA_db2_S3!G2*Waste_Generation_S3!C2</f>
        <v>1.0756083717377129E-3</v>
      </c>
      <c r="H2" s="7">
        <f>LCA_db2_S3!H2*Waste_Generation_S3!C2</f>
        <v>8.3809944652181195E-2</v>
      </c>
      <c r="I2" s="7">
        <f>LCA_db2_S3!I2*Waste_Generation_S3!C2</f>
        <v>2.6065804342198871E-2</v>
      </c>
      <c r="J2" s="7">
        <f>LCA_db2_S3!J2*Waste_Generation_S3!C2</f>
        <v>3.5715516653489203E-2</v>
      </c>
      <c r="K2" s="7">
        <f>LCA_db2_S3!K2*Waste_Generation_S3!C2</f>
        <v>7.0261625156311277E-4</v>
      </c>
      <c r="L2" s="7">
        <f>LCA_db2_S3!L2*Waste_Generation_S3!C2</f>
        <v>5.5337348773685027E-3</v>
      </c>
      <c r="M2" s="7">
        <f>LCA_db2_S3!M2*Waste_Generation_S3!C2</f>
        <v>6.6927089016011144E-3</v>
      </c>
      <c r="N2" s="7">
        <f>LCA_db2_S3!N2*Waste_Generation_S3!C2</f>
        <v>3.9611676914099733E-4</v>
      </c>
      <c r="O2" s="7">
        <f>LCA_db2_S3!O2*Waste_Generation_S3!C2</f>
        <v>1.4566535929104942E-3</v>
      </c>
      <c r="P2" s="7">
        <f>LCA_db2_S3!P2*Waste_Generation_S3!C2</f>
        <v>2.7253643951795337E-3</v>
      </c>
      <c r="Q2" s="7">
        <f>LCA_db2_S3!Q2*Waste_Generation_S3!C2</f>
        <v>1.4551485618735227E-2</v>
      </c>
    </row>
    <row r="3" spans="1:17" x14ac:dyDescent="0.35">
      <c r="A3" s="5" t="s">
        <v>2</v>
      </c>
      <c r="B3" s="7">
        <f>LCA_db2_S3!B3*Waste_Generation_S3!C3</f>
        <v>7.9535913773843528E-4</v>
      </c>
      <c r="C3" s="7">
        <f>LCA_db2_S3!C3*Waste_Generation_S3!C3</f>
        <v>-4.1840307842711869E-6</v>
      </c>
      <c r="D3" s="7">
        <f>LCA_db2_S3!D3*Waste_Generation_S3!C3</f>
        <v>-7.9674202568075008E-5</v>
      </c>
      <c r="E3" s="7">
        <f>LCA_db2_S3!E3*Waste_Generation_S3!C3</f>
        <v>-7.4157883075874986E-5</v>
      </c>
      <c r="F3" s="7">
        <f>LCA_db2_S3!F3*Waste_Generation_S3!C3</f>
        <v>8.0885617363411744E-5</v>
      </c>
      <c r="G3" s="7">
        <f>LCA_db2_S3!G3*Waste_Generation_S3!C3</f>
        <v>5.7438061072149509E-6</v>
      </c>
      <c r="H3" s="7">
        <f>LCA_db2_S3!H3*Waste_Generation_S3!C3</f>
        <v>7.2664632017705871E-2</v>
      </c>
      <c r="I3" s="7">
        <f>LCA_db2_S3!I3*Waste_Generation_S3!C3</f>
        <v>3.5999684275656388E-4</v>
      </c>
      <c r="J3" s="7">
        <f>LCA_db2_S3!J3*Waste_Generation_S3!C3</f>
        <v>4.7354524027456654E-4</v>
      </c>
      <c r="K3" s="7">
        <f>LCA_db2_S3!K3*Waste_Generation_S3!C3</f>
        <v>9.0603670951312226E-6</v>
      </c>
      <c r="L3" s="7">
        <f>LCA_db2_S3!L3*Waste_Generation_S3!C3</f>
        <v>-1.273537608678131E-5</v>
      </c>
      <c r="M3" s="7">
        <f>LCA_db2_S3!M3*Waste_Generation_S3!C3</f>
        <v>-4.0529937489475364E-5</v>
      </c>
      <c r="N3" s="7">
        <f>LCA_db2_S3!N3*Waste_Generation_S3!C3</f>
        <v>-5.0299340872324093E-6</v>
      </c>
      <c r="O3" s="7">
        <f>LCA_db2_S3!O3*Waste_Generation_S3!C3</f>
        <v>6.6591859727337262E-4</v>
      </c>
      <c r="P3" s="7">
        <f>LCA_db2_S3!P3*Waste_Generation_S3!C3</f>
        <v>5.4981767717180173E-5</v>
      </c>
      <c r="Q3" s="7">
        <f>LCA_db2_S3!Q3*Waste_Generation_S3!C3</f>
        <v>3.0655268313778807E-4</v>
      </c>
    </row>
    <row r="4" spans="1:17" x14ac:dyDescent="0.35">
      <c r="A4" s="5" t="s">
        <v>3</v>
      </c>
      <c r="B4" s="7">
        <f>LCA_db2_S3!B4*Waste_Generation_S3!C4</f>
        <v>1.4226354685994697E-2</v>
      </c>
      <c r="C4" s="7">
        <f>LCA_db2_S3!C4*Waste_Generation_S3!C4</f>
        <v>6.0384519400385724E-4</v>
      </c>
      <c r="D4" s="7">
        <f>LCA_db2_S3!D4*Waste_Generation_S3!C4</f>
        <v>5.7247387952956939E-2</v>
      </c>
      <c r="E4" s="7">
        <f>LCA_db2_S3!E4*Waste_Generation_S3!C4</f>
        <v>1.5258564474823034E-2</v>
      </c>
      <c r="F4" s="7">
        <f>LCA_db2_S3!F4*Waste_Generation_S3!C4</f>
        <v>1.6272258867392461E-2</v>
      </c>
      <c r="G4" s="7">
        <f>LCA_db2_S3!G4*Waste_Generation_S3!C4</f>
        <v>1.0698645656304977E-3</v>
      </c>
      <c r="H4" s="7">
        <f>LCA_db2_S3!H4*Waste_Generation_S3!C4</f>
        <v>1.1145312634475329E-2</v>
      </c>
      <c r="I4" s="7">
        <f>LCA_db2_S3!I4*Waste_Generation_S3!C4</f>
        <v>2.5705807499442311E-2</v>
      </c>
      <c r="J4" s="7">
        <f>LCA_db2_S3!J4*Waste_Generation_S3!C4</f>
        <v>3.524197141321464E-2</v>
      </c>
      <c r="K4" s="7">
        <f>LCA_db2_S3!K4*Waste_Generation_S3!C4</f>
        <v>6.9355588446798149E-4</v>
      </c>
      <c r="L4" s="7">
        <f>LCA_db2_S3!L4*Waste_Generation_S3!C4</f>
        <v>5.5464702534552841E-3</v>
      </c>
      <c r="M4" s="7">
        <f>LCA_db2_S3!M4*Waste_Generation_S3!C4</f>
        <v>6.7332388390905903E-3</v>
      </c>
      <c r="N4" s="7">
        <f>LCA_db2_S3!N4*Waste_Generation_S3!C4</f>
        <v>4.0114670322822967E-4</v>
      </c>
      <c r="O4" s="7">
        <f>LCA_db2_S3!O4*Waste_Generation_S3!C4</f>
        <v>7.9073499563712154E-4</v>
      </c>
      <c r="P4" s="7">
        <f>LCA_db2_S3!P4*Waste_Generation_S3!C4</f>
        <v>2.6703826274623536E-3</v>
      </c>
      <c r="Q4" s="7">
        <f>LCA_db2_S3!Q4*Waste_Generation_S3!C4</f>
        <v>1.4244932935597438E-2</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LCA_db2_S4!B2*Waste_Generation_S4!C2</f>
        <v>1.5021713823733131E-2</v>
      </c>
      <c r="C2" s="7">
        <f>LCA_db2_S4!C2*Waste_Generation_S4!C2</f>
        <v>5.996611632195861E-4</v>
      </c>
      <c r="D2" s="7">
        <f>LCA_db2_S4!D2*Waste_Generation_S4!C2</f>
        <v>5.7167713750388871E-2</v>
      </c>
      <c r="E2" s="7">
        <f>LCA_db2_S4!E2*Waste_Generation_S4!C2</f>
        <v>1.5184406591747161E-2</v>
      </c>
      <c r="F2" s="7">
        <f>LCA_db2_S4!F2*Waste_Generation_S4!C2</f>
        <v>1.6353144484755871E-2</v>
      </c>
      <c r="G2" s="7">
        <f>LCA_db2_S4!G2*Waste_Generation_S4!C2</f>
        <v>1.0756083717377129E-3</v>
      </c>
      <c r="H2" s="7">
        <f>LCA_db2_S4!H2*Waste_Generation_S4!C2</f>
        <v>8.3809944652181195E-2</v>
      </c>
      <c r="I2" s="7">
        <f>LCA_db2_S4!I2*Waste_Generation_S4!C2</f>
        <v>2.6065804342198871E-2</v>
      </c>
      <c r="J2" s="7">
        <f>LCA_db2_S4!J2*Waste_Generation_S4!C2</f>
        <v>3.5715516653489203E-2</v>
      </c>
      <c r="K2" s="7">
        <f>LCA_db2_S4!K2*Waste_Generation_S4!C2</f>
        <v>7.0261625156311277E-4</v>
      </c>
      <c r="L2" s="7">
        <f>LCA_db2_S4!L2*Waste_Generation_S4!C2</f>
        <v>5.5337348773685027E-3</v>
      </c>
      <c r="M2" s="7">
        <f>LCA_db2_S4!M2*Waste_Generation_S4!C2</f>
        <v>6.6927089016011144E-3</v>
      </c>
      <c r="N2" s="7">
        <f>LCA_db2_S4!N2*Waste_Generation_S4!C2</f>
        <v>3.9611676914099733E-4</v>
      </c>
      <c r="O2" s="7">
        <f>LCA_db2_S4!O2*Waste_Generation_S4!C2</f>
        <v>1.4566535929104942E-3</v>
      </c>
      <c r="P2" s="7">
        <f>LCA_db2_S4!P2*Waste_Generation_S4!C2</f>
        <v>2.7253643951795337E-3</v>
      </c>
      <c r="Q2" s="7">
        <f>LCA_db2_S4!Q2*Waste_Generation_S4!C2</f>
        <v>1.4551485618735227E-2</v>
      </c>
    </row>
    <row r="3" spans="1:17" x14ac:dyDescent="0.35">
      <c r="A3" s="5" t="s">
        <v>2</v>
      </c>
      <c r="B3" s="7">
        <f>LCA_db2_S4!B3*Waste_Generation_S4!C3</f>
        <v>7.9535913773843528E-4</v>
      </c>
      <c r="C3" s="7">
        <f>LCA_db2_S4!C3*Waste_Generation_S4!C3</f>
        <v>-4.1840307842711869E-6</v>
      </c>
      <c r="D3" s="7">
        <f>LCA_db2_S4!D3*Waste_Generation_S4!C3</f>
        <v>-7.9674202568075008E-5</v>
      </c>
      <c r="E3" s="7">
        <f>LCA_db2_S4!E3*Waste_Generation_S4!C3</f>
        <v>-7.4157883075874986E-5</v>
      </c>
      <c r="F3" s="7">
        <f>LCA_db2_S4!F3*Waste_Generation_S4!C3</f>
        <v>8.0885617363411744E-5</v>
      </c>
      <c r="G3" s="7">
        <f>LCA_db2_S4!G3*Waste_Generation_S4!C3</f>
        <v>5.7438061072149509E-6</v>
      </c>
      <c r="H3" s="7">
        <f>LCA_db2_S4!H3*Waste_Generation_S4!C3</f>
        <v>7.2664632017705871E-2</v>
      </c>
      <c r="I3" s="7">
        <f>LCA_db2_S4!I3*Waste_Generation_S4!C3</f>
        <v>3.5999684275656388E-4</v>
      </c>
      <c r="J3" s="7">
        <f>LCA_db2_S4!J3*Waste_Generation_S4!C3</f>
        <v>4.7354524027456654E-4</v>
      </c>
      <c r="K3" s="7">
        <f>LCA_db2_S4!K3*Waste_Generation_S4!C3</f>
        <v>9.0603670951312226E-6</v>
      </c>
      <c r="L3" s="7">
        <f>LCA_db2_S4!L3*Waste_Generation_S4!C3</f>
        <v>-1.273537608678131E-5</v>
      </c>
      <c r="M3" s="7">
        <f>LCA_db2_S4!M3*Waste_Generation_S4!C3</f>
        <v>-4.0529937489475364E-5</v>
      </c>
      <c r="N3" s="7">
        <f>LCA_db2_S4!N3*Waste_Generation_S4!C3</f>
        <v>-5.0299340872324093E-6</v>
      </c>
      <c r="O3" s="7">
        <f>LCA_db2_S4!O3*Waste_Generation_S4!C3</f>
        <v>6.6591859727337262E-4</v>
      </c>
      <c r="P3" s="7">
        <f>LCA_db2_S4!P3*Waste_Generation_S4!C3</f>
        <v>5.4981767717180173E-5</v>
      </c>
      <c r="Q3" s="7">
        <f>LCA_db2_S4!Q3*Waste_Generation_S4!C3</f>
        <v>3.0655268313778807E-4</v>
      </c>
    </row>
    <row r="4" spans="1:17" x14ac:dyDescent="0.35">
      <c r="A4" s="5" t="s">
        <v>3</v>
      </c>
      <c r="B4" s="7">
        <f>LCA_db2_S4!B4*Waste_Generation_S4!C4</f>
        <v>1.4226354685994697E-2</v>
      </c>
      <c r="C4" s="7">
        <f>LCA_db2_S4!C4*Waste_Generation_S4!C4</f>
        <v>6.0384519400385724E-4</v>
      </c>
      <c r="D4" s="7">
        <f>LCA_db2_S4!D4*Waste_Generation_S4!C4</f>
        <v>5.7247387952956939E-2</v>
      </c>
      <c r="E4" s="7">
        <f>LCA_db2_S4!E4*Waste_Generation_S4!C4</f>
        <v>1.5258564474823034E-2</v>
      </c>
      <c r="F4" s="7">
        <f>LCA_db2_S4!F4*Waste_Generation_S4!C4</f>
        <v>1.6272258867392461E-2</v>
      </c>
      <c r="G4" s="7">
        <f>LCA_db2_S4!G4*Waste_Generation_S4!C4</f>
        <v>1.0698645656304977E-3</v>
      </c>
      <c r="H4" s="7">
        <f>LCA_db2_S4!H4*Waste_Generation_S4!C4</f>
        <v>1.1145312634475329E-2</v>
      </c>
      <c r="I4" s="7">
        <f>LCA_db2_S4!I4*Waste_Generation_S4!C4</f>
        <v>2.5705807499442311E-2</v>
      </c>
      <c r="J4" s="7">
        <f>LCA_db2_S4!J4*Waste_Generation_S4!C4</f>
        <v>3.524197141321464E-2</v>
      </c>
      <c r="K4" s="7">
        <f>LCA_db2_S4!K4*Waste_Generation_S4!C4</f>
        <v>6.9355588446798149E-4</v>
      </c>
      <c r="L4" s="7">
        <f>LCA_db2_S4!L4*Waste_Generation_S4!C4</f>
        <v>5.5464702534552841E-3</v>
      </c>
      <c r="M4" s="7">
        <f>LCA_db2_S4!M4*Waste_Generation_S4!C4</f>
        <v>6.7332388390905903E-3</v>
      </c>
      <c r="N4" s="7">
        <f>LCA_db2_S4!N4*Waste_Generation_S4!C4</f>
        <v>4.0114670322822967E-4</v>
      </c>
      <c r="O4" s="7">
        <f>LCA_db2_S4!O4*Waste_Generation_S4!C4</f>
        <v>7.9073499563712154E-4</v>
      </c>
      <c r="P4" s="7">
        <f>LCA_db2_S4!P4*Waste_Generation_S4!C4</f>
        <v>2.6703826274623536E-3</v>
      </c>
      <c r="Q4" s="7">
        <f>LCA_db2_S4!Q4*Waste_Generation_S4!C4</f>
        <v>1.4244932935597438E-2</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LCA_db2_S5!B2*Waste_Generation_S5!C2</f>
        <v>1.5021713823733131E-2</v>
      </c>
      <c r="C2" s="7">
        <f>LCA_db2_S5!C2*Waste_Generation_S5!C2</f>
        <v>5.996611632195861E-4</v>
      </c>
      <c r="D2" s="7">
        <f>LCA_db2_S5!D2*Waste_Generation_S5!C2</f>
        <v>5.7167713750388871E-2</v>
      </c>
      <c r="E2" s="7">
        <f>LCA_db2_S5!E2*Waste_Generation_S5!C2</f>
        <v>1.5184406591747161E-2</v>
      </c>
      <c r="F2" s="7">
        <f>LCA_db2_S5!F2*Waste_Generation_S5!C2</f>
        <v>1.6353144484755871E-2</v>
      </c>
      <c r="G2" s="7">
        <f>LCA_db2_S5!G2*Waste_Generation_S5!C2</f>
        <v>1.0756083717377129E-3</v>
      </c>
      <c r="H2" s="7">
        <f>LCA_db2_S5!H2*Waste_Generation_S5!C2</f>
        <v>8.3809944652181195E-2</v>
      </c>
      <c r="I2" s="7">
        <f>LCA_db2_S5!I2*Waste_Generation_S5!C2</f>
        <v>2.6065804342198871E-2</v>
      </c>
      <c r="J2" s="7">
        <f>LCA_db2_S5!J2*Waste_Generation_S5!C2</f>
        <v>3.5715516653489203E-2</v>
      </c>
      <c r="K2" s="7">
        <f>LCA_db2_S5!K2*Waste_Generation_S5!C2</f>
        <v>7.0261625156311277E-4</v>
      </c>
      <c r="L2" s="7">
        <f>LCA_db2_S5!L2*Waste_Generation_S5!C2</f>
        <v>5.5337348773685027E-3</v>
      </c>
      <c r="M2" s="7">
        <f>LCA_db2_S5!M2*Waste_Generation_S5!C2</f>
        <v>6.6927089016011144E-3</v>
      </c>
      <c r="N2" s="7">
        <f>LCA_db2_S5!N2*Waste_Generation_S5!C2</f>
        <v>3.9611676914099733E-4</v>
      </c>
      <c r="O2" s="7">
        <f>LCA_db2_S5!O2*Waste_Generation_S5!C2</f>
        <v>1.4566535929104942E-3</v>
      </c>
      <c r="P2" s="7">
        <f>LCA_db2_S5!P2*Waste_Generation_S5!C2</f>
        <v>2.7253643951795337E-3</v>
      </c>
      <c r="Q2" s="7">
        <f>LCA_db2_S5!Q2*Waste_Generation_S5!C2</f>
        <v>1.4551485618735227E-2</v>
      </c>
    </row>
    <row r="3" spans="1:17" x14ac:dyDescent="0.35">
      <c r="A3" s="5" t="s">
        <v>2</v>
      </c>
      <c r="B3" s="7">
        <f>LCA_db2_S5!B3*Waste_Generation_S5!C3</f>
        <v>7.9535913773843528E-4</v>
      </c>
      <c r="C3" s="7">
        <f>LCA_db2_S5!C3*Waste_Generation_S5!C3</f>
        <v>-4.1840307842711869E-6</v>
      </c>
      <c r="D3" s="7">
        <f>LCA_db2_S5!D3*Waste_Generation_S5!C3</f>
        <v>-7.9674202568075008E-5</v>
      </c>
      <c r="E3" s="7">
        <f>LCA_db2_S5!E3*Waste_Generation_S5!C3</f>
        <v>-7.4157883075874986E-5</v>
      </c>
      <c r="F3" s="7">
        <f>LCA_db2_S5!F3*Waste_Generation_S5!C3</f>
        <v>8.0885617363411744E-5</v>
      </c>
      <c r="G3" s="7">
        <f>LCA_db2_S5!G3*Waste_Generation_S5!C3</f>
        <v>5.7438061072149509E-6</v>
      </c>
      <c r="H3" s="7">
        <f>LCA_db2_S5!H3*Waste_Generation_S5!C3</f>
        <v>7.2664632017705871E-2</v>
      </c>
      <c r="I3" s="7">
        <f>LCA_db2_S5!I3*Waste_Generation_S5!C3</f>
        <v>3.5999684275656388E-4</v>
      </c>
      <c r="J3" s="7">
        <f>LCA_db2_S5!J3*Waste_Generation_S5!C3</f>
        <v>4.7354524027456654E-4</v>
      </c>
      <c r="K3" s="7">
        <f>LCA_db2_S5!K3*Waste_Generation_S5!C3</f>
        <v>9.0603670951312226E-6</v>
      </c>
      <c r="L3" s="7">
        <f>LCA_db2_S5!L3*Waste_Generation_S5!C3</f>
        <v>-1.273537608678131E-5</v>
      </c>
      <c r="M3" s="7">
        <f>LCA_db2_S5!M3*Waste_Generation_S5!C3</f>
        <v>-4.0529937489475364E-5</v>
      </c>
      <c r="N3" s="7">
        <f>LCA_db2_S5!N3*Waste_Generation_S5!C3</f>
        <v>-5.0299340872324093E-6</v>
      </c>
      <c r="O3" s="7">
        <f>LCA_db2_S5!O3*Waste_Generation_S5!C3</f>
        <v>6.6591859727337262E-4</v>
      </c>
      <c r="P3" s="7">
        <f>LCA_db2_S5!P3*Waste_Generation_S5!C3</f>
        <v>5.4981767717180173E-5</v>
      </c>
      <c r="Q3" s="7">
        <f>LCA_db2_S5!Q3*Waste_Generation_S5!C3</f>
        <v>3.0655268313778807E-4</v>
      </c>
    </row>
    <row r="4" spans="1:17" x14ac:dyDescent="0.35">
      <c r="A4" s="5" t="s">
        <v>3</v>
      </c>
      <c r="B4" s="7">
        <f>LCA_db2_S5!B4*Waste_Generation_S5!C4</f>
        <v>1.4226354685994697E-2</v>
      </c>
      <c r="C4" s="7">
        <f>LCA_db2_S5!C4*Waste_Generation_S5!C4</f>
        <v>6.0384519400385724E-4</v>
      </c>
      <c r="D4" s="7">
        <f>LCA_db2_S5!D4*Waste_Generation_S5!C4</f>
        <v>5.7247387952956939E-2</v>
      </c>
      <c r="E4" s="7">
        <f>LCA_db2_S5!E4*Waste_Generation_S5!C4</f>
        <v>1.5258564474823034E-2</v>
      </c>
      <c r="F4" s="7">
        <f>LCA_db2_S5!F4*Waste_Generation_S5!C4</f>
        <v>1.6272258867392461E-2</v>
      </c>
      <c r="G4" s="7">
        <f>LCA_db2_S5!G4*Waste_Generation_S5!C4</f>
        <v>1.0698645656304977E-3</v>
      </c>
      <c r="H4" s="7">
        <f>LCA_db2_S5!H4*Waste_Generation_S5!C4</f>
        <v>1.1145312634475329E-2</v>
      </c>
      <c r="I4" s="7">
        <f>LCA_db2_S5!I4*Waste_Generation_S5!C4</f>
        <v>2.5705807499442311E-2</v>
      </c>
      <c r="J4" s="7">
        <f>LCA_db2_S5!J4*Waste_Generation_S5!C4</f>
        <v>3.524197141321464E-2</v>
      </c>
      <c r="K4" s="7">
        <f>LCA_db2_S5!K4*Waste_Generation_S5!C4</f>
        <v>6.9355588446798149E-4</v>
      </c>
      <c r="L4" s="7">
        <f>LCA_db2_S5!L4*Waste_Generation_S5!C4</f>
        <v>5.5464702534552841E-3</v>
      </c>
      <c r="M4" s="7">
        <f>LCA_db2_S5!M4*Waste_Generation_S5!C4</f>
        <v>6.7332388390905903E-3</v>
      </c>
      <c r="N4" s="7">
        <f>LCA_db2_S5!N4*Waste_Generation_S5!C4</f>
        <v>4.0114670322822967E-4</v>
      </c>
      <c r="O4" s="7">
        <f>LCA_db2_S5!O4*Waste_Generation_S5!C4</f>
        <v>7.9073499563712154E-4</v>
      </c>
      <c r="P4" s="7">
        <f>LCA_db2_S5!P4*Waste_Generation_S5!C4</f>
        <v>2.6703826274623536E-3</v>
      </c>
      <c r="Q4" s="7">
        <f>LCA_db2_S5!Q4*Waste_Generation_S5!C4</f>
        <v>1.4244932935597438E-2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(supply_chain_default_BWM!B7*(LCI_default_default!AC25-LCI_default_default!AC29)/LCI_default_default!AB25+supply_chain_default_BWM!B8*(LCI_default_default!AC69-LCI_default_default!AC73)/LCI_default_default!AB69)/LCIA_Methods!D2</f>
        <v>9.1216331759528841E-4</v>
      </c>
      <c r="C2" s="7">
        <f>(supply_chain_default_BWM!B7*(LCI_default_default!AD25-LCI_default_default!AD29)/LCI_default_default!AB25+supply_chain_default_BWM!B8*(LCI_default_default!AD69-LCI_default_default!AD73)/LCI_default_default!AB69)/LCIA_Methods!D3</f>
        <v>2.5929922026982519E-6</v>
      </c>
      <c r="D2" s="7">
        <f>(supply_chain_default_BWM!B7*(LCI_default_default!AE25-LCI_default_default!AE29)/LCI_default_default!AB25+supply_chain_default_BWM!B8*(LCI_default_default!AE69-LCI_default_default!AE73)/LCI_default_default!AB69)/LCIA_Methods!D4</f>
        <v>5.4590035583431892E-4</v>
      </c>
      <c r="E2" s="7">
        <f>(supply_chain_default_BWM!B7*(LCI_default_default!AF25-LCI_default_default!AF29)/LCI_default_default!AB25+supply_chain_default_BWM!B8*(LCI_default_default!AF69-LCI_default_default!AF73)/LCI_default_default!AB69)/LCIA_Methods!D5</f>
        <v>1.6353452225783109E-4</v>
      </c>
      <c r="F2" s="7">
        <f>(supply_chain_default_BWM!B7*(LCI_default_default!AG25-LCI_default_default!AG29)/LCI_default_default!AB25+supply_chain_default_BWM!B8*(LCI_default_default!AG69-LCI_default_default!AG73)/LCI_default_default!AB69)/LCIA_Methods!D6</f>
        <v>1.8423491042710702E-4</v>
      </c>
      <c r="G2" s="7">
        <f>(supply_chain_default_BWM!B7*(LCI_default_default!AH25-LCI_default_default!AH29)/LCI_default_default!AB25+supply_chain_default_BWM!B8*(LCI_default_default!AH69-LCI_default_default!AH73)/LCI_default_default!AB69)/LCIA_Methods!D7</f>
        <v>1.2866198169589474E-5</v>
      </c>
      <c r="H2" s="7">
        <f>(supply_chain_default_BWM!B7*(LCI_default_default!AI25-LCI_default_default!AI29)/LCI_default_default!AB25+supply_chain_default_BWM!B8*(LCI_default_default!AI69-LCI_default_default!AI73)/LCI_default_default!AB69)/LCIA_Methods!D8</f>
        <v>7.2804805568732089E-2</v>
      </c>
      <c r="I2" s="7">
        <f>(supply_chain_default_BWM!B7*(LCI_default_default!AJ25-LCI_default_default!AJ29)/LCI_default_default!AB25+supply_chain_default_BWM!B8*(LCI_default_default!AJ69-LCI_default_default!AJ73)/LCI_default_default!AB69)/LCIA_Methods!D9</f>
        <v>4.6847339164574379E-4</v>
      </c>
      <c r="J2" s="7">
        <f>(supply_chain_default_BWM!B7*(LCI_default_default!AK25-LCI_default_default!AK29)/LCI_default_default!AB25+supply_chain_default_BWM!B8*(LCI_default_default!AK69-LCI_default_default!AK73)/LCI_default_default!AB69)/LCIA_Methods!D10</f>
        <v>5.8960813850818662E-4</v>
      </c>
      <c r="K2" s="7">
        <f>(supply_chain_default_BWM!B7*(LCI_default_default!AL25-LCI_default_default!AL29)/LCI_default_default!AB25+supply_chain_default_BWM!B8*(LCI_default_default!AL69-LCI_default_default!AL73)/LCI_default_default!AB69)/LCIA_Methods!D11</f>
        <v>5.3106326796055057E-5</v>
      </c>
      <c r="L2" s="7">
        <f>(supply_chain_default_BWM!B7*(LCI_default_default!AM25-LCI_default_default!AM29)/LCI_default_default!AB25+supply_chain_default_BWM!B8*(LCI_default_default!AM69-LCI_default_default!AM73)/LCI_default_default!AB69)/LCIA_Methods!D12</f>
        <v>5.3728132310833613E-5</v>
      </c>
      <c r="M2" s="7">
        <f>(supply_chain_default_BWM!B7*(LCI_default_default!AN25-LCI_default_default!AN29)/LCI_default_default!AB25+supply_chain_default_BWM!B8*(LCI_default_default!AN69-LCI_default_default!AN73)/LCI_default_default!AB69)/LCIA_Methods!D13</f>
        <v>1.2430188474090508E-4</v>
      </c>
      <c r="N2" s="7">
        <f>(supply_chain_default_BWM!B7*(LCI_default_default!AO25-LCI_default_default!AO29)/LCI_default_default!AB25+supply_chain_default_BWM!B8*(LCI_default_default!AO69-LCI_default_default!AO73)/LCI_default_default!AB69)/LCIA_Methods!D14</f>
        <v>5.0358686511595516E-6</v>
      </c>
      <c r="O2" s="7">
        <f>(supply_chain_default_BWM!B7*(LCI_default_default!AP25-LCI_default_default!AP29)/LCI_default_default!AB25+supply_chain_default_BWM!B8*(LCI_default_default!AP69-LCI_default_default!AP73)/LCI_default_default!AB69)/LCIA_Methods!D15</f>
        <v>6.7369977357496227E-4</v>
      </c>
      <c r="P2" s="7">
        <f>(supply_chain_default_BWM!B7*(LCI_default_default!AQ25-LCI_default_default!AQ29)/LCI_default_default!AB25+supply_chain_default_BWM!B8*(LCI_default_default!AQ69-LCI_default_default!AQ73)/LCI_default_default!AB69)/LCIA_Methods!D16</f>
        <v>9.5044027024363941E-5</v>
      </c>
      <c r="Q2" s="7">
        <f>(supply_chain_default_BWM!B7*(LCI_default_default!AR25-LCI_default_default!AR29)/LCI_default_default!AB25+supply_chain_default_BWM!B8*(LCI_default_default!AR69-LCI_default_default!AR73)/LCI_default_default!AB69)/LCIA_Methods!D17</f>
        <v>5.09318297962866E-4</v>
      </c>
    </row>
    <row r="3" spans="1:17" ht="52.5" x14ac:dyDescent="0.35">
      <c r="A3" s="5" t="s">
        <v>41</v>
      </c>
      <c r="B3" s="7">
        <f>(supply_chain_default_BWM!B11*(LCI_default_default!AC38-LCI_default_default!AC44)/LCI_default_default!AB38+supply_chain_default_BWM!B15*(LCI_default_default!AC82-LCI_default_default!AC88)/LCI_default_default!AB82)/LCIA_Methods!D2</f>
        <v>4.0057716461039932E-3</v>
      </c>
      <c r="C3" s="7">
        <f>(supply_chain_default_BWM!B11*(LCI_default_default!AD38-LCI_default_default!AD44)/LCI_default_default!AB38+supply_chain_default_BWM!B15*(LCI_default_default!AD82-LCI_default_default!AD88)/LCI_default_default!AB82)/LCIA_Methods!D3</f>
        <v>8.4778589534198633E-5</v>
      </c>
      <c r="D3" s="7">
        <f>(supply_chain_default_BWM!B11*(LCI_default_default!AE38-LCI_default_default!AE44)/LCI_default_default!AB38+supply_chain_default_BWM!B15*(LCI_default_default!AE82-LCI_default_default!AE88)/LCI_default_default!AB82)/LCIA_Methods!D4</f>
        <v>3.2098591561302604E-2</v>
      </c>
      <c r="E3" s="7">
        <f>(supply_chain_default_BWM!B11*(LCI_default_default!AF38-LCI_default_default!AF44)/LCI_default_default!AB38+supply_chain_default_BWM!B15*(LCI_default_default!AF82-LCI_default_default!AF88)/LCI_default_default!AB82)/LCIA_Methods!D5</f>
        <v>3.1935134506999737E-3</v>
      </c>
      <c r="F3" s="7">
        <f>(supply_chain_default_BWM!B11*(LCI_default_default!AG38-LCI_default_default!AG44)/LCI_default_default!AB38+supply_chain_default_BWM!B15*(LCI_default_default!AG82-LCI_default_default!AG88)/LCI_default_default!AB82)/LCIA_Methods!D6</f>
        <v>9.2178865715641222E-3</v>
      </c>
      <c r="G3" s="7">
        <f>(supply_chain_default_BWM!B11*(LCI_default_default!AH38-LCI_default_default!AH44)/LCI_default_default!AB38+supply_chain_default_BWM!B15*(LCI_default_default!AH82-LCI_default_default!AH88)/LCI_default_default!AB82)/LCIA_Methods!D7</f>
        <v>3.032773677572459E-4</v>
      </c>
      <c r="H3" s="7">
        <f>(supply_chain_default_BWM!B11*(LCI_default_default!AI38-LCI_default_default!AI44)/LCI_default_default!AB38+supply_chain_default_BWM!B15*(LCI_default_default!AI82-LCI_default_default!AI88)/LCI_default_default!AB82)/LCIA_Methods!D8</f>
        <v>1.1910773829887844E-3</v>
      </c>
      <c r="I3" s="7">
        <f>(supply_chain_default_BWM!B11*(LCI_default_default!AJ38-LCI_default_default!AJ44)/LCI_default_default!AB38+supply_chain_default_BWM!B15*(LCI_default_default!AJ82-LCI_default_default!AJ88)/LCI_default_default!AB82)/LCIA_Methods!D9</f>
        <v>2.3598999968994921E-2</v>
      </c>
      <c r="J3" s="7">
        <f>(supply_chain_default_BWM!B11*(LCI_default_default!AK38-LCI_default_default!AK44)/LCI_default_default!AB38+supply_chain_default_BWM!B15*(LCI_default_default!AK82-LCI_default_default!AK88)/LCI_default_default!AB82)/LCIA_Methods!D10</f>
        <v>3.2750835918781154E-2</v>
      </c>
      <c r="K3" s="7">
        <f>(supply_chain_default_BWM!B11*(LCI_default_default!AL38-LCI_default_default!AL44)/LCI_default_default!AB38+supply_chain_default_BWM!B15*(LCI_default_default!AL82-LCI_default_default!AL88)/LCI_default_default!AB82)/LCIA_Methods!D11</f>
        <v>4.2216431998745422E-4</v>
      </c>
      <c r="L3" s="7">
        <f>(supply_chain_default_BWM!B11*(LCI_default_default!AM38-LCI_default_default!AM44)/LCI_default_default!AB38+supply_chain_default_BWM!B15*(LCI_default_default!AM82-LCI_default_default!AM88)/LCI_default_default!AB82)/LCIA_Methods!D12</f>
        <v>1.9001543740778182E-3</v>
      </c>
      <c r="M3" s="7">
        <f>(supply_chain_default_BWM!B11*(LCI_default_default!AN38-LCI_default_default!AN44)/LCI_default_default!AB38+supply_chain_default_BWM!B15*(LCI_default_default!AN82-LCI_default_default!AN88)/LCI_default_default!AB82)/LCIA_Methods!D13</f>
        <v>1.4590363293596463E-3</v>
      </c>
      <c r="N3" s="7">
        <f>(supply_chain_default_BWM!B11*(LCI_default_default!AO38-LCI_default_default!AO44)/LCI_default_default!AB38+supply_chain_default_BWM!B15*(LCI_default_default!AO82-LCI_default_default!AO88)/LCI_default_default!AB82)/LCIA_Methods!D14</f>
        <v>1.9901934603689078E-4</v>
      </c>
      <c r="O3" s="7">
        <f>(supply_chain_default_BWM!B11*(LCI_default_default!AP38-LCI_default_default!AP44)/LCI_default_default!AB38+supply_chain_default_BWM!B15*(LCI_default_default!AP82-LCI_default_default!AP88)/LCI_default_default!AB82)/LCIA_Methods!D15</f>
        <v>7.8956353390434908E-4</v>
      </c>
      <c r="P3" s="7">
        <f>(supply_chain_default_BWM!B11*(LCI_default_default!AQ38-LCI_default_default!AQ44)/LCI_default_default!AB38+supply_chain_default_BWM!B15*(LCI_default_default!AQ82-LCI_default_default!AQ88)/LCI_default_default!AB82)/LCIA_Methods!D16</f>
        <v>1.0396312048983178E-3</v>
      </c>
      <c r="Q3" s="7">
        <f>(supply_chain_default_BWM!B11*(LCI_default_default!AR38-LCI_default_default!AR44)/LCI_default_default!AB38+supply_chain_default_BWM!B15*(LCI_default_default!AR82-LCI_default_default!AR88)/LCI_default_default!AB82)/LCIA_Methods!D17</f>
        <v>2.6501801806593905E-3</v>
      </c>
    </row>
    <row r="4" spans="1:17" ht="39.5" x14ac:dyDescent="0.35">
      <c r="A4" s="5" t="s">
        <v>42</v>
      </c>
      <c r="B4" s="7">
        <f>(supply_chain_default_BWM!B12*(LCI_default_default!AC51-LCI_default_default!AC59)/LCI_default_default!AB51+supply_chain_default_BWM!B16*(LCI_default_default!AC95-LCI_default_default!AC103)/LCI_default_default!AB95)/LCIA_Methods!D2</f>
        <v>8.1282354569708701E-3</v>
      </c>
      <c r="C4" s="7">
        <f>(supply_chain_default_BWM!B12*(LCI_default_default!AD51-LCI_default_default!AD59)/LCI_default_default!AB51+supply_chain_default_BWM!B16*(LCI_default_default!AD95-LCI_default_default!AD103)/LCI_default_default!AB95)/LCIA_Methods!D3</f>
        <v>1.1444830243657891E-4</v>
      </c>
      <c r="D4" s="7">
        <f>(supply_chain_default_BWM!B12*(LCI_default_default!AE51-LCI_default_default!AE59)/LCI_default_default!AB51+supply_chain_default_BWM!B16*(LCI_default_default!AE95-LCI_default_default!AE103)/LCI_default_default!AB95)/LCIA_Methods!D4</f>
        <v>1.8505066940842956E-2</v>
      </c>
      <c r="E4" s="7">
        <f>(supply_chain_default_BWM!B12*(LCI_default_default!AF51-LCI_default_default!AF59)/LCI_default_default!AB51+supply_chain_default_BWM!B16*(LCI_default_default!AF95-LCI_default_default!AF103)/LCI_default_default!AB95)/LCIA_Methods!D5</f>
        <v>7.0129527557749403E-3</v>
      </c>
      <c r="F4" s="7">
        <f>(supply_chain_default_BWM!B12*(LCI_default_default!AG51-LCI_default_default!AG59)/LCI_default_default!AB51+supply_chain_default_BWM!B16*(LCI_default_default!AG95-LCI_default_default!AG103)/LCI_default_default!AB95)/LCIA_Methods!D6</f>
        <v>3.321545932162496E-3</v>
      </c>
      <c r="G4" s="7">
        <f>(supply_chain_default_BWM!B12*(LCI_default_default!AH51-LCI_default_default!AH59)/LCI_default_default!AB51+supply_chain_default_BWM!B16*(LCI_default_default!AH95-LCI_default_default!AH103)/LCI_default_default!AB95)/LCIA_Methods!D7</f>
        <v>2.2657168291359138E-4</v>
      </c>
      <c r="H4" s="7">
        <f>(supply_chain_default_BWM!B12*(LCI_default_default!AI51-LCI_default_default!AI59)/LCI_default_default!AB51+supply_chain_default_BWM!B16*(LCI_default_default!AI95-LCI_default_default!AI103)/LCI_default_default!AB95)/LCIA_Methods!D8</f>
        <v>1.6363016787405676E-3</v>
      </c>
      <c r="I4" s="7">
        <f>(supply_chain_default_BWM!B12*(LCI_default_default!AJ51-LCI_default_default!AJ59)/LCI_default_default!AB51+supply_chain_default_BWM!B16*(LCI_default_default!AJ95-LCI_default_default!AJ103)/LCI_default_default!AB95)/LCIA_Methods!D9</f>
        <v>9.2237580330098868E-4</v>
      </c>
      <c r="J4" s="7">
        <f>(supply_chain_default_BWM!B12*(LCI_default_default!AK51-LCI_default_default!AK59)/LCI_default_default!AB51+supply_chain_default_BWM!B16*(LCI_default_default!AK95-LCI_default_default!AK103)/LCI_default_default!AB95)/LCIA_Methods!D10</f>
        <v>9.128242136337947E-4</v>
      </c>
      <c r="K4" s="7">
        <f>(supply_chain_default_BWM!B12*(LCI_default_default!AL51-LCI_default_default!AL59)/LCI_default_default!AB51+supply_chain_default_BWM!B16*(LCI_default_default!AL95-LCI_default_default!AL103)/LCI_default_default!AB95)/LCIA_Methods!D11</f>
        <v>4.2320497897201142E-4</v>
      </c>
      <c r="L4" s="7">
        <f>(supply_chain_default_BWM!B12*(LCI_default_default!AM51-LCI_default_default!AM59)/LCI_default_default!AB51+supply_chain_default_BWM!B16*(LCI_default_default!AM95-LCI_default_default!AM103)/LCI_default_default!AB95)/LCIA_Methods!D12</f>
        <v>6.2313265036990386E-4</v>
      </c>
      <c r="M4" s="7">
        <f>(supply_chain_default_BWM!B12*(LCI_default_default!AN51-LCI_default_default!AN59)/LCI_default_default!AB51+supply_chain_default_BWM!B16*(LCI_default_default!AN95-LCI_default_default!AN103)/LCI_default_default!AB95)/LCIA_Methods!D13</f>
        <v>1.0194928847368295E-3</v>
      </c>
      <c r="N4" s="7">
        <f>(supply_chain_default_BWM!B12*(LCI_default_default!AO51-LCI_default_default!AO59)/LCI_default_default!AB51+supply_chain_default_BWM!B16*(LCI_default_default!AO95-LCI_default_default!AO103)/LCI_default_default!AB95)/LCIA_Methods!D14</f>
        <v>4.3813244809814007E-4</v>
      </c>
      <c r="O4" s="7">
        <f>(supply_chain_default_BWM!B12*(LCI_default_default!AP51-LCI_default_default!AP59)/LCI_default_default!AB51+supply_chain_default_BWM!B16*(LCI_default_default!AP95-LCI_default_default!AP103)/LCI_default_default!AB95)/LCIA_Methods!D15</f>
        <v>2.0263160403836069E-4</v>
      </c>
      <c r="P4" s="7">
        <f>(supply_chain_default_BWM!B12*(LCI_default_default!AQ51-LCI_default_default!AQ59)/LCI_default_default!AB51+supply_chain_default_BWM!B16*(LCI_default_default!AQ95-LCI_default_default!AQ103)/LCI_default_default!AB95)/LCIA_Methods!D16</f>
        <v>1.1109084622237917E-3</v>
      </c>
      <c r="Q4" s="7">
        <f>(supply_chain_default_BWM!B12*(LCI_default_default!AR51-LCI_default_default!AR59)/LCI_default_default!AB51+supply_chain_default_BWM!B16*(LCI_default_default!AR95-LCI_default_default!AR103)/LCI_default_default!AB95)/LCIA_Methods!D17</f>
        <v>2.8315752624724546E-3</v>
      </c>
    </row>
    <row r="5" spans="1:17" x14ac:dyDescent="0.35">
      <c r="A5" s="5" t="s">
        <v>43</v>
      </c>
      <c r="B5" s="7">
        <f>(supply_chain_default_BWM!B20*(LCI_default_default!AC29)/LCI_default_default!AB29)/LCIA_Methods!D2</f>
        <v>-2.9210482748981458E-4</v>
      </c>
      <c r="C5" s="7">
        <f>(supply_chain_default_BWM!B20*(LCI_default_default!AD29)/LCI_default_default!AB29)/LCIA_Methods!D3</f>
        <v>-2.1674054937794256E-5</v>
      </c>
      <c r="D5" s="7">
        <f>(supply_chain_default_BWM!B20*(LCI_default_default!AE29)/LCI_default_default!AB29)/LCIA_Methods!D4</f>
        <v>-2.0271164384404604E-3</v>
      </c>
      <c r="E5" s="7">
        <f>(supply_chain_default_BWM!B20*(LCI_default_default!AF29)/LCI_default_default!AB29)/LCIA_Methods!D5</f>
        <v>-7.2975827140653608E-4</v>
      </c>
      <c r="F5" s="7">
        <f>(supply_chain_default_BWM!B20*(LCI_default_default!AG29)/LCI_default_default!AB29)/LCIA_Methods!D6</f>
        <v>-3.2659107482381098E-4</v>
      </c>
      <c r="G5" s="7">
        <f>(supply_chain_default_BWM!B20*(LCI_default_default!AH29)/LCI_default_default!AB29)/LCIA_Methods!D7</f>
        <v>-3.5640282849364499E-5</v>
      </c>
      <c r="H5" s="7">
        <f>(supply_chain_default_BWM!B20*(LCI_default_default!AI29)/LCI_default_default!AB29)/LCIA_Methods!D8</f>
        <v>-4.3509249857957952E-4</v>
      </c>
      <c r="I5" s="7">
        <f>(supply_chain_default_BWM!B20*(LCI_default_default!AJ29)/LCI_default_default!AB29)/LCIA_Methods!D9</f>
        <v>-2.834297374298305E-4</v>
      </c>
      <c r="J5" s="7">
        <f>(supply_chain_default_BWM!B20*(LCI_default_default!AK29)/LCI_default_default!AB29)/LCIA_Methods!D10</f>
        <v>-3.5544358209994679E-4</v>
      </c>
      <c r="K5" s="7">
        <f>(supply_chain_default_BWM!B20*(LCI_default_default!AL29)/LCI_default_default!AB29)/LCIA_Methods!D11</f>
        <v>-3.9081155747446014E-5</v>
      </c>
      <c r="L5" s="7">
        <f>(supply_chain_default_BWM!B20*(LCI_default_default!AM29)/LCI_default_default!AB29)/LCIA_Methods!D12</f>
        <v>-2.0228938023170219E-4</v>
      </c>
      <c r="M5" s="7">
        <f>(supply_chain_default_BWM!B20*(LCI_default_default!AN29)/LCI_default_default!AB29)/LCIA_Methods!D13</f>
        <v>-5.3122864544594367E-4</v>
      </c>
      <c r="N5" s="7">
        <f>(supply_chain_default_BWM!B20*(LCI_default_default!AO29)/LCI_default_default!AB29)/LCIA_Methods!D14</f>
        <v>-3.2860778625567383E-5</v>
      </c>
      <c r="O5" s="7">
        <f>(supply_chain_default_BWM!B20*(LCI_default_default!AP29)/LCI_default_default!AB29)/LCIA_Methods!D15</f>
        <v>-1.7668872352858391E-5</v>
      </c>
      <c r="P5" s="7">
        <f>(supply_chain_default_BWM!B20*(LCI_default_default!AQ29)/LCI_default_default!AB29)/LCIA_Methods!D16</f>
        <v>-1.3634350650429966E-4</v>
      </c>
      <c r="Q5" s="7">
        <f>(supply_chain_default_BWM!B20*(LCI_default_default!AR29)/LCI_default_default!AB29)/LCIA_Methods!D17</f>
        <v>-5.6640736894202786E-4</v>
      </c>
    </row>
    <row r="6" spans="1:17" x14ac:dyDescent="0.35">
      <c r="A6" s="5" t="s">
        <v>44</v>
      </c>
      <c r="B6" s="7">
        <f>(supply_chain_default_BWM!B40*(LCI_default_default!AC59)/LCI_default_default!AB59)/LCIA_Methods!D2</f>
        <v>-3.527784662310188E-3</v>
      </c>
      <c r="C6" s="7">
        <f>(supply_chain_default_BWM!B40*(LCI_default_default!AD59)/LCI_default_default!AB59)/LCIA_Methods!D3</f>
        <v>-5.5091951604818285E-5</v>
      </c>
      <c r="D6" s="7">
        <f>(supply_chain_default_BWM!B40*(LCI_default_default!AE59)/LCI_default_default!AB59)/LCIA_Methods!D4</f>
        <v>-7.3871874759348826E-3</v>
      </c>
      <c r="E6" s="7">
        <f>(supply_chain_default_BWM!B40*(LCI_default_default!AF59)/LCI_default_default!AB59)/LCIA_Methods!D5</f>
        <v>-4.3207956480822507E-3</v>
      </c>
      <c r="F6" s="7">
        <f>(supply_chain_default_BWM!B40*(LCI_default_default!AG59)/LCI_default_default!AB59)/LCIA_Methods!D6</f>
        <v>-3.7183194175459434E-3</v>
      </c>
      <c r="G6" s="7">
        <f>(supply_chain_default_BWM!B40*(LCI_default_default!AH59)/LCI_default_default!AB59)/LCIA_Methods!D7</f>
        <v>-2.0843505721658247E-4</v>
      </c>
      <c r="H6" s="7">
        <f>(supply_chain_default_BWM!B40*(LCI_default_default!AI59)/LCI_default_default!AB59)/LCIA_Methods!D8</f>
        <v>-8.1940198252669638E-4</v>
      </c>
      <c r="I6" s="7">
        <f>(supply_chain_default_BWM!B40*(LCI_default_default!AJ59)/LCI_default_default!AB59)/LCIA_Methods!D9</f>
        <v>-3.4094235092752487E-3</v>
      </c>
      <c r="J6" s="7">
        <f>(supply_chain_default_BWM!B40*(LCI_default_default!AK59)/LCI_default_default!AB59)/LCIA_Methods!D10</f>
        <v>-4.5172738909756444E-3</v>
      </c>
      <c r="K6" s="7">
        <f>(supply_chain_default_BWM!B40*(LCI_default_default!AL59)/LCI_default_default!AB59)/LCIA_Methods!D11</f>
        <v>-1.9510029063277135E-4</v>
      </c>
      <c r="L6" s="7">
        <f>(supply_chain_default_BWM!B40*(LCI_default_default!AM59)/LCI_default_default!AB59)/LCIA_Methods!D12</f>
        <v>-4.3648354048703532E-4</v>
      </c>
      <c r="M6" s="7">
        <f>(supply_chain_default_BWM!B40*(LCI_default_default!AN59)/LCI_default_default!AB59)/LCIA_Methods!D13</f>
        <v>-5.6731294724851622E-4</v>
      </c>
      <c r="N6" s="7">
        <f>(supply_chain_default_BWM!B40*(LCI_default_default!AO59)/LCI_default_default!AB59)/LCIA_Methods!D14</f>
        <v>-3.9753807348002373E-4</v>
      </c>
      <c r="O6" s="7">
        <f>(supply_chain_default_BWM!B40*(LCI_default_default!AP59)/LCI_default_default!AB59)/LCIA_Methods!D15</f>
        <v>-2.4351396592806466E-4</v>
      </c>
      <c r="P6" s="7">
        <f>(supply_chain_default_BWM!B40*(LCI_default_default!AQ59)/LCI_default_default!AB59)/LCIA_Methods!D16</f>
        <v>-1.0401654321088342E-3</v>
      </c>
      <c r="Q6" s="7">
        <f>(supply_chain_default_BWM!B40*(LCI_default_default!AR59)/LCI_default_default!AB59)/LCIA_Methods!D17</f>
        <v>-1.6888744299656776E-3</v>
      </c>
    </row>
    <row r="7" spans="1:17" x14ac:dyDescent="0.35">
      <c r="A7" s="5" t="s">
        <v>45</v>
      </c>
      <c r="B7" s="7">
        <f>LCA_default_default!B2*ABS(supply_chain_default_BWM!B2)-SUM(B2:B6)</f>
        <v>6.1249750427239454E-3</v>
      </c>
      <c r="C7" s="7">
        <f>LCA_default_default!C2*ABS(supply_chain_default_BWM!B2)-SUM(C2:C6)</f>
        <v>4.78020498726764E-4</v>
      </c>
      <c r="D7" s="7">
        <f>LCA_default_default!D2*ABS(supply_chain_default_BWM!B2)-SUM(D2:D6)</f>
        <v>1.5142886412248625E-2</v>
      </c>
      <c r="E7" s="7">
        <f>LCA_default_default!E2*ABS(supply_chain_default_BWM!B2)-SUM(E2:E6)</f>
        <v>9.747184086106607E-3</v>
      </c>
      <c r="F7" s="7">
        <f>LCA_default_default!F2*ABS(supply_chain_default_BWM!B2)-SUM(F2:F6)</f>
        <v>7.7635078005074409E-3</v>
      </c>
      <c r="G7" s="7">
        <f>LCA_default_default!G2*ABS(supply_chain_default_BWM!B2)-SUM(G2:G6)</f>
        <v>7.3199574785209453E-4</v>
      </c>
      <c r="H7" s="7">
        <f>LCA_default_default!H2*ABS(supply_chain_default_BWM!B2)-SUM(H2:H6)</f>
        <v>9.4930349059996755E-3</v>
      </c>
      <c r="I7" s="7">
        <f>LCA_default_default!I2*ABS(supply_chain_default_BWM!B2)-SUM(I2:I6)</f>
        <v>5.0142509866536421E-3</v>
      </c>
      <c r="J7" s="7">
        <f>LCA_default_default!J2*ABS(supply_chain_default_BWM!B2)-SUM(J2:J6)</f>
        <v>6.400268577251754E-3</v>
      </c>
      <c r="K7" s="7">
        <f>LCA_default_default!K2*ABS(supply_chain_default_BWM!B2)-SUM(K2:K6)</f>
        <v>3.3392096626441139E-4</v>
      </c>
      <c r="L7" s="7">
        <f>LCA_default_default!L2*ABS(supply_chain_default_BWM!B2)-SUM(L2:L6)</f>
        <v>3.6409284552510858E-3</v>
      </c>
      <c r="M7" s="7">
        <f>LCA_default_default!M2*ABS(supply_chain_default_BWM!B2)-SUM(M2:M6)</f>
        <v>5.178245221541462E-3</v>
      </c>
      <c r="N7" s="7">
        <f>LCA_default_default!N2*ABS(supply_chain_default_BWM!B2)-SUM(N2:N6)</f>
        <v>2.5759851029490751E-4</v>
      </c>
      <c r="O7" s="7">
        <f>LCA_default_default!O2*ABS(supply_chain_default_BWM!B2)-SUM(O2:O6)</f>
        <v>1.7718411031426655E-4</v>
      </c>
      <c r="P7" s="7">
        <f>LCA_default_default!P2*ABS(supply_chain_default_BWM!B2)-SUM(P2:P6)</f>
        <v>1.5633874843354104E-3</v>
      </c>
      <c r="Q7" s="7">
        <f>LCA_default_default!Q2*ABS(supply_chain_default_BWM!B2)-SUM(Q2:Q6)</f>
        <v>1.1083243483759992E-2</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(supply_chain_S1_BWM!B7*(LCI_default_S1!AC25-LCI_default_S1!AC29)/LCI_default_S1!AB25+supply_chain_S1_BWM!B8*(LCI_default_S1!AC69-LCI_default_S1!AC73)/LCI_default_S1!AB69)/LCIA_Methods!D2</f>
        <v>9.1216331759528841E-4</v>
      </c>
      <c r="C2" s="7">
        <f>(supply_chain_S1_BWM!B7*(LCI_default_S1!AD25-LCI_default_S1!AD29)/LCI_default_S1!AB25+supply_chain_S1_BWM!B8*(LCI_default_S1!AD69-LCI_default_S1!AD73)/LCI_default_S1!AB69)/LCIA_Methods!D3</f>
        <v>2.5929922026982519E-6</v>
      </c>
      <c r="D2" s="7">
        <f>(supply_chain_S1_BWM!B7*(LCI_default_S1!AE25-LCI_default_S1!AE29)/LCI_default_S1!AB25+supply_chain_S1_BWM!B8*(LCI_default_S1!AE69-LCI_default_S1!AE73)/LCI_default_S1!AB69)/LCIA_Methods!D4</f>
        <v>5.4590035583431892E-4</v>
      </c>
      <c r="E2" s="7">
        <f>(supply_chain_S1_BWM!B7*(LCI_default_S1!AF25-LCI_default_S1!AF29)/LCI_default_S1!AB25+supply_chain_S1_BWM!B8*(LCI_default_S1!AF69-LCI_default_S1!AF73)/LCI_default_S1!AB69)/LCIA_Methods!D5</f>
        <v>1.6353452225783109E-4</v>
      </c>
      <c r="F2" s="7">
        <f>(supply_chain_S1_BWM!B7*(LCI_default_S1!AG25-LCI_default_S1!AG29)/LCI_default_S1!AB25+supply_chain_S1_BWM!B8*(LCI_default_S1!AG69-LCI_default_S1!AG73)/LCI_default_S1!AB69)/LCIA_Methods!D6</f>
        <v>1.8423491042710702E-4</v>
      </c>
      <c r="G2" s="7">
        <f>(supply_chain_S1_BWM!B7*(LCI_default_S1!AH25-LCI_default_S1!AH29)/LCI_default_S1!AB25+supply_chain_S1_BWM!B8*(LCI_default_S1!AH69-LCI_default_S1!AH73)/LCI_default_S1!AB69)/LCIA_Methods!D7</f>
        <v>1.2866198169589474E-5</v>
      </c>
      <c r="H2" s="7">
        <f>(supply_chain_S1_BWM!B7*(LCI_default_S1!AI25-LCI_default_S1!AI29)/LCI_default_S1!AB25+supply_chain_S1_BWM!B8*(LCI_default_S1!AI69-LCI_default_S1!AI73)/LCI_default_S1!AB69)/LCIA_Methods!D8</f>
        <v>7.2804805568732089E-2</v>
      </c>
      <c r="I2" s="7">
        <f>(supply_chain_S1_BWM!B7*(LCI_default_S1!AJ25-LCI_default_S1!AJ29)/LCI_default_S1!AB25+supply_chain_S1_BWM!B8*(LCI_default_S1!AJ69-LCI_default_S1!AJ73)/LCI_default_S1!AB69)/LCIA_Methods!D9</f>
        <v>4.6847339164574379E-4</v>
      </c>
      <c r="J2" s="7">
        <f>(supply_chain_S1_BWM!B7*(LCI_default_S1!AK25-LCI_default_S1!AK29)/LCI_default_S1!AB25+supply_chain_S1_BWM!B8*(LCI_default_S1!AK69-LCI_default_S1!AK73)/LCI_default_S1!AB69)/LCIA_Methods!D10</f>
        <v>5.8960813850818662E-4</v>
      </c>
      <c r="K2" s="7">
        <f>(supply_chain_S1_BWM!B7*(LCI_default_S1!AL25-LCI_default_S1!AL29)/LCI_default_S1!AB25+supply_chain_S1_BWM!B8*(LCI_default_S1!AL69-LCI_default_S1!AL73)/LCI_default_S1!AB69)/LCIA_Methods!D11</f>
        <v>5.3106326796055057E-5</v>
      </c>
      <c r="L2" s="7">
        <f>(supply_chain_S1_BWM!B7*(LCI_default_S1!AM25-LCI_default_S1!AM29)/LCI_default_S1!AB25+supply_chain_S1_BWM!B8*(LCI_default_S1!AM69-LCI_default_S1!AM73)/LCI_default_S1!AB69)/LCIA_Methods!D12</f>
        <v>5.3728132310833613E-5</v>
      </c>
      <c r="M2" s="7">
        <f>(supply_chain_S1_BWM!B7*(LCI_default_S1!AN25-LCI_default_S1!AN29)/LCI_default_S1!AB25+supply_chain_S1_BWM!B8*(LCI_default_S1!AN69-LCI_default_S1!AN73)/LCI_default_S1!AB69)/LCIA_Methods!D13</f>
        <v>1.2430188474090508E-4</v>
      </c>
      <c r="N2" s="7">
        <f>(supply_chain_S1_BWM!B7*(LCI_default_S1!AO25-LCI_default_S1!AO29)/LCI_default_S1!AB25+supply_chain_S1_BWM!B8*(LCI_default_S1!AO69-LCI_default_S1!AO73)/LCI_default_S1!AB69)/LCIA_Methods!D14</f>
        <v>5.0358686511595516E-6</v>
      </c>
      <c r="O2" s="7">
        <f>(supply_chain_S1_BWM!B7*(LCI_default_S1!AP25-LCI_default_S1!AP29)/LCI_default_S1!AB25+supply_chain_S1_BWM!B8*(LCI_default_S1!AP69-LCI_default_S1!AP73)/LCI_default_S1!AB69)/LCIA_Methods!D15</f>
        <v>6.7369977357496227E-4</v>
      </c>
      <c r="P2" s="7">
        <f>(supply_chain_S1_BWM!B7*(LCI_default_S1!AQ25-LCI_default_S1!AQ29)/LCI_default_S1!AB25+supply_chain_S1_BWM!B8*(LCI_default_S1!AQ69-LCI_default_S1!AQ73)/LCI_default_S1!AB69)/LCIA_Methods!D16</f>
        <v>9.5044027024363941E-5</v>
      </c>
      <c r="Q2" s="7">
        <f>(supply_chain_S1_BWM!B7*(LCI_default_S1!AR25-LCI_default_S1!AR29)/LCI_default_S1!AB25+supply_chain_S1_BWM!B8*(LCI_default_S1!AR69-LCI_default_S1!AR73)/LCI_default_S1!AB69)/LCIA_Methods!D17</f>
        <v>5.09318297962866E-4</v>
      </c>
    </row>
    <row r="3" spans="1:17" ht="52.5" x14ac:dyDescent="0.35">
      <c r="A3" s="5" t="s">
        <v>41</v>
      </c>
      <c r="B3" s="7">
        <f>(supply_chain_S1_BWM!B11*(LCI_default_S1!AC38-LCI_default_S1!AC44)/LCI_default_S1!AB38+supply_chain_S1_BWM!B15*(LCI_default_S1!AC82-LCI_default_S1!AC88)/LCI_default_S1!AB82)/LCIA_Methods!D2</f>
        <v>4.0057716461039932E-3</v>
      </c>
      <c r="C3" s="7">
        <f>(supply_chain_S1_BWM!B11*(LCI_default_S1!AD38-LCI_default_S1!AD44)/LCI_default_S1!AB38+supply_chain_S1_BWM!B15*(LCI_default_S1!AD82-LCI_default_S1!AD88)/LCI_default_S1!AB82)/LCIA_Methods!D3</f>
        <v>8.4778589534198633E-5</v>
      </c>
      <c r="D3" s="7">
        <f>(supply_chain_S1_BWM!B11*(LCI_default_S1!AE38-LCI_default_S1!AE44)/LCI_default_S1!AB38+supply_chain_S1_BWM!B15*(LCI_default_S1!AE82-LCI_default_S1!AE88)/LCI_default_S1!AB82)/LCIA_Methods!D4</f>
        <v>3.2098591561302604E-2</v>
      </c>
      <c r="E3" s="7">
        <f>(supply_chain_S1_BWM!B11*(LCI_default_S1!AF38-LCI_default_S1!AF44)/LCI_default_S1!AB38+supply_chain_S1_BWM!B15*(LCI_default_S1!AF82-LCI_default_S1!AF88)/LCI_default_S1!AB82)/LCIA_Methods!D5</f>
        <v>3.1935134506999737E-3</v>
      </c>
      <c r="F3" s="7">
        <f>(supply_chain_S1_BWM!B11*(LCI_default_S1!AG38-LCI_default_S1!AG44)/LCI_default_S1!AB38+supply_chain_S1_BWM!B15*(LCI_default_S1!AG82-LCI_default_S1!AG88)/LCI_default_S1!AB82)/LCIA_Methods!D6</f>
        <v>9.2178865715641222E-3</v>
      </c>
      <c r="G3" s="7">
        <f>(supply_chain_S1_BWM!B11*(LCI_default_S1!AH38-LCI_default_S1!AH44)/LCI_default_S1!AB38+supply_chain_S1_BWM!B15*(LCI_default_S1!AH82-LCI_default_S1!AH88)/LCI_default_S1!AB82)/LCIA_Methods!D7</f>
        <v>3.032773677572459E-4</v>
      </c>
      <c r="H3" s="7">
        <f>(supply_chain_S1_BWM!B11*(LCI_default_S1!AI38-LCI_default_S1!AI44)/LCI_default_S1!AB38+supply_chain_S1_BWM!B15*(LCI_default_S1!AI82-LCI_default_S1!AI88)/LCI_default_S1!AB82)/LCIA_Methods!D8</f>
        <v>1.1910773829887844E-3</v>
      </c>
      <c r="I3" s="7">
        <f>(supply_chain_S1_BWM!B11*(LCI_default_S1!AJ38-LCI_default_S1!AJ44)/LCI_default_S1!AB38+supply_chain_S1_BWM!B15*(LCI_default_S1!AJ82-LCI_default_S1!AJ88)/LCI_default_S1!AB82)/LCIA_Methods!D9</f>
        <v>2.3598999968994921E-2</v>
      </c>
      <c r="J3" s="7">
        <f>(supply_chain_S1_BWM!B11*(LCI_default_S1!AK38-LCI_default_S1!AK44)/LCI_default_S1!AB38+supply_chain_S1_BWM!B15*(LCI_default_S1!AK82-LCI_default_S1!AK88)/LCI_default_S1!AB82)/LCIA_Methods!D10</f>
        <v>3.2750835918781154E-2</v>
      </c>
      <c r="K3" s="7">
        <f>(supply_chain_S1_BWM!B11*(LCI_default_S1!AL38-LCI_default_S1!AL44)/LCI_default_S1!AB38+supply_chain_S1_BWM!B15*(LCI_default_S1!AL82-LCI_default_S1!AL88)/LCI_default_S1!AB82)/LCIA_Methods!D11</f>
        <v>4.2216431998745422E-4</v>
      </c>
      <c r="L3" s="7">
        <f>(supply_chain_S1_BWM!B11*(LCI_default_S1!AM38-LCI_default_S1!AM44)/LCI_default_S1!AB38+supply_chain_S1_BWM!B15*(LCI_default_S1!AM82-LCI_default_S1!AM88)/LCI_default_S1!AB82)/LCIA_Methods!D12</f>
        <v>1.9001543740778182E-3</v>
      </c>
      <c r="M3" s="7">
        <f>(supply_chain_S1_BWM!B11*(LCI_default_S1!AN38-LCI_default_S1!AN44)/LCI_default_S1!AB38+supply_chain_S1_BWM!B15*(LCI_default_S1!AN82-LCI_default_S1!AN88)/LCI_default_S1!AB82)/LCIA_Methods!D13</f>
        <v>1.4590363293596463E-3</v>
      </c>
      <c r="N3" s="7">
        <f>(supply_chain_S1_BWM!B11*(LCI_default_S1!AO38-LCI_default_S1!AO44)/LCI_default_S1!AB38+supply_chain_S1_BWM!B15*(LCI_default_S1!AO82-LCI_default_S1!AO88)/LCI_default_S1!AB82)/LCIA_Methods!D14</f>
        <v>1.9901934603689078E-4</v>
      </c>
      <c r="O3" s="7">
        <f>(supply_chain_S1_BWM!B11*(LCI_default_S1!AP38-LCI_default_S1!AP44)/LCI_default_S1!AB38+supply_chain_S1_BWM!B15*(LCI_default_S1!AP82-LCI_default_S1!AP88)/LCI_default_S1!AB82)/LCIA_Methods!D15</f>
        <v>7.8956353390434908E-4</v>
      </c>
      <c r="P3" s="7">
        <f>(supply_chain_S1_BWM!B11*(LCI_default_S1!AQ38-LCI_default_S1!AQ44)/LCI_default_S1!AB38+supply_chain_S1_BWM!B15*(LCI_default_S1!AQ82-LCI_default_S1!AQ88)/LCI_default_S1!AB82)/LCIA_Methods!D16</f>
        <v>1.0396312048983178E-3</v>
      </c>
      <c r="Q3" s="7">
        <f>(supply_chain_S1_BWM!B11*(LCI_default_S1!AR38-LCI_default_S1!AR44)/LCI_default_S1!AB38+supply_chain_S1_BWM!B15*(LCI_default_S1!AR82-LCI_default_S1!AR88)/LCI_default_S1!AB82)/LCIA_Methods!D17</f>
        <v>2.6501801806593905E-3</v>
      </c>
    </row>
    <row r="4" spans="1:17" ht="39.5" x14ac:dyDescent="0.35">
      <c r="A4" s="5" t="s">
        <v>42</v>
      </c>
      <c r="B4" s="7">
        <f>(supply_chain_S1_BWM!B12*(LCI_default_S1!AC51-LCI_default_S1!AC59)/LCI_default_S1!AB51+supply_chain_S1_BWM!B16*(LCI_default_S1!AC95-LCI_default_S1!AC103)/LCI_default_S1!AB95)/LCIA_Methods!D2</f>
        <v>8.1282354569708701E-3</v>
      </c>
      <c r="C4" s="7">
        <f>(supply_chain_S1_BWM!B12*(LCI_default_S1!AD51-LCI_default_S1!AD59)/LCI_default_S1!AB51+supply_chain_S1_BWM!B16*(LCI_default_S1!AD95-LCI_default_S1!AD103)/LCI_default_S1!AB95)/LCIA_Methods!D3</f>
        <v>1.1444830243657891E-4</v>
      </c>
      <c r="D4" s="7">
        <f>(supply_chain_S1_BWM!B12*(LCI_default_S1!AE51-LCI_default_S1!AE59)/LCI_default_S1!AB51+supply_chain_S1_BWM!B16*(LCI_default_S1!AE95-LCI_default_S1!AE103)/LCI_default_S1!AB95)/LCIA_Methods!D4</f>
        <v>1.8505066940842956E-2</v>
      </c>
      <c r="E4" s="7">
        <f>(supply_chain_S1_BWM!B12*(LCI_default_S1!AF51-LCI_default_S1!AF59)/LCI_default_S1!AB51+supply_chain_S1_BWM!B16*(LCI_default_S1!AF95-LCI_default_S1!AF103)/LCI_default_S1!AB95)/LCIA_Methods!D5</f>
        <v>7.0129527557749403E-3</v>
      </c>
      <c r="F4" s="7">
        <f>(supply_chain_S1_BWM!B12*(LCI_default_S1!AG51-LCI_default_S1!AG59)/LCI_default_S1!AB51+supply_chain_S1_BWM!B16*(LCI_default_S1!AG95-LCI_default_S1!AG103)/LCI_default_S1!AB95)/LCIA_Methods!D6</f>
        <v>3.321545932162496E-3</v>
      </c>
      <c r="G4" s="7">
        <f>(supply_chain_S1_BWM!B12*(LCI_default_S1!AH51-LCI_default_S1!AH59)/LCI_default_S1!AB51+supply_chain_S1_BWM!B16*(LCI_default_S1!AH95-LCI_default_S1!AH103)/LCI_default_S1!AB95)/LCIA_Methods!D7</f>
        <v>2.2657168291359138E-4</v>
      </c>
      <c r="H4" s="7">
        <f>(supply_chain_S1_BWM!B12*(LCI_default_S1!AI51-LCI_default_S1!AI59)/LCI_default_S1!AB51+supply_chain_S1_BWM!B16*(LCI_default_S1!AI95-LCI_default_S1!AI103)/LCI_default_S1!AB95)/LCIA_Methods!D8</f>
        <v>1.6363016787405676E-3</v>
      </c>
      <c r="I4" s="7">
        <f>(supply_chain_S1_BWM!B12*(LCI_default_S1!AJ51-LCI_default_S1!AJ59)/LCI_default_S1!AB51+supply_chain_S1_BWM!B16*(LCI_default_S1!AJ95-LCI_default_S1!AJ103)/LCI_default_S1!AB95)/LCIA_Methods!D9</f>
        <v>9.2237580330098868E-4</v>
      </c>
      <c r="J4" s="7">
        <f>(supply_chain_S1_BWM!B12*(LCI_default_S1!AK51-LCI_default_S1!AK59)/LCI_default_S1!AB51+supply_chain_S1_BWM!B16*(LCI_default_S1!AK95-LCI_default_S1!AK103)/LCI_default_S1!AB95)/LCIA_Methods!D10</f>
        <v>9.128242136337947E-4</v>
      </c>
      <c r="K4" s="7">
        <f>(supply_chain_S1_BWM!B12*(LCI_default_S1!AL51-LCI_default_S1!AL59)/LCI_default_S1!AB51+supply_chain_S1_BWM!B16*(LCI_default_S1!AL95-LCI_default_S1!AL103)/LCI_default_S1!AB95)/LCIA_Methods!D11</f>
        <v>4.2320497897201142E-4</v>
      </c>
      <c r="L4" s="7">
        <f>(supply_chain_S1_BWM!B12*(LCI_default_S1!AM51-LCI_default_S1!AM59)/LCI_default_S1!AB51+supply_chain_S1_BWM!B16*(LCI_default_S1!AM95-LCI_default_S1!AM103)/LCI_default_S1!AB95)/LCIA_Methods!D12</f>
        <v>6.2313265036990386E-4</v>
      </c>
      <c r="M4" s="7">
        <f>(supply_chain_S1_BWM!B12*(LCI_default_S1!AN51-LCI_default_S1!AN59)/LCI_default_S1!AB51+supply_chain_S1_BWM!B16*(LCI_default_S1!AN95-LCI_default_S1!AN103)/LCI_default_S1!AB95)/LCIA_Methods!D13</f>
        <v>1.0194928847368295E-3</v>
      </c>
      <c r="N4" s="7">
        <f>(supply_chain_S1_BWM!B12*(LCI_default_S1!AO51-LCI_default_S1!AO59)/LCI_default_S1!AB51+supply_chain_S1_BWM!B16*(LCI_default_S1!AO95-LCI_default_S1!AO103)/LCI_default_S1!AB95)/LCIA_Methods!D14</f>
        <v>4.3813244809814007E-4</v>
      </c>
      <c r="O4" s="7">
        <f>(supply_chain_S1_BWM!B12*(LCI_default_S1!AP51-LCI_default_S1!AP59)/LCI_default_S1!AB51+supply_chain_S1_BWM!B16*(LCI_default_S1!AP95-LCI_default_S1!AP103)/LCI_default_S1!AB95)/LCIA_Methods!D15</f>
        <v>2.0263160403836069E-4</v>
      </c>
      <c r="P4" s="7">
        <f>(supply_chain_S1_BWM!B12*(LCI_default_S1!AQ51-LCI_default_S1!AQ59)/LCI_default_S1!AB51+supply_chain_S1_BWM!B16*(LCI_default_S1!AQ95-LCI_default_S1!AQ103)/LCI_default_S1!AB95)/LCIA_Methods!D16</f>
        <v>1.1109084622237917E-3</v>
      </c>
      <c r="Q4" s="7">
        <f>(supply_chain_S1_BWM!B12*(LCI_default_S1!AR51-LCI_default_S1!AR59)/LCI_default_S1!AB51+supply_chain_S1_BWM!B16*(LCI_default_S1!AR95-LCI_default_S1!AR103)/LCI_default_S1!AB95)/LCIA_Methods!D17</f>
        <v>2.8315752624724546E-3</v>
      </c>
    </row>
    <row r="5" spans="1:17" x14ac:dyDescent="0.35">
      <c r="A5" s="5" t="s">
        <v>43</v>
      </c>
      <c r="B5" s="7">
        <f>(supply_chain_S1_BWM!B20*(LCI_default_S1!AC29)/LCI_default_S1!AB29)/LCIA_Methods!D2</f>
        <v>-2.9210482748981458E-4</v>
      </c>
      <c r="C5" s="7">
        <f>(supply_chain_S1_BWM!B20*(LCI_default_S1!AD29)/LCI_default_S1!AB29)/LCIA_Methods!D3</f>
        <v>-2.1674054937794256E-5</v>
      </c>
      <c r="D5" s="7">
        <f>(supply_chain_S1_BWM!B20*(LCI_default_S1!AE29)/LCI_default_S1!AB29)/LCIA_Methods!D4</f>
        <v>-2.0271164384404604E-3</v>
      </c>
      <c r="E5" s="7">
        <f>(supply_chain_S1_BWM!B20*(LCI_default_S1!AF29)/LCI_default_S1!AB29)/LCIA_Methods!D5</f>
        <v>-7.2975827140653608E-4</v>
      </c>
      <c r="F5" s="7">
        <f>(supply_chain_S1_BWM!B20*(LCI_default_S1!AG29)/LCI_default_S1!AB29)/LCIA_Methods!D6</f>
        <v>-3.2659107482381098E-4</v>
      </c>
      <c r="G5" s="7">
        <f>(supply_chain_S1_BWM!B20*(LCI_default_S1!AH29)/LCI_default_S1!AB29)/LCIA_Methods!D7</f>
        <v>-3.5640282849364499E-5</v>
      </c>
      <c r="H5" s="7">
        <f>(supply_chain_S1_BWM!B20*(LCI_default_S1!AI29)/LCI_default_S1!AB29)/LCIA_Methods!D8</f>
        <v>-4.3509249857957952E-4</v>
      </c>
      <c r="I5" s="7">
        <f>(supply_chain_S1_BWM!B20*(LCI_default_S1!AJ29)/LCI_default_S1!AB29)/LCIA_Methods!D9</f>
        <v>-2.834297374298305E-4</v>
      </c>
      <c r="J5" s="7">
        <f>(supply_chain_S1_BWM!B20*(LCI_default_S1!AK29)/LCI_default_S1!AB29)/LCIA_Methods!D10</f>
        <v>-3.5544358209994679E-4</v>
      </c>
      <c r="K5" s="7">
        <f>(supply_chain_S1_BWM!B20*(LCI_default_S1!AL29)/LCI_default_S1!AB29)/LCIA_Methods!D11</f>
        <v>-3.9081155747446014E-5</v>
      </c>
      <c r="L5" s="7">
        <f>(supply_chain_S1_BWM!B20*(LCI_default_S1!AM29)/LCI_default_S1!AB29)/LCIA_Methods!D12</f>
        <v>-2.0228938023170219E-4</v>
      </c>
      <c r="M5" s="7">
        <f>(supply_chain_S1_BWM!B20*(LCI_default_S1!AN29)/LCI_default_S1!AB29)/LCIA_Methods!D13</f>
        <v>-5.3122864544594367E-4</v>
      </c>
      <c r="N5" s="7">
        <f>(supply_chain_S1_BWM!B20*(LCI_default_S1!AO29)/LCI_default_S1!AB29)/LCIA_Methods!D14</f>
        <v>-3.2860778625567383E-5</v>
      </c>
      <c r="O5" s="7">
        <f>(supply_chain_S1_BWM!B20*(LCI_default_S1!AP29)/LCI_default_S1!AB29)/LCIA_Methods!D15</f>
        <v>-1.7668872352858391E-5</v>
      </c>
      <c r="P5" s="7">
        <f>(supply_chain_S1_BWM!B20*(LCI_default_S1!AQ29)/LCI_default_S1!AB29)/LCIA_Methods!D16</f>
        <v>-1.3634350650429966E-4</v>
      </c>
      <c r="Q5" s="7">
        <f>(supply_chain_S1_BWM!B20*(LCI_default_S1!AR29)/LCI_default_S1!AB29)/LCIA_Methods!D17</f>
        <v>-5.6640736894202786E-4</v>
      </c>
    </row>
    <row r="6" spans="1:17" x14ac:dyDescent="0.35">
      <c r="A6" s="5" t="s">
        <v>44</v>
      </c>
      <c r="B6" s="7">
        <f>(supply_chain_S1_BWM!B40*(LCI_default_S1!AC59)/LCI_default_S1!AB59)/LCIA_Methods!D2</f>
        <v>-3.527784662310188E-3</v>
      </c>
      <c r="C6" s="7">
        <f>(supply_chain_S1_BWM!B40*(LCI_default_S1!AD59)/LCI_default_S1!AB59)/LCIA_Methods!D3</f>
        <v>-5.5091951604818285E-5</v>
      </c>
      <c r="D6" s="7">
        <f>(supply_chain_S1_BWM!B40*(LCI_default_S1!AE59)/LCI_default_S1!AB59)/LCIA_Methods!D4</f>
        <v>-7.3871874759348826E-3</v>
      </c>
      <c r="E6" s="7">
        <f>(supply_chain_S1_BWM!B40*(LCI_default_S1!AF59)/LCI_default_S1!AB59)/LCIA_Methods!D5</f>
        <v>-4.3207956480822507E-3</v>
      </c>
      <c r="F6" s="7">
        <f>(supply_chain_S1_BWM!B40*(LCI_default_S1!AG59)/LCI_default_S1!AB59)/LCIA_Methods!D6</f>
        <v>-3.7183194175459434E-3</v>
      </c>
      <c r="G6" s="7">
        <f>(supply_chain_S1_BWM!B40*(LCI_default_S1!AH59)/LCI_default_S1!AB59)/LCIA_Methods!D7</f>
        <v>-2.0843505721658247E-4</v>
      </c>
      <c r="H6" s="7">
        <f>(supply_chain_S1_BWM!B40*(LCI_default_S1!AI59)/LCI_default_S1!AB59)/LCIA_Methods!D8</f>
        <v>-8.1940198252669638E-4</v>
      </c>
      <c r="I6" s="7">
        <f>(supply_chain_S1_BWM!B40*(LCI_default_S1!AJ59)/LCI_default_S1!AB59)/LCIA_Methods!D9</f>
        <v>-3.4094235092752487E-3</v>
      </c>
      <c r="J6" s="7">
        <f>(supply_chain_S1_BWM!B40*(LCI_default_S1!AK59)/LCI_default_S1!AB59)/LCIA_Methods!D10</f>
        <v>-4.5172738909756444E-3</v>
      </c>
      <c r="K6" s="7">
        <f>(supply_chain_S1_BWM!B40*(LCI_default_S1!AL59)/LCI_default_S1!AB59)/LCIA_Methods!D11</f>
        <v>-1.9510029063277135E-4</v>
      </c>
      <c r="L6" s="7">
        <f>(supply_chain_S1_BWM!B40*(LCI_default_S1!AM59)/LCI_default_S1!AB59)/LCIA_Methods!D12</f>
        <v>-4.3648354048703532E-4</v>
      </c>
      <c r="M6" s="7">
        <f>(supply_chain_S1_BWM!B40*(LCI_default_S1!AN59)/LCI_default_S1!AB59)/LCIA_Methods!D13</f>
        <v>-5.6731294724851622E-4</v>
      </c>
      <c r="N6" s="7">
        <f>(supply_chain_S1_BWM!B40*(LCI_default_S1!AO59)/LCI_default_S1!AB59)/LCIA_Methods!D14</f>
        <v>-3.9753807348002373E-4</v>
      </c>
      <c r="O6" s="7">
        <f>(supply_chain_S1_BWM!B40*(LCI_default_S1!AP59)/LCI_default_S1!AB59)/LCIA_Methods!D15</f>
        <v>-2.4351396592806466E-4</v>
      </c>
      <c r="P6" s="7">
        <f>(supply_chain_S1_BWM!B40*(LCI_default_S1!AQ59)/LCI_default_S1!AB59)/LCIA_Methods!D16</f>
        <v>-1.0401654321088342E-3</v>
      </c>
      <c r="Q6" s="7">
        <f>(supply_chain_S1_BWM!B40*(LCI_default_S1!AR59)/LCI_default_S1!AB59)/LCIA_Methods!D17</f>
        <v>-1.6888744299656776E-3</v>
      </c>
    </row>
    <row r="7" spans="1:17" x14ac:dyDescent="0.35">
      <c r="A7" s="5" t="s">
        <v>45</v>
      </c>
      <c r="B7" s="7">
        <f>LCA_default_S1!B2*ABS(supply_chain_S1_BWM!B2)-SUM(B2:B6)</f>
        <v>6.1249750427239454E-3</v>
      </c>
      <c r="C7" s="7">
        <f>LCA_default_S1!C2*ABS(supply_chain_S1_BWM!B2)-SUM(C2:C6)</f>
        <v>4.78020498726764E-4</v>
      </c>
      <c r="D7" s="7">
        <f>LCA_default_S1!D2*ABS(supply_chain_S1_BWM!B2)-SUM(D2:D6)</f>
        <v>1.5142886412248625E-2</v>
      </c>
      <c r="E7" s="7">
        <f>LCA_default_S1!E2*ABS(supply_chain_S1_BWM!B2)-SUM(E2:E6)</f>
        <v>9.747184086106607E-3</v>
      </c>
      <c r="F7" s="7">
        <f>LCA_default_S1!F2*ABS(supply_chain_S1_BWM!B2)-SUM(F2:F6)</f>
        <v>7.7635078005074409E-3</v>
      </c>
      <c r="G7" s="7">
        <f>LCA_default_S1!G2*ABS(supply_chain_S1_BWM!B2)-SUM(G2:G6)</f>
        <v>7.3199574785209453E-4</v>
      </c>
      <c r="H7" s="7">
        <f>LCA_default_S1!H2*ABS(supply_chain_S1_BWM!B2)-SUM(H2:H6)</f>
        <v>9.4930349059996755E-3</v>
      </c>
      <c r="I7" s="7">
        <f>LCA_default_S1!I2*ABS(supply_chain_S1_BWM!B2)-SUM(I2:I6)</f>
        <v>5.0142509866536421E-3</v>
      </c>
      <c r="J7" s="7">
        <f>LCA_default_S1!J2*ABS(supply_chain_S1_BWM!B2)-SUM(J2:J6)</f>
        <v>6.400268577251754E-3</v>
      </c>
      <c r="K7" s="7">
        <f>LCA_default_S1!K2*ABS(supply_chain_S1_BWM!B2)-SUM(K2:K6)</f>
        <v>3.3392096626441139E-4</v>
      </c>
      <c r="L7" s="7">
        <f>LCA_default_S1!L2*ABS(supply_chain_S1_BWM!B2)-SUM(L2:L6)</f>
        <v>3.6409284552510858E-3</v>
      </c>
      <c r="M7" s="7">
        <f>LCA_default_S1!M2*ABS(supply_chain_S1_BWM!B2)-SUM(M2:M6)</f>
        <v>5.178245221541462E-3</v>
      </c>
      <c r="N7" s="7">
        <f>LCA_default_S1!N2*ABS(supply_chain_S1_BWM!B2)-SUM(N2:N6)</f>
        <v>2.5759851029490751E-4</v>
      </c>
      <c r="O7" s="7">
        <f>LCA_default_S1!O2*ABS(supply_chain_S1_BWM!B2)-SUM(O2:O6)</f>
        <v>1.7718411031426655E-4</v>
      </c>
      <c r="P7" s="7">
        <f>LCA_default_S1!P2*ABS(supply_chain_S1_BWM!B2)-SUM(P2:P6)</f>
        <v>1.5633874843354104E-3</v>
      </c>
      <c r="Q7" s="7">
        <f>LCA_default_S1!Q2*ABS(supply_chain_S1_BWM!B2)-SUM(Q2:Q6)</f>
        <v>1.1083243483759992E-2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(supply_chain_S2_BWM!B7*(LCI_default_S2!AC25-LCI_default_S2!AC29)/LCI_default_S2!AB25+supply_chain_S2_BWM!B8*(LCI_default_S2!AC69-LCI_default_S2!AC73)/LCI_default_S2!AB69)/LCIA_Methods!D2</f>
        <v>9.1216331759528841E-4</v>
      </c>
      <c r="C2" s="7">
        <f>(supply_chain_S2_BWM!B7*(LCI_default_S2!AD25-LCI_default_S2!AD29)/LCI_default_S2!AB25+supply_chain_S2_BWM!B8*(LCI_default_S2!AD69-LCI_default_S2!AD73)/LCI_default_S2!AB69)/LCIA_Methods!D3</f>
        <v>2.5929922026982519E-6</v>
      </c>
      <c r="D2" s="7">
        <f>(supply_chain_S2_BWM!B7*(LCI_default_S2!AE25-LCI_default_S2!AE29)/LCI_default_S2!AB25+supply_chain_S2_BWM!B8*(LCI_default_S2!AE69-LCI_default_S2!AE73)/LCI_default_S2!AB69)/LCIA_Methods!D4</f>
        <v>5.4590035583431892E-4</v>
      </c>
      <c r="E2" s="7">
        <f>(supply_chain_S2_BWM!B7*(LCI_default_S2!AF25-LCI_default_S2!AF29)/LCI_default_S2!AB25+supply_chain_S2_BWM!B8*(LCI_default_S2!AF69-LCI_default_S2!AF73)/LCI_default_S2!AB69)/LCIA_Methods!D5</f>
        <v>1.6353452225783109E-4</v>
      </c>
      <c r="F2" s="7">
        <f>(supply_chain_S2_BWM!B7*(LCI_default_S2!AG25-LCI_default_S2!AG29)/LCI_default_S2!AB25+supply_chain_S2_BWM!B8*(LCI_default_S2!AG69-LCI_default_S2!AG73)/LCI_default_S2!AB69)/LCIA_Methods!D6</f>
        <v>1.8423491042710702E-4</v>
      </c>
      <c r="G2" s="7">
        <f>(supply_chain_S2_BWM!B7*(LCI_default_S2!AH25-LCI_default_S2!AH29)/LCI_default_S2!AB25+supply_chain_S2_BWM!B8*(LCI_default_S2!AH69-LCI_default_S2!AH73)/LCI_default_S2!AB69)/LCIA_Methods!D7</f>
        <v>1.2866198169589474E-5</v>
      </c>
      <c r="H2" s="7">
        <f>(supply_chain_S2_BWM!B7*(LCI_default_S2!AI25-LCI_default_S2!AI29)/LCI_default_S2!AB25+supply_chain_S2_BWM!B8*(LCI_default_S2!AI69-LCI_default_S2!AI73)/LCI_default_S2!AB69)/LCIA_Methods!D8</f>
        <v>7.2804805568732089E-2</v>
      </c>
      <c r="I2" s="7">
        <f>(supply_chain_S2_BWM!B7*(LCI_default_S2!AJ25-LCI_default_S2!AJ29)/LCI_default_S2!AB25+supply_chain_S2_BWM!B8*(LCI_default_S2!AJ69-LCI_default_S2!AJ73)/LCI_default_S2!AB69)/LCIA_Methods!D9</f>
        <v>4.6847339164574379E-4</v>
      </c>
      <c r="J2" s="7">
        <f>(supply_chain_S2_BWM!B7*(LCI_default_S2!AK25-LCI_default_S2!AK29)/LCI_default_S2!AB25+supply_chain_S2_BWM!B8*(LCI_default_S2!AK69-LCI_default_S2!AK73)/LCI_default_S2!AB69)/LCIA_Methods!D10</f>
        <v>5.8960813850818662E-4</v>
      </c>
      <c r="K2" s="7">
        <f>(supply_chain_S2_BWM!B7*(LCI_default_S2!AL25-LCI_default_S2!AL29)/LCI_default_S2!AB25+supply_chain_S2_BWM!B8*(LCI_default_S2!AL69-LCI_default_S2!AL73)/LCI_default_S2!AB69)/LCIA_Methods!D11</f>
        <v>5.3106326796055057E-5</v>
      </c>
      <c r="L2" s="7">
        <f>(supply_chain_S2_BWM!B7*(LCI_default_S2!AM25-LCI_default_S2!AM29)/LCI_default_S2!AB25+supply_chain_S2_BWM!B8*(LCI_default_S2!AM69-LCI_default_S2!AM73)/LCI_default_S2!AB69)/LCIA_Methods!D12</f>
        <v>5.3728132310833613E-5</v>
      </c>
      <c r="M2" s="7">
        <f>(supply_chain_S2_BWM!B7*(LCI_default_S2!AN25-LCI_default_S2!AN29)/LCI_default_S2!AB25+supply_chain_S2_BWM!B8*(LCI_default_S2!AN69-LCI_default_S2!AN73)/LCI_default_S2!AB69)/LCIA_Methods!D13</f>
        <v>1.2430188474090508E-4</v>
      </c>
      <c r="N2" s="7">
        <f>(supply_chain_S2_BWM!B7*(LCI_default_S2!AO25-LCI_default_S2!AO29)/LCI_default_S2!AB25+supply_chain_S2_BWM!B8*(LCI_default_S2!AO69-LCI_default_S2!AO73)/LCI_default_S2!AB69)/LCIA_Methods!D14</f>
        <v>5.0358686511595516E-6</v>
      </c>
      <c r="O2" s="7">
        <f>(supply_chain_S2_BWM!B7*(LCI_default_S2!AP25-LCI_default_S2!AP29)/LCI_default_S2!AB25+supply_chain_S2_BWM!B8*(LCI_default_S2!AP69-LCI_default_S2!AP73)/LCI_default_S2!AB69)/LCIA_Methods!D15</f>
        <v>6.7369977357496227E-4</v>
      </c>
      <c r="P2" s="7">
        <f>(supply_chain_S2_BWM!B7*(LCI_default_S2!AQ25-LCI_default_S2!AQ29)/LCI_default_S2!AB25+supply_chain_S2_BWM!B8*(LCI_default_S2!AQ69-LCI_default_S2!AQ73)/LCI_default_S2!AB69)/LCIA_Methods!D16</f>
        <v>9.5044027024363941E-5</v>
      </c>
      <c r="Q2" s="7">
        <f>(supply_chain_S2_BWM!B7*(LCI_default_S2!AR25-LCI_default_S2!AR29)/LCI_default_S2!AB25+supply_chain_S2_BWM!B8*(LCI_default_S2!AR69-LCI_default_S2!AR73)/LCI_default_S2!AB69)/LCIA_Methods!D17</f>
        <v>5.09318297962866E-4</v>
      </c>
    </row>
    <row r="3" spans="1:17" ht="52.5" x14ac:dyDescent="0.35">
      <c r="A3" s="5" t="s">
        <v>41</v>
      </c>
      <c r="B3" s="7">
        <f>(supply_chain_S2_BWM!B11*(LCI_default_S2!AC38-LCI_default_S2!AC44)/LCI_default_S2!AB38+supply_chain_S2_BWM!B15*(LCI_default_S2!AC82-LCI_default_S2!AC88)/LCI_default_S2!AB82)/LCIA_Methods!D2</f>
        <v>4.0057716461039932E-3</v>
      </c>
      <c r="C3" s="7">
        <f>(supply_chain_S2_BWM!B11*(LCI_default_S2!AD38-LCI_default_S2!AD44)/LCI_default_S2!AB38+supply_chain_S2_BWM!B15*(LCI_default_S2!AD82-LCI_default_S2!AD88)/LCI_default_S2!AB82)/LCIA_Methods!D3</f>
        <v>8.4778589534198633E-5</v>
      </c>
      <c r="D3" s="7">
        <f>(supply_chain_S2_BWM!B11*(LCI_default_S2!AE38-LCI_default_S2!AE44)/LCI_default_S2!AB38+supply_chain_S2_BWM!B15*(LCI_default_S2!AE82-LCI_default_S2!AE88)/LCI_default_S2!AB82)/LCIA_Methods!D4</f>
        <v>3.2098591561302604E-2</v>
      </c>
      <c r="E3" s="7">
        <f>(supply_chain_S2_BWM!B11*(LCI_default_S2!AF38-LCI_default_S2!AF44)/LCI_default_S2!AB38+supply_chain_S2_BWM!B15*(LCI_default_S2!AF82-LCI_default_S2!AF88)/LCI_default_S2!AB82)/LCIA_Methods!D5</f>
        <v>3.1935134506999737E-3</v>
      </c>
      <c r="F3" s="7">
        <f>(supply_chain_S2_BWM!B11*(LCI_default_S2!AG38-LCI_default_S2!AG44)/LCI_default_S2!AB38+supply_chain_S2_BWM!B15*(LCI_default_S2!AG82-LCI_default_S2!AG88)/LCI_default_S2!AB82)/LCIA_Methods!D6</f>
        <v>9.2178865715641222E-3</v>
      </c>
      <c r="G3" s="7">
        <f>(supply_chain_S2_BWM!B11*(LCI_default_S2!AH38-LCI_default_S2!AH44)/LCI_default_S2!AB38+supply_chain_S2_BWM!B15*(LCI_default_S2!AH82-LCI_default_S2!AH88)/LCI_default_S2!AB82)/LCIA_Methods!D7</f>
        <v>3.032773677572459E-4</v>
      </c>
      <c r="H3" s="7">
        <f>(supply_chain_S2_BWM!B11*(LCI_default_S2!AI38-LCI_default_S2!AI44)/LCI_default_S2!AB38+supply_chain_S2_BWM!B15*(LCI_default_S2!AI82-LCI_default_S2!AI88)/LCI_default_S2!AB82)/LCIA_Methods!D8</f>
        <v>1.1910773829887844E-3</v>
      </c>
      <c r="I3" s="7">
        <f>(supply_chain_S2_BWM!B11*(LCI_default_S2!AJ38-LCI_default_S2!AJ44)/LCI_default_S2!AB38+supply_chain_S2_BWM!B15*(LCI_default_S2!AJ82-LCI_default_S2!AJ88)/LCI_default_S2!AB82)/LCIA_Methods!D9</f>
        <v>2.3598999968994921E-2</v>
      </c>
      <c r="J3" s="7">
        <f>(supply_chain_S2_BWM!B11*(LCI_default_S2!AK38-LCI_default_S2!AK44)/LCI_default_S2!AB38+supply_chain_S2_BWM!B15*(LCI_default_S2!AK82-LCI_default_S2!AK88)/LCI_default_S2!AB82)/LCIA_Methods!D10</f>
        <v>3.2750835918781154E-2</v>
      </c>
      <c r="K3" s="7">
        <f>(supply_chain_S2_BWM!B11*(LCI_default_S2!AL38-LCI_default_S2!AL44)/LCI_default_S2!AB38+supply_chain_S2_BWM!B15*(LCI_default_S2!AL82-LCI_default_S2!AL88)/LCI_default_S2!AB82)/LCIA_Methods!D11</f>
        <v>4.2216431998745422E-4</v>
      </c>
      <c r="L3" s="7">
        <f>(supply_chain_S2_BWM!B11*(LCI_default_S2!AM38-LCI_default_S2!AM44)/LCI_default_S2!AB38+supply_chain_S2_BWM!B15*(LCI_default_S2!AM82-LCI_default_S2!AM88)/LCI_default_S2!AB82)/LCIA_Methods!D12</f>
        <v>1.9001543740778182E-3</v>
      </c>
      <c r="M3" s="7">
        <f>(supply_chain_S2_BWM!B11*(LCI_default_S2!AN38-LCI_default_S2!AN44)/LCI_default_S2!AB38+supply_chain_S2_BWM!B15*(LCI_default_S2!AN82-LCI_default_S2!AN88)/LCI_default_S2!AB82)/LCIA_Methods!D13</f>
        <v>1.4590363293596463E-3</v>
      </c>
      <c r="N3" s="7">
        <f>(supply_chain_S2_BWM!B11*(LCI_default_S2!AO38-LCI_default_S2!AO44)/LCI_default_S2!AB38+supply_chain_S2_BWM!B15*(LCI_default_S2!AO82-LCI_default_S2!AO88)/LCI_default_S2!AB82)/LCIA_Methods!D14</f>
        <v>1.9901934603689078E-4</v>
      </c>
      <c r="O3" s="7">
        <f>(supply_chain_S2_BWM!B11*(LCI_default_S2!AP38-LCI_default_S2!AP44)/LCI_default_S2!AB38+supply_chain_S2_BWM!B15*(LCI_default_S2!AP82-LCI_default_S2!AP88)/LCI_default_S2!AB82)/LCIA_Methods!D15</f>
        <v>7.8956353390434908E-4</v>
      </c>
      <c r="P3" s="7">
        <f>(supply_chain_S2_BWM!B11*(LCI_default_S2!AQ38-LCI_default_S2!AQ44)/LCI_default_S2!AB38+supply_chain_S2_BWM!B15*(LCI_default_S2!AQ82-LCI_default_S2!AQ88)/LCI_default_S2!AB82)/LCIA_Methods!D16</f>
        <v>1.0396312048983178E-3</v>
      </c>
      <c r="Q3" s="7">
        <f>(supply_chain_S2_BWM!B11*(LCI_default_S2!AR38-LCI_default_S2!AR44)/LCI_default_S2!AB38+supply_chain_S2_BWM!B15*(LCI_default_S2!AR82-LCI_default_S2!AR88)/LCI_default_S2!AB82)/LCIA_Methods!D17</f>
        <v>2.6501801806593905E-3</v>
      </c>
    </row>
    <row r="4" spans="1:17" ht="39.5" x14ac:dyDescent="0.35">
      <c r="A4" s="5" t="s">
        <v>42</v>
      </c>
      <c r="B4" s="7">
        <f>(supply_chain_S2_BWM!B12*(LCI_default_S2!AC51-LCI_default_S2!AC59)/LCI_default_S2!AB51+supply_chain_S2_BWM!B16*(LCI_default_S2!AC95-LCI_default_S2!AC103)/LCI_default_S2!AB95)/LCIA_Methods!D2</f>
        <v>8.1282354569708701E-3</v>
      </c>
      <c r="C4" s="7">
        <f>(supply_chain_S2_BWM!B12*(LCI_default_S2!AD51-LCI_default_S2!AD59)/LCI_default_S2!AB51+supply_chain_S2_BWM!B16*(LCI_default_S2!AD95-LCI_default_S2!AD103)/LCI_default_S2!AB95)/LCIA_Methods!D3</f>
        <v>1.1444830243657891E-4</v>
      </c>
      <c r="D4" s="7">
        <f>(supply_chain_S2_BWM!B12*(LCI_default_S2!AE51-LCI_default_S2!AE59)/LCI_default_S2!AB51+supply_chain_S2_BWM!B16*(LCI_default_S2!AE95-LCI_default_S2!AE103)/LCI_default_S2!AB95)/LCIA_Methods!D4</f>
        <v>1.8505066940842956E-2</v>
      </c>
      <c r="E4" s="7">
        <f>(supply_chain_S2_BWM!B12*(LCI_default_S2!AF51-LCI_default_S2!AF59)/LCI_default_S2!AB51+supply_chain_S2_BWM!B16*(LCI_default_S2!AF95-LCI_default_S2!AF103)/LCI_default_S2!AB95)/LCIA_Methods!D5</f>
        <v>7.0129527557749403E-3</v>
      </c>
      <c r="F4" s="7">
        <f>(supply_chain_S2_BWM!B12*(LCI_default_S2!AG51-LCI_default_S2!AG59)/LCI_default_S2!AB51+supply_chain_S2_BWM!B16*(LCI_default_S2!AG95-LCI_default_S2!AG103)/LCI_default_S2!AB95)/LCIA_Methods!D6</f>
        <v>3.321545932162496E-3</v>
      </c>
      <c r="G4" s="7">
        <f>(supply_chain_S2_BWM!B12*(LCI_default_S2!AH51-LCI_default_S2!AH59)/LCI_default_S2!AB51+supply_chain_S2_BWM!B16*(LCI_default_S2!AH95-LCI_default_S2!AH103)/LCI_default_S2!AB95)/LCIA_Methods!D7</f>
        <v>2.2657168291359138E-4</v>
      </c>
      <c r="H4" s="7">
        <f>(supply_chain_S2_BWM!B12*(LCI_default_S2!AI51-LCI_default_S2!AI59)/LCI_default_S2!AB51+supply_chain_S2_BWM!B16*(LCI_default_S2!AI95-LCI_default_S2!AI103)/LCI_default_S2!AB95)/LCIA_Methods!D8</f>
        <v>1.6363016787405676E-3</v>
      </c>
      <c r="I4" s="7">
        <f>(supply_chain_S2_BWM!B12*(LCI_default_S2!AJ51-LCI_default_S2!AJ59)/LCI_default_S2!AB51+supply_chain_S2_BWM!B16*(LCI_default_S2!AJ95-LCI_default_S2!AJ103)/LCI_default_S2!AB95)/LCIA_Methods!D9</f>
        <v>9.2237580330098868E-4</v>
      </c>
      <c r="J4" s="7">
        <f>(supply_chain_S2_BWM!B12*(LCI_default_S2!AK51-LCI_default_S2!AK59)/LCI_default_S2!AB51+supply_chain_S2_BWM!B16*(LCI_default_S2!AK95-LCI_default_S2!AK103)/LCI_default_S2!AB95)/LCIA_Methods!D10</f>
        <v>9.128242136337947E-4</v>
      </c>
      <c r="K4" s="7">
        <f>(supply_chain_S2_BWM!B12*(LCI_default_S2!AL51-LCI_default_S2!AL59)/LCI_default_S2!AB51+supply_chain_S2_BWM!B16*(LCI_default_S2!AL95-LCI_default_S2!AL103)/LCI_default_S2!AB95)/LCIA_Methods!D11</f>
        <v>4.2320497897201142E-4</v>
      </c>
      <c r="L4" s="7">
        <f>(supply_chain_S2_BWM!B12*(LCI_default_S2!AM51-LCI_default_S2!AM59)/LCI_default_S2!AB51+supply_chain_S2_BWM!B16*(LCI_default_S2!AM95-LCI_default_S2!AM103)/LCI_default_S2!AB95)/LCIA_Methods!D12</f>
        <v>6.2313265036990386E-4</v>
      </c>
      <c r="M4" s="7">
        <f>(supply_chain_S2_BWM!B12*(LCI_default_S2!AN51-LCI_default_S2!AN59)/LCI_default_S2!AB51+supply_chain_S2_BWM!B16*(LCI_default_S2!AN95-LCI_default_S2!AN103)/LCI_default_S2!AB95)/LCIA_Methods!D13</f>
        <v>1.0194928847368295E-3</v>
      </c>
      <c r="N4" s="7">
        <f>(supply_chain_S2_BWM!B12*(LCI_default_S2!AO51-LCI_default_S2!AO59)/LCI_default_S2!AB51+supply_chain_S2_BWM!B16*(LCI_default_S2!AO95-LCI_default_S2!AO103)/LCI_default_S2!AB95)/LCIA_Methods!D14</f>
        <v>4.3813244809814007E-4</v>
      </c>
      <c r="O4" s="7">
        <f>(supply_chain_S2_BWM!B12*(LCI_default_S2!AP51-LCI_default_S2!AP59)/LCI_default_S2!AB51+supply_chain_S2_BWM!B16*(LCI_default_S2!AP95-LCI_default_S2!AP103)/LCI_default_S2!AB95)/LCIA_Methods!D15</f>
        <v>2.0263160403836069E-4</v>
      </c>
      <c r="P4" s="7">
        <f>(supply_chain_S2_BWM!B12*(LCI_default_S2!AQ51-LCI_default_S2!AQ59)/LCI_default_S2!AB51+supply_chain_S2_BWM!B16*(LCI_default_S2!AQ95-LCI_default_S2!AQ103)/LCI_default_S2!AB95)/LCIA_Methods!D16</f>
        <v>1.1109084622237917E-3</v>
      </c>
      <c r="Q4" s="7">
        <f>(supply_chain_S2_BWM!B12*(LCI_default_S2!AR51-LCI_default_S2!AR59)/LCI_default_S2!AB51+supply_chain_S2_BWM!B16*(LCI_default_S2!AR95-LCI_default_S2!AR103)/LCI_default_S2!AB95)/LCIA_Methods!D17</f>
        <v>2.8315752624724546E-3</v>
      </c>
    </row>
    <row r="5" spans="1:17" x14ac:dyDescent="0.35">
      <c r="A5" s="5" t="s">
        <v>43</v>
      </c>
      <c r="B5" s="7">
        <f>(supply_chain_S2_BWM!B20*(LCI_default_S2!AC29)/LCI_default_S2!AB29)/LCIA_Methods!D2</f>
        <v>-2.9210482748981458E-4</v>
      </c>
      <c r="C5" s="7">
        <f>(supply_chain_S2_BWM!B20*(LCI_default_S2!AD29)/LCI_default_S2!AB29)/LCIA_Methods!D3</f>
        <v>-2.1674054937794256E-5</v>
      </c>
      <c r="D5" s="7">
        <f>(supply_chain_S2_BWM!B20*(LCI_default_S2!AE29)/LCI_default_S2!AB29)/LCIA_Methods!D4</f>
        <v>-2.0271164384404604E-3</v>
      </c>
      <c r="E5" s="7">
        <f>(supply_chain_S2_BWM!B20*(LCI_default_S2!AF29)/LCI_default_S2!AB29)/LCIA_Methods!D5</f>
        <v>-7.2975827140653608E-4</v>
      </c>
      <c r="F5" s="7">
        <f>(supply_chain_S2_BWM!B20*(LCI_default_S2!AG29)/LCI_default_S2!AB29)/LCIA_Methods!D6</f>
        <v>-3.2659107482381098E-4</v>
      </c>
      <c r="G5" s="7">
        <f>(supply_chain_S2_BWM!B20*(LCI_default_S2!AH29)/LCI_default_S2!AB29)/LCIA_Methods!D7</f>
        <v>-3.5640282849364499E-5</v>
      </c>
      <c r="H5" s="7">
        <f>(supply_chain_S2_BWM!B20*(LCI_default_S2!AI29)/LCI_default_S2!AB29)/LCIA_Methods!D8</f>
        <v>-4.3509249857957952E-4</v>
      </c>
      <c r="I5" s="7">
        <f>(supply_chain_S2_BWM!B20*(LCI_default_S2!AJ29)/LCI_default_S2!AB29)/LCIA_Methods!D9</f>
        <v>-2.834297374298305E-4</v>
      </c>
      <c r="J5" s="7">
        <f>(supply_chain_S2_BWM!B20*(LCI_default_S2!AK29)/LCI_default_S2!AB29)/LCIA_Methods!D10</f>
        <v>-3.5544358209994679E-4</v>
      </c>
      <c r="K5" s="7">
        <f>(supply_chain_S2_BWM!B20*(LCI_default_S2!AL29)/LCI_default_S2!AB29)/LCIA_Methods!D11</f>
        <v>-3.9081155747446014E-5</v>
      </c>
      <c r="L5" s="7">
        <f>(supply_chain_S2_BWM!B20*(LCI_default_S2!AM29)/LCI_default_S2!AB29)/LCIA_Methods!D12</f>
        <v>-2.0228938023170219E-4</v>
      </c>
      <c r="M5" s="7">
        <f>(supply_chain_S2_BWM!B20*(LCI_default_S2!AN29)/LCI_default_S2!AB29)/LCIA_Methods!D13</f>
        <v>-5.3122864544594367E-4</v>
      </c>
      <c r="N5" s="7">
        <f>(supply_chain_S2_BWM!B20*(LCI_default_S2!AO29)/LCI_default_S2!AB29)/LCIA_Methods!D14</f>
        <v>-3.2860778625567383E-5</v>
      </c>
      <c r="O5" s="7">
        <f>(supply_chain_S2_BWM!B20*(LCI_default_S2!AP29)/LCI_default_S2!AB29)/LCIA_Methods!D15</f>
        <v>-1.7668872352858391E-5</v>
      </c>
      <c r="P5" s="7">
        <f>(supply_chain_S2_BWM!B20*(LCI_default_S2!AQ29)/LCI_default_S2!AB29)/LCIA_Methods!D16</f>
        <v>-1.3634350650429966E-4</v>
      </c>
      <c r="Q5" s="7">
        <f>(supply_chain_S2_BWM!B20*(LCI_default_S2!AR29)/LCI_default_S2!AB29)/LCIA_Methods!D17</f>
        <v>-5.6640736894202786E-4</v>
      </c>
    </row>
    <row r="6" spans="1:17" x14ac:dyDescent="0.35">
      <c r="A6" s="5" t="s">
        <v>44</v>
      </c>
      <c r="B6" s="7">
        <f>(supply_chain_S2_BWM!B40*(LCI_default_S2!AC59)/LCI_default_S2!AB59)/LCIA_Methods!D2</f>
        <v>-3.527784662310188E-3</v>
      </c>
      <c r="C6" s="7">
        <f>(supply_chain_S2_BWM!B40*(LCI_default_S2!AD59)/LCI_default_S2!AB59)/LCIA_Methods!D3</f>
        <v>-5.5091951604818285E-5</v>
      </c>
      <c r="D6" s="7">
        <f>(supply_chain_S2_BWM!B40*(LCI_default_S2!AE59)/LCI_default_S2!AB59)/LCIA_Methods!D4</f>
        <v>-7.3871874759348826E-3</v>
      </c>
      <c r="E6" s="7">
        <f>(supply_chain_S2_BWM!B40*(LCI_default_S2!AF59)/LCI_default_S2!AB59)/LCIA_Methods!D5</f>
        <v>-4.3207956480822507E-3</v>
      </c>
      <c r="F6" s="7">
        <f>(supply_chain_S2_BWM!B40*(LCI_default_S2!AG59)/LCI_default_S2!AB59)/LCIA_Methods!D6</f>
        <v>-3.7183194175459434E-3</v>
      </c>
      <c r="G6" s="7">
        <f>(supply_chain_S2_BWM!B40*(LCI_default_S2!AH59)/LCI_default_S2!AB59)/LCIA_Methods!D7</f>
        <v>-2.0843505721658247E-4</v>
      </c>
      <c r="H6" s="7">
        <f>(supply_chain_S2_BWM!B40*(LCI_default_S2!AI59)/LCI_default_S2!AB59)/LCIA_Methods!D8</f>
        <v>-8.1940198252669638E-4</v>
      </c>
      <c r="I6" s="7">
        <f>(supply_chain_S2_BWM!B40*(LCI_default_S2!AJ59)/LCI_default_S2!AB59)/LCIA_Methods!D9</f>
        <v>-3.4094235092752487E-3</v>
      </c>
      <c r="J6" s="7">
        <f>(supply_chain_S2_BWM!B40*(LCI_default_S2!AK59)/LCI_default_S2!AB59)/LCIA_Methods!D10</f>
        <v>-4.5172738909756444E-3</v>
      </c>
      <c r="K6" s="7">
        <f>(supply_chain_S2_BWM!B40*(LCI_default_S2!AL59)/LCI_default_S2!AB59)/LCIA_Methods!D11</f>
        <v>-1.9510029063277135E-4</v>
      </c>
      <c r="L6" s="7">
        <f>(supply_chain_S2_BWM!B40*(LCI_default_S2!AM59)/LCI_default_S2!AB59)/LCIA_Methods!D12</f>
        <v>-4.3648354048703532E-4</v>
      </c>
      <c r="M6" s="7">
        <f>(supply_chain_S2_BWM!B40*(LCI_default_S2!AN59)/LCI_default_S2!AB59)/LCIA_Methods!D13</f>
        <v>-5.6731294724851622E-4</v>
      </c>
      <c r="N6" s="7">
        <f>(supply_chain_S2_BWM!B40*(LCI_default_S2!AO59)/LCI_default_S2!AB59)/LCIA_Methods!D14</f>
        <v>-3.9753807348002373E-4</v>
      </c>
      <c r="O6" s="7">
        <f>(supply_chain_S2_BWM!B40*(LCI_default_S2!AP59)/LCI_default_S2!AB59)/LCIA_Methods!D15</f>
        <v>-2.4351396592806466E-4</v>
      </c>
      <c r="P6" s="7">
        <f>(supply_chain_S2_BWM!B40*(LCI_default_S2!AQ59)/LCI_default_S2!AB59)/LCIA_Methods!D16</f>
        <v>-1.0401654321088342E-3</v>
      </c>
      <c r="Q6" s="7">
        <f>(supply_chain_S2_BWM!B40*(LCI_default_S2!AR59)/LCI_default_S2!AB59)/LCIA_Methods!D17</f>
        <v>-1.6888744299656776E-3</v>
      </c>
    </row>
    <row r="7" spans="1:17" x14ac:dyDescent="0.35">
      <c r="A7" s="5" t="s">
        <v>45</v>
      </c>
      <c r="B7" s="7">
        <f>LCA_default_S2!B2*ABS(supply_chain_S2_BWM!B2)-SUM(B2:B6)</f>
        <v>6.1249750427239454E-3</v>
      </c>
      <c r="C7" s="7">
        <f>LCA_default_S2!C2*ABS(supply_chain_S2_BWM!B2)-SUM(C2:C6)</f>
        <v>4.78020498726764E-4</v>
      </c>
      <c r="D7" s="7">
        <f>LCA_default_S2!D2*ABS(supply_chain_S2_BWM!B2)-SUM(D2:D6)</f>
        <v>1.5142886412248625E-2</v>
      </c>
      <c r="E7" s="7">
        <f>LCA_default_S2!E2*ABS(supply_chain_S2_BWM!B2)-SUM(E2:E6)</f>
        <v>9.747184086106607E-3</v>
      </c>
      <c r="F7" s="7">
        <f>LCA_default_S2!F2*ABS(supply_chain_S2_BWM!B2)-SUM(F2:F6)</f>
        <v>7.7635078005074409E-3</v>
      </c>
      <c r="G7" s="7">
        <f>LCA_default_S2!G2*ABS(supply_chain_S2_BWM!B2)-SUM(G2:G6)</f>
        <v>7.3199574785209453E-4</v>
      </c>
      <c r="H7" s="7">
        <f>LCA_default_S2!H2*ABS(supply_chain_S2_BWM!B2)-SUM(H2:H6)</f>
        <v>9.4930349059996755E-3</v>
      </c>
      <c r="I7" s="7">
        <f>LCA_default_S2!I2*ABS(supply_chain_S2_BWM!B2)-SUM(I2:I6)</f>
        <v>5.0142509866536421E-3</v>
      </c>
      <c r="J7" s="7">
        <f>LCA_default_S2!J2*ABS(supply_chain_S2_BWM!B2)-SUM(J2:J6)</f>
        <v>6.400268577251754E-3</v>
      </c>
      <c r="K7" s="7">
        <f>LCA_default_S2!K2*ABS(supply_chain_S2_BWM!B2)-SUM(K2:K6)</f>
        <v>3.3392096626441139E-4</v>
      </c>
      <c r="L7" s="7">
        <f>LCA_default_S2!L2*ABS(supply_chain_S2_BWM!B2)-SUM(L2:L6)</f>
        <v>3.6409284552510858E-3</v>
      </c>
      <c r="M7" s="7">
        <f>LCA_default_S2!M2*ABS(supply_chain_S2_BWM!B2)-SUM(M2:M6)</f>
        <v>5.178245221541462E-3</v>
      </c>
      <c r="N7" s="7">
        <f>LCA_default_S2!N2*ABS(supply_chain_S2_BWM!B2)-SUM(N2:N6)</f>
        <v>2.5759851029490751E-4</v>
      </c>
      <c r="O7" s="7">
        <f>LCA_default_S2!O2*ABS(supply_chain_S2_BWM!B2)-SUM(O2:O6)</f>
        <v>1.7718411031426655E-4</v>
      </c>
      <c r="P7" s="7">
        <f>LCA_default_S2!P2*ABS(supply_chain_S2_BWM!B2)-SUM(P2:P6)</f>
        <v>1.5633874843354104E-3</v>
      </c>
      <c r="Q7" s="7">
        <f>LCA_default_S2!Q2*ABS(supply_chain_S2_BWM!B2)-SUM(Q2:Q6)</f>
        <v>1.1083243483759992E-2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(supply_chain_S3_BWM!B7*(LCI_default_S3!AC25-LCI_default_S3!AC29)/LCI_default_S3!AB25+supply_chain_S3_BWM!B8*(LCI_default_S3!AC69-LCI_default_S3!AC73)/LCI_default_S3!AB69)/LCIA_Methods!D2</f>
        <v>9.1216331759528841E-4</v>
      </c>
      <c r="C2" s="7">
        <f>(supply_chain_S3_BWM!B7*(LCI_default_S3!AD25-LCI_default_S3!AD29)/LCI_default_S3!AB25+supply_chain_S3_BWM!B8*(LCI_default_S3!AD69-LCI_default_S3!AD73)/LCI_default_S3!AB69)/LCIA_Methods!D3</f>
        <v>2.5929922026982519E-6</v>
      </c>
      <c r="D2" s="7">
        <f>(supply_chain_S3_BWM!B7*(LCI_default_S3!AE25-LCI_default_S3!AE29)/LCI_default_S3!AB25+supply_chain_S3_BWM!B8*(LCI_default_S3!AE69-LCI_default_S3!AE73)/LCI_default_S3!AB69)/LCIA_Methods!D4</f>
        <v>5.4590035583431892E-4</v>
      </c>
      <c r="E2" s="7">
        <f>(supply_chain_S3_BWM!B7*(LCI_default_S3!AF25-LCI_default_S3!AF29)/LCI_default_S3!AB25+supply_chain_S3_BWM!B8*(LCI_default_S3!AF69-LCI_default_S3!AF73)/LCI_default_S3!AB69)/LCIA_Methods!D5</f>
        <v>1.6353452225783109E-4</v>
      </c>
      <c r="F2" s="7">
        <f>(supply_chain_S3_BWM!B7*(LCI_default_S3!AG25-LCI_default_S3!AG29)/LCI_default_S3!AB25+supply_chain_S3_BWM!B8*(LCI_default_S3!AG69-LCI_default_S3!AG73)/LCI_default_S3!AB69)/LCIA_Methods!D6</f>
        <v>1.8423491042710702E-4</v>
      </c>
      <c r="G2" s="7">
        <f>(supply_chain_S3_BWM!B7*(LCI_default_S3!AH25-LCI_default_S3!AH29)/LCI_default_S3!AB25+supply_chain_S3_BWM!B8*(LCI_default_S3!AH69-LCI_default_S3!AH73)/LCI_default_S3!AB69)/LCIA_Methods!D7</f>
        <v>1.2866198169589474E-5</v>
      </c>
      <c r="H2" s="7">
        <f>(supply_chain_S3_BWM!B7*(LCI_default_S3!AI25-LCI_default_S3!AI29)/LCI_default_S3!AB25+supply_chain_S3_BWM!B8*(LCI_default_S3!AI69-LCI_default_S3!AI73)/LCI_default_S3!AB69)/LCIA_Methods!D8</f>
        <v>7.2804805568732089E-2</v>
      </c>
      <c r="I2" s="7">
        <f>(supply_chain_S3_BWM!B7*(LCI_default_S3!AJ25-LCI_default_S3!AJ29)/LCI_default_S3!AB25+supply_chain_S3_BWM!B8*(LCI_default_S3!AJ69-LCI_default_S3!AJ73)/LCI_default_S3!AB69)/LCIA_Methods!D9</f>
        <v>4.6847339164574379E-4</v>
      </c>
      <c r="J2" s="7">
        <f>(supply_chain_S3_BWM!B7*(LCI_default_S3!AK25-LCI_default_S3!AK29)/LCI_default_S3!AB25+supply_chain_S3_BWM!B8*(LCI_default_S3!AK69-LCI_default_S3!AK73)/LCI_default_S3!AB69)/LCIA_Methods!D10</f>
        <v>5.8960813850818662E-4</v>
      </c>
      <c r="K2" s="7">
        <f>(supply_chain_S3_BWM!B7*(LCI_default_S3!AL25-LCI_default_S3!AL29)/LCI_default_S3!AB25+supply_chain_S3_BWM!B8*(LCI_default_S3!AL69-LCI_default_S3!AL73)/LCI_default_S3!AB69)/LCIA_Methods!D11</f>
        <v>5.3106326796055057E-5</v>
      </c>
      <c r="L2" s="7">
        <f>(supply_chain_S3_BWM!B7*(LCI_default_S3!AM25-LCI_default_S3!AM29)/LCI_default_S3!AB25+supply_chain_S3_BWM!B8*(LCI_default_S3!AM69-LCI_default_S3!AM73)/LCI_default_S3!AB69)/LCIA_Methods!D12</f>
        <v>5.3728132310833613E-5</v>
      </c>
      <c r="M2" s="7">
        <f>(supply_chain_S3_BWM!B7*(LCI_default_S3!AN25-LCI_default_S3!AN29)/LCI_default_S3!AB25+supply_chain_S3_BWM!B8*(LCI_default_S3!AN69-LCI_default_S3!AN73)/LCI_default_S3!AB69)/LCIA_Methods!D13</f>
        <v>1.2430188474090508E-4</v>
      </c>
      <c r="N2" s="7">
        <f>(supply_chain_S3_BWM!B7*(LCI_default_S3!AO25-LCI_default_S3!AO29)/LCI_default_S3!AB25+supply_chain_S3_BWM!B8*(LCI_default_S3!AO69-LCI_default_S3!AO73)/LCI_default_S3!AB69)/LCIA_Methods!D14</f>
        <v>5.0358686511595516E-6</v>
      </c>
      <c r="O2" s="7">
        <f>(supply_chain_S3_BWM!B7*(LCI_default_S3!AP25-LCI_default_S3!AP29)/LCI_default_S3!AB25+supply_chain_S3_BWM!B8*(LCI_default_S3!AP69-LCI_default_S3!AP73)/LCI_default_S3!AB69)/LCIA_Methods!D15</f>
        <v>6.7369977357496227E-4</v>
      </c>
      <c r="P2" s="7">
        <f>(supply_chain_S3_BWM!B7*(LCI_default_S3!AQ25-LCI_default_S3!AQ29)/LCI_default_S3!AB25+supply_chain_S3_BWM!B8*(LCI_default_S3!AQ69-LCI_default_S3!AQ73)/LCI_default_S3!AB69)/LCIA_Methods!D16</f>
        <v>9.5044027024363941E-5</v>
      </c>
      <c r="Q2" s="7">
        <f>(supply_chain_S3_BWM!B7*(LCI_default_S3!AR25-LCI_default_S3!AR29)/LCI_default_S3!AB25+supply_chain_S3_BWM!B8*(LCI_default_S3!AR69-LCI_default_S3!AR73)/LCI_default_S3!AB69)/LCIA_Methods!D17</f>
        <v>5.09318297962866E-4</v>
      </c>
    </row>
    <row r="3" spans="1:17" ht="52.5" x14ac:dyDescent="0.35">
      <c r="A3" s="5" t="s">
        <v>41</v>
      </c>
      <c r="B3" s="7">
        <f>(supply_chain_S3_BWM!B11*(LCI_default_S3!AC38-LCI_default_S3!AC44)/LCI_default_S3!AB38+supply_chain_S3_BWM!B15*(LCI_default_S3!AC82-LCI_default_S3!AC88)/LCI_default_S3!AB82)/LCIA_Methods!D2</f>
        <v>4.0057716461039932E-3</v>
      </c>
      <c r="C3" s="7">
        <f>(supply_chain_S3_BWM!B11*(LCI_default_S3!AD38-LCI_default_S3!AD44)/LCI_default_S3!AB38+supply_chain_S3_BWM!B15*(LCI_default_S3!AD82-LCI_default_S3!AD88)/LCI_default_S3!AB82)/LCIA_Methods!D3</f>
        <v>8.4778589534198633E-5</v>
      </c>
      <c r="D3" s="7">
        <f>(supply_chain_S3_BWM!B11*(LCI_default_S3!AE38-LCI_default_S3!AE44)/LCI_default_S3!AB38+supply_chain_S3_BWM!B15*(LCI_default_S3!AE82-LCI_default_S3!AE88)/LCI_default_S3!AB82)/LCIA_Methods!D4</f>
        <v>3.2098591561302604E-2</v>
      </c>
      <c r="E3" s="7">
        <f>(supply_chain_S3_BWM!B11*(LCI_default_S3!AF38-LCI_default_S3!AF44)/LCI_default_S3!AB38+supply_chain_S3_BWM!B15*(LCI_default_S3!AF82-LCI_default_S3!AF88)/LCI_default_S3!AB82)/LCIA_Methods!D5</f>
        <v>3.1935134506999737E-3</v>
      </c>
      <c r="F3" s="7">
        <f>(supply_chain_S3_BWM!B11*(LCI_default_S3!AG38-LCI_default_S3!AG44)/LCI_default_S3!AB38+supply_chain_S3_BWM!B15*(LCI_default_S3!AG82-LCI_default_S3!AG88)/LCI_default_S3!AB82)/LCIA_Methods!D6</f>
        <v>9.2178865715641222E-3</v>
      </c>
      <c r="G3" s="7">
        <f>(supply_chain_S3_BWM!B11*(LCI_default_S3!AH38-LCI_default_S3!AH44)/LCI_default_S3!AB38+supply_chain_S3_BWM!B15*(LCI_default_S3!AH82-LCI_default_S3!AH88)/LCI_default_S3!AB82)/LCIA_Methods!D7</f>
        <v>3.032773677572459E-4</v>
      </c>
      <c r="H3" s="7">
        <f>(supply_chain_S3_BWM!B11*(LCI_default_S3!AI38-LCI_default_S3!AI44)/LCI_default_S3!AB38+supply_chain_S3_BWM!B15*(LCI_default_S3!AI82-LCI_default_S3!AI88)/LCI_default_S3!AB82)/LCIA_Methods!D8</f>
        <v>1.1910773829887844E-3</v>
      </c>
      <c r="I3" s="7">
        <f>(supply_chain_S3_BWM!B11*(LCI_default_S3!AJ38-LCI_default_S3!AJ44)/LCI_default_S3!AB38+supply_chain_S3_BWM!B15*(LCI_default_S3!AJ82-LCI_default_S3!AJ88)/LCI_default_S3!AB82)/LCIA_Methods!D9</f>
        <v>2.3598999968994921E-2</v>
      </c>
      <c r="J3" s="7">
        <f>(supply_chain_S3_BWM!B11*(LCI_default_S3!AK38-LCI_default_S3!AK44)/LCI_default_S3!AB38+supply_chain_S3_BWM!B15*(LCI_default_S3!AK82-LCI_default_S3!AK88)/LCI_default_S3!AB82)/LCIA_Methods!D10</f>
        <v>3.2750835918781154E-2</v>
      </c>
      <c r="K3" s="7">
        <f>(supply_chain_S3_BWM!B11*(LCI_default_S3!AL38-LCI_default_S3!AL44)/LCI_default_S3!AB38+supply_chain_S3_BWM!B15*(LCI_default_S3!AL82-LCI_default_S3!AL88)/LCI_default_S3!AB82)/LCIA_Methods!D11</f>
        <v>4.2216431998745422E-4</v>
      </c>
      <c r="L3" s="7">
        <f>(supply_chain_S3_BWM!B11*(LCI_default_S3!AM38-LCI_default_S3!AM44)/LCI_default_S3!AB38+supply_chain_S3_BWM!B15*(LCI_default_S3!AM82-LCI_default_S3!AM88)/LCI_default_S3!AB82)/LCIA_Methods!D12</f>
        <v>1.9001543740778182E-3</v>
      </c>
      <c r="M3" s="7">
        <f>(supply_chain_S3_BWM!B11*(LCI_default_S3!AN38-LCI_default_S3!AN44)/LCI_default_S3!AB38+supply_chain_S3_BWM!B15*(LCI_default_S3!AN82-LCI_default_S3!AN88)/LCI_default_S3!AB82)/LCIA_Methods!D13</f>
        <v>1.4590363293596463E-3</v>
      </c>
      <c r="N3" s="7">
        <f>(supply_chain_S3_BWM!B11*(LCI_default_S3!AO38-LCI_default_S3!AO44)/LCI_default_S3!AB38+supply_chain_S3_BWM!B15*(LCI_default_S3!AO82-LCI_default_S3!AO88)/LCI_default_S3!AB82)/LCIA_Methods!D14</f>
        <v>1.9901934603689078E-4</v>
      </c>
      <c r="O3" s="7">
        <f>(supply_chain_S3_BWM!B11*(LCI_default_S3!AP38-LCI_default_S3!AP44)/LCI_default_S3!AB38+supply_chain_S3_BWM!B15*(LCI_default_S3!AP82-LCI_default_S3!AP88)/LCI_default_S3!AB82)/LCIA_Methods!D15</f>
        <v>7.8956353390434908E-4</v>
      </c>
      <c r="P3" s="7">
        <f>(supply_chain_S3_BWM!B11*(LCI_default_S3!AQ38-LCI_default_S3!AQ44)/LCI_default_S3!AB38+supply_chain_S3_BWM!B15*(LCI_default_S3!AQ82-LCI_default_S3!AQ88)/LCI_default_S3!AB82)/LCIA_Methods!D16</f>
        <v>1.0396312048983178E-3</v>
      </c>
      <c r="Q3" s="7">
        <f>(supply_chain_S3_BWM!B11*(LCI_default_S3!AR38-LCI_default_S3!AR44)/LCI_default_S3!AB38+supply_chain_S3_BWM!B15*(LCI_default_S3!AR82-LCI_default_S3!AR88)/LCI_default_S3!AB82)/LCIA_Methods!D17</f>
        <v>2.6501801806593905E-3</v>
      </c>
    </row>
    <row r="4" spans="1:17" ht="39.5" x14ac:dyDescent="0.35">
      <c r="A4" s="5" t="s">
        <v>42</v>
      </c>
      <c r="B4" s="7">
        <f>(supply_chain_S3_BWM!B12*(LCI_default_S3!AC51-LCI_default_S3!AC59)/LCI_default_S3!AB51+supply_chain_S3_BWM!B16*(LCI_default_S3!AC95-LCI_default_S3!AC103)/LCI_default_S3!AB95)/LCIA_Methods!D2</f>
        <v>8.1282354569708701E-3</v>
      </c>
      <c r="C4" s="7">
        <f>(supply_chain_S3_BWM!B12*(LCI_default_S3!AD51-LCI_default_S3!AD59)/LCI_default_S3!AB51+supply_chain_S3_BWM!B16*(LCI_default_S3!AD95-LCI_default_S3!AD103)/LCI_default_S3!AB95)/LCIA_Methods!D3</f>
        <v>1.1444830243657891E-4</v>
      </c>
      <c r="D4" s="7">
        <f>(supply_chain_S3_BWM!B12*(LCI_default_S3!AE51-LCI_default_S3!AE59)/LCI_default_S3!AB51+supply_chain_S3_BWM!B16*(LCI_default_S3!AE95-LCI_default_S3!AE103)/LCI_default_S3!AB95)/LCIA_Methods!D4</f>
        <v>1.8505066940842956E-2</v>
      </c>
      <c r="E4" s="7">
        <f>(supply_chain_S3_BWM!B12*(LCI_default_S3!AF51-LCI_default_S3!AF59)/LCI_default_S3!AB51+supply_chain_S3_BWM!B16*(LCI_default_S3!AF95-LCI_default_S3!AF103)/LCI_default_S3!AB95)/LCIA_Methods!D5</f>
        <v>7.0129527557749403E-3</v>
      </c>
      <c r="F4" s="7">
        <f>(supply_chain_S3_BWM!B12*(LCI_default_S3!AG51-LCI_default_S3!AG59)/LCI_default_S3!AB51+supply_chain_S3_BWM!B16*(LCI_default_S3!AG95-LCI_default_S3!AG103)/LCI_default_S3!AB95)/LCIA_Methods!D6</f>
        <v>3.321545932162496E-3</v>
      </c>
      <c r="G4" s="7">
        <f>(supply_chain_S3_BWM!B12*(LCI_default_S3!AH51-LCI_default_S3!AH59)/LCI_default_S3!AB51+supply_chain_S3_BWM!B16*(LCI_default_S3!AH95-LCI_default_S3!AH103)/LCI_default_S3!AB95)/LCIA_Methods!D7</f>
        <v>2.2657168291359138E-4</v>
      </c>
      <c r="H4" s="7">
        <f>(supply_chain_S3_BWM!B12*(LCI_default_S3!AI51-LCI_default_S3!AI59)/LCI_default_S3!AB51+supply_chain_S3_BWM!B16*(LCI_default_S3!AI95-LCI_default_S3!AI103)/LCI_default_S3!AB95)/LCIA_Methods!D8</f>
        <v>1.6363016787405676E-3</v>
      </c>
      <c r="I4" s="7">
        <f>(supply_chain_S3_BWM!B12*(LCI_default_S3!AJ51-LCI_default_S3!AJ59)/LCI_default_S3!AB51+supply_chain_S3_BWM!B16*(LCI_default_S3!AJ95-LCI_default_S3!AJ103)/LCI_default_S3!AB95)/LCIA_Methods!D9</f>
        <v>9.2237580330098868E-4</v>
      </c>
      <c r="J4" s="7">
        <f>(supply_chain_S3_BWM!B12*(LCI_default_S3!AK51-LCI_default_S3!AK59)/LCI_default_S3!AB51+supply_chain_S3_BWM!B16*(LCI_default_S3!AK95-LCI_default_S3!AK103)/LCI_default_S3!AB95)/LCIA_Methods!D10</f>
        <v>9.128242136337947E-4</v>
      </c>
      <c r="K4" s="7">
        <f>(supply_chain_S3_BWM!B12*(LCI_default_S3!AL51-LCI_default_S3!AL59)/LCI_default_S3!AB51+supply_chain_S3_BWM!B16*(LCI_default_S3!AL95-LCI_default_S3!AL103)/LCI_default_S3!AB95)/LCIA_Methods!D11</f>
        <v>4.2320497897201142E-4</v>
      </c>
      <c r="L4" s="7">
        <f>(supply_chain_S3_BWM!B12*(LCI_default_S3!AM51-LCI_default_S3!AM59)/LCI_default_S3!AB51+supply_chain_S3_BWM!B16*(LCI_default_S3!AM95-LCI_default_S3!AM103)/LCI_default_S3!AB95)/LCIA_Methods!D12</f>
        <v>6.2313265036990386E-4</v>
      </c>
      <c r="M4" s="7">
        <f>(supply_chain_S3_BWM!B12*(LCI_default_S3!AN51-LCI_default_S3!AN59)/LCI_default_S3!AB51+supply_chain_S3_BWM!B16*(LCI_default_S3!AN95-LCI_default_S3!AN103)/LCI_default_S3!AB95)/LCIA_Methods!D13</f>
        <v>1.0194928847368295E-3</v>
      </c>
      <c r="N4" s="7">
        <f>(supply_chain_S3_BWM!B12*(LCI_default_S3!AO51-LCI_default_S3!AO59)/LCI_default_S3!AB51+supply_chain_S3_BWM!B16*(LCI_default_S3!AO95-LCI_default_S3!AO103)/LCI_default_S3!AB95)/LCIA_Methods!D14</f>
        <v>4.3813244809814007E-4</v>
      </c>
      <c r="O4" s="7">
        <f>(supply_chain_S3_BWM!B12*(LCI_default_S3!AP51-LCI_default_S3!AP59)/LCI_default_S3!AB51+supply_chain_S3_BWM!B16*(LCI_default_S3!AP95-LCI_default_S3!AP103)/LCI_default_S3!AB95)/LCIA_Methods!D15</f>
        <v>2.0263160403836069E-4</v>
      </c>
      <c r="P4" s="7">
        <f>(supply_chain_S3_BWM!B12*(LCI_default_S3!AQ51-LCI_default_S3!AQ59)/LCI_default_S3!AB51+supply_chain_S3_BWM!B16*(LCI_default_S3!AQ95-LCI_default_S3!AQ103)/LCI_default_S3!AB95)/LCIA_Methods!D16</f>
        <v>1.1109084622237917E-3</v>
      </c>
      <c r="Q4" s="7">
        <f>(supply_chain_S3_BWM!B12*(LCI_default_S3!AR51-LCI_default_S3!AR59)/LCI_default_S3!AB51+supply_chain_S3_BWM!B16*(LCI_default_S3!AR95-LCI_default_S3!AR103)/LCI_default_S3!AB95)/LCIA_Methods!D17</f>
        <v>2.8315752624724546E-3</v>
      </c>
    </row>
    <row r="5" spans="1:17" x14ac:dyDescent="0.35">
      <c r="A5" s="5" t="s">
        <v>43</v>
      </c>
      <c r="B5" s="7">
        <f>(supply_chain_S3_BWM!B20*(LCI_default_S3!AC29)/LCI_default_S3!AB29)/LCIA_Methods!D2</f>
        <v>-2.9210482748981458E-4</v>
      </c>
      <c r="C5" s="7">
        <f>(supply_chain_S3_BWM!B20*(LCI_default_S3!AD29)/LCI_default_S3!AB29)/LCIA_Methods!D3</f>
        <v>-2.1674054937794256E-5</v>
      </c>
      <c r="D5" s="7">
        <f>(supply_chain_S3_BWM!B20*(LCI_default_S3!AE29)/LCI_default_S3!AB29)/LCIA_Methods!D4</f>
        <v>-2.0271164384404604E-3</v>
      </c>
      <c r="E5" s="7">
        <f>(supply_chain_S3_BWM!B20*(LCI_default_S3!AF29)/LCI_default_S3!AB29)/LCIA_Methods!D5</f>
        <v>-7.2975827140653608E-4</v>
      </c>
      <c r="F5" s="7">
        <f>(supply_chain_S3_BWM!B20*(LCI_default_S3!AG29)/LCI_default_S3!AB29)/LCIA_Methods!D6</f>
        <v>-3.2659107482381098E-4</v>
      </c>
      <c r="G5" s="7">
        <f>(supply_chain_S3_BWM!B20*(LCI_default_S3!AH29)/LCI_default_S3!AB29)/LCIA_Methods!D7</f>
        <v>-3.5640282849364499E-5</v>
      </c>
      <c r="H5" s="7">
        <f>(supply_chain_S3_BWM!B20*(LCI_default_S3!AI29)/LCI_default_S3!AB29)/LCIA_Methods!D8</f>
        <v>-4.3509249857957952E-4</v>
      </c>
      <c r="I5" s="7">
        <f>(supply_chain_S3_BWM!B20*(LCI_default_S3!AJ29)/LCI_default_S3!AB29)/LCIA_Methods!D9</f>
        <v>-2.834297374298305E-4</v>
      </c>
      <c r="J5" s="7">
        <f>(supply_chain_S3_BWM!B20*(LCI_default_S3!AK29)/LCI_default_S3!AB29)/LCIA_Methods!D10</f>
        <v>-3.5544358209994679E-4</v>
      </c>
      <c r="K5" s="7">
        <f>(supply_chain_S3_BWM!B20*(LCI_default_S3!AL29)/LCI_default_S3!AB29)/LCIA_Methods!D11</f>
        <v>-3.9081155747446014E-5</v>
      </c>
      <c r="L5" s="7">
        <f>(supply_chain_S3_BWM!B20*(LCI_default_S3!AM29)/LCI_default_S3!AB29)/LCIA_Methods!D12</f>
        <v>-2.0228938023170219E-4</v>
      </c>
      <c r="M5" s="7">
        <f>(supply_chain_S3_BWM!B20*(LCI_default_S3!AN29)/LCI_default_S3!AB29)/LCIA_Methods!D13</f>
        <v>-5.3122864544594367E-4</v>
      </c>
      <c r="N5" s="7">
        <f>(supply_chain_S3_BWM!B20*(LCI_default_S3!AO29)/LCI_default_S3!AB29)/LCIA_Methods!D14</f>
        <v>-3.2860778625567383E-5</v>
      </c>
      <c r="O5" s="7">
        <f>(supply_chain_S3_BWM!B20*(LCI_default_S3!AP29)/LCI_default_S3!AB29)/LCIA_Methods!D15</f>
        <v>-1.7668872352858391E-5</v>
      </c>
      <c r="P5" s="7">
        <f>(supply_chain_S3_BWM!B20*(LCI_default_S3!AQ29)/LCI_default_S3!AB29)/LCIA_Methods!D16</f>
        <v>-1.3634350650429966E-4</v>
      </c>
      <c r="Q5" s="7">
        <f>(supply_chain_S3_BWM!B20*(LCI_default_S3!AR29)/LCI_default_S3!AB29)/LCIA_Methods!D17</f>
        <v>-5.6640736894202786E-4</v>
      </c>
    </row>
    <row r="6" spans="1:17" x14ac:dyDescent="0.35">
      <c r="A6" s="5" t="s">
        <v>44</v>
      </c>
      <c r="B6" s="7">
        <f>(supply_chain_S3_BWM!B40*(LCI_default_S3!AC59)/LCI_default_S3!AB59)/LCIA_Methods!D2</f>
        <v>-3.527784662310188E-3</v>
      </c>
      <c r="C6" s="7">
        <f>(supply_chain_S3_BWM!B40*(LCI_default_S3!AD59)/LCI_default_S3!AB59)/LCIA_Methods!D3</f>
        <v>-5.5091951604818285E-5</v>
      </c>
      <c r="D6" s="7">
        <f>(supply_chain_S3_BWM!B40*(LCI_default_S3!AE59)/LCI_default_S3!AB59)/LCIA_Methods!D4</f>
        <v>-7.3871874759348826E-3</v>
      </c>
      <c r="E6" s="7">
        <f>(supply_chain_S3_BWM!B40*(LCI_default_S3!AF59)/LCI_default_S3!AB59)/LCIA_Methods!D5</f>
        <v>-4.3207956480822507E-3</v>
      </c>
      <c r="F6" s="7">
        <f>(supply_chain_S3_BWM!B40*(LCI_default_S3!AG59)/LCI_default_S3!AB59)/LCIA_Methods!D6</f>
        <v>-3.7183194175459434E-3</v>
      </c>
      <c r="G6" s="7">
        <f>(supply_chain_S3_BWM!B40*(LCI_default_S3!AH59)/LCI_default_S3!AB59)/LCIA_Methods!D7</f>
        <v>-2.0843505721658247E-4</v>
      </c>
      <c r="H6" s="7">
        <f>(supply_chain_S3_BWM!B40*(LCI_default_S3!AI59)/LCI_default_S3!AB59)/LCIA_Methods!D8</f>
        <v>-8.1940198252669638E-4</v>
      </c>
      <c r="I6" s="7">
        <f>(supply_chain_S3_BWM!B40*(LCI_default_S3!AJ59)/LCI_default_S3!AB59)/LCIA_Methods!D9</f>
        <v>-3.4094235092752487E-3</v>
      </c>
      <c r="J6" s="7">
        <f>(supply_chain_S3_BWM!B40*(LCI_default_S3!AK59)/LCI_default_S3!AB59)/LCIA_Methods!D10</f>
        <v>-4.5172738909756444E-3</v>
      </c>
      <c r="K6" s="7">
        <f>(supply_chain_S3_BWM!B40*(LCI_default_S3!AL59)/LCI_default_S3!AB59)/LCIA_Methods!D11</f>
        <v>-1.9510029063277135E-4</v>
      </c>
      <c r="L6" s="7">
        <f>(supply_chain_S3_BWM!B40*(LCI_default_S3!AM59)/LCI_default_S3!AB59)/LCIA_Methods!D12</f>
        <v>-4.3648354048703532E-4</v>
      </c>
      <c r="M6" s="7">
        <f>(supply_chain_S3_BWM!B40*(LCI_default_S3!AN59)/LCI_default_S3!AB59)/LCIA_Methods!D13</f>
        <v>-5.6731294724851622E-4</v>
      </c>
      <c r="N6" s="7">
        <f>(supply_chain_S3_BWM!B40*(LCI_default_S3!AO59)/LCI_default_S3!AB59)/LCIA_Methods!D14</f>
        <v>-3.9753807348002373E-4</v>
      </c>
      <c r="O6" s="7">
        <f>(supply_chain_S3_BWM!B40*(LCI_default_S3!AP59)/LCI_default_S3!AB59)/LCIA_Methods!D15</f>
        <v>-2.4351396592806466E-4</v>
      </c>
      <c r="P6" s="7">
        <f>(supply_chain_S3_BWM!B40*(LCI_default_S3!AQ59)/LCI_default_S3!AB59)/LCIA_Methods!D16</f>
        <v>-1.0401654321088342E-3</v>
      </c>
      <c r="Q6" s="7">
        <f>(supply_chain_S3_BWM!B40*(LCI_default_S3!AR59)/LCI_default_S3!AB59)/LCIA_Methods!D17</f>
        <v>-1.6888744299656776E-3</v>
      </c>
    </row>
    <row r="7" spans="1:17" x14ac:dyDescent="0.35">
      <c r="A7" s="5" t="s">
        <v>45</v>
      </c>
      <c r="B7" s="7">
        <f>LCA_default_S3!B2*ABS(supply_chain_S3_BWM!B2)-SUM(B2:B6)</f>
        <v>6.1249750427239454E-3</v>
      </c>
      <c r="C7" s="7">
        <f>LCA_default_S3!C2*ABS(supply_chain_S3_BWM!B2)-SUM(C2:C6)</f>
        <v>4.78020498726764E-4</v>
      </c>
      <c r="D7" s="7">
        <f>LCA_default_S3!D2*ABS(supply_chain_S3_BWM!B2)-SUM(D2:D6)</f>
        <v>1.5142886412248625E-2</v>
      </c>
      <c r="E7" s="7">
        <f>LCA_default_S3!E2*ABS(supply_chain_S3_BWM!B2)-SUM(E2:E6)</f>
        <v>9.747184086106607E-3</v>
      </c>
      <c r="F7" s="7">
        <f>LCA_default_S3!F2*ABS(supply_chain_S3_BWM!B2)-SUM(F2:F6)</f>
        <v>7.7635078005074409E-3</v>
      </c>
      <c r="G7" s="7">
        <f>LCA_default_S3!G2*ABS(supply_chain_S3_BWM!B2)-SUM(G2:G6)</f>
        <v>7.3199574785209453E-4</v>
      </c>
      <c r="H7" s="7">
        <f>LCA_default_S3!H2*ABS(supply_chain_S3_BWM!B2)-SUM(H2:H6)</f>
        <v>9.4930349059996755E-3</v>
      </c>
      <c r="I7" s="7">
        <f>LCA_default_S3!I2*ABS(supply_chain_S3_BWM!B2)-SUM(I2:I6)</f>
        <v>5.0142509866536421E-3</v>
      </c>
      <c r="J7" s="7">
        <f>LCA_default_S3!J2*ABS(supply_chain_S3_BWM!B2)-SUM(J2:J6)</f>
        <v>6.400268577251754E-3</v>
      </c>
      <c r="K7" s="7">
        <f>LCA_default_S3!K2*ABS(supply_chain_S3_BWM!B2)-SUM(K2:K6)</f>
        <v>3.3392096626441139E-4</v>
      </c>
      <c r="L7" s="7">
        <f>LCA_default_S3!L2*ABS(supply_chain_S3_BWM!B2)-SUM(L2:L6)</f>
        <v>3.6409284552510858E-3</v>
      </c>
      <c r="M7" s="7">
        <f>LCA_default_S3!M2*ABS(supply_chain_S3_BWM!B2)-SUM(M2:M6)</f>
        <v>5.178245221541462E-3</v>
      </c>
      <c r="N7" s="7">
        <f>LCA_default_S3!N2*ABS(supply_chain_S3_BWM!B2)-SUM(N2:N6)</f>
        <v>2.5759851029490751E-4</v>
      </c>
      <c r="O7" s="7">
        <f>LCA_default_S3!O2*ABS(supply_chain_S3_BWM!B2)-SUM(O2:O6)</f>
        <v>1.7718411031426655E-4</v>
      </c>
      <c r="P7" s="7">
        <f>LCA_default_S3!P2*ABS(supply_chain_S3_BWM!B2)-SUM(P2:P6)</f>
        <v>1.5633874843354104E-3</v>
      </c>
      <c r="Q7" s="7">
        <f>LCA_default_S3!Q2*ABS(supply_chain_S3_BWM!B2)-SUM(Q2:Q6)</f>
        <v>1.1083243483759992E-2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(supply_chain_S4_BWM!B7*(LCI_default_S4!AC25-LCI_default_S4!AC29)/LCI_default_S4!AB25+supply_chain_S4_BWM!B8*(LCI_default_S4!AC69-LCI_default_S4!AC73)/LCI_default_S4!AB69)/LCIA_Methods!D2</f>
        <v>9.1216331759528841E-4</v>
      </c>
      <c r="C2" s="7">
        <f>(supply_chain_S4_BWM!B7*(LCI_default_S4!AD25-LCI_default_S4!AD29)/LCI_default_S4!AB25+supply_chain_S4_BWM!B8*(LCI_default_S4!AD69-LCI_default_S4!AD73)/LCI_default_S4!AB69)/LCIA_Methods!D3</f>
        <v>2.5929922026982519E-6</v>
      </c>
      <c r="D2" s="7">
        <f>(supply_chain_S4_BWM!B7*(LCI_default_S4!AE25-LCI_default_S4!AE29)/LCI_default_S4!AB25+supply_chain_S4_BWM!B8*(LCI_default_S4!AE69-LCI_default_S4!AE73)/LCI_default_S4!AB69)/LCIA_Methods!D4</f>
        <v>5.4590035583431892E-4</v>
      </c>
      <c r="E2" s="7">
        <f>(supply_chain_S4_BWM!B7*(LCI_default_S4!AF25-LCI_default_S4!AF29)/LCI_default_S4!AB25+supply_chain_S4_BWM!B8*(LCI_default_S4!AF69-LCI_default_S4!AF73)/LCI_default_S4!AB69)/LCIA_Methods!D5</f>
        <v>1.6353452225783109E-4</v>
      </c>
      <c r="F2" s="7">
        <f>(supply_chain_S4_BWM!B7*(LCI_default_S4!AG25-LCI_default_S4!AG29)/LCI_default_S4!AB25+supply_chain_S4_BWM!B8*(LCI_default_S4!AG69-LCI_default_S4!AG73)/LCI_default_S4!AB69)/LCIA_Methods!D6</f>
        <v>1.8423491042710702E-4</v>
      </c>
      <c r="G2" s="7">
        <f>(supply_chain_S4_BWM!B7*(LCI_default_S4!AH25-LCI_default_S4!AH29)/LCI_default_S4!AB25+supply_chain_S4_BWM!B8*(LCI_default_S4!AH69-LCI_default_S4!AH73)/LCI_default_S4!AB69)/LCIA_Methods!D7</f>
        <v>1.2866198169589474E-5</v>
      </c>
      <c r="H2" s="7">
        <f>(supply_chain_S4_BWM!B7*(LCI_default_S4!AI25-LCI_default_S4!AI29)/LCI_default_S4!AB25+supply_chain_S4_BWM!B8*(LCI_default_S4!AI69-LCI_default_S4!AI73)/LCI_default_S4!AB69)/LCIA_Methods!D8</f>
        <v>7.2804805568732089E-2</v>
      </c>
      <c r="I2" s="7">
        <f>(supply_chain_S4_BWM!B7*(LCI_default_S4!AJ25-LCI_default_S4!AJ29)/LCI_default_S4!AB25+supply_chain_S4_BWM!B8*(LCI_default_S4!AJ69-LCI_default_S4!AJ73)/LCI_default_S4!AB69)/LCIA_Methods!D9</f>
        <v>4.6847339164574379E-4</v>
      </c>
      <c r="J2" s="7">
        <f>(supply_chain_S4_BWM!B7*(LCI_default_S4!AK25-LCI_default_S4!AK29)/LCI_default_S4!AB25+supply_chain_S4_BWM!B8*(LCI_default_S4!AK69-LCI_default_S4!AK73)/LCI_default_S4!AB69)/LCIA_Methods!D10</f>
        <v>5.8960813850818662E-4</v>
      </c>
      <c r="K2" s="7">
        <f>(supply_chain_S4_BWM!B7*(LCI_default_S4!AL25-LCI_default_S4!AL29)/LCI_default_S4!AB25+supply_chain_S4_BWM!B8*(LCI_default_S4!AL69-LCI_default_S4!AL73)/LCI_default_S4!AB69)/LCIA_Methods!D11</f>
        <v>5.3106326796055057E-5</v>
      </c>
      <c r="L2" s="7">
        <f>(supply_chain_S4_BWM!B7*(LCI_default_S4!AM25-LCI_default_S4!AM29)/LCI_default_S4!AB25+supply_chain_S4_BWM!B8*(LCI_default_S4!AM69-LCI_default_S4!AM73)/LCI_default_S4!AB69)/LCIA_Methods!D12</f>
        <v>5.3728132310833613E-5</v>
      </c>
      <c r="M2" s="7">
        <f>(supply_chain_S4_BWM!B7*(LCI_default_S4!AN25-LCI_default_S4!AN29)/LCI_default_S4!AB25+supply_chain_S4_BWM!B8*(LCI_default_S4!AN69-LCI_default_S4!AN73)/LCI_default_S4!AB69)/LCIA_Methods!D13</f>
        <v>1.2430188474090508E-4</v>
      </c>
      <c r="N2" s="7">
        <f>(supply_chain_S4_BWM!B7*(LCI_default_S4!AO25-LCI_default_S4!AO29)/LCI_default_S4!AB25+supply_chain_S4_BWM!B8*(LCI_default_S4!AO69-LCI_default_S4!AO73)/LCI_default_S4!AB69)/LCIA_Methods!D14</f>
        <v>5.0358686511595516E-6</v>
      </c>
      <c r="O2" s="7">
        <f>(supply_chain_S4_BWM!B7*(LCI_default_S4!AP25-LCI_default_S4!AP29)/LCI_default_S4!AB25+supply_chain_S4_BWM!B8*(LCI_default_S4!AP69-LCI_default_S4!AP73)/LCI_default_S4!AB69)/LCIA_Methods!D15</f>
        <v>6.7369977357496227E-4</v>
      </c>
      <c r="P2" s="7">
        <f>(supply_chain_S4_BWM!B7*(LCI_default_S4!AQ25-LCI_default_S4!AQ29)/LCI_default_S4!AB25+supply_chain_S4_BWM!B8*(LCI_default_S4!AQ69-LCI_default_S4!AQ73)/LCI_default_S4!AB69)/LCIA_Methods!D16</f>
        <v>9.5044027024363941E-5</v>
      </c>
      <c r="Q2" s="7">
        <f>(supply_chain_S4_BWM!B7*(LCI_default_S4!AR25-LCI_default_S4!AR29)/LCI_default_S4!AB25+supply_chain_S4_BWM!B8*(LCI_default_S4!AR69-LCI_default_S4!AR73)/LCI_default_S4!AB69)/LCIA_Methods!D17</f>
        <v>5.09318297962866E-4</v>
      </c>
    </row>
    <row r="3" spans="1:17" ht="52.5" x14ac:dyDescent="0.35">
      <c r="A3" s="5" t="s">
        <v>41</v>
      </c>
      <c r="B3" s="7">
        <f>(supply_chain_S4_BWM!B11*(LCI_default_S4!AC38-LCI_default_S4!AC44)/LCI_default_S4!AB38+supply_chain_S4_BWM!B15*(LCI_default_S4!AC82-LCI_default_S4!AC88)/LCI_default_S4!AB82)/LCIA_Methods!D2</f>
        <v>4.0057716461039932E-3</v>
      </c>
      <c r="C3" s="7">
        <f>(supply_chain_S4_BWM!B11*(LCI_default_S4!AD38-LCI_default_S4!AD44)/LCI_default_S4!AB38+supply_chain_S4_BWM!B15*(LCI_default_S4!AD82-LCI_default_S4!AD88)/LCI_default_S4!AB82)/LCIA_Methods!D3</f>
        <v>8.4778589534198633E-5</v>
      </c>
      <c r="D3" s="7">
        <f>(supply_chain_S4_BWM!B11*(LCI_default_S4!AE38-LCI_default_S4!AE44)/LCI_default_S4!AB38+supply_chain_S4_BWM!B15*(LCI_default_S4!AE82-LCI_default_S4!AE88)/LCI_default_S4!AB82)/LCIA_Methods!D4</f>
        <v>3.2098591561302604E-2</v>
      </c>
      <c r="E3" s="7">
        <f>(supply_chain_S4_BWM!B11*(LCI_default_S4!AF38-LCI_default_S4!AF44)/LCI_default_S4!AB38+supply_chain_S4_BWM!B15*(LCI_default_S4!AF82-LCI_default_S4!AF88)/LCI_default_S4!AB82)/LCIA_Methods!D5</f>
        <v>3.1935134506999737E-3</v>
      </c>
      <c r="F3" s="7">
        <f>(supply_chain_S4_BWM!B11*(LCI_default_S4!AG38-LCI_default_S4!AG44)/LCI_default_S4!AB38+supply_chain_S4_BWM!B15*(LCI_default_S4!AG82-LCI_default_S4!AG88)/LCI_default_S4!AB82)/LCIA_Methods!D6</f>
        <v>9.2178865715641222E-3</v>
      </c>
      <c r="G3" s="7">
        <f>(supply_chain_S4_BWM!B11*(LCI_default_S4!AH38-LCI_default_S4!AH44)/LCI_default_S4!AB38+supply_chain_S4_BWM!B15*(LCI_default_S4!AH82-LCI_default_S4!AH88)/LCI_default_S4!AB82)/LCIA_Methods!D7</f>
        <v>3.032773677572459E-4</v>
      </c>
      <c r="H3" s="7">
        <f>(supply_chain_S4_BWM!B11*(LCI_default_S4!AI38-LCI_default_S4!AI44)/LCI_default_S4!AB38+supply_chain_S4_BWM!B15*(LCI_default_S4!AI82-LCI_default_S4!AI88)/LCI_default_S4!AB82)/LCIA_Methods!D8</f>
        <v>1.1910773829887844E-3</v>
      </c>
      <c r="I3" s="7">
        <f>(supply_chain_S4_BWM!B11*(LCI_default_S4!AJ38-LCI_default_S4!AJ44)/LCI_default_S4!AB38+supply_chain_S4_BWM!B15*(LCI_default_S4!AJ82-LCI_default_S4!AJ88)/LCI_default_S4!AB82)/LCIA_Methods!D9</f>
        <v>2.3598999968994921E-2</v>
      </c>
      <c r="J3" s="7">
        <f>(supply_chain_S4_BWM!B11*(LCI_default_S4!AK38-LCI_default_S4!AK44)/LCI_default_S4!AB38+supply_chain_S4_BWM!B15*(LCI_default_S4!AK82-LCI_default_S4!AK88)/LCI_default_S4!AB82)/LCIA_Methods!D10</f>
        <v>3.2750835918781154E-2</v>
      </c>
      <c r="K3" s="7">
        <f>(supply_chain_S4_BWM!B11*(LCI_default_S4!AL38-LCI_default_S4!AL44)/LCI_default_S4!AB38+supply_chain_S4_BWM!B15*(LCI_default_S4!AL82-LCI_default_S4!AL88)/LCI_default_S4!AB82)/LCIA_Methods!D11</f>
        <v>4.2216431998745422E-4</v>
      </c>
      <c r="L3" s="7">
        <f>(supply_chain_S4_BWM!B11*(LCI_default_S4!AM38-LCI_default_S4!AM44)/LCI_default_S4!AB38+supply_chain_S4_BWM!B15*(LCI_default_S4!AM82-LCI_default_S4!AM88)/LCI_default_S4!AB82)/LCIA_Methods!D12</f>
        <v>1.9001543740778182E-3</v>
      </c>
      <c r="M3" s="7">
        <f>(supply_chain_S4_BWM!B11*(LCI_default_S4!AN38-LCI_default_S4!AN44)/LCI_default_S4!AB38+supply_chain_S4_BWM!B15*(LCI_default_S4!AN82-LCI_default_S4!AN88)/LCI_default_S4!AB82)/LCIA_Methods!D13</f>
        <v>1.4590363293596463E-3</v>
      </c>
      <c r="N3" s="7">
        <f>(supply_chain_S4_BWM!B11*(LCI_default_S4!AO38-LCI_default_S4!AO44)/LCI_default_S4!AB38+supply_chain_S4_BWM!B15*(LCI_default_S4!AO82-LCI_default_S4!AO88)/LCI_default_S4!AB82)/LCIA_Methods!D14</f>
        <v>1.9901934603689078E-4</v>
      </c>
      <c r="O3" s="7">
        <f>(supply_chain_S4_BWM!B11*(LCI_default_S4!AP38-LCI_default_S4!AP44)/LCI_default_S4!AB38+supply_chain_S4_BWM!B15*(LCI_default_S4!AP82-LCI_default_S4!AP88)/LCI_default_S4!AB82)/LCIA_Methods!D15</f>
        <v>7.8956353390434908E-4</v>
      </c>
      <c r="P3" s="7">
        <f>(supply_chain_S4_BWM!B11*(LCI_default_S4!AQ38-LCI_default_S4!AQ44)/LCI_default_S4!AB38+supply_chain_S4_BWM!B15*(LCI_default_S4!AQ82-LCI_default_S4!AQ88)/LCI_default_S4!AB82)/LCIA_Methods!D16</f>
        <v>1.0396312048983178E-3</v>
      </c>
      <c r="Q3" s="7">
        <f>(supply_chain_S4_BWM!B11*(LCI_default_S4!AR38-LCI_default_S4!AR44)/LCI_default_S4!AB38+supply_chain_S4_BWM!B15*(LCI_default_S4!AR82-LCI_default_S4!AR88)/LCI_default_S4!AB82)/LCIA_Methods!D17</f>
        <v>2.6501801806593905E-3</v>
      </c>
    </row>
    <row r="4" spans="1:17" ht="39.5" x14ac:dyDescent="0.35">
      <c r="A4" s="5" t="s">
        <v>42</v>
      </c>
      <c r="B4" s="7">
        <f>(supply_chain_S4_BWM!B12*(LCI_default_S4!AC51-LCI_default_S4!AC59)/LCI_default_S4!AB51+supply_chain_S4_BWM!B16*(LCI_default_S4!AC95-LCI_default_S4!AC103)/LCI_default_S4!AB95)/LCIA_Methods!D2</f>
        <v>8.1282354569708701E-3</v>
      </c>
      <c r="C4" s="7">
        <f>(supply_chain_S4_BWM!B12*(LCI_default_S4!AD51-LCI_default_S4!AD59)/LCI_default_S4!AB51+supply_chain_S4_BWM!B16*(LCI_default_S4!AD95-LCI_default_S4!AD103)/LCI_default_S4!AB95)/LCIA_Methods!D3</f>
        <v>1.1444830243657891E-4</v>
      </c>
      <c r="D4" s="7">
        <f>(supply_chain_S4_BWM!B12*(LCI_default_S4!AE51-LCI_default_S4!AE59)/LCI_default_S4!AB51+supply_chain_S4_BWM!B16*(LCI_default_S4!AE95-LCI_default_S4!AE103)/LCI_default_S4!AB95)/LCIA_Methods!D4</f>
        <v>1.8505066940842956E-2</v>
      </c>
      <c r="E4" s="7">
        <f>(supply_chain_S4_BWM!B12*(LCI_default_S4!AF51-LCI_default_S4!AF59)/LCI_default_S4!AB51+supply_chain_S4_BWM!B16*(LCI_default_S4!AF95-LCI_default_S4!AF103)/LCI_default_S4!AB95)/LCIA_Methods!D5</f>
        <v>7.0129527557749403E-3</v>
      </c>
      <c r="F4" s="7">
        <f>(supply_chain_S4_BWM!B12*(LCI_default_S4!AG51-LCI_default_S4!AG59)/LCI_default_S4!AB51+supply_chain_S4_BWM!B16*(LCI_default_S4!AG95-LCI_default_S4!AG103)/LCI_default_S4!AB95)/LCIA_Methods!D6</f>
        <v>3.321545932162496E-3</v>
      </c>
      <c r="G4" s="7">
        <f>(supply_chain_S4_BWM!B12*(LCI_default_S4!AH51-LCI_default_S4!AH59)/LCI_default_S4!AB51+supply_chain_S4_BWM!B16*(LCI_default_S4!AH95-LCI_default_S4!AH103)/LCI_default_S4!AB95)/LCIA_Methods!D7</f>
        <v>2.2657168291359138E-4</v>
      </c>
      <c r="H4" s="7">
        <f>(supply_chain_S4_BWM!B12*(LCI_default_S4!AI51-LCI_default_S4!AI59)/LCI_default_S4!AB51+supply_chain_S4_BWM!B16*(LCI_default_S4!AI95-LCI_default_S4!AI103)/LCI_default_S4!AB95)/LCIA_Methods!D8</f>
        <v>1.6363016787405676E-3</v>
      </c>
      <c r="I4" s="7">
        <f>(supply_chain_S4_BWM!B12*(LCI_default_S4!AJ51-LCI_default_S4!AJ59)/LCI_default_S4!AB51+supply_chain_S4_BWM!B16*(LCI_default_S4!AJ95-LCI_default_S4!AJ103)/LCI_default_S4!AB95)/LCIA_Methods!D9</f>
        <v>9.2237580330098868E-4</v>
      </c>
      <c r="J4" s="7">
        <f>(supply_chain_S4_BWM!B12*(LCI_default_S4!AK51-LCI_default_S4!AK59)/LCI_default_S4!AB51+supply_chain_S4_BWM!B16*(LCI_default_S4!AK95-LCI_default_S4!AK103)/LCI_default_S4!AB95)/LCIA_Methods!D10</f>
        <v>9.128242136337947E-4</v>
      </c>
      <c r="K4" s="7">
        <f>(supply_chain_S4_BWM!B12*(LCI_default_S4!AL51-LCI_default_S4!AL59)/LCI_default_S4!AB51+supply_chain_S4_BWM!B16*(LCI_default_S4!AL95-LCI_default_S4!AL103)/LCI_default_S4!AB95)/LCIA_Methods!D11</f>
        <v>4.2320497897201142E-4</v>
      </c>
      <c r="L4" s="7">
        <f>(supply_chain_S4_BWM!B12*(LCI_default_S4!AM51-LCI_default_S4!AM59)/LCI_default_S4!AB51+supply_chain_S4_BWM!B16*(LCI_default_S4!AM95-LCI_default_S4!AM103)/LCI_default_S4!AB95)/LCIA_Methods!D12</f>
        <v>6.2313265036990386E-4</v>
      </c>
      <c r="M4" s="7">
        <f>(supply_chain_S4_BWM!B12*(LCI_default_S4!AN51-LCI_default_S4!AN59)/LCI_default_S4!AB51+supply_chain_S4_BWM!B16*(LCI_default_S4!AN95-LCI_default_S4!AN103)/LCI_default_S4!AB95)/LCIA_Methods!D13</f>
        <v>1.0194928847368295E-3</v>
      </c>
      <c r="N4" s="7">
        <f>(supply_chain_S4_BWM!B12*(LCI_default_S4!AO51-LCI_default_S4!AO59)/LCI_default_S4!AB51+supply_chain_S4_BWM!B16*(LCI_default_S4!AO95-LCI_default_S4!AO103)/LCI_default_S4!AB95)/LCIA_Methods!D14</f>
        <v>4.3813244809814007E-4</v>
      </c>
      <c r="O4" s="7">
        <f>(supply_chain_S4_BWM!B12*(LCI_default_S4!AP51-LCI_default_S4!AP59)/LCI_default_S4!AB51+supply_chain_S4_BWM!B16*(LCI_default_S4!AP95-LCI_default_S4!AP103)/LCI_default_S4!AB95)/LCIA_Methods!D15</f>
        <v>2.0263160403836069E-4</v>
      </c>
      <c r="P4" s="7">
        <f>(supply_chain_S4_BWM!B12*(LCI_default_S4!AQ51-LCI_default_S4!AQ59)/LCI_default_S4!AB51+supply_chain_S4_BWM!B16*(LCI_default_S4!AQ95-LCI_default_S4!AQ103)/LCI_default_S4!AB95)/LCIA_Methods!D16</f>
        <v>1.1109084622237917E-3</v>
      </c>
      <c r="Q4" s="7">
        <f>(supply_chain_S4_BWM!B12*(LCI_default_S4!AR51-LCI_default_S4!AR59)/LCI_default_S4!AB51+supply_chain_S4_BWM!B16*(LCI_default_S4!AR95-LCI_default_S4!AR103)/LCI_default_S4!AB95)/LCIA_Methods!D17</f>
        <v>2.8315752624724546E-3</v>
      </c>
    </row>
    <row r="5" spans="1:17" x14ac:dyDescent="0.35">
      <c r="A5" s="5" t="s">
        <v>43</v>
      </c>
      <c r="B5" s="7">
        <f>(supply_chain_S4_BWM!B20*(LCI_default_S4!AC29)/LCI_default_S4!AB29)/LCIA_Methods!D2</f>
        <v>-2.9210482748981458E-4</v>
      </c>
      <c r="C5" s="7">
        <f>(supply_chain_S4_BWM!B20*(LCI_default_S4!AD29)/LCI_default_S4!AB29)/LCIA_Methods!D3</f>
        <v>-2.1674054937794256E-5</v>
      </c>
      <c r="D5" s="7">
        <f>(supply_chain_S4_BWM!B20*(LCI_default_S4!AE29)/LCI_default_S4!AB29)/LCIA_Methods!D4</f>
        <v>-2.0271164384404604E-3</v>
      </c>
      <c r="E5" s="7">
        <f>(supply_chain_S4_BWM!B20*(LCI_default_S4!AF29)/LCI_default_S4!AB29)/LCIA_Methods!D5</f>
        <v>-7.2975827140653608E-4</v>
      </c>
      <c r="F5" s="7">
        <f>(supply_chain_S4_BWM!B20*(LCI_default_S4!AG29)/LCI_default_S4!AB29)/LCIA_Methods!D6</f>
        <v>-3.2659107482381098E-4</v>
      </c>
      <c r="G5" s="7">
        <f>(supply_chain_S4_BWM!B20*(LCI_default_S4!AH29)/LCI_default_S4!AB29)/LCIA_Methods!D7</f>
        <v>-3.5640282849364499E-5</v>
      </c>
      <c r="H5" s="7">
        <f>(supply_chain_S4_BWM!B20*(LCI_default_S4!AI29)/LCI_default_S4!AB29)/LCIA_Methods!D8</f>
        <v>-4.3509249857957952E-4</v>
      </c>
      <c r="I5" s="7">
        <f>(supply_chain_S4_BWM!B20*(LCI_default_S4!AJ29)/LCI_default_S4!AB29)/LCIA_Methods!D9</f>
        <v>-2.834297374298305E-4</v>
      </c>
      <c r="J5" s="7">
        <f>(supply_chain_S4_BWM!B20*(LCI_default_S4!AK29)/LCI_default_S4!AB29)/LCIA_Methods!D10</f>
        <v>-3.5544358209994679E-4</v>
      </c>
      <c r="K5" s="7">
        <f>(supply_chain_S4_BWM!B20*(LCI_default_S4!AL29)/LCI_default_S4!AB29)/LCIA_Methods!D11</f>
        <v>-3.9081155747446014E-5</v>
      </c>
      <c r="L5" s="7">
        <f>(supply_chain_S4_BWM!B20*(LCI_default_S4!AM29)/LCI_default_S4!AB29)/LCIA_Methods!D12</f>
        <v>-2.0228938023170219E-4</v>
      </c>
      <c r="M5" s="7">
        <f>(supply_chain_S4_BWM!B20*(LCI_default_S4!AN29)/LCI_default_S4!AB29)/LCIA_Methods!D13</f>
        <v>-5.3122864544594367E-4</v>
      </c>
      <c r="N5" s="7">
        <f>(supply_chain_S4_BWM!B20*(LCI_default_S4!AO29)/LCI_default_S4!AB29)/LCIA_Methods!D14</f>
        <v>-3.2860778625567383E-5</v>
      </c>
      <c r="O5" s="7">
        <f>(supply_chain_S4_BWM!B20*(LCI_default_S4!AP29)/LCI_default_S4!AB29)/LCIA_Methods!D15</f>
        <v>-1.7668872352858391E-5</v>
      </c>
      <c r="P5" s="7">
        <f>(supply_chain_S4_BWM!B20*(LCI_default_S4!AQ29)/LCI_default_S4!AB29)/LCIA_Methods!D16</f>
        <v>-1.3634350650429966E-4</v>
      </c>
      <c r="Q5" s="7">
        <f>(supply_chain_S4_BWM!B20*(LCI_default_S4!AR29)/LCI_default_S4!AB29)/LCIA_Methods!D17</f>
        <v>-5.6640736894202786E-4</v>
      </c>
    </row>
    <row r="6" spans="1:17" x14ac:dyDescent="0.35">
      <c r="A6" s="5" t="s">
        <v>44</v>
      </c>
      <c r="B6" s="7">
        <f>(supply_chain_S4_BWM!B40*(LCI_default_S4!AC59)/LCI_default_S4!AB59)/LCIA_Methods!D2</f>
        <v>-3.527784662310188E-3</v>
      </c>
      <c r="C6" s="7">
        <f>(supply_chain_S4_BWM!B40*(LCI_default_S4!AD59)/LCI_default_S4!AB59)/LCIA_Methods!D3</f>
        <v>-5.5091951604818285E-5</v>
      </c>
      <c r="D6" s="7">
        <f>(supply_chain_S4_BWM!B40*(LCI_default_S4!AE59)/LCI_default_S4!AB59)/LCIA_Methods!D4</f>
        <v>-7.3871874759348826E-3</v>
      </c>
      <c r="E6" s="7">
        <f>(supply_chain_S4_BWM!B40*(LCI_default_S4!AF59)/LCI_default_S4!AB59)/LCIA_Methods!D5</f>
        <v>-4.3207956480822507E-3</v>
      </c>
      <c r="F6" s="7">
        <f>(supply_chain_S4_BWM!B40*(LCI_default_S4!AG59)/LCI_default_S4!AB59)/LCIA_Methods!D6</f>
        <v>-3.7183194175459434E-3</v>
      </c>
      <c r="G6" s="7">
        <f>(supply_chain_S4_BWM!B40*(LCI_default_S4!AH59)/LCI_default_S4!AB59)/LCIA_Methods!D7</f>
        <v>-2.0843505721658247E-4</v>
      </c>
      <c r="H6" s="7">
        <f>(supply_chain_S4_BWM!B40*(LCI_default_S4!AI59)/LCI_default_S4!AB59)/LCIA_Methods!D8</f>
        <v>-8.1940198252669638E-4</v>
      </c>
      <c r="I6" s="7">
        <f>(supply_chain_S4_BWM!B40*(LCI_default_S4!AJ59)/LCI_default_S4!AB59)/LCIA_Methods!D9</f>
        <v>-3.4094235092752487E-3</v>
      </c>
      <c r="J6" s="7">
        <f>(supply_chain_S4_BWM!B40*(LCI_default_S4!AK59)/LCI_default_S4!AB59)/LCIA_Methods!D10</f>
        <v>-4.5172738909756444E-3</v>
      </c>
      <c r="K6" s="7">
        <f>(supply_chain_S4_BWM!B40*(LCI_default_S4!AL59)/LCI_default_S4!AB59)/LCIA_Methods!D11</f>
        <v>-1.9510029063277135E-4</v>
      </c>
      <c r="L6" s="7">
        <f>(supply_chain_S4_BWM!B40*(LCI_default_S4!AM59)/LCI_default_S4!AB59)/LCIA_Methods!D12</f>
        <v>-4.3648354048703532E-4</v>
      </c>
      <c r="M6" s="7">
        <f>(supply_chain_S4_BWM!B40*(LCI_default_S4!AN59)/LCI_default_S4!AB59)/LCIA_Methods!D13</f>
        <v>-5.6731294724851622E-4</v>
      </c>
      <c r="N6" s="7">
        <f>(supply_chain_S4_BWM!B40*(LCI_default_S4!AO59)/LCI_default_S4!AB59)/LCIA_Methods!D14</f>
        <v>-3.9753807348002373E-4</v>
      </c>
      <c r="O6" s="7">
        <f>(supply_chain_S4_BWM!B40*(LCI_default_S4!AP59)/LCI_default_S4!AB59)/LCIA_Methods!D15</f>
        <v>-2.4351396592806466E-4</v>
      </c>
      <c r="P6" s="7">
        <f>(supply_chain_S4_BWM!B40*(LCI_default_S4!AQ59)/LCI_default_S4!AB59)/LCIA_Methods!D16</f>
        <v>-1.0401654321088342E-3</v>
      </c>
      <c r="Q6" s="7">
        <f>(supply_chain_S4_BWM!B40*(LCI_default_S4!AR59)/LCI_default_S4!AB59)/LCIA_Methods!D17</f>
        <v>-1.6888744299656776E-3</v>
      </c>
    </row>
    <row r="7" spans="1:17" x14ac:dyDescent="0.35">
      <c r="A7" s="5" t="s">
        <v>45</v>
      </c>
      <c r="B7" s="7">
        <f>LCA_default_S4!B2*ABS(supply_chain_S4_BWM!B2)-SUM(B2:B6)</f>
        <v>6.1249750427239454E-3</v>
      </c>
      <c r="C7" s="7">
        <f>LCA_default_S4!C2*ABS(supply_chain_S4_BWM!B2)-SUM(C2:C6)</f>
        <v>4.78020498726764E-4</v>
      </c>
      <c r="D7" s="7">
        <f>LCA_default_S4!D2*ABS(supply_chain_S4_BWM!B2)-SUM(D2:D6)</f>
        <v>1.5142886412248625E-2</v>
      </c>
      <c r="E7" s="7">
        <f>LCA_default_S4!E2*ABS(supply_chain_S4_BWM!B2)-SUM(E2:E6)</f>
        <v>9.747184086106607E-3</v>
      </c>
      <c r="F7" s="7">
        <f>LCA_default_S4!F2*ABS(supply_chain_S4_BWM!B2)-SUM(F2:F6)</f>
        <v>7.7635078005074409E-3</v>
      </c>
      <c r="G7" s="7">
        <f>LCA_default_S4!G2*ABS(supply_chain_S4_BWM!B2)-SUM(G2:G6)</f>
        <v>7.3199574785209453E-4</v>
      </c>
      <c r="H7" s="7">
        <f>LCA_default_S4!H2*ABS(supply_chain_S4_BWM!B2)-SUM(H2:H6)</f>
        <v>9.4930349059996755E-3</v>
      </c>
      <c r="I7" s="7">
        <f>LCA_default_S4!I2*ABS(supply_chain_S4_BWM!B2)-SUM(I2:I6)</f>
        <v>5.0142509866536421E-3</v>
      </c>
      <c r="J7" s="7">
        <f>LCA_default_S4!J2*ABS(supply_chain_S4_BWM!B2)-SUM(J2:J6)</f>
        <v>6.400268577251754E-3</v>
      </c>
      <c r="K7" s="7">
        <f>LCA_default_S4!K2*ABS(supply_chain_S4_BWM!B2)-SUM(K2:K6)</f>
        <v>3.3392096626441139E-4</v>
      </c>
      <c r="L7" s="7">
        <f>LCA_default_S4!L2*ABS(supply_chain_S4_BWM!B2)-SUM(L2:L6)</f>
        <v>3.6409284552510858E-3</v>
      </c>
      <c r="M7" s="7">
        <f>LCA_default_S4!M2*ABS(supply_chain_S4_BWM!B2)-SUM(M2:M6)</f>
        <v>5.178245221541462E-3</v>
      </c>
      <c r="N7" s="7">
        <f>LCA_default_S4!N2*ABS(supply_chain_S4_BWM!B2)-SUM(N2:N6)</f>
        <v>2.5759851029490751E-4</v>
      </c>
      <c r="O7" s="7">
        <f>LCA_default_S4!O2*ABS(supply_chain_S4_BWM!B2)-SUM(O2:O6)</f>
        <v>1.7718411031426655E-4</v>
      </c>
      <c r="P7" s="7">
        <f>LCA_default_S4!P2*ABS(supply_chain_S4_BWM!B2)-SUM(P2:P6)</f>
        <v>1.5633874843354104E-3</v>
      </c>
      <c r="Q7" s="7">
        <f>LCA_default_S4!Q2*ABS(supply_chain_S4_BWM!B2)-SUM(Q2:Q6)</f>
        <v>1.1083243483759992E-2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(supply_chain_S5_BWM!B7*(LCI_default_S5!AC25-LCI_default_S5!AC29)/LCI_default_S5!AB25+supply_chain_S5_BWM!B8*(LCI_default_S5!AC69-LCI_default_S5!AC73)/LCI_default_S5!AB69)/LCIA_Methods!D2</f>
        <v>9.1216331759528841E-4</v>
      </c>
      <c r="C2" s="7">
        <f>(supply_chain_S5_BWM!B7*(LCI_default_S5!AD25-LCI_default_S5!AD29)/LCI_default_S5!AB25+supply_chain_S5_BWM!B8*(LCI_default_S5!AD69-LCI_default_S5!AD73)/LCI_default_S5!AB69)/LCIA_Methods!D3</f>
        <v>2.5929922026982519E-6</v>
      </c>
      <c r="D2" s="7">
        <f>(supply_chain_S5_BWM!B7*(LCI_default_S5!AE25-LCI_default_S5!AE29)/LCI_default_S5!AB25+supply_chain_S5_BWM!B8*(LCI_default_S5!AE69-LCI_default_S5!AE73)/LCI_default_S5!AB69)/LCIA_Methods!D4</f>
        <v>5.4590035583431892E-4</v>
      </c>
      <c r="E2" s="7">
        <f>(supply_chain_S5_BWM!B7*(LCI_default_S5!AF25-LCI_default_S5!AF29)/LCI_default_S5!AB25+supply_chain_S5_BWM!B8*(LCI_default_S5!AF69-LCI_default_S5!AF73)/LCI_default_S5!AB69)/LCIA_Methods!D5</f>
        <v>1.6353452225783109E-4</v>
      </c>
      <c r="F2" s="7">
        <f>(supply_chain_S5_BWM!B7*(LCI_default_S5!AG25-LCI_default_S5!AG29)/LCI_default_S5!AB25+supply_chain_S5_BWM!B8*(LCI_default_S5!AG69-LCI_default_S5!AG73)/LCI_default_S5!AB69)/LCIA_Methods!D6</f>
        <v>1.8423491042710702E-4</v>
      </c>
      <c r="G2" s="7">
        <f>(supply_chain_S5_BWM!B7*(LCI_default_S5!AH25-LCI_default_S5!AH29)/LCI_default_S5!AB25+supply_chain_S5_BWM!B8*(LCI_default_S5!AH69-LCI_default_S5!AH73)/LCI_default_S5!AB69)/LCIA_Methods!D7</f>
        <v>1.2866198169589474E-5</v>
      </c>
      <c r="H2" s="7">
        <f>(supply_chain_S5_BWM!B7*(LCI_default_S5!AI25-LCI_default_S5!AI29)/LCI_default_S5!AB25+supply_chain_S5_BWM!B8*(LCI_default_S5!AI69-LCI_default_S5!AI73)/LCI_default_S5!AB69)/LCIA_Methods!D8</f>
        <v>7.2804805568732089E-2</v>
      </c>
      <c r="I2" s="7">
        <f>(supply_chain_S5_BWM!B7*(LCI_default_S5!AJ25-LCI_default_S5!AJ29)/LCI_default_S5!AB25+supply_chain_S5_BWM!B8*(LCI_default_S5!AJ69-LCI_default_S5!AJ73)/LCI_default_S5!AB69)/LCIA_Methods!D9</f>
        <v>4.6847339164574379E-4</v>
      </c>
      <c r="J2" s="7">
        <f>(supply_chain_S5_BWM!B7*(LCI_default_S5!AK25-LCI_default_S5!AK29)/LCI_default_S5!AB25+supply_chain_S5_BWM!B8*(LCI_default_S5!AK69-LCI_default_S5!AK73)/LCI_default_S5!AB69)/LCIA_Methods!D10</f>
        <v>5.8960813850818662E-4</v>
      </c>
      <c r="K2" s="7">
        <f>(supply_chain_S5_BWM!B7*(LCI_default_S5!AL25-LCI_default_S5!AL29)/LCI_default_S5!AB25+supply_chain_S5_BWM!B8*(LCI_default_S5!AL69-LCI_default_S5!AL73)/LCI_default_S5!AB69)/LCIA_Methods!D11</f>
        <v>5.3106326796055057E-5</v>
      </c>
      <c r="L2" s="7">
        <f>(supply_chain_S5_BWM!B7*(LCI_default_S5!AM25-LCI_default_S5!AM29)/LCI_default_S5!AB25+supply_chain_S5_BWM!B8*(LCI_default_S5!AM69-LCI_default_S5!AM73)/LCI_default_S5!AB69)/LCIA_Methods!D12</f>
        <v>5.3728132310833613E-5</v>
      </c>
      <c r="M2" s="7">
        <f>(supply_chain_S5_BWM!B7*(LCI_default_S5!AN25-LCI_default_S5!AN29)/LCI_default_S5!AB25+supply_chain_S5_BWM!B8*(LCI_default_S5!AN69-LCI_default_S5!AN73)/LCI_default_S5!AB69)/LCIA_Methods!D13</f>
        <v>1.2430188474090508E-4</v>
      </c>
      <c r="N2" s="7">
        <f>(supply_chain_S5_BWM!B7*(LCI_default_S5!AO25-LCI_default_S5!AO29)/LCI_default_S5!AB25+supply_chain_S5_BWM!B8*(LCI_default_S5!AO69-LCI_default_S5!AO73)/LCI_default_S5!AB69)/LCIA_Methods!D14</f>
        <v>5.0358686511595516E-6</v>
      </c>
      <c r="O2" s="7">
        <f>(supply_chain_S5_BWM!B7*(LCI_default_S5!AP25-LCI_default_S5!AP29)/LCI_default_S5!AB25+supply_chain_S5_BWM!B8*(LCI_default_S5!AP69-LCI_default_S5!AP73)/LCI_default_S5!AB69)/LCIA_Methods!D15</f>
        <v>6.7369977357496227E-4</v>
      </c>
      <c r="P2" s="7">
        <f>(supply_chain_S5_BWM!B7*(LCI_default_S5!AQ25-LCI_default_S5!AQ29)/LCI_default_S5!AB25+supply_chain_S5_BWM!B8*(LCI_default_S5!AQ69-LCI_default_S5!AQ73)/LCI_default_S5!AB69)/LCIA_Methods!D16</f>
        <v>9.5044027024363941E-5</v>
      </c>
      <c r="Q2" s="7">
        <f>(supply_chain_S5_BWM!B7*(LCI_default_S5!AR25-LCI_default_S5!AR29)/LCI_default_S5!AB25+supply_chain_S5_BWM!B8*(LCI_default_S5!AR69-LCI_default_S5!AR73)/LCI_default_S5!AB69)/LCIA_Methods!D17</f>
        <v>5.09318297962866E-4</v>
      </c>
    </row>
    <row r="3" spans="1:17" ht="52.5" x14ac:dyDescent="0.35">
      <c r="A3" s="5" t="s">
        <v>41</v>
      </c>
      <c r="B3" s="7">
        <f>(supply_chain_S5_BWM!B11*(LCI_default_S5!AC38-LCI_default_S5!AC44)/LCI_default_S5!AB38+supply_chain_S5_BWM!B15*(LCI_default_S5!AC82-LCI_default_S5!AC88)/LCI_default_S5!AB82)/LCIA_Methods!D2</f>
        <v>4.0057716461039932E-3</v>
      </c>
      <c r="C3" s="7">
        <f>(supply_chain_S5_BWM!B11*(LCI_default_S5!AD38-LCI_default_S5!AD44)/LCI_default_S5!AB38+supply_chain_S5_BWM!B15*(LCI_default_S5!AD82-LCI_default_S5!AD88)/LCI_default_S5!AB82)/LCIA_Methods!D3</f>
        <v>8.4778589534198633E-5</v>
      </c>
      <c r="D3" s="7">
        <f>(supply_chain_S5_BWM!B11*(LCI_default_S5!AE38-LCI_default_S5!AE44)/LCI_default_S5!AB38+supply_chain_S5_BWM!B15*(LCI_default_S5!AE82-LCI_default_S5!AE88)/LCI_default_S5!AB82)/LCIA_Methods!D4</f>
        <v>3.2098591561302604E-2</v>
      </c>
      <c r="E3" s="7">
        <f>(supply_chain_S5_BWM!B11*(LCI_default_S5!AF38-LCI_default_S5!AF44)/LCI_default_S5!AB38+supply_chain_S5_BWM!B15*(LCI_default_S5!AF82-LCI_default_S5!AF88)/LCI_default_S5!AB82)/LCIA_Methods!D5</f>
        <v>3.1935134506999737E-3</v>
      </c>
      <c r="F3" s="7">
        <f>(supply_chain_S5_BWM!B11*(LCI_default_S5!AG38-LCI_default_S5!AG44)/LCI_default_S5!AB38+supply_chain_S5_BWM!B15*(LCI_default_S5!AG82-LCI_default_S5!AG88)/LCI_default_S5!AB82)/LCIA_Methods!D6</f>
        <v>9.2178865715641222E-3</v>
      </c>
      <c r="G3" s="7">
        <f>(supply_chain_S5_BWM!B11*(LCI_default_S5!AH38-LCI_default_S5!AH44)/LCI_default_S5!AB38+supply_chain_S5_BWM!B15*(LCI_default_S5!AH82-LCI_default_S5!AH88)/LCI_default_S5!AB82)/LCIA_Methods!D7</f>
        <v>3.032773677572459E-4</v>
      </c>
      <c r="H3" s="7">
        <f>(supply_chain_S5_BWM!B11*(LCI_default_S5!AI38-LCI_default_S5!AI44)/LCI_default_S5!AB38+supply_chain_S5_BWM!B15*(LCI_default_S5!AI82-LCI_default_S5!AI88)/LCI_default_S5!AB82)/LCIA_Methods!D8</f>
        <v>1.1910773829887844E-3</v>
      </c>
      <c r="I3" s="7">
        <f>(supply_chain_S5_BWM!B11*(LCI_default_S5!AJ38-LCI_default_S5!AJ44)/LCI_default_S5!AB38+supply_chain_S5_BWM!B15*(LCI_default_S5!AJ82-LCI_default_S5!AJ88)/LCI_default_S5!AB82)/LCIA_Methods!D9</f>
        <v>2.3598999968994921E-2</v>
      </c>
      <c r="J3" s="7">
        <f>(supply_chain_S5_BWM!B11*(LCI_default_S5!AK38-LCI_default_S5!AK44)/LCI_default_S5!AB38+supply_chain_S5_BWM!B15*(LCI_default_S5!AK82-LCI_default_S5!AK88)/LCI_default_S5!AB82)/LCIA_Methods!D10</f>
        <v>3.2750835918781154E-2</v>
      </c>
      <c r="K3" s="7">
        <f>(supply_chain_S5_BWM!B11*(LCI_default_S5!AL38-LCI_default_S5!AL44)/LCI_default_S5!AB38+supply_chain_S5_BWM!B15*(LCI_default_S5!AL82-LCI_default_S5!AL88)/LCI_default_S5!AB82)/LCIA_Methods!D11</f>
        <v>4.2216431998745422E-4</v>
      </c>
      <c r="L3" s="7">
        <f>(supply_chain_S5_BWM!B11*(LCI_default_S5!AM38-LCI_default_S5!AM44)/LCI_default_S5!AB38+supply_chain_S5_BWM!B15*(LCI_default_S5!AM82-LCI_default_S5!AM88)/LCI_default_S5!AB82)/LCIA_Methods!D12</f>
        <v>1.9001543740778182E-3</v>
      </c>
      <c r="M3" s="7">
        <f>(supply_chain_S5_BWM!B11*(LCI_default_S5!AN38-LCI_default_S5!AN44)/LCI_default_S5!AB38+supply_chain_S5_BWM!B15*(LCI_default_S5!AN82-LCI_default_S5!AN88)/LCI_default_S5!AB82)/LCIA_Methods!D13</f>
        <v>1.4590363293596463E-3</v>
      </c>
      <c r="N3" s="7">
        <f>(supply_chain_S5_BWM!B11*(LCI_default_S5!AO38-LCI_default_S5!AO44)/LCI_default_S5!AB38+supply_chain_S5_BWM!B15*(LCI_default_S5!AO82-LCI_default_S5!AO88)/LCI_default_S5!AB82)/LCIA_Methods!D14</f>
        <v>1.9901934603689078E-4</v>
      </c>
      <c r="O3" s="7">
        <f>(supply_chain_S5_BWM!B11*(LCI_default_S5!AP38-LCI_default_S5!AP44)/LCI_default_S5!AB38+supply_chain_S5_BWM!B15*(LCI_default_S5!AP82-LCI_default_S5!AP88)/LCI_default_S5!AB82)/LCIA_Methods!D15</f>
        <v>7.8956353390434908E-4</v>
      </c>
      <c r="P3" s="7">
        <f>(supply_chain_S5_BWM!B11*(LCI_default_S5!AQ38-LCI_default_S5!AQ44)/LCI_default_S5!AB38+supply_chain_S5_BWM!B15*(LCI_default_S5!AQ82-LCI_default_S5!AQ88)/LCI_default_S5!AB82)/LCIA_Methods!D16</f>
        <v>1.0396312048983178E-3</v>
      </c>
      <c r="Q3" s="7">
        <f>(supply_chain_S5_BWM!B11*(LCI_default_S5!AR38-LCI_default_S5!AR44)/LCI_default_S5!AB38+supply_chain_S5_BWM!B15*(LCI_default_S5!AR82-LCI_default_S5!AR88)/LCI_default_S5!AB82)/LCIA_Methods!D17</f>
        <v>2.6501801806593905E-3</v>
      </c>
    </row>
    <row r="4" spans="1:17" ht="39.5" x14ac:dyDescent="0.35">
      <c r="A4" s="5" t="s">
        <v>42</v>
      </c>
      <c r="B4" s="7">
        <f>(supply_chain_S5_BWM!B12*(LCI_default_S5!AC51-LCI_default_S5!AC59)/LCI_default_S5!AB51+supply_chain_S5_BWM!B16*(LCI_default_S5!AC95-LCI_default_S5!AC103)/LCI_default_S5!AB95)/LCIA_Methods!D2</f>
        <v>8.1282354569708701E-3</v>
      </c>
      <c r="C4" s="7">
        <f>(supply_chain_S5_BWM!B12*(LCI_default_S5!AD51-LCI_default_S5!AD59)/LCI_default_S5!AB51+supply_chain_S5_BWM!B16*(LCI_default_S5!AD95-LCI_default_S5!AD103)/LCI_default_S5!AB95)/LCIA_Methods!D3</f>
        <v>1.1444830243657891E-4</v>
      </c>
      <c r="D4" s="7">
        <f>(supply_chain_S5_BWM!B12*(LCI_default_S5!AE51-LCI_default_S5!AE59)/LCI_default_S5!AB51+supply_chain_S5_BWM!B16*(LCI_default_S5!AE95-LCI_default_S5!AE103)/LCI_default_S5!AB95)/LCIA_Methods!D4</f>
        <v>1.8505066940842956E-2</v>
      </c>
      <c r="E4" s="7">
        <f>(supply_chain_S5_BWM!B12*(LCI_default_S5!AF51-LCI_default_S5!AF59)/LCI_default_S5!AB51+supply_chain_S5_BWM!B16*(LCI_default_S5!AF95-LCI_default_S5!AF103)/LCI_default_S5!AB95)/LCIA_Methods!D5</f>
        <v>7.0129527557749403E-3</v>
      </c>
      <c r="F4" s="7">
        <f>(supply_chain_S5_BWM!B12*(LCI_default_S5!AG51-LCI_default_S5!AG59)/LCI_default_S5!AB51+supply_chain_S5_BWM!B16*(LCI_default_S5!AG95-LCI_default_S5!AG103)/LCI_default_S5!AB95)/LCIA_Methods!D6</f>
        <v>3.321545932162496E-3</v>
      </c>
      <c r="G4" s="7">
        <f>(supply_chain_S5_BWM!B12*(LCI_default_S5!AH51-LCI_default_S5!AH59)/LCI_default_S5!AB51+supply_chain_S5_BWM!B16*(LCI_default_S5!AH95-LCI_default_S5!AH103)/LCI_default_S5!AB95)/LCIA_Methods!D7</f>
        <v>2.2657168291359138E-4</v>
      </c>
      <c r="H4" s="7">
        <f>(supply_chain_S5_BWM!B12*(LCI_default_S5!AI51-LCI_default_S5!AI59)/LCI_default_S5!AB51+supply_chain_S5_BWM!B16*(LCI_default_S5!AI95-LCI_default_S5!AI103)/LCI_default_S5!AB95)/LCIA_Methods!D8</f>
        <v>1.6363016787405676E-3</v>
      </c>
      <c r="I4" s="7">
        <f>(supply_chain_S5_BWM!B12*(LCI_default_S5!AJ51-LCI_default_S5!AJ59)/LCI_default_S5!AB51+supply_chain_S5_BWM!B16*(LCI_default_S5!AJ95-LCI_default_S5!AJ103)/LCI_default_S5!AB95)/LCIA_Methods!D9</f>
        <v>9.2237580330098868E-4</v>
      </c>
      <c r="J4" s="7">
        <f>(supply_chain_S5_BWM!B12*(LCI_default_S5!AK51-LCI_default_S5!AK59)/LCI_default_S5!AB51+supply_chain_S5_BWM!B16*(LCI_default_S5!AK95-LCI_default_S5!AK103)/LCI_default_S5!AB95)/LCIA_Methods!D10</f>
        <v>9.128242136337947E-4</v>
      </c>
      <c r="K4" s="7">
        <f>(supply_chain_S5_BWM!B12*(LCI_default_S5!AL51-LCI_default_S5!AL59)/LCI_default_S5!AB51+supply_chain_S5_BWM!B16*(LCI_default_S5!AL95-LCI_default_S5!AL103)/LCI_default_S5!AB95)/LCIA_Methods!D11</f>
        <v>4.2320497897201142E-4</v>
      </c>
      <c r="L4" s="7">
        <f>(supply_chain_S5_BWM!B12*(LCI_default_S5!AM51-LCI_default_S5!AM59)/LCI_default_S5!AB51+supply_chain_S5_BWM!B16*(LCI_default_S5!AM95-LCI_default_S5!AM103)/LCI_default_S5!AB95)/LCIA_Methods!D12</f>
        <v>6.2313265036990386E-4</v>
      </c>
      <c r="M4" s="7">
        <f>(supply_chain_S5_BWM!B12*(LCI_default_S5!AN51-LCI_default_S5!AN59)/LCI_default_S5!AB51+supply_chain_S5_BWM!B16*(LCI_default_S5!AN95-LCI_default_S5!AN103)/LCI_default_S5!AB95)/LCIA_Methods!D13</f>
        <v>1.0194928847368295E-3</v>
      </c>
      <c r="N4" s="7">
        <f>(supply_chain_S5_BWM!B12*(LCI_default_S5!AO51-LCI_default_S5!AO59)/LCI_default_S5!AB51+supply_chain_S5_BWM!B16*(LCI_default_S5!AO95-LCI_default_S5!AO103)/LCI_default_S5!AB95)/LCIA_Methods!D14</f>
        <v>4.3813244809814007E-4</v>
      </c>
      <c r="O4" s="7">
        <f>(supply_chain_S5_BWM!B12*(LCI_default_S5!AP51-LCI_default_S5!AP59)/LCI_default_S5!AB51+supply_chain_S5_BWM!B16*(LCI_default_S5!AP95-LCI_default_S5!AP103)/LCI_default_S5!AB95)/LCIA_Methods!D15</f>
        <v>2.0263160403836069E-4</v>
      </c>
      <c r="P4" s="7">
        <f>(supply_chain_S5_BWM!B12*(LCI_default_S5!AQ51-LCI_default_S5!AQ59)/LCI_default_S5!AB51+supply_chain_S5_BWM!B16*(LCI_default_S5!AQ95-LCI_default_S5!AQ103)/LCI_default_S5!AB95)/LCIA_Methods!D16</f>
        <v>1.1109084622237917E-3</v>
      </c>
      <c r="Q4" s="7">
        <f>(supply_chain_S5_BWM!B12*(LCI_default_S5!AR51-LCI_default_S5!AR59)/LCI_default_S5!AB51+supply_chain_S5_BWM!B16*(LCI_default_S5!AR95-LCI_default_S5!AR103)/LCI_default_S5!AB95)/LCIA_Methods!D17</f>
        <v>2.8315752624724546E-3</v>
      </c>
    </row>
    <row r="5" spans="1:17" x14ac:dyDescent="0.35">
      <c r="A5" s="5" t="s">
        <v>43</v>
      </c>
      <c r="B5" s="7">
        <f>(supply_chain_S5_BWM!B20*(LCI_default_S5!AC29)/LCI_default_S5!AB29)/LCIA_Methods!D2</f>
        <v>-2.9210482748981458E-4</v>
      </c>
      <c r="C5" s="7">
        <f>(supply_chain_S5_BWM!B20*(LCI_default_S5!AD29)/LCI_default_S5!AB29)/LCIA_Methods!D3</f>
        <v>-2.1674054937794256E-5</v>
      </c>
      <c r="D5" s="7">
        <f>(supply_chain_S5_BWM!B20*(LCI_default_S5!AE29)/LCI_default_S5!AB29)/LCIA_Methods!D4</f>
        <v>-2.0271164384404604E-3</v>
      </c>
      <c r="E5" s="7">
        <f>(supply_chain_S5_BWM!B20*(LCI_default_S5!AF29)/LCI_default_S5!AB29)/LCIA_Methods!D5</f>
        <v>-7.2975827140653608E-4</v>
      </c>
      <c r="F5" s="7">
        <f>(supply_chain_S5_BWM!B20*(LCI_default_S5!AG29)/LCI_default_S5!AB29)/LCIA_Methods!D6</f>
        <v>-3.2659107482381098E-4</v>
      </c>
      <c r="G5" s="7">
        <f>(supply_chain_S5_BWM!B20*(LCI_default_S5!AH29)/LCI_default_S5!AB29)/LCIA_Methods!D7</f>
        <v>-3.5640282849364499E-5</v>
      </c>
      <c r="H5" s="7">
        <f>(supply_chain_S5_BWM!B20*(LCI_default_S5!AI29)/LCI_default_S5!AB29)/LCIA_Methods!D8</f>
        <v>-4.3509249857957952E-4</v>
      </c>
      <c r="I5" s="7">
        <f>(supply_chain_S5_BWM!B20*(LCI_default_S5!AJ29)/LCI_default_S5!AB29)/LCIA_Methods!D9</f>
        <v>-2.834297374298305E-4</v>
      </c>
      <c r="J5" s="7">
        <f>(supply_chain_S5_BWM!B20*(LCI_default_S5!AK29)/LCI_default_S5!AB29)/LCIA_Methods!D10</f>
        <v>-3.5544358209994679E-4</v>
      </c>
      <c r="K5" s="7">
        <f>(supply_chain_S5_BWM!B20*(LCI_default_S5!AL29)/LCI_default_S5!AB29)/LCIA_Methods!D11</f>
        <v>-3.9081155747446014E-5</v>
      </c>
      <c r="L5" s="7">
        <f>(supply_chain_S5_BWM!B20*(LCI_default_S5!AM29)/LCI_default_S5!AB29)/LCIA_Methods!D12</f>
        <v>-2.0228938023170219E-4</v>
      </c>
      <c r="M5" s="7">
        <f>(supply_chain_S5_BWM!B20*(LCI_default_S5!AN29)/LCI_default_S5!AB29)/LCIA_Methods!D13</f>
        <v>-5.3122864544594367E-4</v>
      </c>
      <c r="N5" s="7">
        <f>(supply_chain_S5_BWM!B20*(LCI_default_S5!AO29)/LCI_default_S5!AB29)/LCIA_Methods!D14</f>
        <v>-3.2860778625567383E-5</v>
      </c>
      <c r="O5" s="7">
        <f>(supply_chain_S5_BWM!B20*(LCI_default_S5!AP29)/LCI_default_S5!AB29)/LCIA_Methods!D15</f>
        <v>-1.7668872352858391E-5</v>
      </c>
      <c r="P5" s="7">
        <f>(supply_chain_S5_BWM!B20*(LCI_default_S5!AQ29)/LCI_default_S5!AB29)/LCIA_Methods!D16</f>
        <v>-1.3634350650429966E-4</v>
      </c>
      <c r="Q5" s="7">
        <f>(supply_chain_S5_BWM!B20*(LCI_default_S5!AR29)/LCI_default_S5!AB29)/LCIA_Methods!D17</f>
        <v>-5.6640736894202786E-4</v>
      </c>
    </row>
    <row r="6" spans="1:17" x14ac:dyDescent="0.35">
      <c r="A6" s="5" t="s">
        <v>44</v>
      </c>
      <c r="B6" s="7">
        <f>(supply_chain_S5_BWM!B40*(LCI_default_S5!AC59)/LCI_default_S5!AB59)/LCIA_Methods!D2</f>
        <v>-3.527784662310188E-3</v>
      </c>
      <c r="C6" s="7">
        <f>(supply_chain_S5_BWM!B40*(LCI_default_S5!AD59)/LCI_default_S5!AB59)/LCIA_Methods!D3</f>
        <v>-5.5091951604818285E-5</v>
      </c>
      <c r="D6" s="7">
        <f>(supply_chain_S5_BWM!B40*(LCI_default_S5!AE59)/LCI_default_S5!AB59)/LCIA_Methods!D4</f>
        <v>-7.3871874759348826E-3</v>
      </c>
      <c r="E6" s="7">
        <f>(supply_chain_S5_BWM!B40*(LCI_default_S5!AF59)/LCI_default_S5!AB59)/LCIA_Methods!D5</f>
        <v>-4.3207956480822507E-3</v>
      </c>
      <c r="F6" s="7">
        <f>(supply_chain_S5_BWM!B40*(LCI_default_S5!AG59)/LCI_default_S5!AB59)/LCIA_Methods!D6</f>
        <v>-3.7183194175459434E-3</v>
      </c>
      <c r="G6" s="7">
        <f>(supply_chain_S5_BWM!B40*(LCI_default_S5!AH59)/LCI_default_S5!AB59)/LCIA_Methods!D7</f>
        <v>-2.0843505721658247E-4</v>
      </c>
      <c r="H6" s="7">
        <f>(supply_chain_S5_BWM!B40*(LCI_default_S5!AI59)/LCI_default_S5!AB59)/LCIA_Methods!D8</f>
        <v>-8.1940198252669638E-4</v>
      </c>
      <c r="I6" s="7">
        <f>(supply_chain_S5_BWM!B40*(LCI_default_S5!AJ59)/LCI_default_S5!AB59)/LCIA_Methods!D9</f>
        <v>-3.4094235092752487E-3</v>
      </c>
      <c r="J6" s="7">
        <f>(supply_chain_S5_BWM!B40*(LCI_default_S5!AK59)/LCI_default_S5!AB59)/LCIA_Methods!D10</f>
        <v>-4.5172738909756444E-3</v>
      </c>
      <c r="K6" s="7">
        <f>(supply_chain_S5_BWM!B40*(LCI_default_S5!AL59)/LCI_default_S5!AB59)/LCIA_Methods!D11</f>
        <v>-1.9510029063277135E-4</v>
      </c>
      <c r="L6" s="7">
        <f>(supply_chain_S5_BWM!B40*(LCI_default_S5!AM59)/LCI_default_S5!AB59)/LCIA_Methods!D12</f>
        <v>-4.3648354048703532E-4</v>
      </c>
      <c r="M6" s="7">
        <f>(supply_chain_S5_BWM!B40*(LCI_default_S5!AN59)/LCI_default_S5!AB59)/LCIA_Methods!D13</f>
        <v>-5.6731294724851622E-4</v>
      </c>
      <c r="N6" s="7">
        <f>(supply_chain_S5_BWM!B40*(LCI_default_S5!AO59)/LCI_default_S5!AB59)/LCIA_Methods!D14</f>
        <v>-3.9753807348002373E-4</v>
      </c>
      <c r="O6" s="7">
        <f>(supply_chain_S5_BWM!B40*(LCI_default_S5!AP59)/LCI_default_S5!AB59)/LCIA_Methods!D15</f>
        <v>-2.4351396592806466E-4</v>
      </c>
      <c r="P6" s="7">
        <f>(supply_chain_S5_BWM!B40*(LCI_default_S5!AQ59)/LCI_default_S5!AB59)/LCIA_Methods!D16</f>
        <v>-1.0401654321088342E-3</v>
      </c>
      <c r="Q6" s="7">
        <f>(supply_chain_S5_BWM!B40*(LCI_default_S5!AR59)/LCI_default_S5!AB59)/LCIA_Methods!D17</f>
        <v>-1.6888744299656776E-3</v>
      </c>
    </row>
    <row r="7" spans="1:17" x14ac:dyDescent="0.35">
      <c r="A7" s="5" t="s">
        <v>45</v>
      </c>
      <c r="B7" s="7">
        <f>LCA_default_S5!B2*ABS(supply_chain_S5_BWM!B2)-SUM(B2:B6)</f>
        <v>6.1249750427239454E-3</v>
      </c>
      <c r="C7" s="7">
        <f>LCA_default_S5!C2*ABS(supply_chain_S5_BWM!B2)-SUM(C2:C6)</f>
        <v>4.78020498726764E-4</v>
      </c>
      <c r="D7" s="7">
        <f>LCA_default_S5!D2*ABS(supply_chain_S5_BWM!B2)-SUM(D2:D6)</f>
        <v>1.5142886412248625E-2</v>
      </c>
      <c r="E7" s="7">
        <f>LCA_default_S5!E2*ABS(supply_chain_S5_BWM!B2)-SUM(E2:E6)</f>
        <v>9.747184086106607E-3</v>
      </c>
      <c r="F7" s="7">
        <f>LCA_default_S5!F2*ABS(supply_chain_S5_BWM!B2)-SUM(F2:F6)</f>
        <v>7.7635078005074409E-3</v>
      </c>
      <c r="G7" s="7">
        <f>LCA_default_S5!G2*ABS(supply_chain_S5_BWM!B2)-SUM(G2:G6)</f>
        <v>7.3199574785209453E-4</v>
      </c>
      <c r="H7" s="7">
        <f>LCA_default_S5!H2*ABS(supply_chain_S5_BWM!B2)-SUM(H2:H6)</f>
        <v>9.4930349059996755E-3</v>
      </c>
      <c r="I7" s="7">
        <f>LCA_default_S5!I2*ABS(supply_chain_S5_BWM!B2)-SUM(I2:I6)</f>
        <v>5.0142509866536421E-3</v>
      </c>
      <c r="J7" s="7">
        <f>LCA_default_S5!J2*ABS(supply_chain_S5_BWM!B2)-SUM(J2:J6)</f>
        <v>6.400268577251754E-3</v>
      </c>
      <c r="K7" s="7">
        <f>LCA_default_S5!K2*ABS(supply_chain_S5_BWM!B2)-SUM(K2:K6)</f>
        <v>3.3392096626441139E-4</v>
      </c>
      <c r="L7" s="7">
        <f>LCA_default_S5!L2*ABS(supply_chain_S5_BWM!B2)-SUM(L2:L6)</f>
        <v>3.6409284552510858E-3</v>
      </c>
      <c r="M7" s="7">
        <f>LCA_default_S5!M2*ABS(supply_chain_S5_BWM!B2)-SUM(M2:M6)</f>
        <v>5.178245221541462E-3</v>
      </c>
      <c r="N7" s="7">
        <f>LCA_default_S5!N2*ABS(supply_chain_S5_BWM!B2)-SUM(N2:N6)</f>
        <v>2.5759851029490751E-4</v>
      </c>
      <c r="O7" s="7">
        <f>LCA_default_S5!O2*ABS(supply_chain_S5_BWM!B2)-SUM(O2:O6)</f>
        <v>1.7718411031426655E-4</v>
      </c>
      <c r="P7" s="7">
        <f>LCA_default_S5!P2*ABS(supply_chain_S5_BWM!B2)-SUM(P2:P6)</f>
        <v>1.5633874843354104E-3</v>
      </c>
      <c r="Q7" s="7">
        <f>LCA_default_S5!Q2*ABS(supply_chain_S5_BWM!B2)-SUM(Q2:Q6)</f>
        <v>1.1083243483759992E-2</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(supply_chain_default_BWM!B7*(LCI_db1_default!AC25-LCI_db1_default!AC29)/LCI_db1_default!AB25+supply_chain_default_BWM!B8*(LCI_db1_default!AC69-LCI_db1_default!AC73)/LCI_db1_default!AB69)/LCIA_Methods!D2</f>
        <v>8.8107571382726047E-4</v>
      </c>
      <c r="C2" s="7">
        <f>(supply_chain_default_BWM!B7*(LCI_db1_default!AD25-LCI_db1_default!AD29)/LCI_db1_default!AB25+supply_chain_default_BWM!B8*(LCI_db1_default!AD69-LCI_db1_default!AD73)/LCI_db1_default!AB69)/LCIA_Methods!D3</f>
        <v>2.1720723202938746E-6</v>
      </c>
      <c r="D2" s="7">
        <f>(supply_chain_default_BWM!B7*(LCI_db1_default!AE25-LCI_db1_default!AE29)/LCI_db1_default!AB25+supply_chain_default_BWM!B8*(LCI_db1_default!AE69-LCI_db1_default!AE73)/LCI_db1_default!AB69)/LCIA_Methods!D4</f>
        <v>5.2834102683296065E-4</v>
      </c>
      <c r="E2" s="7">
        <f>(supply_chain_default_BWM!B7*(LCI_db1_default!AF25-LCI_db1_default!AF29)/LCI_db1_default!AB25+supply_chain_default_BWM!B8*(LCI_db1_default!AF69-LCI_db1_default!AF73)/LCI_db1_default!AB69)/LCIA_Methods!D5</f>
        <v>1.2774677522187148E-4</v>
      </c>
      <c r="F2" s="7">
        <f>(supply_chain_default_BWM!B7*(LCI_db1_default!AG25-LCI_db1_default!AG29)/LCI_db1_default!AB25+supply_chain_default_BWM!B8*(LCI_db1_default!AG69-LCI_db1_default!AG73)/LCI_db1_default!AB69)/LCIA_Methods!D6</f>
        <v>1.7737183879626954E-4</v>
      </c>
      <c r="G2" s="7">
        <f>(supply_chain_default_BWM!B7*(LCI_db1_default!AH25-LCI_db1_default!AH29)/LCI_db1_default!AB25+supply_chain_default_BWM!B8*(LCI_db1_default!AH69-LCI_db1_default!AH73)/LCI_db1_default!AB69)/LCIA_Methods!D7</f>
        <v>2.0835587212135558E-5</v>
      </c>
      <c r="H2" s="7">
        <f>(supply_chain_default_BWM!B7*(LCI_db1_default!AI25-LCI_db1_default!AI29)/LCI_db1_default!AB25+supply_chain_default_BWM!B8*(LCI_db1_default!AI69-LCI_db1_default!AI73)/LCI_db1_default!AB69)/LCIA_Methods!D8</f>
        <v>7.2793147613865447E-2</v>
      </c>
      <c r="I2" s="7">
        <f>(supply_chain_default_BWM!B7*(LCI_db1_default!AJ25-LCI_db1_default!AJ29)/LCI_db1_default!AB25+supply_chain_default_BWM!B8*(LCI_db1_default!AJ69-LCI_db1_default!AJ73)/LCI_db1_default!AB69)/LCIA_Methods!D9</f>
        <v>4.3958101889244862E-4</v>
      </c>
      <c r="J2" s="7">
        <f>(supply_chain_default_BWM!B7*(LCI_db1_default!AK25-LCI_db1_default!AK29)/LCI_db1_default!AB25+supply_chain_default_BWM!B8*(LCI_db1_default!AK69-LCI_db1_default!AK73)/LCI_db1_default!AB69)/LCIA_Methods!D10</f>
        <v>5.7691725347544108E-4</v>
      </c>
      <c r="K2" s="7">
        <f>(supply_chain_default_BWM!B7*(LCI_db1_default!AL25-LCI_db1_default!AL29)/LCI_db1_default!AB25+supply_chain_default_BWM!B8*(LCI_db1_default!AL69-LCI_db1_default!AL73)/LCI_db1_default!AB69)/LCIA_Methods!D11</f>
        <v>1.7804984871093863E-5</v>
      </c>
      <c r="L2" s="7">
        <f>(supply_chain_default_BWM!B7*(LCI_db1_default!AM25-LCI_db1_default!AM29)/LCI_db1_default!AB25+supply_chain_default_BWM!B8*(LCI_db1_default!AM69-LCI_db1_default!AM73)/LCI_db1_default!AB69)/LCIA_Methods!D12</f>
        <v>4.6591135774617394E-5</v>
      </c>
      <c r="M2" s="7">
        <f>(supply_chain_default_BWM!B7*(LCI_db1_default!AN25-LCI_db1_default!AN29)/LCI_db1_default!AB25+supply_chain_default_BWM!B8*(LCI_db1_default!AN69-LCI_db1_default!AN73)/LCI_db1_default!AB69)/LCIA_Methods!D13</f>
        <v>1.2093433778964008E-4</v>
      </c>
      <c r="N2" s="7">
        <f>(supply_chain_default_BWM!B7*(LCI_db1_default!AO25-LCI_db1_default!AO29)/LCI_db1_default!AB25+supply_chain_default_BWM!B8*(LCI_db1_default!AO69-LCI_db1_default!AO73)/LCI_db1_default!AB69)/LCIA_Methods!D14</f>
        <v>4.6591311047668521E-6</v>
      </c>
      <c r="O2" s="7">
        <f>(supply_chain_default_BWM!B7*(LCI_db1_default!AP25-LCI_db1_default!AP29)/LCI_db1_default!AB25+supply_chain_default_BWM!B8*(LCI_db1_default!AP69-LCI_db1_default!AP73)/LCI_db1_default!AB69)/LCIA_Methods!D15</f>
        <v>6.7325406824544519E-4</v>
      </c>
      <c r="P2" s="7">
        <f>(supply_chain_default_BWM!B7*(LCI_db1_default!AQ25-LCI_db1_default!AQ29)/LCI_db1_default!AB25+supply_chain_default_BWM!B8*(LCI_db1_default!AQ69-LCI_db1_default!AQ73)/LCI_db1_default!AB69)/LCIA_Methods!D16</f>
        <v>9.5702702747648349E-5</v>
      </c>
      <c r="Q2" s="7">
        <f>(supply_chain_default_BWM!B7*(LCI_db1_default!AR25-LCI_db1_default!AR29)/LCI_db1_default!AB25+supply_chain_default_BWM!B8*(LCI_db1_default!AR69-LCI_db1_default!AR73)/LCI_db1_default!AB69)/LCIA_Methods!D17</f>
        <v>4.7694355903773133E-4</v>
      </c>
    </row>
    <row r="3" spans="1:17" ht="52.5" x14ac:dyDescent="0.35">
      <c r="A3" s="5" t="s">
        <v>41</v>
      </c>
      <c r="B3" s="7">
        <f>(supply_chain_default_BWM!B11*(LCI_db1_default!AC38-LCI_db1_default!AC44)/LCI_db1_default!AB38+supply_chain_default_BWM!B15*(LCI_db1_default!AC82-LCI_db1_default!AC88)/LCI_db1_default!AB82)/LCIA_Methods!D2</f>
        <v>3.9718961527848949E-3</v>
      </c>
      <c r="C3" s="7">
        <f>(supply_chain_default_BWM!B11*(LCI_db1_default!AD38-LCI_db1_default!AD44)/LCI_db1_default!AB38+supply_chain_default_BWM!B15*(LCI_db1_default!AD82-LCI_db1_default!AD88)/LCI_db1_default!AB82)/LCIA_Methods!D3</f>
        <v>8.5287283271900225E-5</v>
      </c>
      <c r="D3" s="7">
        <f>(supply_chain_default_BWM!B11*(LCI_db1_default!AE38-LCI_db1_default!AE44)/LCI_db1_default!AB38+supply_chain_default_BWM!B15*(LCI_db1_default!AE82-LCI_db1_default!AE88)/LCI_db1_default!AB82)/LCIA_Methods!D4</f>
        <v>3.2337193528949905E-2</v>
      </c>
      <c r="E3" s="7">
        <f>(supply_chain_default_BWM!B11*(LCI_db1_default!AF38-LCI_db1_default!AF44)/LCI_db1_default!AB38+supply_chain_default_BWM!B15*(LCI_db1_default!AF82-LCI_db1_default!AF88)/LCI_db1_default!AB82)/LCIA_Methods!D5</f>
        <v>3.1930759158125604E-3</v>
      </c>
      <c r="F3" s="7">
        <f>(supply_chain_default_BWM!B11*(LCI_db1_default!AG38-LCI_db1_default!AG44)/LCI_db1_default!AB38+supply_chain_default_BWM!B15*(LCI_db1_default!AG82-LCI_db1_default!AG88)/LCI_db1_default!AB82)/LCIA_Methods!D6</f>
        <v>9.2125575118002113E-3</v>
      </c>
      <c r="G3" s="7">
        <f>(supply_chain_default_BWM!B11*(LCI_db1_default!AH38-LCI_db1_default!AH44)/LCI_db1_default!AB38+supply_chain_default_BWM!B15*(LCI_db1_default!AH82-LCI_db1_default!AH88)/LCI_db1_default!AB82)/LCIA_Methods!D7</f>
        <v>3.3814903571571597E-4</v>
      </c>
      <c r="H3" s="7">
        <f>(supply_chain_default_BWM!B11*(LCI_db1_default!AI38-LCI_db1_default!AI44)/LCI_db1_default!AB38+supply_chain_default_BWM!B15*(LCI_db1_default!AI82-LCI_db1_default!AI88)/LCI_db1_default!AB82)/LCIA_Methods!D8</f>
        <v>1.2003427142018154E-3</v>
      </c>
      <c r="I3" s="7">
        <f>(supply_chain_default_BWM!B11*(LCI_db1_default!AJ38-LCI_db1_default!AJ44)/LCI_db1_default!AB38+supply_chain_default_BWM!B15*(LCI_db1_default!AJ82-LCI_db1_default!AJ88)/LCI_db1_default!AB82)/LCIA_Methods!D9</f>
        <v>2.3537800964624968E-2</v>
      </c>
      <c r="J3" s="7">
        <f>(supply_chain_default_BWM!B11*(LCI_db1_default!AK38-LCI_db1_default!AK44)/LCI_db1_default!AB38+supply_chain_default_BWM!B15*(LCI_db1_default!AK82-LCI_db1_default!AK88)/LCI_db1_default!AB82)/LCIA_Methods!D10</f>
        <v>3.2738359290779763E-2</v>
      </c>
      <c r="K3" s="7">
        <f>(supply_chain_default_BWM!B11*(LCI_db1_default!AL38-LCI_db1_default!AL44)/LCI_db1_default!AB38+supply_chain_default_BWM!B15*(LCI_db1_default!AL82-LCI_db1_default!AL88)/LCI_db1_default!AB82)/LCIA_Methods!D11</f>
        <v>3.3684237631156059E-4</v>
      </c>
      <c r="L3" s="7">
        <f>(supply_chain_default_BWM!B11*(LCI_db1_default!AM38-LCI_db1_default!AM44)/LCI_db1_default!AB38+supply_chain_default_BWM!B15*(LCI_db1_default!AM82-LCI_db1_default!AM88)/LCI_db1_default!AB82)/LCIA_Methods!D12</f>
        <v>1.8936780825923184E-3</v>
      </c>
      <c r="M3" s="7">
        <f>(supply_chain_default_BWM!B11*(LCI_db1_default!AN38-LCI_db1_default!AN44)/LCI_db1_default!AB38+supply_chain_default_BWM!B15*(LCI_db1_default!AN82-LCI_db1_default!AN88)/LCI_db1_default!AB82)/LCIA_Methods!D13</f>
        <v>1.4746052073521367E-3</v>
      </c>
      <c r="N3" s="7">
        <f>(supply_chain_default_BWM!B11*(LCI_db1_default!AO38-LCI_db1_default!AO44)/LCI_db1_default!AB38+supply_chain_default_BWM!B15*(LCI_db1_default!AO82-LCI_db1_default!AO88)/LCI_db1_default!AB82)/LCIA_Methods!D14</f>
        <v>1.9138831565543483E-4</v>
      </c>
      <c r="O3" s="7">
        <f>(supply_chain_default_BWM!B11*(LCI_db1_default!AP38-LCI_db1_default!AP44)/LCI_db1_default!AB38+supply_chain_default_BWM!B15*(LCI_db1_default!AP82-LCI_db1_default!AP88)/LCI_db1_default!AB82)/LCIA_Methods!D15</f>
        <v>6.5007527381684123E-4</v>
      </c>
      <c r="P3" s="7">
        <f>(supply_chain_default_BWM!B11*(LCI_db1_default!AQ38-LCI_db1_default!AQ44)/LCI_db1_default!AB38+supply_chain_default_BWM!B15*(LCI_db1_default!AQ82-LCI_db1_default!AQ88)/LCI_db1_default!AB82)/LCIA_Methods!D16</f>
        <v>1.0869204184662281E-3</v>
      </c>
      <c r="Q3" s="7">
        <f>(supply_chain_default_BWM!B11*(LCI_db1_default!AR38-LCI_db1_default!AR44)/LCI_db1_default!AB38+supply_chain_default_BWM!B15*(LCI_db1_default!AR82-LCI_db1_default!AR88)/LCI_db1_default!AB82)/LCIA_Methods!D17</f>
        <v>2.8931926142774555E-3</v>
      </c>
    </row>
    <row r="4" spans="1:17" ht="39.5" x14ac:dyDescent="0.35">
      <c r="A4" s="5" t="s">
        <v>42</v>
      </c>
      <c r="B4" s="7">
        <f>(supply_chain_default_BWM!B12*(LCI_db1_default!AC51-LCI_db1_default!AC59)/LCI_db1_default!AB51+supply_chain_default_BWM!B16*(LCI_db1_default!AC95-LCI_db1_default!AC103)/LCI_db1_default!AB95)/LCIA_Methods!D2</f>
        <v>8.1546874951693594E-3</v>
      </c>
      <c r="C4" s="7">
        <f>(supply_chain_default_BWM!B12*(LCI_db1_default!AD51-LCI_db1_default!AD59)/LCI_db1_default!AB51+supply_chain_default_BWM!B16*(LCI_db1_default!AD95-LCI_db1_default!AD103)/LCI_db1_default!AB95)/LCIA_Methods!D3</f>
        <v>1.1781049812566161E-4</v>
      </c>
      <c r="D4" s="7">
        <f>(supply_chain_default_BWM!B12*(LCI_db1_default!AE51-LCI_db1_default!AE59)/LCI_db1_default!AB51+supply_chain_default_BWM!B16*(LCI_db1_default!AE95-LCI_db1_default!AE103)/LCI_db1_default!AB95)/LCIA_Methods!D4</f>
        <v>1.8971964144951101E-2</v>
      </c>
      <c r="E4" s="7">
        <f>(supply_chain_default_BWM!B12*(LCI_db1_default!AF51-LCI_db1_default!AF59)/LCI_db1_default!AB51+supply_chain_default_BWM!B16*(LCI_db1_default!AF95-LCI_db1_default!AF103)/LCI_db1_default!AB95)/LCIA_Methods!D5</f>
        <v>7.6228298133793762E-3</v>
      </c>
      <c r="F4" s="7">
        <f>(supply_chain_default_BWM!B12*(LCI_db1_default!AG51-LCI_db1_default!AG59)/LCI_db1_default!AB51+supply_chain_default_BWM!B16*(LCI_db1_default!AG95-LCI_db1_default!AG103)/LCI_db1_default!AB95)/LCIA_Methods!D6</f>
        <v>3.3457960868034761E-3</v>
      </c>
      <c r="G4" s="7">
        <f>(supply_chain_default_BWM!B12*(LCI_db1_default!AH51-LCI_db1_default!AH59)/LCI_db1_default!AB51+supply_chain_default_BWM!B16*(LCI_db1_default!AH95-LCI_db1_default!AH103)/LCI_db1_default!AB95)/LCIA_Methods!D7</f>
        <v>2.5293194730605551E-4</v>
      </c>
      <c r="H4" s="7">
        <f>(supply_chain_default_BWM!B12*(LCI_db1_default!AI51-LCI_db1_default!AI59)/LCI_db1_default!AB51+supply_chain_default_BWM!B16*(LCI_db1_default!AI95-LCI_db1_default!AI103)/LCI_db1_default!AB95)/LCIA_Methods!D8</f>
        <v>1.7464028794878853E-3</v>
      </c>
      <c r="I4" s="7">
        <f>(supply_chain_default_BWM!B12*(LCI_db1_default!AJ51-LCI_db1_default!AJ59)/LCI_db1_default!AB51+supply_chain_default_BWM!B16*(LCI_db1_default!AJ95-LCI_db1_default!AJ103)/LCI_db1_default!AB95)/LCIA_Methods!D9</f>
        <v>9.6725094039468553E-4</v>
      </c>
      <c r="J4" s="7">
        <f>(supply_chain_default_BWM!B12*(LCI_db1_default!AK51-LCI_db1_default!AK59)/LCI_db1_default!AB51+supply_chain_default_BWM!B16*(LCI_db1_default!AK95-LCI_db1_default!AK103)/LCI_db1_default!AB95)/LCIA_Methods!D10</f>
        <v>1.025936035108122E-3</v>
      </c>
      <c r="K4" s="7">
        <f>(supply_chain_default_BWM!B12*(LCI_db1_default!AL51-LCI_db1_default!AL59)/LCI_db1_default!AB51+supply_chain_default_BWM!B16*(LCI_db1_default!AL95-LCI_db1_default!AL103)/LCI_db1_default!AB95)/LCIA_Methods!D11</f>
        <v>3.3992368921101341E-4</v>
      </c>
      <c r="L4" s="7">
        <f>(supply_chain_default_BWM!B12*(LCI_db1_default!AM51-LCI_db1_default!AM59)/LCI_db1_default!AB51+supply_chain_default_BWM!B16*(LCI_db1_default!AM95-LCI_db1_default!AM103)/LCI_db1_default!AB95)/LCIA_Methods!D12</f>
        <v>6.8683733921155396E-4</v>
      </c>
      <c r="M4" s="7">
        <f>(supply_chain_default_BWM!B12*(LCI_db1_default!AN51-LCI_db1_default!AN59)/LCI_db1_default!AB51+supply_chain_default_BWM!B16*(LCI_db1_default!AN95-LCI_db1_default!AN103)/LCI_db1_default!AB95)/LCIA_Methods!D13</f>
        <v>1.097404081664098E-3</v>
      </c>
      <c r="N4" s="7">
        <f>(supply_chain_default_BWM!B12*(LCI_db1_default!AO51-LCI_db1_default!AO59)/LCI_db1_default!AB51+supply_chain_default_BWM!B16*(LCI_db1_default!AO95-LCI_db1_default!AO103)/LCI_db1_default!AB95)/LCIA_Methods!D14</f>
        <v>1.6276496798439224E-4</v>
      </c>
      <c r="O4" s="7">
        <f>(supply_chain_default_BWM!B12*(LCI_db1_default!AP51-LCI_db1_default!AP59)/LCI_db1_default!AB51+supply_chain_default_BWM!B16*(LCI_db1_default!AP95-LCI_db1_default!AP103)/LCI_db1_default!AB95)/LCIA_Methods!D15</f>
        <v>1.6214742617697293E-4</v>
      </c>
      <c r="P4" s="7">
        <f>(supply_chain_default_BWM!B12*(LCI_db1_default!AQ51-LCI_db1_default!AQ59)/LCI_db1_default!AB51+supply_chain_default_BWM!B16*(LCI_db1_default!AQ95-LCI_db1_default!AQ103)/LCI_db1_default!AB95)/LCIA_Methods!D16</f>
        <v>1.1557737604198516E-3</v>
      </c>
      <c r="Q4" s="7">
        <f>(supply_chain_default_BWM!B12*(LCI_db1_default!AR51-LCI_db1_default!AR59)/LCI_db1_default!AB51+supply_chain_default_BWM!B16*(LCI_db1_default!AR95-LCI_db1_default!AR103)/LCI_db1_default!AB95)/LCIA_Methods!D17</f>
        <v>2.9832646892919441E-3</v>
      </c>
    </row>
    <row r="5" spans="1:17" x14ac:dyDescent="0.35">
      <c r="A5" s="5" t="s">
        <v>43</v>
      </c>
      <c r="B5" s="7">
        <f>(supply_chain_default_BWM!B20*(LCI_db1_default!AC29)/LCI_db1_default!AB29)/LCIA_Methods!D2</f>
        <v>-2.6696680275478294E-4</v>
      </c>
      <c r="C5" s="7">
        <f>(supply_chain_default_BWM!B20*(LCI_db1_default!AD29)/LCI_db1_default!AB29)/LCIA_Methods!D3</f>
        <v>-2.1346696690201469E-5</v>
      </c>
      <c r="D5" s="7">
        <f>(supply_chain_default_BWM!B20*(LCI_db1_default!AE29)/LCI_db1_default!AB29)/LCIA_Methods!D4</f>
        <v>-2.0107789470549951E-3</v>
      </c>
      <c r="E5" s="7">
        <f>(supply_chain_default_BWM!B20*(LCI_db1_default!AF29)/LCI_db1_default!AB29)/LCIA_Methods!D5</f>
        <v>-7.012730681365128E-4</v>
      </c>
      <c r="F5" s="7">
        <f>(supply_chain_default_BWM!B20*(LCI_db1_default!AG29)/LCI_db1_default!AB29)/LCIA_Methods!D6</f>
        <v>-3.1690864756863074E-4</v>
      </c>
      <c r="G5" s="7">
        <f>(supply_chain_default_BWM!B20*(LCI_db1_default!AH29)/LCI_db1_default!AB29)/LCIA_Methods!D7</f>
        <v>-4.0285630588861345E-5</v>
      </c>
      <c r="H5" s="7">
        <f>(supply_chain_default_BWM!B20*(LCI_db1_default!AI29)/LCI_db1_default!AB29)/LCIA_Methods!D8</f>
        <v>-4.2264958157889099E-4</v>
      </c>
      <c r="I5" s="7">
        <f>(supply_chain_default_BWM!B20*(LCI_db1_default!AJ29)/LCI_db1_default!AB29)/LCIA_Methods!D9</f>
        <v>-2.6097475951775237E-4</v>
      </c>
      <c r="J5" s="7">
        <f>(supply_chain_default_BWM!B20*(LCI_db1_default!AK29)/LCI_db1_default!AB29)/LCIA_Methods!D10</f>
        <v>-3.4329189684273415E-4</v>
      </c>
      <c r="K5" s="7">
        <f>(supply_chain_default_BWM!B20*(LCI_db1_default!AL29)/LCI_db1_default!AB29)/LCIA_Methods!D11</f>
        <v>-2.1545378671484378E-5</v>
      </c>
      <c r="L5" s="7">
        <f>(supply_chain_default_BWM!B20*(LCI_db1_default!AM29)/LCI_db1_default!AB29)/LCIA_Methods!D12</f>
        <v>-1.9535553208081694E-4</v>
      </c>
      <c r="M5" s="7">
        <f>(supply_chain_default_BWM!B20*(LCI_db1_default!AN29)/LCI_db1_default!AB29)/LCIA_Methods!D13</f>
        <v>-5.281742349372699E-4</v>
      </c>
      <c r="N5" s="7">
        <f>(supply_chain_default_BWM!B20*(LCI_db1_default!AO29)/LCI_db1_default!AB29)/LCIA_Methods!D14</f>
        <v>-3.2876971623353506E-5</v>
      </c>
      <c r="O5" s="7">
        <f>(supply_chain_default_BWM!B20*(LCI_db1_default!AP29)/LCI_db1_default!AB29)/LCIA_Methods!D15</f>
        <v>-1.6590820742890536E-5</v>
      </c>
      <c r="P5" s="7">
        <f>(supply_chain_default_BWM!B20*(LCI_db1_default!AQ29)/LCI_db1_default!AB29)/LCIA_Methods!D16</f>
        <v>-1.374411671595528E-4</v>
      </c>
      <c r="Q5" s="7">
        <f>(supply_chain_default_BWM!B20*(LCI_db1_default!AR29)/LCI_db1_default!AB29)/LCIA_Methods!D17</f>
        <v>-5.3681708714418497E-4</v>
      </c>
    </row>
    <row r="6" spans="1:17" x14ac:dyDescent="0.35">
      <c r="A6" s="5" t="s">
        <v>44</v>
      </c>
      <c r="B6" s="7">
        <f>(supply_chain_default_BWM!B40*(LCI_db1_default!AC59)/LCI_db1_default!AB59)/LCIA_Methods!D2</f>
        <v>-3.5604397326066978E-3</v>
      </c>
      <c r="C6" s="7">
        <f>(supply_chain_default_BWM!B40*(LCI_db1_default!AD59)/LCI_db1_default!AB59)/LCIA_Methods!D3</f>
        <v>-5.8843437346243719E-5</v>
      </c>
      <c r="D6" s="7">
        <f>(supply_chain_default_BWM!B40*(LCI_db1_default!AE59)/LCI_db1_default!AB59)/LCIA_Methods!D4</f>
        <v>-7.8514737068994325E-3</v>
      </c>
      <c r="E6" s="7">
        <f>(supply_chain_default_BWM!B40*(LCI_db1_default!AF59)/LCI_db1_default!AB59)/LCIA_Methods!D5</f>
        <v>-4.7986046167775194E-3</v>
      </c>
      <c r="F6" s="7">
        <f>(supply_chain_default_BWM!B40*(LCI_db1_default!AG59)/LCI_db1_default!AB59)/LCIA_Methods!D6</f>
        <v>-3.7455414156122037E-3</v>
      </c>
      <c r="G6" s="7">
        <f>(supply_chain_default_BWM!B40*(LCI_db1_default!AH59)/LCI_db1_default!AB59)/LCIA_Methods!D7</f>
        <v>-2.3656624597402748E-4</v>
      </c>
      <c r="H6" s="7">
        <f>(supply_chain_default_BWM!B40*(LCI_db1_default!AI59)/LCI_db1_default!AB59)/LCIA_Methods!D8</f>
        <v>-9.1748371737606163E-4</v>
      </c>
      <c r="I6" s="7">
        <f>(supply_chain_default_BWM!B40*(LCI_db1_default!AJ59)/LCI_db1_default!AB59)/LCIA_Methods!D9</f>
        <v>-3.4400142711403193E-3</v>
      </c>
      <c r="J6" s="7">
        <f>(supply_chain_default_BWM!B40*(LCI_db1_default!AK59)/LCI_db1_default!AB59)/LCIA_Methods!D10</f>
        <v>-4.6084163614477022E-3</v>
      </c>
      <c r="K6" s="7">
        <f>(supply_chain_default_BWM!B40*(LCI_db1_default!AL59)/LCI_db1_default!AB59)/LCIA_Methods!D11</f>
        <v>-1.1444523534306777E-4</v>
      </c>
      <c r="L6" s="7">
        <f>(supply_chain_default_BWM!B40*(LCI_db1_default!AM59)/LCI_db1_default!AB59)/LCIA_Methods!D12</f>
        <v>-4.8822596812727047E-4</v>
      </c>
      <c r="M6" s="7">
        <f>(supply_chain_default_BWM!B40*(LCI_db1_default!AN59)/LCI_db1_default!AB59)/LCIA_Methods!D13</f>
        <v>-6.3577763223023488E-4</v>
      </c>
      <c r="N6" s="7">
        <f>(supply_chain_default_BWM!B40*(LCI_db1_default!AO59)/LCI_db1_default!AB59)/LCIA_Methods!D14</f>
        <v>-1.9212078258465341E-4</v>
      </c>
      <c r="O6" s="7">
        <f>(supply_chain_default_BWM!B40*(LCI_db1_default!AP59)/LCI_db1_default!AB59)/LCIA_Methods!D15</f>
        <v>-1.4474979189742202E-4</v>
      </c>
      <c r="P6" s="7">
        <f>(supply_chain_default_BWM!B40*(LCI_db1_default!AQ59)/LCI_db1_default!AB59)/LCIA_Methods!D16</f>
        <v>-1.09585458409803E-3</v>
      </c>
      <c r="Q6" s="7">
        <f>(supply_chain_default_BWM!B40*(LCI_db1_default!AR59)/LCI_db1_default!AB59)/LCIA_Methods!D17</f>
        <v>-1.9595505722112133E-3</v>
      </c>
    </row>
    <row r="7" spans="1:17" x14ac:dyDescent="0.35">
      <c r="A7" s="5" t="s">
        <v>45</v>
      </c>
      <c r="B7" s="7">
        <f>LCA_db1_default!B2*ABS(supply_chain_default_BWM!B2)-SUM(B2:B6)</f>
        <v>5.921774192941957E-3</v>
      </c>
      <c r="C7" s="7">
        <f>LCA_db1_default!C2*ABS(supply_chain_default_BWM!B2)-SUM(C2:C6)</f>
        <v>4.7164984963544445E-4</v>
      </c>
      <c r="D7" s="7">
        <f>LCA_db1_default!D2*ABS(supply_chain_default_BWM!B2)-SUM(D2:D6)</f>
        <v>1.5069961927344042E-2</v>
      </c>
      <c r="E7" s="7">
        <f>LCA_db1_default!E2*ABS(supply_chain_default_BWM!B2)-SUM(E2:E6)</f>
        <v>9.5268908388925905E-3</v>
      </c>
      <c r="F7" s="7">
        <f>LCA_db1_default!F2*ABS(supply_chain_default_BWM!B2)-SUM(F2:F6)</f>
        <v>7.6799522189892784E-3</v>
      </c>
      <c r="G7" s="7">
        <f>LCA_db1_default!G2*ABS(supply_chain_default_BWM!B2)-SUM(G2:G6)</f>
        <v>7.7917567135296335E-4</v>
      </c>
      <c r="H7" s="7">
        <f>LCA_db1_default!H2*ABS(supply_chain_default_BWM!B2)-SUM(H2:H6)</f>
        <v>9.3951903037274437E-3</v>
      </c>
      <c r="I7" s="7">
        <f>LCA_db1_default!I2*ABS(supply_chain_default_BWM!B2)-SUM(I2:I6)</f>
        <v>4.8294634501681484E-3</v>
      </c>
      <c r="J7" s="7">
        <f>LCA_db1_default!J2*ABS(supply_chain_default_BWM!B2)-SUM(J2:J6)</f>
        <v>6.2986761102538716E-3</v>
      </c>
      <c r="K7" s="7">
        <f>LCA_db1_default!K2*ABS(supply_chain_default_BWM!B2)-SUM(K2:K6)</f>
        <v>2.0111813135403759E-4</v>
      </c>
      <c r="L7" s="7">
        <f>LCA_db1_default!L2*ABS(supply_chain_default_BWM!B2)-SUM(L2:L6)</f>
        <v>3.5827200382941328E-3</v>
      </c>
      <c r="M7" s="7">
        <f>LCA_db1_default!M2*ABS(supply_chain_default_BWM!B2)-SUM(M2:M6)</f>
        <v>5.1528046602825426E-3</v>
      </c>
      <c r="N7" s="7">
        <f>LCA_db1_default!N2*ABS(supply_chain_default_BWM!B2)-SUM(N2:N6)</f>
        <v>2.583066740242787E-4</v>
      </c>
      <c r="O7" s="7">
        <f>LCA_db1_default!O2*ABS(supply_chain_default_BWM!B2)-SUM(O2:O6)</f>
        <v>1.7160124051452015E-4</v>
      </c>
      <c r="P7" s="7">
        <f>LCA_db1_default!P2*ABS(supply_chain_default_BWM!B2)-SUM(P2:P6)</f>
        <v>1.5743903871495702E-3</v>
      </c>
      <c r="Q7" s="7">
        <f>LCA_db1_default!Q2*ABS(supply_chain_default_BWM!B2)-SUM(Q2:Q6)</f>
        <v>1.0815173056728128E-2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(supply_chain_S1_BWM!B7*(LCI_db1_S1!AC25-LCI_db1_S1!AC29)/LCI_db1_S1!AB25+supply_chain_S1_BWM!B8*(LCI_db1_S1!AC69-LCI_db1_S1!AC73)/LCI_db1_S1!AB69)/LCIA_Methods!D2</f>
        <v>8.8107571382726047E-4</v>
      </c>
      <c r="C2" s="7">
        <f>(supply_chain_S1_BWM!B7*(LCI_db1_S1!AD25-LCI_db1_S1!AD29)/LCI_db1_S1!AB25+supply_chain_S1_BWM!B8*(LCI_db1_S1!AD69-LCI_db1_S1!AD73)/LCI_db1_S1!AB69)/LCIA_Methods!D3</f>
        <v>2.1720723202938746E-6</v>
      </c>
      <c r="D2" s="7">
        <f>(supply_chain_S1_BWM!B7*(LCI_db1_S1!AE25-LCI_db1_S1!AE29)/LCI_db1_S1!AB25+supply_chain_S1_BWM!B8*(LCI_db1_S1!AE69-LCI_db1_S1!AE73)/LCI_db1_S1!AB69)/LCIA_Methods!D4</f>
        <v>5.2834102683296065E-4</v>
      </c>
      <c r="E2" s="7">
        <f>(supply_chain_S1_BWM!B7*(LCI_db1_S1!AF25-LCI_db1_S1!AF29)/LCI_db1_S1!AB25+supply_chain_S1_BWM!B8*(LCI_db1_S1!AF69-LCI_db1_S1!AF73)/LCI_db1_S1!AB69)/LCIA_Methods!D5</f>
        <v>1.2774677522187148E-4</v>
      </c>
      <c r="F2" s="7">
        <f>(supply_chain_S1_BWM!B7*(LCI_db1_S1!AG25-LCI_db1_S1!AG29)/LCI_db1_S1!AB25+supply_chain_S1_BWM!B8*(LCI_db1_S1!AG69-LCI_db1_S1!AG73)/LCI_db1_S1!AB69)/LCIA_Methods!D6</f>
        <v>1.7737183879626954E-4</v>
      </c>
      <c r="G2" s="7">
        <f>(supply_chain_S1_BWM!B7*(LCI_db1_S1!AH25-LCI_db1_S1!AH29)/LCI_db1_S1!AB25+supply_chain_S1_BWM!B8*(LCI_db1_S1!AH69-LCI_db1_S1!AH73)/LCI_db1_S1!AB69)/LCIA_Methods!D7</f>
        <v>2.0835587212135558E-5</v>
      </c>
      <c r="H2" s="7">
        <f>(supply_chain_S1_BWM!B7*(LCI_db1_S1!AI25-LCI_db1_S1!AI29)/LCI_db1_S1!AB25+supply_chain_S1_BWM!B8*(LCI_db1_S1!AI69-LCI_db1_S1!AI73)/LCI_db1_S1!AB69)/LCIA_Methods!D8</f>
        <v>7.2793147613865447E-2</v>
      </c>
      <c r="I2" s="7">
        <f>(supply_chain_S1_BWM!B7*(LCI_db1_S1!AJ25-LCI_db1_S1!AJ29)/LCI_db1_S1!AB25+supply_chain_S1_BWM!B8*(LCI_db1_S1!AJ69-LCI_db1_S1!AJ73)/LCI_db1_S1!AB69)/LCIA_Methods!D9</f>
        <v>4.3958101889244862E-4</v>
      </c>
      <c r="J2" s="7">
        <f>(supply_chain_S1_BWM!B7*(LCI_db1_S1!AK25-LCI_db1_S1!AK29)/LCI_db1_S1!AB25+supply_chain_S1_BWM!B8*(LCI_db1_S1!AK69-LCI_db1_S1!AK73)/LCI_db1_S1!AB69)/LCIA_Methods!D10</f>
        <v>5.7691725347544108E-4</v>
      </c>
      <c r="K2" s="7">
        <f>(supply_chain_S1_BWM!B7*(LCI_db1_S1!AL25-LCI_db1_S1!AL29)/LCI_db1_S1!AB25+supply_chain_S1_BWM!B8*(LCI_db1_S1!AL69-LCI_db1_S1!AL73)/LCI_db1_S1!AB69)/LCIA_Methods!D11</f>
        <v>1.7804984871093863E-5</v>
      </c>
      <c r="L2" s="7">
        <f>(supply_chain_S1_BWM!B7*(LCI_db1_S1!AM25-LCI_db1_S1!AM29)/LCI_db1_S1!AB25+supply_chain_S1_BWM!B8*(LCI_db1_S1!AM69-LCI_db1_S1!AM73)/LCI_db1_S1!AB69)/LCIA_Methods!D12</f>
        <v>4.6591135774617394E-5</v>
      </c>
      <c r="M2" s="7">
        <f>(supply_chain_S1_BWM!B7*(LCI_db1_S1!AN25-LCI_db1_S1!AN29)/LCI_db1_S1!AB25+supply_chain_S1_BWM!B8*(LCI_db1_S1!AN69-LCI_db1_S1!AN73)/LCI_db1_S1!AB69)/LCIA_Methods!D13</f>
        <v>1.2093433778964008E-4</v>
      </c>
      <c r="N2" s="7">
        <f>(supply_chain_S1_BWM!B7*(LCI_db1_S1!AO25-LCI_db1_S1!AO29)/LCI_db1_S1!AB25+supply_chain_S1_BWM!B8*(LCI_db1_S1!AO69-LCI_db1_S1!AO73)/LCI_db1_S1!AB69)/LCIA_Methods!D14</f>
        <v>4.6591311047668521E-6</v>
      </c>
      <c r="O2" s="7">
        <f>(supply_chain_S1_BWM!B7*(LCI_db1_S1!AP25-LCI_db1_S1!AP29)/LCI_db1_S1!AB25+supply_chain_S1_BWM!B8*(LCI_db1_S1!AP69-LCI_db1_S1!AP73)/LCI_db1_S1!AB69)/LCIA_Methods!D15</f>
        <v>6.7325406824544519E-4</v>
      </c>
      <c r="P2" s="7">
        <f>(supply_chain_S1_BWM!B7*(LCI_db1_S1!AQ25-LCI_db1_S1!AQ29)/LCI_db1_S1!AB25+supply_chain_S1_BWM!B8*(LCI_db1_S1!AQ69-LCI_db1_S1!AQ73)/LCI_db1_S1!AB69)/LCIA_Methods!D16</f>
        <v>9.5702702747648349E-5</v>
      </c>
      <c r="Q2" s="7">
        <f>(supply_chain_S1_BWM!B7*(LCI_db1_S1!AR25-LCI_db1_S1!AR29)/LCI_db1_S1!AB25+supply_chain_S1_BWM!B8*(LCI_db1_S1!AR69-LCI_db1_S1!AR73)/LCI_db1_S1!AB69)/LCIA_Methods!D17</f>
        <v>4.7694355903773133E-4</v>
      </c>
    </row>
    <row r="3" spans="1:17" ht="52.5" x14ac:dyDescent="0.35">
      <c r="A3" s="5" t="s">
        <v>41</v>
      </c>
      <c r="B3" s="7">
        <f>(supply_chain_S1_BWM!B11*(LCI_db1_S1!AC38-LCI_db1_S1!AC44)/LCI_db1_S1!AB38+supply_chain_S1_BWM!B15*(LCI_db1_S1!AC82-LCI_db1_S1!AC88)/LCI_db1_S1!AB82)/LCIA_Methods!D2</f>
        <v>3.9718961527848949E-3</v>
      </c>
      <c r="C3" s="7">
        <f>(supply_chain_S1_BWM!B11*(LCI_db1_S1!AD38-LCI_db1_S1!AD44)/LCI_db1_S1!AB38+supply_chain_S1_BWM!B15*(LCI_db1_S1!AD82-LCI_db1_S1!AD88)/LCI_db1_S1!AB82)/LCIA_Methods!D3</f>
        <v>8.5287283271900225E-5</v>
      </c>
      <c r="D3" s="7">
        <f>(supply_chain_S1_BWM!B11*(LCI_db1_S1!AE38-LCI_db1_S1!AE44)/LCI_db1_S1!AB38+supply_chain_S1_BWM!B15*(LCI_db1_S1!AE82-LCI_db1_S1!AE88)/LCI_db1_S1!AB82)/LCIA_Methods!D4</f>
        <v>3.2337193528949905E-2</v>
      </c>
      <c r="E3" s="7">
        <f>(supply_chain_S1_BWM!B11*(LCI_db1_S1!AF38-LCI_db1_S1!AF44)/LCI_db1_S1!AB38+supply_chain_S1_BWM!B15*(LCI_db1_S1!AF82-LCI_db1_S1!AF88)/LCI_db1_S1!AB82)/LCIA_Methods!D5</f>
        <v>3.1930759158125604E-3</v>
      </c>
      <c r="F3" s="7">
        <f>(supply_chain_S1_BWM!B11*(LCI_db1_S1!AG38-LCI_db1_S1!AG44)/LCI_db1_S1!AB38+supply_chain_S1_BWM!B15*(LCI_db1_S1!AG82-LCI_db1_S1!AG88)/LCI_db1_S1!AB82)/LCIA_Methods!D6</f>
        <v>9.2125575118002113E-3</v>
      </c>
      <c r="G3" s="7">
        <f>(supply_chain_S1_BWM!B11*(LCI_db1_S1!AH38-LCI_db1_S1!AH44)/LCI_db1_S1!AB38+supply_chain_S1_BWM!B15*(LCI_db1_S1!AH82-LCI_db1_S1!AH88)/LCI_db1_S1!AB82)/LCIA_Methods!D7</f>
        <v>3.3814903571571597E-4</v>
      </c>
      <c r="H3" s="7">
        <f>(supply_chain_S1_BWM!B11*(LCI_db1_S1!AI38-LCI_db1_S1!AI44)/LCI_db1_S1!AB38+supply_chain_S1_BWM!B15*(LCI_db1_S1!AI82-LCI_db1_S1!AI88)/LCI_db1_S1!AB82)/LCIA_Methods!D8</f>
        <v>1.2003427142018154E-3</v>
      </c>
      <c r="I3" s="7">
        <f>(supply_chain_S1_BWM!B11*(LCI_db1_S1!AJ38-LCI_db1_S1!AJ44)/LCI_db1_S1!AB38+supply_chain_S1_BWM!B15*(LCI_db1_S1!AJ82-LCI_db1_S1!AJ88)/LCI_db1_S1!AB82)/LCIA_Methods!D9</f>
        <v>2.3537800964624968E-2</v>
      </c>
      <c r="J3" s="7">
        <f>(supply_chain_S1_BWM!B11*(LCI_db1_S1!AK38-LCI_db1_S1!AK44)/LCI_db1_S1!AB38+supply_chain_S1_BWM!B15*(LCI_db1_S1!AK82-LCI_db1_S1!AK88)/LCI_db1_S1!AB82)/LCIA_Methods!D10</f>
        <v>3.2738359290779763E-2</v>
      </c>
      <c r="K3" s="7">
        <f>(supply_chain_S1_BWM!B11*(LCI_db1_S1!AL38-LCI_db1_S1!AL44)/LCI_db1_S1!AB38+supply_chain_S1_BWM!B15*(LCI_db1_S1!AL82-LCI_db1_S1!AL88)/LCI_db1_S1!AB82)/LCIA_Methods!D11</f>
        <v>3.3684237631156059E-4</v>
      </c>
      <c r="L3" s="7">
        <f>(supply_chain_S1_BWM!B11*(LCI_db1_S1!AM38-LCI_db1_S1!AM44)/LCI_db1_S1!AB38+supply_chain_S1_BWM!B15*(LCI_db1_S1!AM82-LCI_db1_S1!AM88)/LCI_db1_S1!AB82)/LCIA_Methods!D12</f>
        <v>1.8936780825923184E-3</v>
      </c>
      <c r="M3" s="7">
        <f>(supply_chain_S1_BWM!B11*(LCI_db1_S1!AN38-LCI_db1_S1!AN44)/LCI_db1_S1!AB38+supply_chain_S1_BWM!B15*(LCI_db1_S1!AN82-LCI_db1_S1!AN88)/LCI_db1_S1!AB82)/LCIA_Methods!D13</f>
        <v>1.4746052073521367E-3</v>
      </c>
      <c r="N3" s="7">
        <f>(supply_chain_S1_BWM!B11*(LCI_db1_S1!AO38-LCI_db1_S1!AO44)/LCI_db1_S1!AB38+supply_chain_S1_BWM!B15*(LCI_db1_S1!AO82-LCI_db1_S1!AO88)/LCI_db1_S1!AB82)/LCIA_Methods!D14</f>
        <v>1.9138831565543483E-4</v>
      </c>
      <c r="O3" s="7">
        <f>(supply_chain_S1_BWM!B11*(LCI_db1_S1!AP38-LCI_db1_S1!AP44)/LCI_db1_S1!AB38+supply_chain_S1_BWM!B15*(LCI_db1_S1!AP82-LCI_db1_S1!AP88)/LCI_db1_S1!AB82)/LCIA_Methods!D15</f>
        <v>6.5007527381684123E-4</v>
      </c>
      <c r="P3" s="7">
        <f>(supply_chain_S1_BWM!B11*(LCI_db1_S1!AQ38-LCI_db1_S1!AQ44)/LCI_db1_S1!AB38+supply_chain_S1_BWM!B15*(LCI_db1_S1!AQ82-LCI_db1_S1!AQ88)/LCI_db1_S1!AB82)/LCIA_Methods!D16</f>
        <v>1.0869204184662281E-3</v>
      </c>
      <c r="Q3" s="7">
        <f>(supply_chain_S1_BWM!B11*(LCI_db1_S1!AR38-LCI_db1_S1!AR44)/LCI_db1_S1!AB38+supply_chain_S1_BWM!B15*(LCI_db1_S1!AR82-LCI_db1_S1!AR88)/LCI_db1_S1!AB82)/LCIA_Methods!D17</f>
        <v>2.8931926142774555E-3</v>
      </c>
    </row>
    <row r="4" spans="1:17" ht="39.5" x14ac:dyDescent="0.35">
      <c r="A4" s="5" t="s">
        <v>42</v>
      </c>
      <c r="B4" s="7">
        <f>(supply_chain_S1_BWM!B12*(LCI_db1_S1!AC51-LCI_db1_S1!AC59)/LCI_db1_S1!AB51+supply_chain_S1_BWM!B16*(LCI_db1_S1!AC95-LCI_db1_S1!AC103)/LCI_db1_S1!AB95)/LCIA_Methods!D2</f>
        <v>8.1546874951693594E-3</v>
      </c>
      <c r="C4" s="7">
        <f>(supply_chain_S1_BWM!B12*(LCI_db1_S1!AD51-LCI_db1_S1!AD59)/LCI_db1_S1!AB51+supply_chain_S1_BWM!B16*(LCI_db1_S1!AD95-LCI_db1_S1!AD103)/LCI_db1_S1!AB95)/LCIA_Methods!D3</f>
        <v>1.1781049812566161E-4</v>
      </c>
      <c r="D4" s="7">
        <f>(supply_chain_S1_BWM!B12*(LCI_db1_S1!AE51-LCI_db1_S1!AE59)/LCI_db1_S1!AB51+supply_chain_S1_BWM!B16*(LCI_db1_S1!AE95-LCI_db1_S1!AE103)/LCI_db1_S1!AB95)/LCIA_Methods!D4</f>
        <v>1.8971964144951101E-2</v>
      </c>
      <c r="E4" s="7">
        <f>(supply_chain_S1_BWM!B12*(LCI_db1_S1!AF51-LCI_db1_S1!AF59)/LCI_db1_S1!AB51+supply_chain_S1_BWM!B16*(LCI_db1_S1!AF95-LCI_db1_S1!AF103)/LCI_db1_S1!AB95)/LCIA_Methods!D5</f>
        <v>7.6228298133793762E-3</v>
      </c>
      <c r="F4" s="7">
        <f>(supply_chain_S1_BWM!B12*(LCI_db1_S1!AG51-LCI_db1_S1!AG59)/LCI_db1_S1!AB51+supply_chain_S1_BWM!B16*(LCI_db1_S1!AG95-LCI_db1_S1!AG103)/LCI_db1_S1!AB95)/LCIA_Methods!D6</f>
        <v>3.3457960868034761E-3</v>
      </c>
      <c r="G4" s="7">
        <f>(supply_chain_S1_BWM!B12*(LCI_db1_S1!AH51-LCI_db1_S1!AH59)/LCI_db1_S1!AB51+supply_chain_S1_BWM!B16*(LCI_db1_S1!AH95-LCI_db1_S1!AH103)/LCI_db1_S1!AB95)/LCIA_Methods!D7</f>
        <v>2.5293194730605551E-4</v>
      </c>
      <c r="H4" s="7">
        <f>(supply_chain_S1_BWM!B12*(LCI_db1_S1!AI51-LCI_db1_S1!AI59)/LCI_db1_S1!AB51+supply_chain_S1_BWM!B16*(LCI_db1_S1!AI95-LCI_db1_S1!AI103)/LCI_db1_S1!AB95)/LCIA_Methods!D8</f>
        <v>1.7464028794878853E-3</v>
      </c>
      <c r="I4" s="7">
        <f>(supply_chain_S1_BWM!B12*(LCI_db1_S1!AJ51-LCI_db1_S1!AJ59)/LCI_db1_S1!AB51+supply_chain_S1_BWM!B16*(LCI_db1_S1!AJ95-LCI_db1_S1!AJ103)/LCI_db1_S1!AB95)/LCIA_Methods!D9</f>
        <v>9.6725094039468553E-4</v>
      </c>
      <c r="J4" s="7">
        <f>(supply_chain_S1_BWM!B12*(LCI_db1_S1!AK51-LCI_db1_S1!AK59)/LCI_db1_S1!AB51+supply_chain_S1_BWM!B16*(LCI_db1_S1!AK95-LCI_db1_S1!AK103)/LCI_db1_S1!AB95)/LCIA_Methods!D10</f>
        <v>1.025936035108122E-3</v>
      </c>
      <c r="K4" s="7">
        <f>(supply_chain_S1_BWM!B12*(LCI_db1_S1!AL51-LCI_db1_S1!AL59)/LCI_db1_S1!AB51+supply_chain_S1_BWM!B16*(LCI_db1_S1!AL95-LCI_db1_S1!AL103)/LCI_db1_S1!AB95)/LCIA_Methods!D11</f>
        <v>3.3992368921101341E-4</v>
      </c>
      <c r="L4" s="7">
        <f>(supply_chain_S1_BWM!B12*(LCI_db1_S1!AM51-LCI_db1_S1!AM59)/LCI_db1_S1!AB51+supply_chain_S1_BWM!B16*(LCI_db1_S1!AM95-LCI_db1_S1!AM103)/LCI_db1_S1!AB95)/LCIA_Methods!D12</f>
        <v>6.8683733921155396E-4</v>
      </c>
      <c r="M4" s="7">
        <f>(supply_chain_S1_BWM!B12*(LCI_db1_S1!AN51-LCI_db1_S1!AN59)/LCI_db1_S1!AB51+supply_chain_S1_BWM!B16*(LCI_db1_S1!AN95-LCI_db1_S1!AN103)/LCI_db1_S1!AB95)/LCIA_Methods!D13</f>
        <v>1.097404081664098E-3</v>
      </c>
      <c r="N4" s="7">
        <f>(supply_chain_S1_BWM!B12*(LCI_db1_S1!AO51-LCI_db1_S1!AO59)/LCI_db1_S1!AB51+supply_chain_S1_BWM!B16*(LCI_db1_S1!AO95-LCI_db1_S1!AO103)/LCI_db1_S1!AB95)/LCIA_Methods!D14</f>
        <v>1.6276496798439224E-4</v>
      </c>
      <c r="O4" s="7">
        <f>(supply_chain_S1_BWM!B12*(LCI_db1_S1!AP51-LCI_db1_S1!AP59)/LCI_db1_S1!AB51+supply_chain_S1_BWM!B16*(LCI_db1_S1!AP95-LCI_db1_S1!AP103)/LCI_db1_S1!AB95)/LCIA_Methods!D15</f>
        <v>1.6214742617697293E-4</v>
      </c>
      <c r="P4" s="7">
        <f>(supply_chain_S1_BWM!B12*(LCI_db1_S1!AQ51-LCI_db1_S1!AQ59)/LCI_db1_S1!AB51+supply_chain_S1_BWM!B16*(LCI_db1_S1!AQ95-LCI_db1_S1!AQ103)/LCI_db1_S1!AB95)/LCIA_Methods!D16</f>
        <v>1.1557737604198516E-3</v>
      </c>
      <c r="Q4" s="7">
        <f>(supply_chain_S1_BWM!B12*(LCI_db1_S1!AR51-LCI_db1_S1!AR59)/LCI_db1_S1!AB51+supply_chain_S1_BWM!B16*(LCI_db1_S1!AR95-LCI_db1_S1!AR103)/LCI_db1_S1!AB95)/LCIA_Methods!D17</f>
        <v>2.9832646892919441E-3</v>
      </c>
    </row>
    <row r="5" spans="1:17" x14ac:dyDescent="0.35">
      <c r="A5" s="5" t="s">
        <v>43</v>
      </c>
      <c r="B5" s="7">
        <f>(supply_chain_S1_BWM!B20*(LCI_db1_S1!AC29)/LCI_db1_S1!AB29)/LCIA_Methods!D2</f>
        <v>-2.6696680275478294E-4</v>
      </c>
      <c r="C5" s="7">
        <f>(supply_chain_S1_BWM!B20*(LCI_db1_S1!AD29)/LCI_db1_S1!AB29)/LCIA_Methods!D3</f>
        <v>-2.1346696690201469E-5</v>
      </c>
      <c r="D5" s="7">
        <f>(supply_chain_S1_BWM!B20*(LCI_db1_S1!AE29)/LCI_db1_S1!AB29)/LCIA_Methods!D4</f>
        <v>-2.0107789470549951E-3</v>
      </c>
      <c r="E5" s="7">
        <f>(supply_chain_S1_BWM!B20*(LCI_db1_S1!AF29)/LCI_db1_S1!AB29)/LCIA_Methods!D5</f>
        <v>-7.012730681365128E-4</v>
      </c>
      <c r="F5" s="7">
        <f>(supply_chain_S1_BWM!B20*(LCI_db1_S1!AG29)/LCI_db1_S1!AB29)/LCIA_Methods!D6</f>
        <v>-3.1690864756863074E-4</v>
      </c>
      <c r="G5" s="7">
        <f>(supply_chain_S1_BWM!B20*(LCI_db1_S1!AH29)/LCI_db1_S1!AB29)/LCIA_Methods!D7</f>
        <v>-4.0285630588861345E-5</v>
      </c>
      <c r="H5" s="7">
        <f>(supply_chain_S1_BWM!B20*(LCI_db1_S1!AI29)/LCI_db1_S1!AB29)/LCIA_Methods!D8</f>
        <v>-4.2264958157889099E-4</v>
      </c>
      <c r="I5" s="7">
        <f>(supply_chain_S1_BWM!B20*(LCI_db1_S1!AJ29)/LCI_db1_S1!AB29)/LCIA_Methods!D9</f>
        <v>-2.6097475951775237E-4</v>
      </c>
      <c r="J5" s="7">
        <f>(supply_chain_S1_BWM!B20*(LCI_db1_S1!AK29)/LCI_db1_S1!AB29)/LCIA_Methods!D10</f>
        <v>-3.4329189684273415E-4</v>
      </c>
      <c r="K5" s="7">
        <f>(supply_chain_S1_BWM!B20*(LCI_db1_S1!AL29)/LCI_db1_S1!AB29)/LCIA_Methods!D11</f>
        <v>-2.1545378671484378E-5</v>
      </c>
      <c r="L5" s="7">
        <f>(supply_chain_S1_BWM!B20*(LCI_db1_S1!AM29)/LCI_db1_S1!AB29)/LCIA_Methods!D12</f>
        <v>-1.9535553208081694E-4</v>
      </c>
      <c r="M5" s="7">
        <f>(supply_chain_S1_BWM!B20*(LCI_db1_S1!AN29)/LCI_db1_S1!AB29)/LCIA_Methods!D13</f>
        <v>-5.281742349372699E-4</v>
      </c>
      <c r="N5" s="7">
        <f>(supply_chain_S1_BWM!B20*(LCI_db1_S1!AO29)/LCI_db1_S1!AB29)/LCIA_Methods!D14</f>
        <v>-3.2876971623353506E-5</v>
      </c>
      <c r="O5" s="7">
        <f>(supply_chain_S1_BWM!B20*(LCI_db1_S1!AP29)/LCI_db1_S1!AB29)/LCIA_Methods!D15</f>
        <v>-1.6590820742890536E-5</v>
      </c>
      <c r="P5" s="7">
        <f>(supply_chain_S1_BWM!B20*(LCI_db1_S1!AQ29)/LCI_db1_S1!AB29)/LCIA_Methods!D16</f>
        <v>-1.374411671595528E-4</v>
      </c>
      <c r="Q5" s="7">
        <f>(supply_chain_S1_BWM!B20*(LCI_db1_S1!AR29)/LCI_db1_S1!AB29)/LCIA_Methods!D17</f>
        <v>-5.3681708714418497E-4</v>
      </c>
    </row>
    <row r="6" spans="1:17" x14ac:dyDescent="0.35">
      <c r="A6" s="5" t="s">
        <v>44</v>
      </c>
      <c r="B6" s="7">
        <f>(supply_chain_S1_BWM!B40*(LCI_db1_S1!AC59)/LCI_db1_S1!AB59)/LCIA_Methods!D2</f>
        <v>-3.5604397326066978E-3</v>
      </c>
      <c r="C6" s="7">
        <f>(supply_chain_S1_BWM!B40*(LCI_db1_S1!AD59)/LCI_db1_S1!AB59)/LCIA_Methods!D3</f>
        <v>-5.8843437346243719E-5</v>
      </c>
      <c r="D6" s="7">
        <f>(supply_chain_S1_BWM!B40*(LCI_db1_S1!AE59)/LCI_db1_S1!AB59)/LCIA_Methods!D4</f>
        <v>-7.8514737068994325E-3</v>
      </c>
      <c r="E6" s="7">
        <f>(supply_chain_S1_BWM!B40*(LCI_db1_S1!AF59)/LCI_db1_S1!AB59)/LCIA_Methods!D5</f>
        <v>-4.7986046167775194E-3</v>
      </c>
      <c r="F6" s="7">
        <f>(supply_chain_S1_BWM!B40*(LCI_db1_S1!AG59)/LCI_db1_S1!AB59)/LCIA_Methods!D6</f>
        <v>-3.7455414156122037E-3</v>
      </c>
      <c r="G6" s="7">
        <f>(supply_chain_S1_BWM!B40*(LCI_db1_S1!AH59)/LCI_db1_S1!AB59)/LCIA_Methods!D7</f>
        <v>-2.3656624597402748E-4</v>
      </c>
      <c r="H6" s="7">
        <f>(supply_chain_S1_BWM!B40*(LCI_db1_S1!AI59)/LCI_db1_S1!AB59)/LCIA_Methods!D8</f>
        <v>-9.1748371737606163E-4</v>
      </c>
      <c r="I6" s="7">
        <f>(supply_chain_S1_BWM!B40*(LCI_db1_S1!AJ59)/LCI_db1_S1!AB59)/LCIA_Methods!D9</f>
        <v>-3.4400142711403193E-3</v>
      </c>
      <c r="J6" s="7">
        <f>(supply_chain_S1_BWM!B40*(LCI_db1_S1!AK59)/LCI_db1_S1!AB59)/LCIA_Methods!D10</f>
        <v>-4.6084163614477022E-3</v>
      </c>
      <c r="K6" s="7">
        <f>(supply_chain_S1_BWM!B40*(LCI_db1_S1!AL59)/LCI_db1_S1!AB59)/LCIA_Methods!D11</f>
        <v>-1.1444523534306777E-4</v>
      </c>
      <c r="L6" s="7">
        <f>(supply_chain_S1_BWM!B40*(LCI_db1_S1!AM59)/LCI_db1_S1!AB59)/LCIA_Methods!D12</f>
        <v>-4.8822596812727047E-4</v>
      </c>
      <c r="M6" s="7">
        <f>(supply_chain_S1_BWM!B40*(LCI_db1_S1!AN59)/LCI_db1_S1!AB59)/LCIA_Methods!D13</f>
        <v>-6.3577763223023488E-4</v>
      </c>
      <c r="N6" s="7">
        <f>(supply_chain_S1_BWM!B40*(LCI_db1_S1!AO59)/LCI_db1_S1!AB59)/LCIA_Methods!D14</f>
        <v>-1.9212078258465341E-4</v>
      </c>
      <c r="O6" s="7">
        <f>(supply_chain_S1_BWM!B40*(LCI_db1_S1!AP59)/LCI_db1_S1!AB59)/LCIA_Methods!D15</f>
        <v>-1.4474979189742202E-4</v>
      </c>
      <c r="P6" s="7">
        <f>(supply_chain_S1_BWM!B40*(LCI_db1_S1!AQ59)/LCI_db1_S1!AB59)/LCIA_Methods!D16</f>
        <v>-1.09585458409803E-3</v>
      </c>
      <c r="Q6" s="7">
        <f>(supply_chain_S1_BWM!B40*(LCI_db1_S1!AR59)/LCI_db1_S1!AB59)/LCIA_Methods!D17</f>
        <v>-1.9595505722112133E-3</v>
      </c>
    </row>
    <row r="7" spans="1:17" x14ac:dyDescent="0.35">
      <c r="A7" s="5" t="s">
        <v>45</v>
      </c>
      <c r="B7" s="7">
        <f>LCA_db1_S1!B2*ABS(supply_chain_S1_BWM!B2)-SUM(B2:B6)</f>
        <v>5.921774192941957E-3</v>
      </c>
      <c r="C7" s="7">
        <f>LCA_db1_S1!C2*ABS(supply_chain_S1_BWM!B2)-SUM(C2:C6)</f>
        <v>4.7164984963544445E-4</v>
      </c>
      <c r="D7" s="7">
        <f>LCA_db1_S1!D2*ABS(supply_chain_S1_BWM!B2)-SUM(D2:D6)</f>
        <v>1.5069961927344042E-2</v>
      </c>
      <c r="E7" s="7">
        <f>LCA_db1_S1!E2*ABS(supply_chain_S1_BWM!B2)-SUM(E2:E6)</f>
        <v>9.5268908388925905E-3</v>
      </c>
      <c r="F7" s="7">
        <f>LCA_db1_S1!F2*ABS(supply_chain_S1_BWM!B2)-SUM(F2:F6)</f>
        <v>7.6799522189892784E-3</v>
      </c>
      <c r="G7" s="7">
        <f>LCA_db1_S1!G2*ABS(supply_chain_S1_BWM!B2)-SUM(G2:G6)</f>
        <v>7.7917567135296335E-4</v>
      </c>
      <c r="H7" s="7">
        <f>LCA_db1_S1!H2*ABS(supply_chain_S1_BWM!B2)-SUM(H2:H6)</f>
        <v>9.3951903037274437E-3</v>
      </c>
      <c r="I7" s="7">
        <f>LCA_db1_S1!I2*ABS(supply_chain_S1_BWM!B2)-SUM(I2:I6)</f>
        <v>4.8294634501681484E-3</v>
      </c>
      <c r="J7" s="7">
        <f>LCA_db1_S1!J2*ABS(supply_chain_S1_BWM!B2)-SUM(J2:J6)</f>
        <v>6.2986761102538716E-3</v>
      </c>
      <c r="K7" s="7">
        <f>LCA_db1_S1!K2*ABS(supply_chain_S1_BWM!B2)-SUM(K2:K6)</f>
        <v>2.0111813135403759E-4</v>
      </c>
      <c r="L7" s="7">
        <f>LCA_db1_S1!L2*ABS(supply_chain_S1_BWM!B2)-SUM(L2:L6)</f>
        <v>3.5827200382941328E-3</v>
      </c>
      <c r="M7" s="7">
        <f>LCA_db1_S1!M2*ABS(supply_chain_S1_BWM!B2)-SUM(M2:M6)</f>
        <v>5.1528046602825426E-3</v>
      </c>
      <c r="N7" s="7">
        <f>LCA_db1_S1!N2*ABS(supply_chain_S1_BWM!B2)-SUM(N2:N6)</f>
        <v>2.583066740242787E-4</v>
      </c>
      <c r="O7" s="7">
        <f>LCA_db1_S1!O2*ABS(supply_chain_S1_BWM!B2)-SUM(O2:O6)</f>
        <v>1.7160124051452015E-4</v>
      </c>
      <c r="P7" s="7">
        <f>LCA_db1_S1!P2*ABS(supply_chain_S1_BWM!B2)-SUM(P2:P6)</f>
        <v>1.5743903871495702E-3</v>
      </c>
      <c r="Q7" s="7">
        <f>LCA_db1_S1!Q2*ABS(supply_chain_S1_BWM!B2)-SUM(Q2:Q6)</f>
        <v>1.0815173056728128E-2</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(supply_chain_S2_BWM!B7*(LCI_db1_S2!AC25-LCI_db1_S2!AC29)/LCI_db1_S2!AB25+supply_chain_S2_BWM!B8*(LCI_db1_S2!AC69-LCI_db1_S2!AC73)/LCI_db1_S2!AB69)/LCIA_Methods!D2</f>
        <v>8.8107571382726047E-4</v>
      </c>
      <c r="C2" s="7">
        <f>(supply_chain_S2_BWM!B7*(LCI_db1_S2!AD25-LCI_db1_S2!AD29)/LCI_db1_S2!AB25+supply_chain_S2_BWM!B8*(LCI_db1_S2!AD69-LCI_db1_S2!AD73)/LCI_db1_S2!AB69)/LCIA_Methods!D3</f>
        <v>2.1720723202938746E-6</v>
      </c>
      <c r="D2" s="7">
        <f>(supply_chain_S2_BWM!B7*(LCI_db1_S2!AE25-LCI_db1_S2!AE29)/LCI_db1_S2!AB25+supply_chain_S2_BWM!B8*(LCI_db1_S2!AE69-LCI_db1_S2!AE73)/LCI_db1_S2!AB69)/LCIA_Methods!D4</f>
        <v>5.2834102683296065E-4</v>
      </c>
      <c r="E2" s="7">
        <f>(supply_chain_S2_BWM!B7*(LCI_db1_S2!AF25-LCI_db1_S2!AF29)/LCI_db1_S2!AB25+supply_chain_S2_BWM!B8*(LCI_db1_S2!AF69-LCI_db1_S2!AF73)/LCI_db1_S2!AB69)/LCIA_Methods!D5</f>
        <v>1.2774677522187148E-4</v>
      </c>
      <c r="F2" s="7">
        <f>(supply_chain_S2_BWM!B7*(LCI_db1_S2!AG25-LCI_db1_S2!AG29)/LCI_db1_S2!AB25+supply_chain_S2_BWM!B8*(LCI_db1_S2!AG69-LCI_db1_S2!AG73)/LCI_db1_S2!AB69)/LCIA_Methods!D6</f>
        <v>1.7737183879626954E-4</v>
      </c>
      <c r="G2" s="7">
        <f>(supply_chain_S2_BWM!B7*(LCI_db1_S2!AH25-LCI_db1_S2!AH29)/LCI_db1_S2!AB25+supply_chain_S2_BWM!B8*(LCI_db1_S2!AH69-LCI_db1_S2!AH73)/LCI_db1_S2!AB69)/LCIA_Methods!D7</f>
        <v>2.0835587212135558E-5</v>
      </c>
      <c r="H2" s="7">
        <f>(supply_chain_S2_BWM!B7*(LCI_db1_S2!AI25-LCI_db1_S2!AI29)/LCI_db1_S2!AB25+supply_chain_S2_BWM!B8*(LCI_db1_S2!AI69-LCI_db1_S2!AI73)/LCI_db1_S2!AB69)/LCIA_Methods!D8</f>
        <v>7.2793147613865447E-2</v>
      </c>
      <c r="I2" s="7">
        <f>(supply_chain_S2_BWM!B7*(LCI_db1_S2!AJ25-LCI_db1_S2!AJ29)/LCI_db1_S2!AB25+supply_chain_S2_BWM!B8*(LCI_db1_S2!AJ69-LCI_db1_S2!AJ73)/LCI_db1_S2!AB69)/LCIA_Methods!D9</f>
        <v>4.3958101889244862E-4</v>
      </c>
      <c r="J2" s="7">
        <f>(supply_chain_S2_BWM!B7*(LCI_db1_S2!AK25-LCI_db1_S2!AK29)/LCI_db1_S2!AB25+supply_chain_S2_BWM!B8*(LCI_db1_S2!AK69-LCI_db1_S2!AK73)/LCI_db1_S2!AB69)/LCIA_Methods!D10</f>
        <v>5.7691725347544108E-4</v>
      </c>
      <c r="K2" s="7">
        <f>(supply_chain_S2_BWM!B7*(LCI_db1_S2!AL25-LCI_db1_S2!AL29)/LCI_db1_S2!AB25+supply_chain_S2_BWM!B8*(LCI_db1_S2!AL69-LCI_db1_S2!AL73)/LCI_db1_S2!AB69)/LCIA_Methods!D11</f>
        <v>1.7804984871093863E-5</v>
      </c>
      <c r="L2" s="7">
        <f>(supply_chain_S2_BWM!B7*(LCI_db1_S2!AM25-LCI_db1_S2!AM29)/LCI_db1_S2!AB25+supply_chain_S2_BWM!B8*(LCI_db1_S2!AM69-LCI_db1_S2!AM73)/LCI_db1_S2!AB69)/LCIA_Methods!D12</f>
        <v>4.6591135774617394E-5</v>
      </c>
      <c r="M2" s="7">
        <f>(supply_chain_S2_BWM!B7*(LCI_db1_S2!AN25-LCI_db1_S2!AN29)/LCI_db1_S2!AB25+supply_chain_S2_BWM!B8*(LCI_db1_S2!AN69-LCI_db1_S2!AN73)/LCI_db1_S2!AB69)/LCIA_Methods!D13</f>
        <v>1.2093433778964008E-4</v>
      </c>
      <c r="N2" s="7">
        <f>(supply_chain_S2_BWM!B7*(LCI_db1_S2!AO25-LCI_db1_S2!AO29)/LCI_db1_S2!AB25+supply_chain_S2_BWM!B8*(LCI_db1_S2!AO69-LCI_db1_S2!AO73)/LCI_db1_S2!AB69)/LCIA_Methods!D14</f>
        <v>4.6591311047668521E-6</v>
      </c>
      <c r="O2" s="7">
        <f>(supply_chain_S2_BWM!B7*(LCI_db1_S2!AP25-LCI_db1_S2!AP29)/LCI_db1_S2!AB25+supply_chain_S2_BWM!B8*(LCI_db1_S2!AP69-LCI_db1_S2!AP73)/LCI_db1_S2!AB69)/LCIA_Methods!D15</f>
        <v>6.7325406824544519E-4</v>
      </c>
      <c r="P2" s="7">
        <f>(supply_chain_S2_BWM!B7*(LCI_db1_S2!AQ25-LCI_db1_S2!AQ29)/LCI_db1_S2!AB25+supply_chain_S2_BWM!B8*(LCI_db1_S2!AQ69-LCI_db1_S2!AQ73)/LCI_db1_S2!AB69)/LCIA_Methods!D16</f>
        <v>9.5702702747648349E-5</v>
      </c>
      <c r="Q2" s="7">
        <f>(supply_chain_S2_BWM!B7*(LCI_db1_S2!AR25-LCI_db1_S2!AR29)/LCI_db1_S2!AB25+supply_chain_S2_BWM!B8*(LCI_db1_S2!AR69-LCI_db1_S2!AR73)/LCI_db1_S2!AB69)/LCIA_Methods!D17</f>
        <v>4.7694355903773133E-4</v>
      </c>
    </row>
    <row r="3" spans="1:17" ht="52.5" x14ac:dyDescent="0.35">
      <c r="A3" s="5" t="s">
        <v>41</v>
      </c>
      <c r="B3" s="7">
        <f>(supply_chain_S2_BWM!B11*(LCI_db1_S2!AC38-LCI_db1_S2!AC44)/LCI_db1_S2!AB38+supply_chain_S2_BWM!B15*(LCI_db1_S2!AC82-LCI_db1_S2!AC88)/LCI_db1_S2!AB82)/LCIA_Methods!D2</f>
        <v>3.9718961527848949E-3</v>
      </c>
      <c r="C3" s="7">
        <f>(supply_chain_S2_BWM!B11*(LCI_db1_S2!AD38-LCI_db1_S2!AD44)/LCI_db1_S2!AB38+supply_chain_S2_BWM!B15*(LCI_db1_S2!AD82-LCI_db1_S2!AD88)/LCI_db1_S2!AB82)/LCIA_Methods!D3</f>
        <v>8.5287283271900225E-5</v>
      </c>
      <c r="D3" s="7">
        <f>(supply_chain_S2_BWM!B11*(LCI_db1_S2!AE38-LCI_db1_S2!AE44)/LCI_db1_S2!AB38+supply_chain_S2_BWM!B15*(LCI_db1_S2!AE82-LCI_db1_S2!AE88)/LCI_db1_S2!AB82)/LCIA_Methods!D4</f>
        <v>3.2337193528949905E-2</v>
      </c>
      <c r="E3" s="7">
        <f>(supply_chain_S2_BWM!B11*(LCI_db1_S2!AF38-LCI_db1_S2!AF44)/LCI_db1_S2!AB38+supply_chain_S2_BWM!B15*(LCI_db1_S2!AF82-LCI_db1_S2!AF88)/LCI_db1_S2!AB82)/LCIA_Methods!D5</f>
        <v>3.1930759158125604E-3</v>
      </c>
      <c r="F3" s="7">
        <f>(supply_chain_S2_BWM!B11*(LCI_db1_S2!AG38-LCI_db1_S2!AG44)/LCI_db1_S2!AB38+supply_chain_S2_BWM!B15*(LCI_db1_S2!AG82-LCI_db1_S2!AG88)/LCI_db1_S2!AB82)/LCIA_Methods!D6</f>
        <v>9.2125575118002113E-3</v>
      </c>
      <c r="G3" s="7">
        <f>(supply_chain_S2_BWM!B11*(LCI_db1_S2!AH38-LCI_db1_S2!AH44)/LCI_db1_S2!AB38+supply_chain_S2_BWM!B15*(LCI_db1_S2!AH82-LCI_db1_S2!AH88)/LCI_db1_S2!AB82)/LCIA_Methods!D7</f>
        <v>3.3814903571571597E-4</v>
      </c>
      <c r="H3" s="7">
        <f>(supply_chain_S2_BWM!B11*(LCI_db1_S2!AI38-LCI_db1_S2!AI44)/LCI_db1_S2!AB38+supply_chain_S2_BWM!B15*(LCI_db1_S2!AI82-LCI_db1_S2!AI88)/LCI_db1_S2!AB82)/LCIA_Methods!D8</f>
        <v>1.2003427142018154E-3</v>
      </c>
      <c r="I3" s="7">
        <f>(supply_chain_S2_BWM!B11*(LCI_db1_S2!AJ38-LCI_db1_S2!AJ44)/LCI_db1_S2!AB38+supply_chain_S2_BWM!B15*(LCI_db1_S2!AJ82-LCI_db1_S2!AJ88)/LCI_db1_S2!AB82)/LCIA_Methods!D9</f>
        <v>2.3537800964624968E-2</v>
      </c>
      <c r="J3" s="7">
        <f>(supply_chain_S2_BWM!B11*(LCI_db1_S2!AK38-LCI_db1_S2!AK44)/LCI_db1_S2!AB38+supply_chain_S2_BWM!B15*(LCI_db1_S2!AK82-LCI_db1_S2!AK88)/LCI_db1_S2!AB82)/LCIA_Methods!D10</f>
        <v>3.2738359290779763E-2</v>
      </c>
      <c r="K3" s="7">
        <f>(supply_chain_S2_BWM!B11*(LCI_db1_S2!AL38-LCI_db1_S2!AL44)/LCI_db1_S2!AB38+supply_chain_S2_BWM!B15*(LCI_db1_S2!AL82-LCI_db1_S2!AL88)/LCI_db1_S2!AB82)/LCIA_Methods!D11</f>
        <v>3.3684237631156059E-4</v>
      </c>
      <c r="L3" s="7">
        <f>(supply_chain_S2_BWM!B11*(LCI_db1_S2!AM38-LCI_db1_S2!AM44)/LCI_db1_S2!AB38+supply_chain_S2_BWM!B15*(LCI_db1_S2!AM82-LCI_db1_S2!AM88)/LCI_db1_S2!AB82)/LCIA_Methods!D12</f>
        <v>1.8936780825923184E-3</v>
      </c>
      <c r="M3" s="7">
        <f>(supply_chain_S2_BWM!B11*(LCI_db1_S2!AN38-LCI_db1_S2!AN44)/LCI_db1_S2!AB38+supply_chain_S2_BWM!B15*(LCI_db1_S2!AN82-LCI_db1_S2!AN88)/LCI_db1_S2!AB82)/LCIA_Methods!D13</f>
        <v>1.4746052073521367E-3</v>
      </c>
      <c r="N3" s="7">
        <f>(supply_chain_S2_BWM!B11*(LCI_db1_S2!AO38-LCI_db1_S2!AO44)/LCI_db1_S2!AB38+supply_chain_S2_BWM!B15*(LCI_db1_S2!AO82-LCI_db1_S2!AO88)/LCI_db1_S2!AB82)/LCIA_Methods!D14</f>
        <v>1.9138831565543483E-4</v>
      </c>
      <c r="O3" s="7">
        <f>(supply_chain_S2_BWM!B11*(LCI_db1_S2!AP38-LCI_db1_S2!AP44)/LCI_db1_S2!AB38+supply_chain_S2_BWM!B15*(LCI_db1_S2!AP82-LCI_db1_S2!AP88)/LCI_db1_S2!AB82)/LCIA_Methods!D15</f>
        <v>6.5007527381684123E-4</v>
      </c>
      <c r="P3" s="7">
        <f>(supply_chain_S2_BWM!B11*(LCI_db1_S2!AQ38-LCI_db1_S2!AQ44)/LCI_db1_S2!AB38+supply_chain_S2_BWM!B15*(LCI_db1_S2!AQ82-LCI_db1_S2!AQ88)/LCI_db1_S2!AB82)/LCIA_Methods!D16</f>
        <v>1.0869204184662281E-3</v>
      </c>
      <c r="Q3" s="7">
        <f>(supply_chain_S2_BWM!B11*(LCI_db1_S2!AR38-LCI_db1_S2!AR44)/LCI_db1_S2!AB38+supply_chain_S2_BWM!B15*(LCI_db1_S2!AR82-LCI_db1_S2!AR88)/LCI_db1_S2!AB82)/LCIA_Methods!D17</f>
        <v>2.8931926142774555E-3</v>
      </c>
    </row>
    <row r="4" spans="1:17" ht="39.5" x14ac:dyDescent="0.35">
      <c r="A4" s="5" t="s">
        <v>42</v>
      </c>
      <c r="B4" s="7">
        <f>(supply_chain_S2_BWM!B12*(LCI_db1_S2!AC51-LCI_db1_S2!AC59)/LCI_db1_S2!AB51+supply_chain_S2_BWM!B16*(LCI_db1_S2!AC95-LCI_db1_S2!AC103)/LCI_db1_S2!AB95)/LCIA_Methods!D2</f>
        <v>8.1546874951693594E-3</v>
      </c>
      <c r="C4" s="7">
        <f>(supply_chain_S2_BWM!B12*(LCI_db1_S2!AD51-LCI_db1_S2!AD59)/LCI_db1_S2!AB51+supply_chain_S2_BWM!B16*(LCI_db1_S2!AD95-LCI_db1_S2!AD103)/LCI_db1_S2!AB95)/LCIA_Methods!D3</f>
        <v>1.1781049812566161E-4</v>
      </c>
      <c r="D4" s="7">
        <f>(supply_chain_S2_BWM!B12*(LCI_db1_S2!AE51-LCI_db1_S2!AE59)/LCI_db1_S2!AB51+supply_chain_S2_BWM!B16*(LCI_db1_S2!AE95-LCI_db1_S2!AE103)/LCI_db1_S2!AB95)/LCIA_Methods!D4</f>
        <v>1.8971964144951101E-2</v>
      </c>
      <c r="E4" s="7">
        <f>(supply_chain_S2_BWM!B12*(LCI_db1_S2!AF51-LCI_db1_S2!AF59)/LCI_db1_S2!AB51+supply_chain_S2_BWM!B16*(LCI_db1_S2!AF95-LCI_db1_S2!AF103)/LCI_db1_S2!AB95)/LCIA_Methods!D5</f>
        <v>7.6228298133793762E-3</v>
      </c>
      <c r="F4" s="7">
        <f>(supply_chain_S2_BWM!B12*(LCI_db1_S2!AG51-LCI_db1_S2!AG59)/LCI_db1_S2!AB51+supply_chain_S2_BWM!B16*(LCI_db1_S2!AG95-LCI_db1_S2!AG103)/LCI_db1_S2!AB95)/LCIA_Methods!D6</f>
        <v>3.3457960868034761E-3</v>
      </c>
      <c r="G4" s="7">
        <f>(supply_chain_S2_BWM!B12*(LCI_db1_S2!AH51-LCI_db1_S2!AH59)/LCI_db1_S2!AB51+supply_chain_S2_BWM!B16*(LCI_db1_S2!AH95-LCI_db1_S2!AH103)/LCI_db1_S2!AB95)/LCIA_Methods!D7</f>
        <v>2.5293194730605551E-4</v>
      </c>
      <c r="H4" s="7">
        <f>(supply_chain_S2_BWM!B12*(LCI_db1_S2!AI51-LCI_db1_S2!AI59)/LCI_db1_S2!AB51+supply_chain_S2_BWM!B16*(LCI_db1_S2!AI95-LCI_db1_S2!AI103)/LCI_db1_S2!AB95)/LCIA_Methods!D8</f>
        <v>1.7464028794878853E-3</v>
      </c>
      <c r="I4" s="7">
        <f>(supply_chain_S2_BWM!B12*(LCI_db1_S2!AJ51-LCI_db1_S2!AJ59)/LCI_db1_S2!AB51+supply_chain_S2_BWM!B16*(LCI_db1_S2!AJ95-LCI_db1_S2!AJ103)/LCI_db1_S2!AB95)/LCIA_Methods!D9</f>
        <v>9.6725094039468553E-4</v>
      </c>
      <c r="J4" s="7">
        <f>(supply_chain_S2_BWM!B12*(LCI_db1_S2!AK51-LCI_db1_S2!AK59)/LCI_db1_S2!AB51+supply_chain_S2_BWM!B16*(LCI_db1_S2!AK95-LCI_db1_S2!AK103)/LCI_db1_S2!AB95)/LCIA_Methods!D10</f>
        <v>1.025936035108122E-3</v>
      </c>
      <c r="K4" s="7">
        <f>(supply_chain_S2_BWM!B12*(LCI_db1_S2!AL51-LCI_db1_S2!AL59)/LCI_db1_S2!AB51+supply_chain_S2_BWM!B16*(LCI_db1_S2!AL95-LCI_db1_S2!AL103)/LCI_db1_S2!AB95)/LCIA_Methods!D11</f>
        <v>3.3992368921101341E-4</v>
      </c>
      <c r="L4" s="7">
        <f>(supply_chain_S2_BWM!B12*(LCI_db1_S2!AM51-LCI_db1_S2!AM59)/LCI_db1_S2!AB51+supply_chain_S2_BWM!B16*(LCI_db1_S2!AM95-LCI_db1_S2!AM103)/LCI_db1_S2!AB95)/LCIA_Methods!D12</f>
        <v>6.8683733921155396E-4</v>
      </c>
      <c r="M4" s="7">
        <f>(supply_chain_S2_BWM!B12*(LCI_db1_S2!AN51-LCI_db1_S2!AN59)/LCI_db1_S2!AB51+supply_chain_S2_BWM!B16*(LCI_db1_S2!AN95-LCI_db1_S2!AN103)/LCI_db1_S2!AB95)/LCIA_Methods!D13</f>
        <v>1.097404081664098E-3</v>
      </c>
      <c r="N4" s="7">
        <f>(supply_chain_S2_BWM!B12*(LCI_db1_S2!AO51-LCI_db1_S2!AO59)/LCI_db1_S2!AB51+supply_chain_S2_BWM!B16*(LCI_db1_S2!AO95-LCI_db1_S2!AO103)/LCI_db1_S2!AB95)/LCIA_Methods!D14</f>
        <v>1.6276496798439224E-4</v>
      </c>
      <c r="O4" s="7">
        <f>(supply_chain_S2_BWM!B12*(LCI_db1_S2!AP51-LCI_db1_S2!AP59)/LCI_db1_S2!AB51+supply_chain_S2_BWM!B16*(LCI_db1_S2!AP95-LCI_db1_S2!AP103)/LCI_db1_S2!AB95)/LCIA_Methods!D15</f>
        <v>1.6214742617697293E-4</v>
      </c>
      <c r="P4" s="7">
        <f>(supply_chain_S2_BWM!B12*(LCI_db1_S2!AQ51-LCI_db1_S2!AQ59)/LCI_db1_S2!AB51+supply_chain_S2_BWM!B16*(LCI_db1_S2!AQ95-LCI_db1_S2!AQ103)/LCI_db1_S2!AB95)/LCIA_Methods!D16</f>
        <v>1.1557737604198516E-3</v>
      </c>
      <c r="Q4" s="7">
        <f>(supply_chain_S2_BWM!B12*(LCI_db1_S2!AR51-LCI_db1_S2!AR59)/LCI_db1_S2!AB51+supply_chain_S2_BWM!B16*(LCI_db1_S2!AR95-LCI_db1_S2!AR103)/LCI_db1_S2!AB95)/LCIA_Methods!D17</f>
        <v>2.9832646892919441E-3</v>
      </c>
    </row>
    <row r="5" spans="1:17" x14ac:dyDescent="0.35">
      <c r="A5" s="5" t="s">
        <v>43</v>
      </c>
      <c r="B5" s="7">
        <f>(supply_chain_S2_BWM!B20*(LCI_db1_S2!AC29)/LCI_db1_S2!AB29)/LCIA_Methods!D2</f>
        <v>-2.6696680275478294E-4</v>
      </c>
      <c r="C5" s="7">
        <f>(supply_chain_S2_BWM!B20*(LCI_db1_S2!AD29)/LCI_db1_S2!AB29)/LCIA_Methods!D3</f>
        <v>-2.1346696690201469E-5</v>
      </c>
      <c r="D5" s="7">
        <f>(supply_chain_S2_BWM!B20*(LCI_db1_S2!AE29)/LCI_db1_S2!AB29)/LCIA_Methods!D4</f>
        <v>-2.0107789470549951E-3</v>
      </c>
      <c r="E5" s="7">
        <f>(supply_chain_S2_BWM!B20*(LCI_db1_S2!AF29)/LCI_db1_S2!AB29)/LCIA_Methods!D5</f>
        <v>-7.012730681365128E-4</v>
      </c>
      <c r="F5" s="7">
        <f>(supply_chain_S2_BWM!B20*(LCI_db1_S2!AG29)/LCI_db1_S2!AB29)/LCIA_Methods!D6</f>
        <v>-3.1690864756863074E-4</v>
      </c>
      <c r="G5" s="7">
        <f>(supply_chain_S2_BWM!B20*(LCI_db1_S2!AH29)/LCI_db1_S2!AB29)/LCIA_Methods!D7</f>
        <v>-4.0285630588861345E-5</v>
      </c>
      <c r="H5" s="7">
        <f>(supply_chain_S2_BWM!B20*(LCI_db1_S2!AI29)/LCI_db1_S2!AB29)/LCIA_Methods!D8</f>
        <v>-4.2264958157889099E-4</v>
      </c>
      <c r="I5" s="7">
        <f>(supply_chain_S2_BWM!B20*(LCI_db1_S2!AJ29)/LCI_db1_S2!AB29)/LCIA_Methods!D9</f>
        <v>-2.6097475951775237E-4</v>
      </c>
      <c r="J5" s="7">
        <f>(supply_chain_S2_BWM!B20*(LCI_db1_S2!AK29)/LCI_db1_S2!AB29)/LCIA_Methods!D10</f>
        <v>-3.4329189684273415E-4</v>
      </c>
      <c r="K5" s="7">
        <f>(supply_chain_S2_BWM!B20*(LCI_db1_S2!AL29)/LCI_db1_S2!AB29)/LCIA_Methods!D11</f>
        <v>-2.1545378671484378E-5</v>
      </c>
      <c r="L5" s="7">
        <f>(supply_chain_S2_BWM!B20*(LCI_db1_S2!AM29)/LCI_db1_S2!AB29)/LCIA_Methods!D12</f>
        <v>-1.9535553208081694E-4</v>
      </c>
      <c r="M5" s="7">
        <f>(supply_chain_S2_BWM!B20*(LCI_db1_S2!AN29)/LCI_db1_S2!AB29)/LCIA_Methods!D13</f>
        <v>-5.281742349372699E-4</v>
      </c>
      <c r="N5" s="7">
        <f>(supply_chain_S2_BWM!B20*(LCI_db1_S2!AO29)/LCI_db1_S2!AB29)/LCIA_Methods!D14</f>
        <v>-3.2876971623353506E-5</v>
      </c>
      <c r="O5" s="7">
        <f>(supply_chain_S2_BWM!B20*(LCI_db1_S2!AP29)/LCI_db1_S2!AB29)/LCIA_Methods!D15</f>
        <v>-1.6590820742890536E-5</v>
      </c>
      <c r="P5" s="7">
        <f>(supply_chain_S2_BWM!B20*(LCI_db1_S2!AQ29)/LCI_db1_S2!AB29)/LCIA_Methods!D16</f>
        <v>-1.374411671595528E-4</v>
      </c>
      <c r="Q5" s="7">
        <f>(supply_chain_S2_BWM!B20*(LCI_db1_S2!AR29)/LCI_db1_S2!AB29)/LCIA_Methods!D17</f>
        <v>-5.3681708714418497E-4</v>
      </c>
    </row>
    <row r="6" spans="1:17" x14ac:dyDescent="0.35">
      <c r="A6" s="5" t="s">
        <v>44</v>
      </c>
      <c r="B6" s="7">
        <f>(supply_chain_S2_BWM!B40*(LCI_db1_S2!AC59)/LCI_db1_S2!AB59)/LCIA_Methods!D2</f>
        <v>-3.5604397326066978E-3</v>
      </c>
      <c r="C6" s="7">
        <f>(supply_chain_S2_BWM!B40*(LCI_db1_S2!AD59)/LCI_db1_S2!AB59)/LCIA_Methods!D3</f>
        <v>-5.8843437346243719E-5</v>
      </c>
      <c r="D6" s="7">
        <f>(supply_chain_S2_BWM!B40*(LCI_db1_S2!AE59)/LCI_db1_S2!AB59)/LCIA_Methods!D4</f>
        <v>-7.8514737068994325E-3</v>
      </c>
      <c r="E6" s="7">
        <f>(supply_chain_S2_BWM!B40*(LCI_db1_S2!AF59)/LCI_db1_S2!AB59)/LCIA_Methods!D5</f>
        <v>-4.7986046167775194E-3</v>
      </c>
      <c r="F6" s="7">
        <f>(supply_chain_S2_BWM!B40*(LCI_db1_S2!AG59)/LCI_db1_S2!AB59)/LCIA_Methods!D6</f>
        <v>-3.7455414156122037E-3</v>
      </c>
      <c r="G6" s="7">
        <f>(supply_chain_S2_BWM!B40*(LCI_db1_S2!AH59)/LCI_db1_S2!AB59)/LCIA_Methods!D7</f>
        <v>-2.3656624597402748E-4</v>
      </c>
      <c r="H6" s="7">
        <f>(supply_chain_S2_BWM!B40*(LCI_db1_S2!AI59)/LCI_db1_S2!AB59)/LCIA_Methods!D8</f>
        <v>-9.1748371737606163E-4</v>
      </c>
      <c r="I6" s="7">
        <f>(supply_chain_S2_BWM!B40*(LCI_db1_S2!AJ59)/LCI_db1_S2!AB59)/LCIA_Methods!D9</f>
        <v>-3.4400142711403193E-3</v>
      </c>
      <c r="J6" s="7">
        <f>(supply_chain_S2_BWM!B40*(LCI_db1_S2!AK59)/LCI_db1_S2!AB59)/LCIA_Methods!D10</f>
        <v>-4.6084163614477022E-3</v>
      </c>
      <c r="K6" s="7">
        <f>(supply_chain_S2_BWM!B40*(LCI_db1_S2!AL59)/LCI_db1_S2!AB59)/LCIA_Methods!D11</f>
        <v>-1.1444523534306777E-4</v>
      </c>
      <c r="L6" s="7">
        <f>(supply_chain_S2_BWM!B40*(LCI_db1_S2!AM59)/LCI_db1_S2!AB59)/LCIA_Methods!D12</f>
        <v>-4.8822596812727047E-4</v>
      </c>
      <c r="M6" s="7">
        <f>(supply_chain_S2_BWM!B40*(LCI_db1_S2!AN59)/LCI_db1_S2!AB59)/LCIA_Methods!D13</f>
        <v>-6.3577763223023488E-4</v>
      </c>
      <c r="N6" s="7">
        <f>(supply_chain_S2_BWM!B40*(LCI_db1_S2!AO59)/LCI_db1_S2!AB59)/LCIA_Methods!D14</f>
        <v>-1.9212078258465341E-4</v>
      </c>
      <c r="O6" s="7">
        <f>(supply_chain_S2_BWM!B40*(LCI_db1_S2!AP59)/LCI_db1_S2!AB59)/LCIA_Methods!D15</f>
        <v>-1.4474979189742202E-4</v>
      </c>
      <c r="P6" s="7">
        <f>(supply_chain_S2_BWM!B40*(LCI_db1_S2!AQ59)/LCI_db1_S2!AB59)/LCIA_Methods!D16</f>
        <v>-1.09585458409803E-3</v>
      </c>
      <c r="Q6" s="7">
        <f>(supply_chain_S2_BWM!B40*(LCI_db1_S2!AR59)/LCI_db1_S2!AB59)/LCIA_Methods!D17</f>
        <v>-1.9595505722112133E-3</v>
      </c>
    </row>
    <row r="7" spans="1:17" x14ac:dyDescent="0.35">
      <c r="A7" s="5" t="s">
        <v>45</v>
      </c>
      <c r="B7" s="7">
        <f>LCA_db1_S2!B2*ABS(supply_chain_S2_BWM!B2)-SUM(B2:B6)</f>
        <v>5.921774192941957E-3</v>
      </c>
      <c r="C7" s="7">
        <f>LCA_db1_S2!C2*ABS(supply_chain_S2_BWM!B2)-SUM(C2:C6)</f>
        <v>4.7164984963544445E-4</v>
      </c>
      <c r="D7" s="7">
        <f>LCA_db1_S2!D2*ABS(supply_chain_S2_BWM!B2)-SUM(D2:D6)</f>
        <v>1.5069961927344042E-2</v>
      </c>
      <c r="E7" s="7">
        <f>LCA_db1_S2!E2*ABS(supply_chain_S2_BWM!B2)-SUM(E2:E6)</f>
        <v>9.5268908388925905E-3</v>
      </c>
      <c r="F7" s="7">
        <f>LCA_db1_S2!F2*ABS(supply_chain_S2_BWM!B2)-SUM(F2:F6)</f>
        <v>7.6799522189892784E-3</v>
      </c>
      <c r="G7" s="7">
        <f>LCA_db1_S2!G2*ABS(supply_chain_S2_BWM!B2)-SUM(G2:G6)</f>
        <v>7.7917567135296335E-4</v>
      </c>
      <c r="H7" s="7">
        <f>LCA_db1_S2!H2*ABS(supply_chain_S2_BWM!B2)-SUM(H2:H6)</f>
        <v>9.3951903037274437E-3</v>
      </c>
      <c r="I7" s="7">
        <f>LCA_db1_S2!I2*ABS(supply_chain_S2_BWM!B2)-SUM(I2:I6)</f>
        <v>4.8294634501681484E-3</v>
      </c>
      <c r="J7" s="7">
        <f>LCA_db1_S2!J2*ABS(supply_chain_S2_BWM!B2)-SUM(J2:J6)</f>
        <v>6.2986761102538716E-3</v>
      </c>
      <c r="K7" s="7">
        <f>LCA_db1_S2!K2*ABS(supply_chain_S2_BWM!B2)-SUM(K2:K6)</f>
        <v>2.0111813135403759E-4</v>
      </c>
      <c r="L7" s="7">
        <f>LCA_db1_S2!L2*ABS(supply_chain_S2_BWM!B2)-SUM(L2:L6)</f>
        <v>3.5827200382941328E-3</v>
      </c>
      <c r="M7" s="7">
        <f>LCA_db1_S2!M2*ABS(supply_chain_S2_BWM!B2)-SUM(M2:M6)</f>
        <v>5.1528046602825426E-3</v>
      </c>
      <c r="N7" s="7">
        <f>LCA_db1_S2!N2*ABS(supply_chain_S2_BWM!B2)-SUM(N2:N6)</f>
        <v>2.583066740242787E-4</v>
      </c>
      <c r="O7" s="7">
        <f>LCA_db1_S2!O2*ABS(supply_chain_S2_BWM!B2)-SUM(O2:O6)</f>
        <v>1.7160124051452015E-4</v>
      </c>
      <c r="P7" s="7">
        <f>LCA_db1_S2!P2*ABS(supply_chain_S2_BWM!B2)-SUM(P2:P6)</f>
        <v>1.5743903871495702E-3</v>
      </c>
      <c r="Q7" s="7">
        <f>LCA_db1_S2!Q2*ABS(supply_chain_S2_BWM!B2)-SUM(Q2:Q6)</f>
        <v>1.0815173056728128E-2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(supply_chain_S3_BWM!B7*(LCI_db1_S3!AC25-LCI_db1_S3!AC29)/LCI_db1_S3!AB25+supply_chain_S3_BWM!B8*(LCI_db1_S3!AC69-LCI_db1_S3!AC73)/LCI_db1_S3!AB69)/LCIA_Methods!D2</f>
        <v>8.8107571382726047E-4</v>
      </c>
      <c r="C2" s="7">
        <f>(supply_chain_S3_BWM!B7*(LCI_db1_S3!AD25-LCI_db1_S3!AD29)/LCI_db1_S3!AB25+supply_chain_S3_BWM!B8*(LCI_db1_S3!AD69-LCI_db1_S3!AD73)/LCI_db1_S3!AB69)/LCIA_Methods!D3</f>
        <v>2.1720723202938746E-6</v>
      </c>
      <c r="D2" s="7">
        <f>(supply_chain_S3_BWM!B7*(LCI_db1_S3!AE25-LCI_db1_S3!AE29)/LCI_db1_S3!AB25+supply_chain_S3_BWM!B8*(LCI_db1_S3!AE69-LCI_db1_S3!AE73)/LCI_db1_S3!AB69)/LCIA_Methods!D4</f>
        <v>5.2834102683296065E-4</v>
      </c>
      <c r="E2" s="7">
        <f>(supply_chain_S3_BWM!B7*(LCI_db1_S3!AF25-LCI_db1_S3!AF29)/LCI_db1_S3!AB25+supply_chain_S3_BWM!B8*(LCI_db1_S3!AF69-LCI_db1_S3!AF73)/LCI_db1_S3!AB69)/LCIA_Methods!D5</f>
        <v>1.2774677522187148E-4</v>
      </c>
      <c r="F2" s="7">
        <f>(supply_chain_S3_BWM!B7*(LCI_db1_S3!AG25-LCI_db1_S3!AG29)/LCI_db1_S3!AB25+supply_chain_S3_BWM!B8*(LCI_db1_S3!AG69-LCI_db1_S3!AG73)/LCI_db1_S3!AB69)/LCIA_Methods!D6</f>
        <v>1.7737183879626954E-4</v>
      </c>
      <c r="G2" s="7">
        <f>(supply_chain_S3_BWM!B7*(LCI_db1_S3!AH25-LCI_db1_S3!AH29)/LCI_db1_S3!AB25+supply_chain_S3_BWM!B8*(LCI_db1_S3!AH69-LCI_db1_S3!AH73)/LCI_db1_S3!AB69)/LCIA_Methods!D7</f>
        <v>2.0835587212135558E-5</v>
      </c>
      <c r="H2" s="7">
        <f>(supply_chain_S3_BWM!B7*(LCI_db1_S3!AI25-LCI_db1_S3!AI29)/LCI_db1_S3!AB25+supply_chain_S3_BWM!B8*(LCI_db1_S3!AI69-LCI_db1_S3!AI73)/LCI_db1_S3!AB69)/LCIA_Methods!D8</f>
        <v>7.2793147613865447E-2</v>
      </c>
      <c r="I2" s="7">
        <f>(supply_chain_S3_BWM!B7*(LCI_db1_S3!AJ25-LCI_db1_S3!AJ29)/LCI_db1_S3!AB25+supply_chain_S3_BWM!B8*(LCI_db1_S3!AJ69-LCI_db1_S3!AJ73)/LCI_db1_S3!AB69)/LCIA_Methods!D9</f>
        <v>4.3958101889244862E-4</v>
      </c>
      <c r="J2" s="7">
        <f>(supply_chain_S3_BWM!B7*(LCI_db1_S3!AK25-LCI_db1_S3!AK29)/LCI_db1_S3!AB25+supply_chain_S3_BWM!B8*(LCI_db1_S3!AK69-LCI_db1_S3!AK73)/LCI_db1_S3!AB69)/LCIA_Methods!D10</f>
        <v>5.7691725347544108E-4</v>
      </c>
      <c r="K2" s="7">
        <f>(supply_chain_S3_BWM!B7*(LCI_db1_S3!AL25-LCI_db1_S3!AL29)/LCI_db1_S3!AB25+supply_chain_S3_BWM!B8*(LCI_db1_S3!AL69-LCI_db1_S3!AL73)/LCI_db1_S3!AB69)/LCIA_Methods!D11</f>
        <v>1.7804984871093863E-5</v>
      </c>
      <c r="L2" s="7">
        <f>(supply_chain_S3_BWM!B7*(LCI_db1_S3!AM25-LCI_db1_S3!AM29)/LCI_db1_S3!AB25+supply_chain_S3_BWM!B8*(LCI_db1_S3!AM69-LCI_db1_S3!AM73)/LCI_db1_S3!AB69)/LCIA_Methods!D12</f>
        <v>4.6591135774617394E-5</v>
      </c>
      <c r="M2" s="7">
        <f>(supply_chain_S3_BWM!B7*(LCI_db1_S3!AN25-LCI_db1_S3!AN29)/LCI_db1_S3!AB25+supply_chain_S3_BWM!B8*(LCI_db1_S3!AN69-LCI_db1_S3!AN73)/LCI_db1_S3!AB69)/LCIA_Methods!D13</f>
        <v>1.2093433778964008E-4</v>
      </c>
      <c r="N2" s="7">
        <f>(supply_chain_S3_BWM!B7*(LCI_db1_S3!AO25-LCI_db1_S3!AO29)/LCI_db1_S3!AB25+supply_chain_S3_BWM!B8*(LCI_db1_S3!AO69-LCI_db1_S3!AO73)/LCI_db1_S3!AB69)/LCIA_Methods!D14</f>
        <v>4.6591311047668521E-6</v>
      </c>
      <c r="O2" s="7">
        <f>(supply_chain_S3_BWM!B7*(LCI_db1_S3!AP25-LCI_db1_S3!AP29)/LCI_db1_S3!AB25+supply_chain_S3_BWM!B8*(LCI_db1_S3!AP69-LCI_db1_S3!AP73)/LCI_db1_S3!AB69)/LCIA_Methods!D15</f>
        <v>6.7325406824544519E-4</v>
      </c>
      <c r="P2" s="7">
        <f>(supply_chain_S3_BWM!B7*(LCI_db1_S3!AQ25-LCI_db1_S3!AQ29)/LCI_db1_S3!AB25+supply_chain_S3_BWM!B8*(LCI_db1_S3!AQ69-LCI_db1_S3!AQ73)/LCI_db1_S3!AB69)/LCIA_Methods!D16</f>
        <v>9.5702702747648349E-5</v>
      </c>
      <c r="Q2" s="7">
        <f>(supply_chain_S3_BWM!B7*(LCI_db1_S3!AR25-LCI_db1_S3!AR29)/LCI_db1_S3!AB25+supply_chain_S3_BWM!B8*(LCI_db1_S3!AR69-LCI_db1_S3!AR73)/LCI_db1_S3!AB69)/LCIA_Methods!D17</f>
        <v>4.7694355903773133E-4</v>
      </c>
    </row>
    <row r="3" spans="1:17" ht="52.5" x14ac:dyDescent="0.35">
      <c r="A3" s="5" t="s">
        <v>41</v>
      </c>
      <c r="B3" s="7">
        <f>(supply_chain_S3_BWM!B11*(LCI_db1_S3!AC38-LCI_db1_S3!AC44)/LCI_db1_S3!AB38+supply_chain_S3_BWM!B15*(LCI_db1_S3!AC82-LCI_db1_S3!AC88)/LCI_db1_S3!AB82)/LCIA_Methods!D2</f>
        <v>3.9718961527848949E-3</v>
      </c>
      <c r="C3" s="7">
        <f>(supply_chain_S3_BWM!B11*(LCI_db1_S3!AD38-LCI_db1_S3!AD44)/LCI_db1_S3!AB38+supply_chain_S3_BWM!B15*(LCI_db1_S3!AD82-LCI_db1_S3!AD88)/LCI_db1_S3!AB82)/LCIA_Methods!D3</f>
        <v>8.5287283271900225E-5</v>
      </c>
      <c r="D3" s="7">
        <f>(supply_chain_S3_BWM!B11*(LCI_db1_S3!AE38-LCI_db1_S3!AE44)/LCI_db1_S3!AB38+supply_chain_S3_BWM!B15*(LCI_db1_S3!AE82-LCI_db1_S3!AE88)/LCI_db1_S3!AB82)/LCIA_Methods!D4</f>
        <v>3.2337193528949905E-2</v>
      </c>
      <c r="E3" s="7">
        <f>(supply_chain_S3_BWM!B11*(LCI_db1_S3!AF38-LCI_db1_S3!AF44)/LCI_db1_S3!AB38+supply_chain_S3_BWM!B15*(LCI_db1_S3!AF82-LCI_db1_S3!AF88)/LCI_db1_S3!AB82)/LCIA_Methods!D5</f>
        <v>3.1930759158125604E-3</v>
      </c>
      <c r="F3" s="7">
        <f>(supply_chain_S3_BWM!B11*(LCI_db1_S3!AG38-LCI_db1_S3!AG44)/LCI_db1_S3!AB38+supply_chain_S3_BWM!B15*(LCI_db1_S3!AG82-LCI_db1_S3!AG88)/LCI_db1_S3!AB82)/LCIA_Methods!D6</f>
        <v>9.2125575118002113E-3</v>
      </c>
      <c r="G3" s="7">
        <f>(supply_chain_S3_BWM!B11*(LCI_db1_S3!AH38-LCI_db1_S3!AH44)/LCI_db1_S3!AB38+supply_chain_S3_BWM!B15*(LCI_db1_S3!AH82-LCI_db1_S3!AH88)/LCI_db1_S3!AB82)/LCIA_Methods!D7</f>
        <v>3.3814903571571597E-4</v>
      </c>
      <c r="H3" s="7">
        <f>(supply_chain_S3_BWM!B11*(LCI_db1_S3!AI38-LCI_db1_S3!AI44)/LCI_db1_S3!AB38+supply_chain_S3_BWM!B15*(LCI_db1_S3!AI82-LCI_db1_S3!AI88)/LCI_db1_S3!AB82)/LCIA_Methods!D8</f>
        <v>1.2003427142018154E-3</v>
      </c>
      <c r="I3" s="7">
        <f>(supply_chain_S3_BWM!B11*(LCI_db1_S3!AJ38-LCI_db1_S3!AJ44)/LCI_db1_S3!AB38+supply_chain_S3_BWM!B15*(LCI_db1_S3!AJ82-LCI_db1_S3!AJ88)/LCI_db1_S3!AB82)/LCIA_Methods!D9</f>
        <v>2.3537800964624968E-2</v>
      </c>
      <c r="J3" s="7">
        <f>(supply_chain_S3_BWM!B11*(LCI_db1_S3!AK38-LCI_db1_S3!AK44)/LCI_db1_S3!AB38+supply_chain_S3_BWM!B15*(LCI_db1_S3!AK82-LCI_db1_S3!AK88)/LCI_db1_S3!AB82)/LCIA_Methods!D10</f>
        <v>3.2738359290779763E-2</v>
      </c>
      <c r="K3" s="7">
        <f>(supply_chain_S3_BWM!B11*(LCI_db1_S3!AL38-LCI_db1_S3!AL44)/LCI_db1_S3!AB38+supply_chain_S3_BWM!B15*(LCI_db1_S3!AL82-LCI_db1_S3!AL88)/LCI_db1_S3!AB82)/LCIA_Methods!D11</f>
        <v>3.3684237631156059E-4</v>
      </c>
      <c r="L3" s="7">
        <f>(supply_chain_S3_BWM!B11*(LCI_db1_S3!AM38-LCI_db1_S3!AM44)/LCI_db1_S3!AB38+supply_chain_S3_BWM!B15*(LCI_db1_S3!AM82-LCI_db1_S3!AM88)/LCI_db1_S3!AB82)/LCIA_Methods!D12</f>
        <v>1.8936780825923184E-3</v>
      </c>
      <c r="M3" s="7">
        <f>(supply_chain_S3_BWM!B11*(LCI_db1_S3!AN38-LCI_db1_S3!AN44)/LCI_db1_S3!AB38+supply_chain_S3_BWM!B15*(LCI_db1_S3!AN82-LCI_db1_S3!AN88)/LCI_db1_S3!AB82)/LCIA_Methods!D13</f>
        <v>1.4746052073521367E-3</v>
      </c>
      <c r="N3" s="7">
        <f>(supply_chain_S3_BWM!B11*(LCI_db1_S3!AO38-LCI_db1_S3!AO44)/LCI_db1_S3!AB38+supply_chain_S3_BWM!B15*(LCI_db1_S3!AO82-LCI_db1_S3!AO88)/LCI_db1_S3!AB82)/LCIA_Methods!D14</f>
        <v>1.9138831565543483E-4</v>
      </c>
      <c r="O3" s="7">
        <f>(supply_chain_S3_BWM!B11*(LCI_db1_S3!AP38-LCI_db1_S3!AP44)/LCI_db1_S3!AB38+supply_chain_S3_BWM!B15*(LCI_db1_S3!AP82-LCI_db1_S3!AP88)/LCI_db1_S3!AB82)/LCIA_Methods!D15</f>
        <v>6.5007527381684123E-4</v>
      </c>
      <c r="P3" s="7">
        <f>(supply_chain_S3_BWM!B11*(LCI_db1_S3!AQ38-LCI_db1_S3!AQ44)/LCI_db1_S3!AB38+supply_chain_S3_BWM!B15*(LCI_db1_S3!AQ82-LCI_db1_S3!AQ88)/LCI_db1_S3!AB82)/LCIA_Methods!D16</f>
        <v>1.0869204184662281E-3</v>
      </c>
      <c r="Q3" s="7">
        <f>(supply_chain_S3_BWM!B11*(LCI_db1_S3!AR38-LCI_db1_S3!AR44)/LCI_db1_S3!AB38+supply_chain_S3_BWM!B15*(LCI_db1_S3!AR82-LCI_db1_S3!AR88)/LCI_db1_S3!AB82)/LCIA_Methods!D17</f>
        <v>2.8931926142774555E-3</v>
      </c>
    </row>
    <row r="4" spans="1:17" ht="39.5" x14ac:dyDescent="0.35">
      <c r="A4" s="5" t="s">
        <v>42</v>
      </c>
      <c r="B4" s="7">
        <f>(supply_chain_S3_BWM!B12*(LCI_db1_S3!AC51-LCI_db1_S3!AC59)/LCI_db1_S3!AB51+supply_chain_S3_BWM!B16*(LCI_db1_S3!AC95-LCI_db1_S3!AC103)/LCI_db1_S3!AB95)/LCIA_Methods!D2</f>
        <v>8.1546874951693594E-3</v>
      </c>
      <c r="C4" s="7">
        <f>(supply_chain_S3_BWM!B12*(LCI_db1_S3!AD51-LCI_db1_S3!AD59)/LCI_db1_S3!AB51+supply_chain_S3_BWM!B16*(LCI_db1_S3!AD95-LCI_db1_S3!AD103)/LCI_db1_S3!AB95)/LCIA_Methods!D3</f>
        <v>1.1781049812566161E-4</v>
      </c>
      <c r="D4" s="7">
        <f>(supply_chain_S3_BWM!B12*(LCI_db1_S3!AE51-LCI_db1_S3!AE59)/LCI_db1_S3!AB51+supply_chain_S3_BWM!B16*(LCI_db1_S3!AE95-LCI_db1_S3!AE103)/LCI_db1_S3!AB95)/LCIA_Methods!D4</f>
        <v>1.8971964144951101E-2</v>
      </c>
      <c r="E4" s="7">
        <f>(supply_chain_S3_BWM!B12*(LCI_db1_S3!AF51-LCI_db1_S3!AF59)/LCI_db1_S3!AB51+supply_chain_S3_BWM!B16*(LCI_db1_S3!AF95-LCI_db1_S3!AF103)/LCI_db1_S3!AB95)/LCIA_Methods!D5</f>
        <v>7.6228298133793762E-3</v>
      </c>
      <c r="F4" s="7">
        <f>(supply_chain_S3_BWM!B12*(LCI_db1_S3!AG51-LCI_db1_S3!AG59)/LCI_db1_S3!AB51+supply_chain_S3_BWM!B16*(LCI_db1_S3!AG95-LCI_db1_S3!AG103)/LCI_db1_S3!AB95)/LCIA_Methods!D6</f>
        <v>3.3457960868034761E-3</v>
      </c>
      <c r="G4" s="7">
        <f>(supply_chain_S3_BWM!B12*(LCI_db1_S3!AH51-LCI_db1_S3!AH59)/LCI_db1_S3!AB51+supply_chain_S3_BWM!B16*(LCI_db1_S3!AH95-LCI_db1_S3!AH103)/LCI_db1_S3!AB95)/LCIA_Methods!D7</f>
        <v>2.5293194730605551E-4</v>
      </c>
      <c r="H4" s="7">
        <f>(supply_chain_S3_BWM!B12*(LCI_db1_S3!AI51-LCI_db1_S3!AI59)/LCI_db1_S3!AB51+supply_chain_S3_BWM!B16*(LCI_db1_S3!AI95-LCI_db1_S3!AI103)/LCI_db1_S3!AB95)/LCIA_Methods!D8</f>
        <v>1.7464028794878853E-3</v>
      </c>
      <c r="I4" s="7">
        <f>(supply_chain_S3_BWM!B12*(LCI_db1_S3!AJ51-LCI_db1_S3!AJ59)/LCI_db1_S3!AB51+supply_chain_S3_BWM!B16*(LCI_db1_S3!AJ95-LCI_db1_S3!AJ103)/LCI_db1_S3!AB95)/LCIA_Methods!D9</f>
        <v>9.6725094039468553E-4</v>
      </c>
      <c r="J4" s="7">
        <f>(supply_chain_S3_BWM!B12*(LCI_db1_S3!AK51-LCI_db1_S3!AK59)/LCI_db1_S3!AB51+supply_chain_S3_BWM!B16*(LCI_db1_S3!AK95-LCI_db1_S3!AK103)/LCI_db1_S3!AB95)/LCIA_Methods!D10</f>
        <v>1.025936035108122E-3</v>
      </c>
      <c r="K4" s="7">
        <f>(supply_chain_S3_BWM!B12*(LCI_db1_S3!AL51-LCI_db1_S3!AL59)/LCI_db1_S3!AB51+supply_chain_S3_BWM!B16*(LCI_db1_S3!AL95-LCI_db1_S3!AL103)/LCI_db1_S3!AB95)/LCIA_Methods!D11</f>
        <v>3.3992368921101341E-4</v>
      </c>
      <c r="L4" s="7">
        <f>(supply_chain_S3_BWM!B12*(LCI_db1_S3!AM51-LCI_db1_S3!AM59)/LCI_db1_S3!AB51+supply_chain_S3_BWM!B16*(LCI_db1_S3!AM95-LCI_db1_S3!AM103)/LCI_db1_S3!AB95)/LCIA_Methods!D12</f>
        <v>6.8683733921155396E-4</v>
      </c>
      <c r="M4" s="7">
        <f>(supply_chain_S3_BWM!B12*(LCI_db1_S3!AN51-LCI_db1_S3!AN59)/LCI_db1_S3!AB51+supply_chain_S3_BWM!B16*(LCI_db1_S3!AN95-LCI_db1_S3!AN103)/LCI_db1_S3!AB95)/LCIA_Methods!D13</f>
        <v>1.097404081664098E-3</v>
      </c>
      <c r="N4" s="7">
        <f>(supply_chain_S3_BWM!B12*(LCI_db1_S3!AO51-LCI_db1_S3!AO59)/LCI_db1_S3!AB51+supply_chain_S3_BWM!B16*(LCI_db1_S3!AO95-LCI_db1_S3!AO103)/LCI_db1_S3!AB95)/LCIA_Methods!D14</f>
        <v>1.6276496798439224E-4</v>
      </c>
      <c r="O4" s="7">
        <f>(supply_chain_S3_BWM!B12*(LCI_db1_S3!AP51-LCI_db1_S3!AP59)/LCI_db1_S3!AB51+supply_chain_S3_BWM!B16*(LCI_db1_S3!AP95-LCI_db1_S3!AP103)/LCI_db1_S3!AB95)/LCIA_Methods!D15</f>
        <v>1.6214742617697293E-4</v>
      </c>
      <c r="P4" s="7">
        <f>(supply_chain_S3_BWM!B12*(LCI_db1_S3!AQ51-LCI_db1_S3!AQ59)/LCI_db1_S3!AB51+supply_chain_S3_BWM!B16*(LCI_db1_S3!AQ95-LCI_db1_S3!AQ103)/LCI_db1_S3!AB95)/LCIA_Methods!D16</f>
        <v>1.1557737604198516E-3</v>
      </c>
      <c r="Q4" s="7">
        <f>(supply_chain_S3_BWM!B12*(LCI_db1_S3!AR51-LCI_db1_S3!AR59)/LCI_db1_S3!AB51+supply_chain_S3_BWM!B16*(LCI_db1_S3!AR95-LCI_db1_S3!AR103)/LCI_db1_S3!AB95)/LCIA_Methods!D17</f>
        <v>2.9832646892919441E-3</v>
      </c>
    </row>
    <row r="5" spans="1:17" x14ac:dyDescent="0.35">
      <c r="A5" s="5" t="s">
        <v>43</v>
      </c>
      <c r="B5" s="7">
        <f>(supply_chain_S3_BWM!B20*(LCI_db1_S3!AC29)/LCI_db1_S3!AB29)/LCIA_Methods!D2</f>
        <v>-2.6696680275478294E-4</v>
      </c>
      <c r="C5" s="7">
        <f>(supply_chain_S3_BWM!B20*(LCI_db1_S3!AD29)/LCI_db1_S3!AB29)/LCIA_Methods!D3</f>
        <v>-2.1346696690201469E-5</v>
      </c>
      <c r="D5" s="7">
        <f>(supply_chain_S3_BWM!B20*(LCI_db1_S3!AE29)/LCI_db1_S3!AB29)/LCIA_Methods!D4</f>
        <v>-2.0107789470549951E-3</v>
      </c>
      <c r="E5" s="7">
        <f>(supply_chain_S3_BWM!B20*(LCI_db1_S3!AF29)/LCI_db1_S3!AB29)/LCIA_Methods!D5</f>
        <v>-7.012730681365128E-4</v>
      </c>
      <c r="F5" s="7">
        <f>(supply_chain_S3_BWM!B20*(LCI_db1_S3!AG29)/LCI_db1_S3!AB29)/LCIA_Methods!D6</f>
        <v>-3.1690864756863074E-4</v>
      </c>
      <c r="G5" s="7">
        <f>(supply_chain_S3_BWM!B20*(LCI_db1_S3!AH29)/LCI_db1_S3!AB29)/LCIA_Methods!D7</f>
        <v>-4.0285630588861345E-5</v>
      </c>
      <c r="H5" s="7">
        <f>(supply_chain_S3_BWM!B20*(LCI_db1_S3!AI29)/LCI_db1_S3!AB29)/LCIA_Methods!D8</f>
        <v>-4.2264958157889099E-4</v>
      </c>
      <c r="I5" s="7">
        <f>(supply_chain_S3_BWM!B20*(LCI_db1_S3!AJ29)/LCI_db1_S3!AB29)/LCIA_Methods!D9</f>
        <v>-2.6097475951775237E-4</v>
      </c>
      <c r="J5" s="7">
        <f>(supply_chain_S3_BWM!B20*(LCI_db1_S3!AK29)/LCI_db1_S3!AB29)/LCIA_Methods!D10</f>
        <v>-3.4329189684273415E-4</v>
      </c>
      <c r="K5" s="7">
        <f>(supply_chain_S3_BWM!B20*(LCI_db1_S3!AL29)/LCI_db1_S3!AB29)/LCIA_Methods!D11</f>
        <v>-2.1545378671484378E-5</v>
      </c>
      <c r="L5" s="7">
        <f>(supply_chain_S3_BWM!B20*(LCI_db1_S3!AM29)/LCI_db1_S3!AB29)/LCIA_Methods!D12</f>
        <v>-1.9535553208081694E-4</v>
      </c>
      <c r="M5" s="7">
        <f>(supply_chain_S3_BWM!B20*(LCI_db1_S3!AN29)/LCI_db1_S3!AB29)/LCIA_Methods!D13</f>
        <v>-5.281742349372699E-4</v>
      </c>
      <c r="N5" s="7">
        <f>(supply_chain_S3_BWM!B20*(LCI_db1_S3!AO29)/LCI_db1_S3!AB29)/LCIA_Methods!D14</f>
        <v>-3.2876971623353506E-5</v>
      </c>
      <c r="O5" s="7">
        <f>(supply_chain_S3_BWM!B20*(LCI_db1_S3!AP29)/LCI_db1_S3!AB29)/LCIA_Methods!D15</f>
        <v>-1.6590820742890536E-5</v>
      </c>
      <c r="P5" s="7">
        <f>(supply_chain_S3_BWM!B20*(LCI_db1_S3!AQ29)/LCI_db1_S3!AB29)/LCIA_Methods!D16</f>
        <v>-1.374411671595528E-4</v>
      </c>
      <c r="Q5" s="7">
        <f>(supply_chain_S3_BWM!B20*(LCI_db1_S3!AR29)/LCI_db1_S3!AB29)/LCIA_Methods!D17</f>
        <v>-5.3681708714418497E-4</v>
      </c>
    </row>
    <row r="6" spans="1:17" x14ac:dyDescent="0.35">
      <c r="A6" s="5" t="s">
        <v>44</v>
      </c>
      <c r="B6" s="7">
        <f>(supply_chain_S3_BWM!B40*(LCI_db1_S3!AC59)/LCI_db1_S3!AB59)/LCIA_Methods!D2</f>
        <v>-3.5604397326066978E-3</v>
      </c>
      <c r="C6" s="7">
        <f>(supply_chain_S3_BWM!B40*(LCI_db1_S3!AD59)/LCI_db1_S3!AB59)/LCIA_Methods!D3</f>
        <v>-5.8843437346243719E-5</v>
      </c>
      <c r="D6" s="7">
        <f>(supply_chain_S3_BWM!B40*(LCI_db1_S3!AE59)/LCI_db1_S3!AB59)/LCIA_Methods!D4</f>
        <v>-7.8514737068994325E-3</v>
      </c>
      <c r="E6" s="7">
        <f>(supply_chain_S3_BWM!B40*(LCI_db1_S3!AF59)/LCI_db1_S3!AB59)/LCIA_Methods!D5</f>
        <v>-4.7986046167775194E-3</v>
      </c>
      <c r="F6" s="7">
        <f>(supply_chain_S3_BWM!B40*(LCI_db1_S3!AG59)/LCI_db1_S3!AB59)/LCIA_Methods!D6</f>
        <v>-3.7455414156122037E-3</v>
      </c>
      <c r="G6" s="7">
        <f>(supply_chain_S3_BWM!B40*(LCI_db1_S3!AH59)/LCI_db1_S3!AB59)/LCIA_Methods!D7</f>
        <v>-2.3656624597402748E-4</v>
      </c>
      <c r="H6" s="7">
        <f>(supply_chain_S3_BWM!B40*(LCI_db1_S3!AI59)/LCI_db1_S3!AB59)/LCIA_Methods!D8</f>
        <v>-9.1748371737606163E-4</v>
      </c>
      <c r="I6" s="7">
        <f>(supply_chain_S3_BWM!B40*(LCI_db1_S3!AJ59)/LCI_db1_S3!AB59)/LCIA_Methods!D9</f>
        <v>-3.4400142711403193E-3</v>
      </c>
      <c r="J6" s="7">
        <f>(supply_chain_S3_BWM!B40*(LCI_db1_S3!AK59)/LCI_db1_S3!AB59)/LCIA_Methods!D10</f>
        <v>-4.6084163614477022E-3</v>
      </c>
      <c r="K6" s="7">
        <f>(supply_chain_S3_BWM!B40*(LCI_db1_S3!AL59)/LCI_db1_S3!AB59)/LCIA_Methods!D11</f>
        <v>-1.1444523534306777E-4</v>
      </c>
      <c r="L6" s="7">
        <f>(supply_chain_S3_BWM!B40*(LCI_db1_S3!AM59)/LCI_db1_S3!AB59)/LCIA_Methods!D12</f>
        <v>-4.8822596812727047E-4</v>
      </c>
      <c r="M6" s="7">
        <f>(supply_chain_S3_BWM!B40*(LCI_db1_S3!AN59)/LCI_db1_S3!AB59)/LCIA_Methods!D13</f>
        <v>-6.3577763223023488E-4</v>
      </c>
      <c r="N6" s="7">
        <f>(supply_chain_S3_BWM!B40*(LCI_db1_S3!AO59)/LCI_db1_S3!AB59)/LCIA_Methods!D14</f>
        <v>-1.9212078258465341E-4</v>
      </c>
      <c r="O6" s="7">
        <f>(supply_chain_S3_BWM!B40*(LCI_db1_S3!AP59)/LCI_db1_S3!AB59)/LCIA_Methods!D15</f>
        <v>-1.4474979189742202E-4</v>
      </c>
      <c r="P6" s="7">
        <f>(supply_chain_S3_BWM!B40*(LCI_db1_S3!AQ59)/LCI_db1_S3!AB59)/LCIA_Methods!D16</f>
        <v>-1.09585458409803E-3</v>
      </c>
      <c r="Q6" s="7">
        <f>(supply_chain_S3_BWM!B40*(LCI_db1_S3!AR59)/LCI_db1_S3!AB59)/LCIA_Methods!D17</f>
        <v>-1.9595505722112133E-3</v>
      </c>
    </row>
    <row r="7" spans="1:17" x14ac:dyDescent="0.35">
      <c r="A7" s="5" t="s">
        <v>45</v>
      </c>
      <c r="B7" s="7">
        <f>LCA_db1_S3!B2*ABS(supply_chain_S3_BWM!B2)-SUM(B2:B6)</f>
        <v>5.921774192941957E-3</v>
      </c>
      <c r="C7" s="7">
        <f>LCA_db1_S3!C2*ABS(supply_chain_S3_BWM!B2)-SUM(C2:C6)</f>
        <v>4.7164984963544445E-4</v>
      </c>
      <c r="D7" s="7">
        <f>LCA_db1_S3!D2*ABS(supply_chain_S3_BWM!B2)-SUM(D2:D6)</f>
        <v>1.5069961927344042E-2</v>
      </c>
      <c r="E7" s="7">
        <f>LCA_db1_S3!E2*ABS(supply_chain_S3_BWM!B2)-SUM(E2:E6)</f>
        <v>9.5268908388925905E-3</v>
      </c>
      <c r="F7" s="7">
        <f>LCA_db1_S3!F2*ABS(supply_chain_S3_BWM!B2)-SUM(F2:F6)</f>
        <v>7.6799522189892784E-3</v>
      </c>
      <c r="G7" s="7">
        <f>LCA_db1_S3!G2*ABS(supply_chain_S3_BWM!B2)-SUM(G2:G6)</f>
        <v>7.7917567135296335E-4</v>
      </c>
      <c r="H7" s="7">
        <f>LCA_db1_S3!H2*ABS(supply_chain_S3_BWM!B2)-SUM(H2:H6)</f>
        <v>9.3951903037274437E-3</v>
      </c>
      <c r="I7" s="7">
        <f>LCA_db1_S3!I2*ABS(supply_chain_S3_BWM!B2)-SUM(I2:I6)</f>
        <v>4.8294634501681484E-3</v>
      </c>
      <c r="J7" s="7">
        <f>LCA_db1_S3!J2*ABS(supply_chain_S3_BWM!B2)-SUM(J2:J6)</f>
        <v>6.2986761102538716E-3</v>
      </c>
      <c r="K7" s="7">
        <f>LCA_db1_S3!K2*ABS(supply_chain_S3_BWM!B2)-SUM(K2:K6)</f>
        <v>2.0111813135403759E-4</v>
      </c>
      <c r="L7" s="7">
        <f>LCA_db1_S3!L2*ABS(supply_chain_S3_BWM!B2)-SUM(L2:L6)</f>
        <v>3.5827200382941328E-3</v>
      </c>
      <c r="M7" s="7">
        <f>LCA_db1_S3!M2*ABS(supply_chain_S3_BWM!B2)-SUM(M2:M6)</f>
        <v>5.1528046602825426E-3</v>
      </c>
      <c r="N7" s="7">
        <f>LCA_db1_S3!N2*ABS(supply_chain_S3_BWM!B2)-SUM(N2:N6)</f>
        <v>2.583066740242787E-4</v>
      </c>
      <c r="O7" s="7">
        <f>LCA_db1_S3!O2*ABS(supply_chain_S3_BWM!B2)-SUM(O2:O6)</f>
        <v>1.7160124051452015E-4</v>
      </c>
      <c r="P7" s="7">
        <f>LCA_db1_S3!P2*ABS(supply_chain_S3_BWM!B2)-SUM(P2:P6)</f>
        <v>1.5743903871495702E-3</v>
      </c>
      <c r="Q7" s="7">
        <f>LCA_db1_S3!Q2*ABS(supply_chain_S3_BWM!B2)-SUM(Q2:Q6)</f>
        <v>1.0815173056728128E-2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(supply_chain_S4_BWM!B7*(LCI_db1_S4!AC25-LCI_db1_S4!AC29)/LCI_db1_S4!AB25+supply_chain_S4_BWM!B8*(LCI_db1_S4!AC69-LCI_db1_S4!AC73)/LCI_db1_S4!AB69)/LCIA_Methods!D2</f>
        <v>8.8107571382726047E-4</v>
      </c>
      <c r="C2" s="7">
        <f>(supply_chain_S4_BWM!B7*(LCI_db1_S4!AD25-LCI_db1_S4!AD29)/LCI_db1_S4!AB25+supply_chain_S4_BWM!B8*(LCI_db1_S4!AD69-LCI_db1_S4!AD73)/LCI_db1_S4!AB69)/LCIA_Methods!D3</f>
        <v>2.1720723202938746E-6</v>
      </c>
      <c r="D2" s="7">
        <f>(supply_chain_S4_BWM!B7*(LCI_db1_S4!AE25-LCI_db1_S4!AE29)/LCI_db1_S4!AB25+supply_chain_S4_BWM!B8*(LCI_db1_S4!AE69-LCI_db1_S4!AE73)/LCI_db1_S4!AB69)/LCIA_Methods!D4</f>
        <v>5.2834102683296065E-4</v>
      </c>
      <c r="E2" s="7">
        <f>(supply_chain_S4_BWM!B7*(LCI_db1_S4!AF25-LCI_db1_S4!AF29)/LCI_db1_S4!AB25+supply_chain_S4_BWM!B8*(LCI_db1_S4!AF69-LCI_db1_S4!AF73)/LCI_db1_S4!AB69)/LCIA_Methods!D5</f>
        <v>1.2774677522187148E-4</v>
      </c>
      <c r="F2" s="7">
        <f>(supply_chain_S4_BWM!B7*(LCI_db1_S4!AG25-LCI_db1_S4!AG29)/LCI_db1_S4!AB25+supply_chain_S4_BWM!B8*(LCI_db1_S4!AG69-LCI_db1_S4!AG73)/LCI_db1_S4!AB69)/LCIA_Methods!D6</f>
        <v>1.7737183879626954E-4</v>
      </c>
      <c r="G2" s="7">
        <f>(supply_chain_S4_BWM!B7*(LCI_db1_S4!AH25-LCI_db1_S4!AH29)/LCI_db1_S4!AB25+supply_chain_S4_BWM!B8*(LCI_db1_S4!AH69-LCI_db1_S4!AH73)/LCI_db1_S4!AB69)/LCIA_Methods!D7</f>
        <v>2.0835587212135558E-5</v>
      </c>
      <c r="H2" s="7">
        <f>(supply_chain_S4_BWM!B7*(LCI_db1_S4!AI25-LCI_db1_S4!AI29)/LCI_db1_S4!AB25+supply_chain_S4_BWM!B8*(LCI_db1_S4!AI69-LCI_db1_S4!AI73)/LCI_db1_S4!AB69)/LCIA_Methods!D8</f>
        <v>7.2793147613865447E-2</v>
      </c>
      <c r="I2" s="7">
        <f>(supply_chain_S4_BWM!B7*(LCI_db1_S4!AJ25-LCI_db1_S4!AJ29)/LCI_db1_S4!AB25+supply_chain_S4_BWM!B8*(LCI_db1_S4!AJ69-LCI_db1_S4!AJ73)/LCI_db1_S4!AB69)/LCIA_Methods!D9</f>
        <v>4.3958101889244862E-4</v>
      </c>
      <c r="J2" s="7">
        <f>(supply_chain_S4_BWM!B7*(LCI_db1_S4!AK25-LCI_db1_S4!AK29)/LCI_db1_S4!AB25+supply_chain_S4_BWM!B8*(LCI_db1_S4!AK69-LCI_db1_S4!AK73)/LCI_db1_S4!AB69)/LCIA_Methods!D10</f>
        <v>5.7691725347544108E-4</v>
      </c>
      <c r="K2" s="7">
        <f>(supply_chain_S4_BWM!B7*(LCI_db1_S4!AL25-LCI_db1_S4!AL29)/LCI_db1_S4!AB25+supply_chain_S4_BWM!B8*(LCI_db1_S4!AL69-LCI_db1_S4!AL73)/LCI_db1_S4!AB69)/LCIA_Methods!D11</f>
        <v>1.7804984871093863E-5</v>
      </c>
      <c r="L2" s="7">
        <f>(supply_chain_S4_BWM!B7*(LCI_db1_S4!AM25-LCI_db1_S4!AM29)/LCI_db1_S4!AB25+supply_chain_S4_BWM!B8*(LCI_db1_S4!AM69-LCI_db1_S4!AM73)/LCI_db1_S4!AB69)/LCIA_Methods!D12</f>
        <v>4.6591135774617394E-5</v>
      </c>
      <c r="M2" s="7">
        <f>(supply_chain_S4_BWM!B7*(LCI_db1_S4!AN25-LCI_db1_S4!AN29)/LCI_db1_S4!AB25+supply_chain_S4_BWM!B8*(LCI_db1_S4!AN69-LCI_db1_S4!AN73)/LCI_db1_S4!AB69)/LCIA_Methods!D13</f>
        <v>1.2093433778964008E-4</v>
      </c>
      <c r="N2" s="7">
        <f>(supply_chain_S4_BWM!B7*(LCI_db1_S4!AO25-LCI_db1_S4!AO29)/LCI_db1_S4!AB25+supply_chain_S4_BWM!B8*(LCI_db1_S4!AO69-LCI_db1_S4!AO73)/LCI_db1_S4!AB69)/LCIA_Methods!D14</f>
        <v>4.6591311047668521E-6</v>
      </c>
      <c r="O2" s="7">
        <f>(supply_chain_S4_BWM!B7*(LCI_db1_S4!AP25-LCI_db1_S4!AP29)/LCI_db1_S4!AB25+supply_chain_S4_BWM!B8*(LCI_db1_S4!AP69-LCI_db1_S4!AP73)/LCI_db1_S4!AB69)/LCIA_Methods!D15</f>
        <v>6.7325406824544519E-4</v>
      </c>
      <c r="P2" s="7">
        <f>(supply_chain_S4_BWM!B7*(LCI_db1_S4!AQ25-LCI_db1_S4!AQ29)/LCI_db1_S4!AB25+supply_chain_S4_BWM!B8*(LCI_db1_S4!AQ69-LCI_db1_S4!AQ73)/LCI_db1_S4!AB69)/LCIA_Methods!D16</f>
        <v>9.5702702747648349E-5</v>
      </c>
      <c r="Q2" s="7">
        <f>(supply_chain_S4_BWM!B7*(LCI_db1_S4!AR25-LCI_db1_S4!AR29)/LCI_db1_S4!AB25+supply_chain_S4_BWM!B8*(LCI_db1_S4!AR69-LCI_db1_S4!AR73)/LCI_db1_S4!AB69)/LCIA_Methods!D17</f>
        <v>4.7694355903773133E-4</v>
      </c>
    </row>
    <row r="3" spans="1:17" ht="52.5" x14ac:dyDescent="0.35">
      <c r="A3" s="5" t="s">
        <v>41</v>
      </c>
      <c r="B3" s="7">
        <f>(supply_chain_S4_BWM!B11*(LCI_db1_S4!AC38-LCI_db1_S4!AC44)/LCI_db1_S4!AB38+supply_chain_S4_BWM!B15*(LCI_db1_S4!AC82-LCI_db1_S4!AC88)/LCI_db1_S4!AB82)/LCIA_Methods!D2</f>
        <v>3.9718961527848949E-3</v>
      </c>
      <c r="C3" s="7">
        <f>(supply_chain_S4_BWM!B11*(LCI_db1_S4!AD38-LCI_db1_S4!AD44)/LCI_db1_S4!AB38+supply_chain_S4_BWM!B15*(LCI_db1_S4!AD82-LCI_db1_S4!AD88)/LCI_db1_S4!AB82)/LCIA_Methods!D3</f>
        <v>8.5287283271900225E-5</v>
      </c>
      <c r="D3" s="7">
        <f>(supply_chain_S4_BWM!B11*(LCI_db1_S4!AE38-LCI_db1_S4!AE44)/LCI_db1_S4!AB38+supply_chain_S4_BWM!B15*(LCI_db1_S4!AE82-LCI_db1_S4!AE88)/LCI_db1_S4!AB82)/LCIA_Methods!D4</f>
        <v>3.2337193528949905E-2</v>
      </c>
      <c r="E3" s="7">
        <f>(supply_chain_S4_BWM!B11*(LCI_db1_S4!AF38-LCI_db1_S4!AF44)/LCI_db1_S4!AB38+supply_chain_S4_BWM!B15*(LCI_db1_S4!AF82-LCI_db1_S4!AF88)/LCI_db1_S4!AB82)/LCIA_Methods!D5</f>
        <v>3.1930759158125604E-3</v>
      </c>
      <c r="F3" s="7">
        <f>(supply_chain_S4_BWM!B11*(LCI_db1_S4!AG38-LCI_db1_S4!AG44)/LCI_db1_S4!AB38+supply_chain_S4_BWM!B15*(LCI_db1_S4!AG82-LCI_db1_S4!AG88)/LCI_db1_S4!AB82)/LCIA_Methods!D6</f>
        <v>9.2125575118002113E-3</v>
      </c>
      <c r="G3" s="7">
        <f>(supply_chain_S4_BWM!B11*(LCI_db1_S4!AH38-LCI_db1_S4!AH44)/LCI_db1_S4!AB38+supply_chain_S4_BWM!B15*(LCI_db1_S4!AH82-LCI_db1_S4!AH88)/LCI_db1_S4!AB82)/LCIA_Methods!D7</f>
        <v>3.3814903571571597E-4</v>
      </c>
      <c r="H3" s="7">
        <f>(supply_chain_S4_BWM!B11*(LCI_db1_S4!AI38-LCI_db1_S4!AI44)/LCI_db1_S4!AB38+supply_chain_S4_BWM!B15*(LCI_db1_S4!AI82-LCI_db1_S4!AI88)/LCI_db1_S4!AB82)/LCIA_Methods!D8</f>
        <v>1.2003427142018154E-3</v>
      </c>
      <c r="I3" s="7">
        <f>(supply_chain_S4_BWM!B11*(LCI_db1_S4!AJ38-LCI_db1_S4!AJ44)/LCI_db1_S4!AB38+supply_chain_S4_BWM!B15*(LCI_db1_S4!AJ82-LCI_db1_S4!AJ88)/LCI_db1_S4!AB82)/LCIA_Methods!D9</f>
        <v>2.3537800964624968E-2</v>
      </c>
      <c r="J3" s="7">
        <f>(supply_chain_S4_BWM!B11*(LCI_db1_S4!AK38-LCI_db1_S4!AK44)/LCI_db1_S4!AB38+supply_chain_S4_BWM!B15*(LCI_db1_S4!AK82-LCI_db1_S4!AK88)/LCI_db1_S4!AB82)/LCIA_Methods!D10</f>
        <v>3.2738359290779763E-2</v>
      </c>
      <c r="K3" s="7">
        <f>(supply_chain_S4_BWM!B11*(LCI_db1_S4!AL38-LCI_db1_S4!AL44)/LCI_db1_S4!AB38+supply_chain_S4_BWM!B15*(LCI_db1_S4!AL82-LCI_db1_S4!AL88)/LCI_db1_S4!AB82)/LCIA_Methods!D11</f>
        <v>3.3684237631156059E-4</v>
      </c>
      <c r="L3" s="7">
        <f>(supply_chain_S4_BWM!B11*(LCI_db1_S4!AM38-LCI_db1_S4!AM44)/LCI_db1_S4!AB38+supply_chain_S4_BWM!B15*(LCI_db1_S4!AM82-LCI_db1_S4!AM88)/LCI_db1_S4!AB82)/LCIA_Methods!D12</f>
        <v>1.8936780825923184E-3</v>
      </c>
      <c r="M3" s="7">
        <f>(supply_chain_S4_BWM!B11*(LCI_db1_S4!AN38-LCI_db1_S4!AN44)/LCI_db1_S4!AB38+supply_chain_S4_BWM!B15*(LCI_db1_S4!AN82-LCI_db1_S4!AN88)/LCI_db1_S4!AB82)/LCIA_Methods!D13</f>
        <v>1.4746052073521367E-3</v>
      </c>
      <c r="N3" s="7">
        <f>(supply_chain_S4_BWM!B11*(LCI_db1_S4!AO38-LCI_db1_S4!AO44)/LCI_db1_S4!AB38+supply_chain_S4_BWM!B15*(LCI_db1_S4!AO82-LCI_db1_S4!AO88)/LCI_db1_S4!AB82)/LCIA_Methods!D14</f>
        <v>1.9138831565543483E-4</v>
      </c>
      <c r="O3" s="7">
        <f>(supply_chain_S4_BWM!B11*(LCI_db1_S4!AP38-LCI_db1_S4!AP44)/LCI_db1_S4!AB38+supply_chain_S4_BWM!B15*(LCI_db1_S4!AP82-LCI_db1_S4!AP88)/LCI_db1_S4!AB82)/LCIA_Methods!D15</f>
        <v>6.5007527381684123E-4</v>
      </c>
      <c r="P3" s="7">
        <f>(supply_chain_S4_BWM!B11*(LCI_db1_S4!AQ38-LCI_db1_S4!AQ44)/LCI_db1_S4!AB38+supply_chain_S4_BWM!B15*(LCI_db1_S4!AQ82-LCI_db1_S4!AQ88)/LCI_db1_S4!AB82)/LCIA_Methods!D16</f>
        <v>1.0869204184662281E-3</v>
      </c>
      <c r="Q3" s="7">
        <f>(supply_chain_S4_BWM!B11*(LCI_db1_S4!AR38-LCI_db1_S4!AR44)/LCI_db1_S4!AB38+supply_chain_S4_BWM!B15*(LCI_db1_S4!AR82-LCI_db1_S4!AR88)/LCI_db1_S4!AB82)/LCIA_Methods!D17</f>
        <v>2.8931926142774555E-3</v>
      </c>
    </row>
    <row r="4" spans="1:17" ht="39.5" x14ac:dyDescent="0.35">
      <c r="A4" s="5" t="s">
        <v>42</v>
      </c>
      <c r="B4" s="7">
        <f>(supply_chain_S4_BWM!B12*(LCI_db1_S4!AC51-LCI_db1_S4!AC59)/LCI_db1_S4!AB51+supply_chain_S4_BWM!B16*(LCI_db1_S4!AC95-LCI_db1_S4!AC103)/LCI_db1_S4!AB95)/LCIA_Methods!D2</f>
        <v>8.1546874951693594E-3</v>
      </c>
      <c r="C4" s="7">
        <f>(supply_chain_S4_BWM!B12*(LCI_db1_S4!AD51-LCI_db1_S4!AD59)/LCI_db1_S4!AB51+supply_chain_S4_BWM!B16*(LCI_db1_S4!AD95-LCI_db1_S4!AD103)/LCI_db1_S4!AB95)/LCIA_Methods!D3</f>
        <v>1.1781049812566161E-4</v>
      </c>
      <c r="D4" s="7">
        <f>(supply_chain_S4_BWM!B12*(LCI_db1_S4!AE51-LCI_db1_S4!AE59)/LCI_db1_S4!AB51+supply_chain_S4_BWM!B16*(LCI_db1_S4!AE95-LCI_db1_S4!AE103)/LCI_db1_S4!AB95)/LCIA_Methods!D4</f>
        <v>1.8971964144951101E-2</v>
      </c>
      <c r="E4" s="7">
        <f>(supply_chain_S4_BWM!B12*(LCI_db1_S4!AF51-LCI_db1_S4!AF59)/LCI_db1_S4!AB51+supply_chain_S4_BWM!B16*(LCI_db1_S4!AF95-LCI_db1_S4!AF103)/LCI_db1_S4!AB95)/LCIA_Methods!D5</f>
        <v>7.6228298133793762E-3</v>
      </c>
      <c r="F4" s="7">
        <f>(supply_chain_S4_BWM!B12*(LCI_db1_S4!AG51-LCI_db1_S4!AG59)/LCI_db1_S4!AB51+supply_chain_S4_BWM!B16*(LCI_db1_S4!AG95-LCI_db1_S4!AG103)/LCI_db1_S4!AB95)/LCIA_Methods!D6</f>
        <v>3.3457960868034761E-3</v>
      </c>
      <c r="G4" s="7">
        <f>(supply_chain_S4_BWM!B12*(LCI_db1_S4!AH51-LCI_db1_S4!AH59)/LCI_db1_S4!AB51+supply_chain_S4_BWM!B16*(LCI_db1_S4!AH95-LCI_db1_S4!AH103)/LCI_db1_S4!AB95)/LCIA_Methods!D7</f>
        <v>2.5293194730605551E-4</v>
      </c>
      <c r="H4" s="7">
        <f>(supply_chain_S4_BWM!B12*(LCI_db1_S4!AI51-LCI_db1_S4!AI59)/LCI_db1_S4!AB51+supply_chain_S4_BWM!B16*(LCI_db1_S4!AI95-LCI_db1_S4!AI103)/LCI_db1_S4!AB95)/LCIA_Methods!D8</f>
        <v>1.7464028794878853E-3</v>
      </c>
      <c r="I4" s="7">
        <f>(supply_chain_S4_BWM!B12*(LCI_db1_S4!AJ51-LCI_db1_S4!AJ59)/LCI_db1_S4!AB51+supply_chain_S4_BWM!B16*(LCI_db1_S4!AJ95-LCI_db1_S4!AJ103)/LCI_db1_S4!AB95)/LCIA_Methods!D9</f>
        <v>9.6725094039468553E-4</v>
      </c>
      <c r="J4" s="7">
        <f>(supply_chain_S4_BWM!B12*(LCI_db1_S4!AK51-LCI_db1_S4!AK59)/LCI_db1_S4!AB51+supply_chain_S4_BWM!B16*(LCI_db1_S4!AK95-LCI_db1_S4!AK103)/LCI_db1_S4!AB95)/LCIA_Methods!D10</f>
        <v>1.025936035108122E-3</v>
      </c>
      <c r="K4" s="7">
        <f>(supply_chain_S4_BWM!B12*(LCI_db1_S4!AL51-LCI_db1_S4!AL59)/LCI_db1_S4!AB51+supply_chain_S4_BWM!B16*(LCI_db1_S4!AL95-LCI_db1_S4!AL103)/LCI_db1_S4!AB95)/LCIA_Methods!D11</f>
        <v>3.3992368921101341E-4</v>
      </c>
      <c r="L4" s="7">
        <f>(supply_chain_S4_BWM!B12*(LCI_db1_S4!AM51-LCI_db1_S4!AM59)/LCI_db1_S4!AB51+supply_chain_S4_BWM!B16*(LCI_db1_S4!AM95-LCI_db1_S4!AM103)/LCI_db1_S4!AB95)/LCIA_Methods!D12</f>
        <v>6.8683733921155396E-4</v>
      </c>
      <c r="M4" s="7">
        <f>(supply_chain_S4_BWM!B12*(LCI_db1_S4!AN51-LCI_db1_S4!AN59)/LCI_db1_S4!AB51+supply_chain_S4_BWM!B16*(LCI_db1_S4!AN95-LCI_db1_S4!AN103)/LCI_db1_S4!AB95)/LCIA_Methods!D13</f>
        <v>1.097404081664098E-3</v>
      </c>
      <c r="N4" s="7">
        <f>(supply_chain_S4_BWM!B12*(LCI_db1_S4!AO51-LCI_db1_S4!AO59)/LCI_db1_S4!AB51+supply_chain_S4_BWM!B16*(LCI_db1_S4!AO95-LCI_db1_S4!AO103)/LCI_db1_S4!AB95)/LCIA_Methods!D14</f>
        <v>1.6276496798439224E-4</v>
      </c>
      <c r="O4" s="7">
        <f>(supply_chain_S4_BWM!B12*(LCI_db1_S4!AP51-LCI_db1_S4!AP59)/LCI_db1_S4!AB51+supply_chain_S4_BWM!B16*(LCI_db1_S4!AP95-LCI_db1_S4!AP103)/LCI_db1_S4!AB95)/LCIA_Methods!D15</f>
        <v>1.6214742617697293E-4</v>
      </c>
      <c r="P4" s="7">
        <f>(supply_chain_S4_BWM!B12*(LCI_db1_S4!AQ51-LCI_db1_S4!AQ59)/LCI_db1_S4!AB51+supply_chain_S4_BWM!B16*(LCI_db1_S4!AQ95-LCI_db1_S4!AQ103)/LCI_db1_S4!AB95)/LCIA_Methods!D16</f>
        <v>1.1557737604198516E-3</v>
      </c>
      <c r="Q4" s="7">
        <f>(supply_chain_S4_BWM!B12*(LCI_db1_S4!AR51-LCI_db1_S4!AR59)/LCI_db1_S4!AB51+supply_chain_S4_BWM!B16*(LCI_db1_S4!AR95-LCI_db1_S4!AR103)/LCI_db1_S4!AB95)/LCIA_Methods!D17</f>
        <v>2.9832646892919441E-3</v>
      </c>
    </row>
    <row r="5" spans="1:17" x14ac:dyDescent="0.35">
      <c r="A5" s="5" t="s">
        <v>43</v>
      </c>
      <c r="B5" s="7">
        <f>(supply_chain_S4_BWM!B20*(LCI_db1_S4!AC29)/LCI_db1_S4!AB29)/LCIA_Methods!D2</f>
        <v>-2.6696680275478294E-4</v>
      </c>
      <c r="C5" s="7">
        <f>(supply_chain_S4_BWM!B20*(LCI_db1_S4!AD29)/LCI_db1_S4!AB29)/LCIA_Methods!D3</f>
        <v>-2.1346696690201469E-5</v>
      </c>
      <c r="D5" s="7">
        <f>(supply_chain_S4_BWM!B20*(LCI_db1_S4!AE29)/LCI_db1_S4!AB29)/LCIA_Methods!D4</f>
        <v>-2.0107789470549951E-3</v>
      </c>
      <c r="E5" s="7">
        <f>(supply_chain_S4_BWM!B20*(LCI_db1_S4!AF29)/LCI_db1_S4!AB29)/LCIA_Methods!D5</f>
        <v>-7.012730681365128E-4</v>
      </c>
      <c r="F5" s="7">
        <f>(supply_chain_S4_BWM!B20*(LCI_db1_S4!AG29)/LCI_db1_S4!AB29)/LCIA_Methods!D6</f>
        <v>-3.1690864756863074E-4</v>
      </c>
      <c r="G5" s="7">
        <f>(supply_chain_S4_BWM!B20*(LCI_db1_S4!AH29)/LCI_db1_S4!AB29)/LCIA_Methods!D7</f>
        <v>-4.0285630588861345E-5</v>
      </c>
      <c r="H5" s="7">
        <f>(supply_chain_S4_BWM!B20*(LCI_db1_S4!AI29)/LCI_db1_S4!AB29)/LCIA_Methods!D8</f>
        <v>-4.2264958157889099E-4</v>
      </c>
      <c r="I5" s="7">
        <f>(supply_chain_S4_BWM!B20*(LCI_db1_S4!AJ29)/LCI_db1_S4!AB29)/LCIA_Methods!D9</f>
        <v>-2.6097475951775237E-4</v>
      </c>
      <c r="J5" s="7">
        <f>(supply_chain_S4_BWM!B20*(LCI_db1_S4!AK29)/LCI_db1_S4!AB29)/LCIA_Methods!D10</f>
        <v>-3.4329189684273415E-4</v>
      </c>
      <c r="K5" s="7">
        <f>(supply_chain_S4_BWM!B20*(LCI_db1_S4!AL29)/LCI_db1_S4!AB29)/LCIA_Methods!D11</f>
        <v>-2.1545378671484378E-5</v>
      </c>
      <c r="L5" s="7">
        <f>(supply_chain_S4_BWM!B20*(LCI_db1_S4!AM29)/LCI_db1_S4!AB29)/LCIA_Methods!D12</f>
        <v>-1.9535553208081694E-4</v>
      </c>
      <c r="M5" s="7">
        <f>(supply_chain_S4_BWM!B20*(LCI_db1_S4!AN29)/LCI_db1_S4!AB29)/LCIA_Methods!D13</f>
        <v>-5.281742349372699E-4</v>
      </c>
      <c r="N5" s="7">
        <f>(supply_chain_S4_BWM!B20*(LCI_db1_S4!AO29)/LCI_db1_S4!AB29)/LCIA_Methods!D14</f>
        <v>-3.2876971623353506E-5</v>
      </c>
      <c r="O5" s="7">
        <f>(supply_chain_S4_BWM!B20*(LCI_db1_S4!AP29)/LCI_db1_S4!AB29)/LCIA_Methods!D15</f>
        <v>-1.6590820742890536E-5</v>
      </c>
      <c r="P5" s="7">
        <f>(supply_chain_S4_BWM!B20*(LCI_db1_S4!AQ29)/LCI_db1_S4!AB29)/LCIA_Methods!D16</f>
        <v>-1.374411671595528E-4</v>
      </c>
      <c r="Q5" s="7">
        <f>(supply_chain_S4_BWM!B20*(LCI_db1_S4!AR29)/LCI_db1_S4!AB29)/LCIA_Methods!D17</f>
        <v>-5.3681708714418497E-4</v>
      </c>
    </row>
    <row r="6" spans="1:17" x14ac:dyDescent="0.35">
      <c r="A6" s="5" t="s">
        <v>44</v>
      </c>
      <c r="B6" s="7">
        <f>(supply_chain_S4_BWM!B40*(LCI_db1_S4!AC59)/LCI_db1_S4!AB59)/LCIA_Methods!D2</f>
        <v>-3.5604397326066978E-3</v>
      </c>
      <c r="C6" s="7">
        <f>(supply_chain_S4_BWM!B40*(LCI_db1_S4!AD59)/LCI_db1_S4!AB59)/LCIA_Methods!D3</f>
        <v>-5.8843437346243719E-5</v>
      </c>
      <c r="D6" s="7">
        <f>(supply_chain_S4_BWM!B40*(LCI_db1_S4!AE59)/LCI_db1_S4!AB59)/LCIA_Methods!D4</f>
        <v>-7.8514737068994325E-3</v>
      </c>
      <c r="E6" s="7">
        <f>(supply_chain_S4_BWM!B40*(LCI_db1_S4!AF59)/LCI_db1_S4!AB59)/LCIA_Methods!D5</f>
        <v>-4.7986046167775194E-3</v>
      </c>
      <c r="F6" s="7">
        <f>(supply_chain_S4_BWM!B40*(LCI_db1_S4!AG59)/LCI_db1_S4!AB59)/LCIA_Methods!D6</f>
        <v>-3.7455414156122037E-3</v>
      </c>
      <c r="G6" s="7">
        <f>(supply_chain_S4_BWM!B40*(LCI_db1_S4!AH59)/LCI_db1_S4!AB59)/LCIA_Methods!D7</f>
        <v>-2.3656624597402748E-4</v>
      </c>
      <c r="H6" s="7">
        <f>(supply_chain_S4_BWM!B40*(LCI_db1_S4!AI59)/LCI_db1_S4!AB59)/LCIA_Methods!D8</f>
        <v>-9.1748371737606163E-4</v>
      </c>
      <c r="I6" s="7">
        <f>(supply_chain_S4_BWM!B40*(LCI_db1_S4!AJ59)/LCI_db1_S4!AB59)/LCIA_Methods!D9</f>
        <v>-3.4400142711403193E-3</v>
      </c>
      <c r="J6" s="7">
        <f>(supply_chain_S4_BWM!B40*(LCI_db1_S4!AK59)/LCI_db1_S4!AB59)/LCIA_Methods!D10</f>
        <v>-4.6084163614477022E-3</v>
      </c>
      <c r="K6" s="7">
        <f>(supply_chain_S4_BWM!B40*(LCI_db1_S4!AL59)/LCI_db1_S4!AB59)/LCIA_Methods!D11</f>
        <v>-1.1444523534306777E-4</v>
      </c>
      <c r="L6" s="7">
        <f>(supply_chain_S4_BWM!B40*(LCI_db1_S4!AM59)/LCI_db1_S4!AB59)/LCIA_Methods!D12</f>
        <v>-4.8822596812727047E-4</v>
      </c>
      <c r="M6" s="7">
        <f>(supply_chain_S4_BWM!B40*(LCI_db1_S4!AN59)/LCI_db1_S4!AB59)/LCIA_Methods!D13</f>
        <v>-6.3577763223023488E-4</v>
      </c>
      <c r="N6" s="7">
        <f>(supply_chain_S4_BWM!B40*(LCI_db1_S4!AO59)/LCI_db1_S4!AB59)/LCIA_Methods!D14</f>
        <v>-1.9212078258465341E-4</v>
      </c>
      <c r="O6" s="7">
        <f>(supply_chain_S4_BWM!B40*(LCI_db1_S4!AP59)/LCI_db1_S4!AB59)/LCIA_Methods!D15</f>
        <v>-1.4474979189742202E-4</v>
      </c>
      <c r="P6" s="7">
        <f>(supply_chain_S4_BWM!B40*(LCI_db1_S4!AQ59)/LCI_db1_S4!AB59)/LCIA_Methods!D16</f>
        <v>-1.09585458409803E-3</v>
      </c>
      <c r="Q6" s="7">
        <f>(supply_chain_S4_BWM!B40*(LCI_db1_S4!AR59)/LCI_db1_S4!AB59)/LCIA_Methods!D17</f>
        <v>-1.9595505722112133E-3</v>
      </c>
    </row>
    <row r="7" spans="1:17" x14ac:dyDescent="0.35">
      <c r="A7" s="5" t="s">
        <v>45</v>
      </c>
      <c r="B7" s="7">
        <f>LCA_db1_S4!B2*ABS(supply_chain_S4_BWM!B2)-SUM(B2:B6)</f>
        <v>5.921774192941957E-3</v>
      </c>
      <c r="C7" s="7">
        <f>LCA_db1_S4!C2*ABS(supply_chain_S4_BWM!B2)-SUM(C2:C6)</f>
        <v>4.7164984963544445E-4</v>
      </c>
      <c r="D7" s="7">
        <f>LCA_db1_S4!D2*ABS(supply_chain_S4_BWM!B2)-SUM(D2:D6)</f>
        <v>1.5069961927344042E-2</v>
      </c>
      <c r="E7" s="7">
        <f>LCA_db1_S4!E2*ABS(supply_chain_S4_BWM!B2)-SUM(E2:E6)</f>
        <v>9.5268908388925905E-3</v>
      </c>
      <c r="F7" s="7">
        <f>LCA_db1_S4!F2*ABS(supply_chain_S4_BWM!B2)-SUM(F2:F6)</f>
        <v>7.6799522189892784E-3</v>
      </c>
      <c r="G7" s="7">
        <f>LCA_db1_S4!G2*ABS(supply_chain_S4_BWM!B2)-SUM(G2:G6)</f>
        <v>7.7917567135296335E-4</v>
      </c>
      <c r="H7" s="7">
        <f>LCA_db1_S4!H2*ABS(supply_chain_S4_BWM!B2)-SUM(H2:H6)</f>
        <v>9.3951903037274437E-3</v>
      </c>
      <c r="I7" s="7">
        <f>LCA_db1_S4!I2*ABS(supply_chain_S4_BWM!B2)-SUM(I2:I6)</f>
        <v>4.8294634501681484E-3</v>
      </c>
      <c r="J7" s="7">
        <f>LCA_db1_S4!J2*ABS(supply_chain_S4_BWM!B2)-SUM(J2:J6)</f>
        <v>6.2986761102538716E-3</v>
      </c>
      <c r="K7" s="7">
        <f>LCA_db1_S4!K2*ABS(supply_chain_S4_BWM!B2)-SUM(K2:K6)</f>
        <v>2.0111813135403759E-4</v>
      </c>
      <c r="L7" s="7">
        <f>LCA_db1_S4!L2*ABS(supply_chain_S4_BWM!B2)-SUM(L2:L6)</f>
        <v>3.5827200382941328E-3</v>
      </c>
      <c r="M7" s="7">
        <f>LCA_db1_S4!M2*ABS(supply_chain_S4_BWM!B2)-SUM(M2:M6)</f>
        <v>5.1528046602825426E-3</v>
      </c>
      <c r="N7" s="7">
        <f>LCA_db1_S4!N2*ABS(supply_chain_S4_BWM!B2)-SUM(N2:N6)</f>
        <v>2.583066740242787E-4</v>
      </c>
      <c r="O7" s="7">
        <f>LCA_db1_S4!O2*ABS(supply_chain_S4_BWM!B2)-SUM(O2:O6)</f>
        <v>1.7160124051452015E-4</v>
      </c>
      <c r="P7" s="7">
        <f>LCA_db1_S4!P2*ABS(supply_chain_S4_BWM!B2)-SUM(P2:P6)</f>
        <v>1.5743903871495702E-3</v>
      </c>
      <c r="Q7" s="7">
        <f>LCA_db1_S4!Q2*ABS(supply_chain_S4_BWM!B2)-SUM(Q2:Q6)</f>
        <v>1.0815173056728128E-2</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(supply_chain_S5_BWM!B7*(LCI_db1_S5!AC25-LCI_db1_S5!AC29)/LCI_db1_S5!AB25+supply_chain_S5_BWM!B8*(LCI_db1_S5!AC69-LCI_db1_S5!AC73)/LCI_db1_S5!AB69)/LCIA_Methods!D2</f>
        <v>8.8107571382726047E-4</v>
      </c>
      <c r="C2" s="7">
        <f>(supply_chain_S5_BWM!B7*(LCI_db1_S5!AD25-LCI_db1_S5!AD29)/LCI_db1_S5!AB25+supply_chain_S5_BWM!B8*(LCI_db1_S5!AD69-LCI_db1_S5!AD73)/LCI_db1_S5!AB69)/LCIA_Methods!D3</f>
        <v>2.1720723202938746E-6</v>
      </c>
      <c r="D2" s="7">
        <f>(supply_chain_S5_BWM!B7*(LCI_db1_S5!AE25-LCI_db1_S5!AE29)/LCI_db1_S5!AB25+supply_chain_S5_BWM!B8*(LCI_db1_S5!AE69-LCI_db1_S5!AE73)/LCI_db1_S5!AB69)/LCIA_Methods!D4</f>
        <v>5.2834102683296065E-4</v>
      </c>
      <c r="E2" s="7">
        <f>(supply_chain_S5_BWM!B7*(LCI_db1_S5!AF25-LCI_db1_S5!AF29)/LCI_db1_S5!AB25+supply_chain_S5_BWM!B8*(LCI_db1_S5!AF69-LCI_db1_S5!AF73)/LCI_db1_S5!AB69)/LCIA_Methods!D5</f>
        <v>1.2774677522187148E-4</v>
      </c>
      <c r="F2" s="7">
        <f>(supply_chain_S5_BWM!B7*(LCI_db1_S5!AG25-LCI_db1_S5!AG29)/LCI_db1_S5!AB25+supply_chain_S5_BWM!B8*(LCI_db1_S5!AG69-LCI_db1_S5!AG73)/LCI_db1_S5!AB69)/LCIA_Methods!D6</f>
        <v>1.7737183879626954E-4</v>
      </c>
      <c r="G2" s="7">
        <f>(supply_chain_S5_BWM!B7*(LCI_db1_S5!AH25-LCI_db1_S5!AH29)/LCI_db1_S5!AB25+supply_chain_S5_BWM!B8*(LCI_db1_S5!AH69-LCI_db1_S5!AH73)/LCI_db1_S5!AB69)/LCIA_Methods!D7</f>
        <v>2.0835587212135558E-5</v>
      </c>
      <c r="H2" s="7">
        <f>(supply_chain_S5_BWM!B7*(LCI_db1_S5!AI25-LCI_db1_S5!AI29)/LCI_db1_S5!AB25+supply_chain_S5_BWM!B8*(LCI_db1_S5!AI69-LCI_db1_S5!AI73)/LCI_db1_S5!AB69)/LCIA_Methods!D8</f>
        <v>7.2793147613865447E-2</v>
      </c>
      <c r="I2" s="7">
        <f>(supply_chain_S5_BWM!B7*(LCI_db1_S5!AJ25-LCI_db1_S5!AJ29)/LCI_db1_S5!AB25+supply_chain_S5_BWM!B8*(LCI_db1_S5!AJ69-LCI_db1_S5!AJ73)/LCI_db1_S5!AB69)/LCIA_Methods!D9</f>
        <v>4.3958101889244862E-4</v>
      </c>
      <c r="J2" s="7">
        <f>(supply_chain_S5_BWM!B7*(LCI_db1_S5!AK25-LCI_db1_S5!AK29)/LCI_db1_S5!AB25+supply_chain_S5_BWM!B8*(LCI_db1_S5!AK69-LCI_db1_S5!AK73)/LCI_db1_S5!AB69)/LCIA_Methods!D10</f>
        <v>5.7691725347544108E-4</v>
      </c>
      <c r="K2" s="7">
        <f>(supply_chain_S5_BWM!B7*(LCI_db1_S5!AL25-LCI_db1_S5!AL29)/LCI_db1_S5!AB25+supply_chain_S5_BWM!B8*(LCI_db1_S5!AL69-LCI_db1_S5!AL73)/LCI_db1_S5!AB69)/LCIA_Methods!D11</f>
        <v>1.7804984871093863E-5</v>
      </c>
      <c r="L2" s="7">
        <f>(supply_chain_S5_BWM!B7*(LCI_db1_S5!AM25-LCI_db1_S5!AM29)/LCI_db1_S5!AB25+supply_chain_S5_BWM!B8*(LCI_db1_S5!AM69-LCI_db1_S5!AM73)/LCI_db1_S5!AB69)/LCIA_Methods!D12</f>
        <v>4.6591135774617394E-5</v>
      </c>
      <c r="M2" s="7">
        <f>(supply_chain_S5_BWM!B7*(LCI_db1_S5!AN25-LCI_db1_S5!AN29)/LCI_db1_S5!AB25+supply_chain_S5_BWM!B8*(LCI_db1_S5!AN69-LCI_db1_S5!AN73)/LCI_db1_S5!AB69)/LCIA_Methods!D13</f>
        <v>1.2093433778964008E-4</v>
      </c>
      <c r="N2" s="7">
        <f>(supply_chain_S5_BWM!B7*(LCI_db1_S5!AO25-LCI_db1_S5!AO29)/LCI_db1_S5!AB25+supply_chain_S5_BWM!B8*(LCI_db1_S5!AO69-LCI_db1_S5!AO73)/LCI_db1_S5!AB69)/LCIA_Methods!D14</f>
        <v>4.6591311047668521E-6</v>
      </c>
      <c r="O2" s="7">
        <f>(supply_chain_S5_BWM!B7*(LCI_db1_S5!AP25-LCI_db1_S5!AP29)/LCI_db1_S5!AB25+supply_chain_S5_BWM!B8*(LCI_db1_S5!AP69-LCI_db1_S5!AP73)/LCI_db1_S5!AB69)/LCIA_Methods!D15</f>
        <v>6.7325406824544519E-4</v>
      </c>
      <c r="P2" s="7">
        <f>(supply_chain_S5_BWM!B7*(LCI_db1_S5!AQ25-LCI_db1_S5!AQ29)/LCI_db1_S5!AB25+supply_chain_S5_BWM!B8*(LCI_db1_S5!AQ69-LCI_db1_S5!AQ73)/LCI_db1_S5!AB69)/LCIA_Methods!D16</f>
        <v>9.5702702747648349E-5</v>
      </c>
      <c r="Q2" s="7">
        <f>(supply_chain_S5_BWM!B7*(LCI_db1_S5!AR25-LCI_db1_S5!AR29)/LCI_db1_S5!AB25+supply_chain_S5_BWM!B8*(LCI_db1_S5!AR69-LCI_db1_S5!AR73)/LCI_db1_S5!AB69)/LCIA_Methods!D17</f>
        <v>4.7694355903773133E-4</v>
      </c>
    </row>
    <row r="3" spans="1:17" ht="52.5" x14ac:dyDescent="0.35">
      <c r="A3" s="5" t="s">
        <v>41</v>
      </c>
      <c r="B3" s="7">
        <f>(supply_chain_S5_BWM!B11*(LCI_db1_S5!AC38-LCI_db1_S5!AC44)/LCI_db1_S5!AB38+supply_chain_S5_BWM!B15*(LCI_db1_S5!AC82-LCI_db1_S5!AC88)/LCI_db1_S5!AB82)/LCIA_Methods!D2</f>
        <v>3.9718961527848949E-3</v>
      </c>
      <c r="C3" s="7">
        <f>(supply_chain_S5_BWM!B11*(LCI_db1_S5!AD38-LCI_db1_S5!AD44)/LCI_db1_S5!AB38+supply_chain_S5_BWM!B15*(LCI_db1_S5!AD82-LCI_db1_S5!AD88)/LCI_db1_S5!AB82)/LCIA_Methods!D3</f>
        <v>8.5287283271900225E-5</v>
      </c>
      <c r="D3" s="7">
        <f>(supply_chain_S5_BWM!B11*(LCI_db1_S5!AE38-LCI_db1_S5!AE44)/LCI_db1_S5!AB38+supply_chain_S5_BWM!B15*(LCI_db1_S5!AE82-LCI_db1_S5!AE88)/LCI_db1_S5!AB82)/LCIA_Methods!D4</f>
        <v>3.2337193528949905E-2</v>
      </c>
      <c r="E3" s="7">
        <f>(supply_chain_S5_BWM!B11*(LCI_db1_S5!AF38-LCI_db1_S5!AF44)/LCI_db1_S5!AB38+supply_chain_S5_BWM!B15*(LCI_db1_S5!AF82-LCI_db1_S5!AF88)/LCI_db1_S5!AB82)/LCIA_Methods!D5</f>
        <v>3.1930759158125604E-3</v>
      </c>
      <c r="F3" s="7">
        <f>(supply_chain_S5_BWM!B11*(LCI_db1_S5!AG38-LCI_db1_S5!AG44)/LCI_db1_S5!AB38+supply_chain_S5_BWM!B15*(LCI_db1_S5!AG82-LCI_db1_S5!AG88)/LCI_db1_S5!AB82)/LCIA_Methods!D6</f>
        <v>9.2125575118002113E-3</v>
      </c>
      <c r="G3" s="7">
        <f>(supply_chain_S5_BWM!B11*(LCI_db1_S5!AH38-LCI_db1_S5!AH44)/LCI_db1_S5!AB38+supply_chain_S5_BWM!B15*(LCI_db1_S5!AH82-LCI_db1_S5!AH88)/LCI_db1_S5!AB82)/LCIA_Methods!D7</f>
        <v>3.3814903571571597E-4</v>
      </c>
      <c r="H3" s="7">
        <f>(supply_chain_S5_BWM!B11*(LCI_db1_S5!AI38-LCI_db1_S5!AI44)/LCI_db1_S5!AB38+supply_chain_S5_BWM!B15*(LCI_db1_S5!AI82-LCI_db1_S5!AI88)/LCI_db1_S5!AB82)/LCIA_Methods!D8</f>
        <v>1.2003427142018154E-3</v>
      </c>
      <c r="I3" s="7">
        <f>(supply_chain_S5_BWM!B11*(LCI_db1_S5!AJ38-LCI_db1_S5!AJ44)/LCI_db1_S5!AB38+supply_chain_S5_BWM!B15*(LCI_db1_S5!AJ82-LCI_db1_S5!AJ88)/LCI_db1_S5!AB82)/LCIA_Methods!D9</f>
        <v>2.3537800964624968E-2</v>
      </c>
      <c r="J3" s="7">
        <f>(supply_chain_S5_BWM!B11*(LCI_db1_S5!AK38-LCI_db1_S5!AK44)/LCI_db1_S5!AB38+supply_chain_S5_BWM!B15*(LCI_db1_S5!AK82-LCI_db1_S5!AK88)/LCI_db1_S5!AB82)/LCIA_Methods!D10</f>
        <v>3.2738359290779763E-2</v>
      </c>
      <c r="K3" s="7">
        <f>(supply_chain_S5_BWM!B11*(LCI_db1_S5!AL38-LCI_db1_S5!AL44)/LCI_db1_S5!AB38+supply_chain_S5_BWM!B15*(LCI_db1_S5!AL82-LCI_db1_S5!AL88)/LCI_db1_S5!AB82)/LCIA_Methods!D11</f>
        <v>3.3684237631156059E-4</v>
      </c>
      <c r="L3" s="7">
        <f>(supply_chain_S5_BWM!B11*(LCI_db1_S5!AM38-LCI_db1_S5!AM44)/LCI_db1_S5!AB38+supply_chain_S5_BWM!B15*(LCI_db1_S5!AM82-LCI_db1_S5!AM88)/LCI_db1_S5!AB82)/LCIA_Methods!D12</f>
        <v>1.8936780825923184E-3</v>
      </c>
      <c r="M3" s="7">
        <f>(supply_chain_S5_BWM!B11*(LCI_db1_S5!AN38-LCI_db1_S5!AN44)/LCI_db1_S5!AB38+supply_chain_S5_BWM!B15*(LCI_db1_S5!AN82-LCI_db1_S5!AN88)/LCI_db1_S5!AB82)/LCIA_Methods!D13</f>
        <v>1.4746052073521367E-3</v>
      </c>
      <c r="N3" s="7">
        <f>(supply_chain_S5_BWM!B11*(LCI_db1_S5!AO38-LCI_db1_S5!AO44)/LCI_db1_S5!AB38+supply_chain_S5_BWM!B15*(LCI_db1_S5!AO82-LCI_db1_S5!AO88)/LCI_db1_S5!AB82)/LCIA_Methods!D14</f>
        <v>1.9138831565543483E-4</v>
      </c>
      <c r="O3" s="7">
        <f>(supply_chain_S5_BWM!B11*(LCI_db1_S5!AP38-LCI_db1_S5!AP44)/LCI_db1_S5!AB38+supply_chain_S5_BWM!B15*(LCI_db1_S5!AP82-LCI_db1_S5!AP88)/LCI_db1_S5!AB82)/LCIA_Methods!D15</f>
        <v>6.5007527381684123E-4</v>
      </c>
      <c r="P3" s="7">
        <f>(supply_chain_S5_BWM!B11*(LCI_db1_S5!AQ38-LCI_db1_S5!AQ44)/LCI_db1_S5!AB38+supply_chain_S5_BWM!B15*(LCI_db1_S5!AQ82-LCI_db1_S5!AQ88)/LCI_db1_S5!AB82)/LCIA_Methods!D16</f>
        <v>1.0869204184662281E-3</v>
      </c>
      <c r="Q3" s="7">
        <f>(supply_chain_S5_BWM!B11*(LCI_db1_S5!AR38-LCI_db1_S5!AR44)/LCI_db1_S5!AB38+supply_chain_S5_BWM!B15*(LCI_db1_S5!AR82-LCI_db1_S5!AR88)/LCI_db1_S5!AB82)/LCIA_Methods!D17</f>
        <v>2.8931926142774555E-3</v>
      </c>
    </row>
    <row r="4" spans="1:17" ht="39.5" x14ac:dyDescent="0.35">
      <c r="A4" s="5" t="s">
        <v>42</v>
      </c>
      <c r="B4" s="7">
        <f>(supply_chain_S5_BWM!B12*(LCI_db1_S5!AC51-LCI_db1_S5!AC59)/LCI_db1_S5!AB51+supply_chain_S5_BWM!B16*(LCI_db1_S5!AC95-LCI_db1_S5!AC103)/LCI_db1_S5!AB95)/LCIA_Methods!D2</f>
        <v>8.1546874951693594E-3</v>
      </c>
      <c r="C4" s="7">
        <f>(supply_chain_S5_BWM!B12*(LCI_db1_S5!AD51-LCI_db1_S5!AD59)/LCI_db1_S5!AB51+supply_chain_S5_BWM!B16*(LCI_db1_S5!AD95-LCI_db1_S5!AD103)/LCI_db1_S5!AB95)/LCIA_Methods!D3</f>
        <v>1.1781049812566161E-4</v>
      </c>
      <c r="D4" s="7">
        <f>(supply_chain_S5_BWM!B12*(LCI_db1_S5!AE51-LCI_db1_S5!AE59)/LCI_db1_S5!AB51+supply_chain_S5_BWM!B16*(LCI_db1_S5!AE95-LCI_db1_S5!AE103)/LCI_db1_S5!AB95)/LCIA_Methods!D4</f>
        <v>1.8971964144951101E-2</v>
      </c>
      <c r="E4" s="7">
        <f>(supply_chain_S5_BWM!B12*(LCI_db1_S5!AF51-LCI_db1_S5!AF59)/LCI_db1_S5!AB51+supply_chain_S5_BWM!B16*(LCI_db1_S5!AF95-LCI_db1_S5!AF103)/LCI_db1_S5!AB95)/LCIA_Methods!D5</f>
        <v>7.6228298133793762E-3</v>
      </c>
      <c r="F4" s="7">
        <f>(supply_chain_S5_BWM!B12*(LCI_db1_S5!AG51-LCI_db1_S5!AG59)/LCI_db1_S5!AB51+supply_chain_S5_BWM!B16*(LCI_db1_S5!AG95-LCI_db1_S5!AG103)/LCI_db1_S5!AB95)/LCIA_Methods!D6</f>
        <v>3.3457960868034761E-3</v>
      </c>
      <c r="G4" s="7">
        <f>(supply_chain_S5_BWM!B12*(LCI_db1_S5!AH51-LCI_db1_S5!AH59)/LCI_db1_S5!AB51+supply_chain_S5_BWM!B16*(LCI_db1_S5!AH95-LCI_db1_S5!AH103)/LCI_db1_S5!AB95)/LCIA_Methods!D7</f>
        <v>2.5293194730605551E-4</v>
      </c>
      <c r="H4" s="7">
        <f>(supply_chain_S5_BWM!B12*(LCI_db1_S5!AI51-LCI_db1_S5!AI59)/LCI_db1_S5!AB51+supply_chain_S5_BWM!B16*(LCI_db1_S5!AI95-LCI_db1_S5!AI103)/LCI_db1_S5!AB95)/LCIA_Methods!D8</f>
        <v>1.7464028794878853E-3</v>
      </c>
      <c r="I4" s="7">
        <f>(supply_chain_S5_BWM!B12*(LCI_db1_S5!AJ51-LCI_db1_S5!AJ59)/LCI_db1_S5!AB51+supply_chain_S5_BWM!B16*(LCI_db1_S5!AJ95-LCI_db1_S5!AJ103)/LCI_db1_S5!AB95)/LCIA_Methods!D9</f>
        <v>9.6725094039468553E-4</v>
      </c>
      <c r="J4" s="7">
        <f>(supply_chain_S5_BWM!B12*(LCI_db1_S5!AK51-LCI_db1_S5!AK59)/LCI_db1_S5!AB51+supply_chain_S5_BWM!B16*(LCI_db1_S5!AK95-LCI_db1_S5!AK103)/LCI_db1_S5!AB95)/LCIA_Methods!D10</f>
        <v>1.025936035108122E-3</v>
      </c>
      <c r="K4" s="7">
        <f>(supply_chain_S5_BWM!B12*(LCI_db1_S5!AL51-LCI_db1_S5!AL59)/LCI_db1_S5!AB51+supply_chain_S5_BWM!B16*(LCI_db1_S5!AL95-LCI_db1_S5!AL103)/LCI_db1_S5!AB95)/LCIA_Methods!D11</f>
        <v>3.3992368921101341E-4</v>
      </c>
      <c r="L4" s="7">
        <f>(supply_chain_S5_BWM!B12*(LCI_db1_S5!AM51-LCI_db1_S5!AM59)/LCI_db1_S5!AB51+supply_chain_S5_BWM!B16*(LCI_db1_S5!AM95-LCI_db1_S5!AM103)/LCI_db1_S5!AB95)/LCIA_Methods!D12</f>
        <v>6.8683733921155396E-4</v>
      </c>
      <c r="M4" s="7">
        <f>(supply_chain_S5_BWM!B12*(LCI_db1_S5!AN51-LCI_db1_S5!AN59)/LCI_db1_S5!AB51+supply_chain_S5_BWM!B16*(LCI_db1_S5!AN95-LCI_db1_S5!AN103)/LCI_db1_S5!AB95)/LCIA_Methods!D13</f>
        <v>1.097404081664098E-3</v>
      </c>
      <c r="N4" s="7">
        <f>(supply_chain_S5_BWM!B12*(LCI_db1_S5!AO51-LCI_db1_S5!AO59)/LCI_db1_S5!AB51+supply_chain_S5_BWM!B16*(LCI_db1_S5!AO95-LCI_db1_S5!AO103)/LCI_db1_S5!AB95)/LCIA_Methods!D14</f>
        <v>1.6276496798439224E-4</v>
      </c>
      <c r="O4" s="7">
        <f>(supply_chain_S5_BWM!B12*(LCI_db1_S5!AP51-LCI_db1_S5!AP59)/LCI_db1_S5!AB51+supply_chain_S5_BWM!B16*(LCI_db1_S5!AP95-LCI_db1_S5!AP103)/LCI_db1_S5!AB95)/LCIA_Methods!D15</f>
        <v>1.6214742617697293E-4</v>
      </c>
      <c r="P4" s="7">
        <f>(supply_chain_S5_BWM!B12*(LCI_db1_S5!AQ51-LCI_db1_S5!AQ59)/LCI_db1_S5!AB51+supply_chain_S5_BWM!B16*(LCI_db1_S5!AQ95-LCI_db1_S5!AQ103)/LCI_db1_S5!AB95)/LCIA_Methods!D16</f>
        <v>1.1557737604198516E-3</v>
      </c>
      <c r="Q4" s="7">
        <f>(supply_chain_S5_BWM!B12*(LCI_db1_S5!AR51-LCI_db1_S5!AR59)/LCI_db1_S5!AB51+supply_chain_S5_BWM!B16*(LCI_db1_S5!AR95-LCI_db1_S5!AR103)/LCI_db1_S5!AB95)/LCIA_Methods!D17</f>
        <v>2.9832646892919441E-3</v>
      </c>
    </row>
    <row r="5" spans="1:17" x14ac:dyDescent="0.35">
      <c r="A5" s="5" t="s">
        <v>43</v>
      </c>
      <c r="B5" s="7">
        <f>(supply_chain_S5_BWM!B20*(LCI_db1_S5!AC29)/LCI_db1_S5!AB29)/LCIA_Methods!D2</f>
        <v>-2.6696680275478294E-4</v>
      </c>
      <c r="C5" s="7">
        <f>(supply_chain_S5_BWM!B20*(LCI_db1_S5!AD29)/LCI_db1_S5!AB29)/LCIA_Methods!D3</f>
        <v>-2.1346696690201469E-5</v>
      </c>
      <c r="D5" s="7">
        <f>(supply_chain_S5_BWM!B20*(LCI_db1_S5!AE29)/LCI_db1_S5!AB29)/LCIA_Methods!D4</f>
        <v>-2.0107789470549951E-3</v>
      </c>
      <c r="E5" s="7">
        <f>(supply_chain_S5_BWM!B20*(LCI_db1_S5!AF29)/LCI_db1_S5!AB29)/LCIA_Methods!D5</f>
        <v>-7.012730681365128E-4</v>
      </c>
      <c r="F5" s="7">
        <f>(supply_chain_S5_BWM!B20*(LCI_db1_S5!AG29)/LCI_db1_S5!AB29)/LCIA_Methods!D6</f>
        <v>-3.1690864756863074E-4</v>
      </c>
      <c r="G5" s="7">
        <f>(supply_chain_S5_BWM!B20*(LCI_db1_S5!AH29)/LCI_db1_S5!AB29)/LCIA_Methods!D7</f>
        <v>-4.0285630588861345E-5</v>
      </c>
      <c r="H5" s="7">
        <f>(supply_chain_S5_BWM!B20*(LCI_db1_S5!AI29)/LCI_db1_S5!AB29)/LCIA_Methods!D8</f>
        <v>-4.2264958157889099E-4</v>
      </c>
      <c r="I5" s="7">
        <f>(supply_chain_S5_BWM!B20*(LCI_db1_S5!AJ29)/LCI_db1_S5!AB29)/LCIA_Methods!D9</f>
        <v>-2.6097475951775237E-4</v>
      </c>
      <c r="J5" s="7">
        <f>(supply_chain_S5_BWM!B20*(LCI_db1_S5!AK29)/LCI_db1_S5!AB29)/LCIA_Methods!D10</f>
        <v>-3.4329189684273415E-4</v>
      </c>
      <c r="K5" s="7">
        <f>(supply_chain_S5_BWM!B20*(LCI_db1_S5!AL29)/LCI_db1_S5!AB29)/LCIA_Methods!D11</f>
        <v>-2.1545378671484378E-5</v>
      </c>
      <c r="L5" s="7">
        <f>(supply_chain_S5_BWM!B20*(LCI_db1_S5!AM29)/LCI_db1_S5!AB29)/LCIA_Methods!D12</f>
        <v>-1.9535553208081694E-4</v>
      </c>
      <c r="M5" s="7">
        <f>(supply_chain_S5_BWM!B20*(LCI_db1_S5!AN29)/LCI_db1_S5!AB29)/LCIA_Methods!D13</f>
        <v>-5.281742349372699E-4</v>
      </c>
      <c r="N5" s="7">
        <f>(supply_chain_S5_BWM!B20*(LCI_db1_S5!AO29)/LCI_db1_S5!AB29)/LCIA_Methods!D14</f>
        <v>-3.2876971623353506E-5</v>
      </c>
      <c r="O5" s="7">
        <f>(supply_chain_S5_BWM!B20*(LCI_db1_S5!AP29)/LCI_db1_S5!AB29)/LCIA_Methods!D15</f>
        <v>-1.6590820742890536E-5</v>
      </c>
      <c r="P5" s="7">
        <f>(supply_chain_S5_BWM!B20*(LCI_db1_S5!AQ29)/LCI_db1_S5!AB29)/LCIA_Methods!D16</f>
        <v>-1.374411671595528E-4</v>
      </c>
      <c r="Q5" s="7">
        <f>(supply_chain_S5_BWM!B20*(LCI_db1_S5!AR29)/LCI_db1_S5!AB29)/LCIA_Methods!D17</f>
        <v>-5.3681708714418497E-4</v>
      </c>
    </row>
    <row r="6" spans="1:17" x14ac:dyDescent="0.35">
      <c r="A6" s="5" t="s">
        <v>44</v>
      </c>
      <c r="B6" s="7">
        <f>(supply_chain_S5_BWM!B40*(LCI_db1_S5!AC59)/LCI_db1_S5!AB59)/LCIA_Methods!D2</f>
        <v>-3.5604397326066978E-3</v>
      </c>
      <c r="C6" s="7">
        <f>(supply_chain_S5_BWM!B40*(LCI_db1_S5!AD59)/LCI_db1_S5!AB59)/LCIA_Methods!D3</f>
        <v>-5.8843437346243719E-5</v>
      </c>
      <c r="D6" s="7">
        <f>(supply_chain_S5_BWM!B40*(LCI_db1_S5!AE59)/LCI_db1_S5!AB59)/LCIA_Methods!D4</f>
        <v>-7.8514737068994325E-3</v>
      </c>
      <c r="E6" s="7">
        <f>(supply_chain_S5_BWM!B40*(LCI_db1_S5!AF59)/LCI_db1_S5!AB59)/LCIA_Methods!D5</f>
        <v>-4.7986046167775194E-3</v>
      </c>
      <c r="F6" s="7">
        <f>(supply_chain_S5_BWM!B40*(LCI_db1_S5!AG59)/LCI_db1_S5!AB59)/LCIA_Methods!D6</f>
        <v>-3.7455414156122037E-3</v>
      </c>
      <c r="G6" s="7">
        <f>(supply_chain_S5_BWM!B40*(LCI_db1_S5!AH59)/LCI_db1_S5!AB59)/LCIA_Methods!D7</f>
        <v>-2.3656624597402748E-4</v>
      </c>
      <c r="H6" s="7">
        <f>(supply_chain_S5_BWM!B40*(LCI_db1_S5!AI59)/LCI_db1_S5!AB59)/LCIA_Methods!D8</f>
        <v>-9.1748371737606163E-4</v>
      </c>
      <c r="I6" s="7">
        <f>(supply_chain_S5_BWM!B40*(LCI_db1_S5!AJ59)/LCI_db1_S5!AB59)/LCIA_Methods!D9</f>
        <v>-3.4400142711403193E-3</v>
      </c>
      <c r="J6" s="7">
        <f>(supply_chain_S5_BWM!B40*(LCI_db1_S5!AK59)/LCI_db1_S5!AB59)/LCIA_Methods!D10</f>
        <v>-4.6084163614477022E-3</v>
      </c>
      <c r="K6" s="7">
        <f>(supply_chain_S5_BWM!B40*(LCI_db1_S5!AL59)/LCI_db1_S5!AB59)/LCIA_Methods!D11</f>
        <v>-1.1444523534306777E-4</v>
      </c>
      <c r="L6" s="7">
        <f>(supply_chain_S5_BWM!B40*(LCI_db1_S5!AM59)/LCI_db1_S5!AB59)/LCIA_Methods!D12</f>
        <v>-4.8822596812727047E-4</v>
      </c>
      <c r="M6" s="7">
        <f>(supply_chain_S5_BWM!B40*(LCI_db1_S5!AN59)/LCI_db1_S5!AB59)/LCIA_Methods!D13</f>
        <v>-6.3577763223023488E-4</v>
      </c>
      <c r="N6" s="7">
        <f>(supply_chain_S5_BWM!B40*(LCI_db1_S5!AO59)/LCI_db1_S5!AB59)/LCIA_Methods!D14</f>
        <v>-1.9212078258465341E-4</v>
      </c>
      <c r="O6" s="7">
        <f>(supply_chain_S5_BWM!B40*(LCI_db1_S5!AP59)/LCI_db1_S5!AB59)/LCIA_Methods!D15</f>
        <v>-1.4474979189742202E-4</v>
      </c>
      <c r="P6" s="7">
        <f>(supply_chain_S5_BWM!B40*(LCI_db1_S5!AQ59)/LCI_db1_S5!AB59)/LCIA_Methods!D16</f>
        <v>-1.09585458409803E-3</v>
      </c>
      <c r="Q6" s="7">
        <f>(supply_chain_S5_BWM!B40*(LCI_db1_S5!AR59)/LCI_db1_S5!AB59)/LCIA_Methods!D17</f>
        <v>-1.9595505722112133E-3</v>
      </c>
    </row>
    <row r="7" spans="1:17" x14ac:dyDescent="0.35">
      <c r="A7" s="5" t="s">
        <v>45</v>
      </c>
      <c r="B7" s="7">
        <f>LCA_db1_S5!B2*ABS(supply_chain_S5_BWM!B2)-SUM(B2:B6)</f>
        <v>5.921774192941957E-3</v>
      </c>
      <c r="C7" s="7">
        <f>LCA_db1_S5!C2*ABS(supply_chain_S5_BWM!B2)-SUM(C2:C6)</f>
        <v>4.7164984963544445E-4</v>
      </c>
      <c r="D7" s="7">
        <f>LCA_db1_S5!D2*ABS(supply_chain_S5_BWM!B2)-SUM(D2:D6)</f>
        <v>1.5069961927344042E-2</v>
      </c>
      <c r="E7" s="7">
        <f>LCA_db1_S5!E2*ABS(supply_chain_S5_BWM!B2)-SUM(E2:E6)</f>
        <v>9.5268908388925905E-3</v>
      </c>
      <c r="F7" s="7">
        <f>LCA_db1_S5!F2*ABS(supply_chain_S5_BWM!B2)-SUM(F2:F6)</f>
        <v>7.6799522189892784E-3</v>
      </c>
      <c r="G7" s="7">
        <f>LCA_db1_S5!G2*ABS(supply_chain_S5_BWM!B2)-SUM(G2:G6)</f>
        <v>7.7917567135296335E-4</v>
      </c>
      <c r="H7" s="7">
        <f>LCA_db1_S5!H2*ABS(supply_chain_S5_BWM!B2)-SUM(H2:H6)</f>
        <v>9.3951903037274437E-3</v>
      </c>
      <c r="I7" s="7">
        <f>LCA_db1_S5!I2*ABS(supply_chain_S5_BWM!B2)-SUM(I2:I6)</f>
        <v>4.8294634501681484E-3</v>
      </c>
      <c r="J7" s="7">
        <f>LCA_db1_S5!J2*ABS(supply_chain_S5_BWM!B2)-SUM(J2:J6)</f>
        <v>6.2986761102538716E-3</v>
      </c>
      <c r="K7" s="7">
        <f>LCA_db1_S5!K2*ABS(supply_chain_S5_BWM!B2)-SUM(K2:K6)</f>
        <v>2.0111813135403759E-4</v>
      </c>
      <c r="L7" s="7">
        <f>LCA_db1_S5!L2*ABS(supply_chain_S5_BWM!B2)-SUM(L2:L6)</f>
        <v>3.5827200382941328E-3</v>
      </c>
      <c r="M7" s="7">
        <f>LCA_db1_S5!M2*ABS(supply_chain_S5_BWM!B2)-SUM(M2:M6)</f>
        <v>5.1528046602825426E-3</v>
      </c>
      <c r="N7" s="7">
        <f>LCA_db1_S5!N2*ABS(supply_chain_S5_BWM!B2)-SUM(N2:N6)</f>
        <v>2.583066740242787E-4</v>
      </c>
      <c r="O7" s="7">
        <f>LCA_db1_S5!O2*ABS(supply_chain_S5_BWM!B2)-SUM(O2:O6)</f>
        <v>1.7160124051452015E-4</v>
      </c>
      <c r="P7" s="7">
        <f>LCA_db1_S5!P2*ABS(supply_chain_S5_BWM!B2)-SUM(P2:P6)</f>
        <v>1.5743903871495702E-3</v>
      </c>
      <c r="Q7" s="7">
        <f>LCA_db1_S5!Q2*ABS(supply_chain_S5_BWM!B2)-SUM(Q2:Q6)</f>
        <v>1.0815173056728128E-2</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(supply_chain_default_BWM!B7*(LCI_db2_default!AC25-LCI_db2_default!AC29)/LCI_db2_default!AB25+supply_chain_default_BWM!B8*(LCI_db2_default!AC69-LCI_db2_default!AC73)/LCI_db2_default!AB69)/LCIA_Methods!D2</f>
        <v>8.7580476826799121E-4</v>
      </c>
      <c r="C2" s="7">
        <f>(supply_chain_default_BWM!B7*(LCI_db2_default!AD25-LCI_db2_default!AD29)/LCI_db2_default!AB25+supply_chain_default_BWM!B8*(LCI_db2_default!AD69-LCI_db2_default!AD73)/LCI_db2_default!AB69)/LCIA_Methods!D3</f>
        <v>2.4103256356357443E-6</v>
      </c>
      <c r="D2" s="7">
        <f>(supply_chain_default_BWM!B7*(LCI_db2_default!AE25-LCI_db2_default!AE29)/LCI_db2_default!AB25+supply_chain_default_BWM!B8*(LCI_db2_default!AE69-LCI_db2_default!AE73)/LCI_db2_default!AB69)/LCIA_Methods!D4</f>
        <v>5.3926771111252386E-4</v>
      </c>
      <c r="E2" s="7">
        <f>(supply_chain_default_BWM!B7*(LCI_db2_default!AF25-LCI_db2_default!AF29)/LCI_db2_default!AB25+supply_chain_default_BWM!B8*(LCI_db2_default!AF69-LCI_db2_default!AF73)/LCI_db2_default!AB69)/LCIA_Methods!D5</f>
        <v>1.4345644679462628E-4</v>
      </c>
      <c r="F2" s="7">
        <f>(supply_chain_default_BWM!B7*(LCI_db2_default!AG25-LCI_db2_default!AG29)/LCI_db2_default!AB25+supply_chain_default_BWM!B8*(LCI_db2_default!AG69-LCI_db2_default!AG73)/LCI_db2_default!AB69)/LCIA_Methods!D6</f>
        <v>1.7801865444359605E-4</v>
      </c>
      <c r="G2" s="7">
        <f>(supply_chain_default_BWM!B7*(LCI_db2_default!AH25-LCI_db2_default!AH29)/LCI_db2_default!AB25+supply_chain_default_BWM!B8*(LCI_db2_default!AH69-LCI_db2_default!AH73)/LCI_db2_default!AB69)/LCIA_Methods!D7</f>
        <v>1.7803467775911659E-5</v>
      </c>
      <c r="H2" s="7">
        <f>(supply_chain_default_BWM!B7*(LCI_db2_default!AI25-LCI_db2_default!AI29)/LCI_db2_default!AB25+supply_chain_default_BWM!B8*(LCI_db2_default!AI69-LCI_db2_default!AI73)/LCI_db2_default!AB69)/LCIA_Methods!D8</f>
        <v>7.2794511774556453E-2</v>
      </c>
      <c r="I2" s="7">
        <f>(supply_chain_default_BWM!B7*(LCI_db2_default!AJ25-LCI_db2_default!AJ29)/LCI_db2_default!AB25+supply_chain_default_BWM!B8*(LCI_db2_default!AJ69-LCI_db2_default!AJ73)/LCI_db2_default!AB69)/LCIA_Methods!D9</f>
        <v>4.3966544352563787E-4</v>
      </c>
      <c r="J2" s="7">
        <f>(supply_chain_default_BWM!B7*(LCI_db2_default!AK25-LCI_db2_default!AK29)/LCI_db2_default!AB25+supply_chain_default_BWM!B8*(LCI_db2_default!AK69-LCI_db2_default!AK73)/LCI_db2_default!AB69)/LCIA_Methods!D10</f>
        <v>5.7919278144942879E-4</v>
      </c>
      <c r="K2" s="7">
        <f>(supply_chain_default_BWM!B7*(LCI_db2_default!AL25-LCI_db2_default!AL29)/LCI_db2_default!AB25+supply_chain_default_BWM!B8*(LCI_db2_default!AL69-LCI_db2_default!AL73)/LCI_db2_default!AB69)/LCIA_Methods!D11</f>
        <v>1.4413248226755683E-5</v>
      </c>
      <c r="L2" s="7">
        <f>(supply_chain_default_BWM!B7*(LCI_db2_default!AM25-LCI_db2_default!AM29)/LCI_db2_default!AB25+supply_chain_default_BWM!B8*(LCI_db2_default!AM69-LCI_db2_default!AM73)/LCI_db2_default!AB69)/LCIA_Methods!D12</f>
        <v>4.7273597207312031E-5</v>
      </c>
      <c r="M2" s="7">
        <f>(supply_chain_default_BWM!B7*(LCI_db2_default!AN25-LCI_db2_default!AN29)/LCI_db2_default!AB25+supply_chain_default_BWM!B8*(LCI_db2_default!AN69-LCI_db2_default!AN73)/LCI_db2_default!AB69)/LCIA_Methods!D13</f>
        <v>1.218990379169414E-4</v>
      </c>
      <c r="N2" s="7">
        <f>(supply_chain_default_BWM!B7*(LCI_db2_default!AO25-LCI_db2_default!AO29)/LCI_db2_default!AB25+supply_chain_default_BWM!B8*(LCI_db2_default!AO69-LCI_db2_default!AO73)/LCI_db2_default!AB69)/LCIA_Methods!D14</f>
        <v>5.4342724679489699E-6</v>
      </c>
      <c r="O2" s="7">
        <f>(supply_chain_default_BWM!B7*(LCI_db2_default!AP25-LCI_db2_default!AP29)/LCI_db2_default!AB25+supply_chain_default_BWM!B8*(LCI_db2_default!AP69-LCI_db2_default!AP73)/LCI_db2_default!AB69)/LCIA_Methods!D15</f>
        <v>6.7051020026885025E-4</v>
      </c>
      <c r="P2" s="7">
        <f>(supply_chain_default_BWM!B7*(LCI_db2_default!AQ25-LCI_db2_default!AQ29)/LCI_db2_default!AB25+supply_chain_default_BWM!B8*(LCI_db2_default!AQ69-LCI_db2_default!AQ73)/LCI_db2_default!AB69)/LCIA_Methods!D16</f>
        <v>9.7759258599492579E-5</v>
      </c>
      <c r="Q2" s="7">
        <f>(supply_chain_default_BWM!B7*(LCI_db2_default!AR25-LCI_db2_default!AR29)/LCI_db2_default!AB25+supply_chain_default_BWM!B8*(LCI_db2_default!AR69-LCI_db2_default!AR73)/LCI_db2_default!AB69)/LCIA_Methods!D17</f>
        <v>4.6947739343016122E-4</v>
      </c>
    </row>
    <row r="3" spans="1:17" ht="52.5" x14ac:dyDescent="0.35">
      <c r="A3" s="5" t="s">
        <v>41</v>
      </c>
      <c r="B3" s="7">
        <f>(supply_chain_default_BWM!B11*(LCI_db2_default!AC38-LCI_db2_default!AC44)/LCI_db2_default!AB38+supply_chain_default_BWM!B15*(LCI_db2_default!AC82-LCI_db2_default!AC88)/LCI_db2_default!AB82)/LCIA_Methods!D2</f>
        <v>3.9199162826227913E-3</v>
      </c>
      <c r="C3" s="7">
        <f>(supply_chain_default_BWM!B11*(LCI_db2_default!AD38-LCI_db2_default!AD44)/LCI_db2_default!AB38+supply_chain_default_BWM!B15*(LCI_db2_default!AD82-LCI_db2_default!AD88)/LCI_db2_default!AB82)/LCIA_Methods!D3</f>
        <v>8.8276989071980086E-5</v>
      </c>
      <c r="D3" s="7">
        <f>(supply_chain_default_BWM!B11*(LCI_db2_default!AE38-LCI_db2_default!AE44)/LCI_db2_default!AB38+supply_chain_default_BWM!B15*(LCI_db2_default!AE82-LCI_db2_default!AE88)/LCI_db2_default!AB82)/LCIA_Methods!D4</f>
        <v>3.2476453582276306E-2</v>
      </c>
      <c r="E3" s="7">
        <f>(supply_chain_default_BWM!B11*(LCI_db2_default!AF38-LCI_db2_default!AF44)/LCI_db2_default!AB38+supply_chain_default_BWM!B15*(LCI_db2_default!AF82-LCI_db2_default!AF88)/LCI_db2_default!AB82)/LCIA_Methods!D5</f>
        <v>3.3868287864632141E-3</v>
      </c>
      <c r="F3" s="7">
        <f>(supply_chain_default_BWM!B11*(LCI_db2_default!AG38-LCI_db2_default!AG44)/LCI_db2_default!AB38+supply_chain_default_BWM!B15*(LCI_db2_default!AG82-LCI_db2_default!AG88)/LCI_db2_default!AB82)/LCIA_Methods!D6</f>
        <v>9.2266894273867594E-3</v>
      </c>
      <c r="G3" s="7">
        <f>(supply_chain_default_BWM!B11*(LCI_db2_default!AH38-LCI_db2_default!AH44)/LCI_db2_default!AB38+supply_chain_default_BWM!B15*(LCI_db2_default!AH82-LCI_db2_default!AH88)/LCI_db2_default!AB82)/LCIA_Methods!D7</f>
        <v>2.9412436150262671E-4</v>
      </c>
      <c r="H3" s="7">
        <f>(supply_chain_default_BWM!B11*(LCI_db2_default!AI38-LCI_db2_default!AI44)/LCI_db2_default!AB38+supply_chain_default_BWM!B15*(LCI_db2_default!AI82-LCI_db2_default!AI88)/LCI_db2_default!AB82)/LCIA_Methods!D8</f>
        <v>1.2215457959873981E-3</v>
      </c>
      <c r="I3" s="7">
        <f>(supply_chain_default_BWM!B11*(LCI_db2_default!AJ38-LCI_db2_default!AJ44)/LCI_db2_default!AB38+supply_chain_default_BWM!B15*(LCI_db2_default!AJ82-LCI_db2_default!AJ88)/LCI_db2_default!AB82)/LCIA_Methods!D9</f>
        <v>2.354926749457513E-2</v>
      </c>
      <c r="J3" s="7">
        <f>(supply_chain_default_BWM!B11*(LCI_db2_default!AK38-LCI_db2_default!AK44)/LCI_db2_default!AB38+supply_chain_default_BWM!B15*(LCI_db2_default!AK82-LCI_db2_default!AK88)/LCI_db2_default!AB82)/LCIA_Methods!D10</f>
        <v>3.2770263375872806E-2</v>
      </c>
      <c r="K3" s="7">
        <f>(supply_chain_default_BWM!B11*(LCI_db2_default!AL38-LCI_db2_default!AL44)/LCI_db2_default!AB38+supply_chain_default_BWM!B15*(LCI_db2_default!AL82-LCI_db2_default!AL88)/LCI_db2_default!AB82)/LCIA_Methods!D11</f>
        <v>3.084355902954742E-4</v>
      </c>
      <c r="L3" s="7">
        <f>(supply_chain_default_BWM!B11*(LCI_db2_default!AM38-LCI_db2_default!AM44)/LCI_db2_default!AB38+supply_chain_default_BWM!B15*(LCI_db2_default!AM82-LCI_db2_default!AM88)/LCI_db2_default!AB82)/LCIA_Methods!D12</f>
        <v>1.9048424942166861E-3</v>
      </c>
      <c r="M3" s="7">
        <f>(supply_chain_default_BWM!B11*(LCI_db2_default!AN38-LCI_db2_default!AN44)/LCI_db2_default!AB38+supply_chain_default_BWM!B15*(LCI_db2_default!AN82-LCI_db2_default!AN88)/LCI_db2_default!AB82)/LCIA_Methods!D13</f>
        <v>1.4898124010294027E-3</v>
      </c>
      <c r="N3" s="7">
        <f>(supply_chain_default_BWM!B11*(LCI_db2_default!AO38-LCI_db2_default!AO44)/LCI_db2_default!AB38+supply_chain_default_BWM!B15*(LCI_db2_default!AO82-LCI_db2_default!AO88)/LCI_db2_default!AB82)/LCIA_Methods!D14</f>
        <v>1.9570089133257764E-4</v>
      </c>
      <c r="O3" s="7">
        <f>(supply_chain_default_BWM!B11*(LCI_db2_default!AP38-LCI_db2_default!AP44)/LCI_db2_default!AB38+supply_chain_default_BWM!B15*(LCI_db2_default!AP82-LCI_db2_default!AP88)/LCI_db2_default!AB82)/LCIA_Methods!D15</f>
        <v>6.1449420312161723E-4</v>
      </c>
      <c r="P3" s="7">
        <f>(supply_chain_default_BWM!B11*(LCI_db2_default!AQ38-LCI_db2_default!AQ44)/LCI_db2_default!AB38+supply_chain_default_BWM!B15*(LCI_db2_default!AQ82-LCI_db2_default!AQ88)/LCI_db2_default!AB82)/LCIA_Methods!D16</f>
        <v>1.1360223311195038E-3</v>
      </c>
      <c r="Q3" s="7">
        <f>(supply_chain_default_BWM!B11*(LCI_db2_default!AR38-LCI_db2_default!AR44)/LCI_db2_default!AB38+supply_chain_default_BWM!B15*(LCI_db2_default!AR82-LCI_db2_default!AR88)/LCI_db2_default!AB82)/LCIA_Methods!D17</f>
        <v>2.797027282313019E-3</v>
      </c>
    </row>
    <row r="4" spans="1:17" ht="39.5" x14ac:dyDescent="0.35">
      <c r="A4" s="5" t="s">
        <v>42</v>
      </c>
      <c r="B4" s="7">
        <f>(supply_chain_default_BWM!B12*(LCI_db2_default!AC51-LCI_db2_default!AC59)/LCI_db2_default!AB51+supply_chain_default_BWM!B16*(LCI_db2_default!AC95-LCI_db2_default!AC103)/LCI_db2_default!AB95)/LCIA_Methods!D2</f>
        <v>8.1417045703223653E-3</v>
      </c>
      <c r="C4" s="7">
        <f>(supply_chain_default_BWM!B12*(LCI_db2_default!AD51-LCI_db2_default!AD59)/LCI_db2_default!AB51+supply_chain_default_BWM!B16*(LCI_db2_default!AD95-LCI_db2_default!AD103)/LCI_db2_default!AB95)/LCIA_Methods!D3</f>
        <v>1.1950558996592789E-4</v>
      </c>
      <c r="D4" s="7">
        <f>(supply_chain_default_BWM!B12*(LCI_db2_default!AE51-LCI_db2_default!AE59)/LCI_db2_default!AB51+supply_chain_default_BWM!B16*(LCI_db2_default!AE95-LCI_db2_default!AE103)/LCI_db2_default!AB95)/LCIA_Methods!D4</f>
        <v>1.9074525649624995E-2</v>
      </c>
      <c r="E4" s="7">
        <f>(supply_chain_default_BWM!B12*(LCI_db2_default!AF51-LCI_db2_default!AF59)/LCI_db2_default!AB51+supply_chain_default_BWM!B16*(LCI_db2_default!AF95-LCI_db2_default!AF103)/LCI_db2_default!AB95)/LCIA_Methods!D5</f>
        <v>7.7810449925077045E-3</v>
      </c>
      <c r="F4" s="7">
        <f>(supply_chain_default_BWM!B12*(LCI_db2_default!AG51-LCI_db2_default!AG59)/LCI_db2_default!AB51+supply_chain_default_BWM!B16*(LCI_db2_default!AG95-LCI_db2_default!AG103)/LCI_db2_default!AB95)/LCIA_Methods!D6</f>
        <v>3.3538122245914646E-3</v>
      </c>
      <c r="G4" s="7">
        <f>(supply_chain_default_BWM!B12*(LCI_db2_default!AH51-LCI_db2_default!AH59)/LCI_db2_default!AB51+supply_chain_default_BWM!B16*(LCI_db2_default!AH95-LCI_db2_default!AH103)/LCI_db2_default!AB95)/LCIA_Methods!D7</f>
        <v>2.3887074709654117E-4</v>
      </c>
      <c r="H4" s="7">
        <f>(supply_chain_default_BWM!B12*(LCI_db2_default!AI51-LCI_db2_default!AI59)/LCI_db2_default!AB51+supply_chain_default_BWM!B16*(LCI_db2_default!AI95-LCI_db2_default!AI103)/LCI_db2_default!AB95)/LCIA_Methods!D8</f>
        <v>1.7720476154194384E-3</v>
      </c>
      <c r="I4" s="7">
        <f>(supply_chain_default_BWM!B12*(LCI_db2_default!AJ51-LCI_db2_default!AJ59)/LCI_db2_default!AB51+supply_chain_default_BWM!B16*(LCI_db2_default!AJ95-LCI_db2_default!AJ103)/LCI_db2_default!AB95)/LCIA_Methods!D9</f>
        <v>9.8127280375486523E-4</v>
      </c>
      <c r="J4" s="7">
        <f>(supply_chain_default_BWM!B12*(LCI_db2_default!AK51-LCI_db2_default!AK59)/LCI_db2_default!AB51+supply_chain_default_BWM!B16*(LCI_db2_default!AK95-LCI_db2_default!AK103)/LCI_db2_default!AB95)/LCIA_Methods!D10</f>
        <v>1.0545670883281919E-3</v>
      </c>
      <c r="K4" s="7">
        <f>(supply_chain_default_BWM!B12*(LCI_db2_default!AL51-LCI_db2_default!AL59)/LCI_db2_default!AB51+supply_chain_default_BWM!B16*(LCI_db2_default!AL95-LCI_db2_default!AL103)/LCI_db2_default!AB95)/LCIA_Methods!D11</f>
        <v>3.2458571376591677E-4</v>
      </c>
      <c r="L4" s="7">
        <f>(supply_chain_default_BWM!B12*(LCI_db2_default!AM51-LCI_db2_default!AM59)/LCI_db2_default!AB51+supply_chain_default_BWM!B16*(LCI_db2_default!AM95-LCI_db2_default!AM103)/LCI_db2_default!AB95)/LCIA_Methods!D12</f>
        <v>7.0047140728522186E-4</v>
      </c>
      <c r="M4" s="7">
        <f>(supply_chain_default_BWM!B12*(LCI_db2_default!AN51-LCI_db2_default!AN59)/LCI_db2_default!AB51+supply_chain_default_BWM!B16*(LCI_db2_default!AN95-LCI_db2_default!AN103)/LCI_db2_default!AB95)/LCIA_Methods!D13</f>
        <v>1.1128960840305151E-3</v>
      </c>
      <c r="N4" s="7">
        <f>(supply_chain_default_BWM!B12*(LCI_db2_default!AO51-LCI_db2_default!AO59)/LCI_db2_default!AB51+supply_chain_default_BWM!B16*(LCI_db2_default!AO95-LCI_db2_default!AO103)/LCI_db2_default!AB95)/LCIA_Methods!D14</f>
        <v>1.2566068880883952E-4</v>
      </c>
      <c r="O4" s="7">
        <f>(supply_chain_default_BWM!B12*(LCI_db2_default!AP51-LCI_db2_default!AP59)/LCI_db2_default!AB51+supply_chain_default_BWM!B16*(LCI_db2_default!AP95-LCI_db2_default!AP103)/LCI_db2_default!AB95)/LCIA_Methods!D15</f>
        <v>1.4929678513439209E-4</v>
      </c>
      <c r="P4" s="7">
        <f>(supply_chain_default_BWM!B12*(LCI_db2_default!AQ51-LCI_db2_default!AQ59)/LCI_db2_default!AB51+supply_chain_default_BWM!B16*(LCI_db2_default!AQ95-LCI_db2_default!AQ103)/LCI_db2_default!AB95)/LCIA_Methods!D16</f>
        <v>1.1769771062162058E-3</v>
      </c>
      <c r="Q4" s="7">
        <f>(supply_chain_default_BWM!B12*(LCI_db2_default!AR51-LCI_db2_default!AR59)/LCI_db2_default!AB51+supply_chain_default_BWM!B16*(LCI_db2_default!AR95-LCI_db2_default!AR103)/LCI_db2_default!AB95)/LCIA_Methods!D17</f>
        <v>2.9616346789941984E-3</v>
      </c>
    </row>
    <row r="5" spans="1:17" x14ac:dyDescent="0.35">
      <c r="A5" s="5" t="s">
        <v>43</v>
      </c>
      <c r="B5" s="7">
        <f>(supply_chain_default_BWM!B20*(LCI_db2_default!AC29)/LCI_db2_default!AB29)/LCIA_Methods!D2</f>
        <v>-2.6144829922105723E-4</v>
      </c>
      <c r="C5" s="7">
        <f>(supply_chain_default_BWM!B20*(LCI_db2_default!AD29)/LCI_db2_default!AB29)/LCIA_Methods!D3</f>
        <v>-2.1431658364697522E-5</v>
      </c>
      <c r="D5" s="7">
        <f>(supply_chain_default_BWM!B20*(LCI_db2_default!AE29)/LCI_db2_default!AB29)/LCIA_Methods!D4</f>
        <v>-2.0115612194619463E-3</v>
      </c>
      <c r="E5" s="7">
        <f>(supply_chain_default_BWM!B20*(LCI_db2_default!AF29)/LCI_db2_default!AB29)/LCIA_Methods!D5</f>
        <v>-7.072465720791291E-4</v>
      </c>
      <c r="F5" s="7">
        <f>(supply_chain_default_BWM!B20*(LCI_db2_default!AG29)/LCI_db2_default!AB29)/LCIA_Methods!D6</f>
        <v>-3.15682370510599E-4</v>
      </c>
      <c r="G5" s="7">
        <f>(supply_chain_default_BWM!B20*(LCI_db2_default!AH29)/LCI_db2_default!AB29)/LCIA_Methods!D7</f>
        <v>-3.9193900423264299E-5</v>
      </c>
      <c r="H5" s="7">
        <f>(supply_chain_default_BWM!B20*(LCI_db2_default!AI29)/LCI_db2_default!AB29)/LCIA_Methods!D8</f>
        <v>-4.2210920976447304E-4</v>
      </c>
      <c r="I5" s="7">
        <f>(supply_chain_default_BWM!B20*(LCI_db2_default!AJ29)/LCI_db2_default!AB29)/LCIA_Methods!D9</f>
        <v>-2.5892295249949033E-4</v>
      </c>
      <c r="J5" s="7">
        <f>(supply_chain_default_BWM!B20*(LCI_db2_default!AK29)/LCI_db2_default!AB29)/LCIA_Methods!D10</f>
        <v>-3.4335450881830241E-4</v>
      </c>
      <c r="K5" s="7">
        <f>(supply_chain_default_BWM!B20*(LCI_db2_default!AL29)/LCI_db2_default!AB29)/LCIA_Methods!D11</f>
        <v>-1.7396863677779496E-5</v>
      </c>
      <c r="L5" s="7">
        <f>(supply_chain_default_BWM!B20*(LCI_db2_default!AM29)/LCI_db2_default!AB29)/LCIA_Methods!D12</f>
        <v>-1.9502916320580336E-4</v>
      </c>
      <c r="M5" s="7">
        <f>(supply_chain_default_BWM!B20*(LCI_db2_default!AN29)/LCI_db2_default!AB29)/LCIA_Methods!D13</f>
        <v>-5.2789417007085453E-4</v>
      </c>
      <c r="N5" s="7">
        <f>(supply_chain_default_BWM!B20*(LCI_db2_default!AO29)/LCI_db2_default!AB29)/LCIA_Methods!D14</f>
        <v>-3.4008671304339479E-5</v>
      </c>
      <c r="O5" s="7">
        <f>(supply_chain_default_BWM!B20*(LCI_db2_default!AP29)/LCI_db2_default!AB29)/LCIA_Methods!D15</f>
        <v>-1.4922709735302108E-5</v>
      </c>
      <c r="P5" s="7">
        <f>(supply_chain_default_BWM!B20*(LCI_db2_default!AQ29)/LCI_db2_default!AB29)/LCIA_Methods!D16</f>
        <v>-1.3902684536751538E-4</v>
      </c>
      <c r="Q5" s="7">
        <f>(supply_chain_default_BWM!B20*(LCI_db2_default!AR29)/LCI_db2_default!AB29)/LCIA_Methods!D17</f>
        <v>-5.2950530845021241E-4</v>
      </c>
    </row>
    <row r="6" spans="1:17" x14ac:dyDescent="0.35">
      <c r="A6" s="5" t="s">
        <v>44</v>
      </c>
      <c r="B6" s="7">
        <f>(supply_chain_default_BWM!B40*(LCI_db2_default!AC59)/LCI_db2_default!AB59)/LCIA_Methods!D2</f>
        <v>-3.5316444410024646E-3</v>
      </c>
      <c r="C6" s="7">
        <f>(supply_chain_default_BWM!B40*(LCI_db2_default!AD59)/LCI_db2_default!AB59)/LCIA_Methods!D3</f>
        <v>-6.1436143832247178E-5</v>
      </c>
      <c r="D6" s="7">
        <f>(supply_chain_default_BWM!B40*(LCI_db2_default!AE59)/LCI_db2_default!AB59)/LCIA_Methods!D4</f>
        <v>-7.9915560607147235E-3</v>
      </c>
      <c r="E6" s="7">
        <f>(supply_chain_default_BWM!B40*(LCI_db2_default!AF59)/LCI_db2_default!AB59)/LCIA_Methods!D5</f>
        <v>-5.0008118835000821E-3</v>
      </c>
      <c r="F6" s="7">
        <f>(supply_chain_default_BWM!B40*(LCI_db2_default!AG59)/LCI_db2_default!AB59)/LCIA_Methods!D6</f>
        <v>-3.7598756025606916E-3</v>
      </c>
      <c r="G6" s="7">
        <f>(supply_chain_default_BWM!B40*(LCI_db2_default!AH59)/LCI_db2_default!AB59)/LCIA_Methods!D7</f>
        <v>-2.0582058587318547E-4</v>
      </c>
      <c r="H6" s="7">
        <f>(supply_chain_default_BWM!B40*(LCI_db2_default!AI59)/LCI_db2_default!AB59)/LCIA_Methods!D8</f>
        <v>-9.4698336569310317E-4</v>
      </c>
      <c r="I6" s="7">
        <f>(supply_chain_default_BWM!B40*(LCI_db2_default!AJ59)/LCI_db2_default!AB59)/LCIA_Methods!D9</f>
        <v>-3.4579870373714207E-3</v>
      </c>
      <c r="J6" s="7">
        <f>(supply_chain_default_BWM!B40*(LCI_db2_default!AK59)/LCI_db2_default!AB59)/LCIA_Methods!D10</f>
        <v>-4.6446473402949112E-3</v>
      </c>
      <c r="K6" s="7">
        <f>(supply_chain_default_BWM!B40*(LCI_db2_default!AL59)/LCI_db2_default!AB59)/LCIA_Methods!D11</f>
        <v>-9.4079873671860489E-5</v>
      </c>
      <c r="L6" s="7">
        <f>(supply_chain_default_BWM!B40*(LCI_db2_default!AM59)/LCI_db2_default!AB59)/LCIA_Methods!D12</f>
        <v>-5.0392649294835491E-4</v>
      </c>
      <c r="M6" s="7">
        <f>(supply_chain_default_BWM!B40*(LCI_db2_default!AN59)/LCI_db2_default!AB59)/LCIA_Methods!D13</f>
        <v>-6.5472324411049328E-4</v>
      </c>
      <c r="N6" s="7">
        <f>(supply_chain_default_BWM!B40*(LCI_db2_default!AO59)/LCI_db2_default!AB59)/LCIA_Methods!D14</f>
        <v>-1.6563296961382364E-4</v>
      </c>
      <c r="O6" s="7">
        <f>(supply_chain_default_BWM!B40*(LCI_db2_default!AP59)/LCI_db2_default!AB59)/LCIA_Methods!D15</f>
        <v>-1.1985128885743789E-4</v>
      </c>
      <c r="P6" s="7">
        <f>(supply_chain_default_BWM!B40*(LCI_db2_default!AQ59)/LCI_db2_default!AB59)/LCIA_Methods!D16</f>
        <v>-1.1349972318189104E-3</v>
      </c>
      <c r="Q6" s="7">
        <f>(supply_chain_default_BWM!B40*(LCI_db2_default!AR59)/LCI_db2_default!AB59)/LCIA_Methods!D17</f>
        <v>-1.9034505638487801E-3</v>
      </c>
    </row>
    <row r="7" spans="1:17" x14ac:dyDescent="0.35">
      <c r="A7" s="5" t="s">
        <v>45</v>
      </c>
      <c r="B7" s="7">
        <f>LCA_db2_default!B2*ABS(supply_chain_default_BWM!B2)-SUM(B2:B6)</f>
        <v>5.8773809427435045E-3</v>
      </c>
      <c r="C7" s="7">
        <f>LCA_db2_default!C2*ABS(supply_chain_default_BWM!B2)-SUM(C2:C6)</f>
        <v>4.7233606074298704E-4</v>
      </c>
      <c r="D7" s="7">
        <f>LCA_db2_default!D2*ABS(supply_chain_default_BWM!B2)-SUM(D2:D6)</f>
        <v>1.508058408755171E-2</v>
      </c>
      <c r="E7" s="7">
        <f>LCA_db2_default!E2*ABS(supply_chain_default_BWM!B2)-SUM(E2:E6)</f>
        <v>9.5811348215608279E-3</v>
      </c>
      <c r="F7" s="7">
        <f>LCA_db2_default!F2*ABS(supply_chain_default_BWM!B2)-SUM(F2:F6)</f>
        <v>7.6701821514053407E-3</v>
      </c>
      <c r="G7" s="7">
        <f>LCA_db2_default!G2*ABS(supply_chain_default_BWM!B2)-SUM(G2:G6)</f>
        <v>7.6982428165908311E-4</v>
      </c>
      <c r="H7" s="7">
        <f>LCA_db2_default!H2*ABS(supply_chain_default_BWM!B2)-SUM(H2:H6)</f>
        <v>9.3909320416754871E-3</v>
      </c>
      <c r="I7" s="7">
        <f>LCA_db2_default!I2*ABS(supply_chain_default_BWM!B2)-SUM(I2:I6)</f>
        <v>4.8125085902141485E-3</v>
      </c>
      <c r="J7" s="7">
        <f>LCA_db2_default!J2*ABS(supply_chain_default_BWM!B2)-SUM(J2:J6)</f>
        <v>6.2994952569519896E-3</v>
      </c>
      <c r="K7" s="7">
        <f>LCA_db2_default!K2*ABS(supply_chain_default_BWM!B2)-SUM(K2:K6)</f>
        <v>1.6665843662460613E-4</v>
      </c>
      <c r="L7" s="7">
        <f>LCA_db2_default!L2*ABS(supply_chain_default_BWM!B2)-SUM(L2:L6)</f>
        <v>3.5801030348134406E-3</v>
      </c>
      <c r="M7" s="7">
        <f>LCA_db2_default!M2*ABS(supply_chain_default_BWM!B2)-SUM(M2:M6)</f>
        <v>5.1507187928056027E-3</v>
      </c>
      <c r="N7" s="7">
        <f>LCA_db2_default!N2*ABS(supply_chain_default_BWM!B2)-SUM(N2:N6)</f>
        <v>2.6896255744979431E-4</v>
      </c>
      <c r="O7" s="7">
        <f>LCA_db2_default!O2*ABS(supply_chain_default_BWM!B2)-SUM(O2:O6)</f>
        <v>1.5712640297837468E-4</v>
      </c>
      <c r="P7" s="7">
        <f>LCA_db2_default!P2*ABS(supply_chain_default_BWM!B2)-SUM(P2:P6)</f>
        <v>1.5886297764307576E-3</v>
      </c>
      <c r="Q7" s="7">
        <f>LCA_db2_default!Q2*ABS(supply_chain_default_BWM!B2)-SUM(Q2:Q6)</f>
        <v>1.0756302136296841E-2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(supply_chain_S1_BWM!B7*(LCI_db2_S1!AC25-LCI_db2_S1!AC29)/LCI_db2_S1!AB25+supply_chain_S1_BWM!B8*(LCI_db2_S1!AC69-LCI_db2_S1!AC73)/LCI_db2_S1!AB69)/LCIA_Methods!D2</f>
        <v>8.7580476826799121E-4</v>
      </c>
      <c r="C2" s="7">
        <f>(supply_chain_S1_BWM!B7*(LCI_db2_S1!AD25-LCI_db2_S1!AD29)/LCI_db2_S1!AB25+supply_chain_S1_BWM!B8*(LCI_db2_S1!AD69-LCI_db2_S1!AD73)/LCI_db2_S1!AB69)/LCIA_Methods!D3</f>
        <v>2.4103256356357443E-6</v>
      </c>
      <c r="D2" s="7">
        <f>(supply_chain_S1_BWM!B7*(LCI_db2_S1!AE25-LCI_db2_S1!AE29)/LCI_db2_S1!AB25+supply_chain_S1_BWM!B8*(LCI_db2_S1!AE69-LCI_db2_S1!AE73)/LCI_db2_S1!AB69)/LCIA_Methods!D4</f>
        <v>5.3926771111252386E-4</v>
      </c>
      <c r="E2" s="7">
        <f>(supply_chain_S1_BWM!B7*(LCI_db2_S1!AF25-LCI_db2_S1!AF29)/LCI_db2_S1!AB25+supply_chain_S1_BWM!B8*(LCI_db2_S1!AF69-LCI_db2_S1!AF73)/LCI_db2_S1!AB69)/LCIA_Methods!D5</f>
        <v>1.4345644679462628E-4</v>
      </c>
      <c r="F2" s="7">
        <f>(supply_chain_S1_BWM!B7*(LCI_db2_S1!AG25-LCI_db2_S1!AG29)/LCI_db2_S1!AB25+supply_chain_S1_BWM!B8*(LCI_db2_S1!AG69-LCI_db2_S1!AG73)/LCI_db2_S1!AB69)/LCIA_Methods!D6</f>
        <v>1.7801865444359605E-4</v>
      </c>
      <c r="G2" s="7">
        <f>(supply_chain_S1_BWM!B7*(LCI_db2_S1!AH25-LCI_db2_S1!AH29)/LCI_db2_S1!AB25+supply_chain_S1_BWM!B8*(LCI_db2_S1!AH69-LCI_db2_S1!AH73)/LCI_db2_S1!AB69)/LCIA_Methods!D7</f>
        <v>1.7803467775911659E-5</v>
      </c>
      <c r="H2" s="7">
        <f>(supply_chain_S1_BWM!B7*(LCI_db2_S1!AI25-LCI_db2_S1!AI29)/LCI_db2_S1!AB25+supply_chain_S1_BWM!B8*(LCI_db2_S1!AI69-LCI_db2_S1!AI73)/LCI_db2_S1!AB69)/LCIA_Methods!D8</f>
        <v>7.2794511774556453E-2</v>
      </c>
      <c r="I2" s="7">
        <f>(supply_chain_S1_BWM!B7*(LCI_db2_S1!AJ25-LCI_db2_S1!AJ29)/LCI_db2_S1!AB25+supply_chain_S1_BWM!B8*(LCI_db2_S1!AJ69-LCI_db2_S1!AJ73)/LCI_db2_S1!AB69)/LCIA_Methods!D9</f>
        <v>4.3966544352563787E-4</v>
      </c>
      <c r="J2" s="7">
        <f>(supply_chain_S1_BWM!B7*(LCI_db2_S1!AK25-LCI_db2_S1!AK29)/LCI_db2_S1!AB25+supply_chain_S1_BWM!B8*(LCI_db2_S1!AK69-LCI_db2_S1!AK73)/LCI_db2_S1!AB69)/LCIA_Methods!D10</f>
        <v>5.7919278144942879E-4</v>
      </c>
      <c r="K2" s="7">
        <f>(supply_chain_S1_BWM!B7*(LCI_db2_S1!AL25-LCI_db2_S1!AL29)/LCI_db2_S1!AB25+supply_chain_S1_BWM!B8*(LCI_db2_S1!AL69-LCI_db2_S1!AL73)/LCI_db2_S1!AB69)/LCIA_Methods!D11</f>
        <v>1.4413248226755683E-5</v>
      </c>
      <c r="L2" s="7">
        <f>(supply_chain_S1_BWM!B7*(LCI_db2_S1!AM25-LCI_db2_S1!AM29)/LCI_db2_S1!AB25+supply_chain_S1_BWM!B8*(LCI_db2_S1!AM69-LCI_db2_S1!AM73)/LCI_db2_S1!AB69)/LCIA_Methods!D12</f>
        <v>4.7273597207312031E-5</v>
      </c>
      <c r="M2" s="7">
        <f>(supply_chain_S1_BWM!B7*(LCI_db2_S1!AN25-LCI_db2_S1!AN29)/LCI_db2_S1!AB25+supply_chain_S1_BWM!B8*(LCI_db2_S1!AN69-LCI_db2_S1!AN73)/LCI_db2_S1!AB69)/LCIA_Methods!D13</f>
        <v>1.218990379169414E-4</v>
      </c>
      <c r="N2" s="7">
        <f>(supply_chain_S1_BWM!B7*(LCI_db2_S1!AO25-LCI_db2_S1!AO29)/LCI_db2_S1!AB25+supply_chain_S1_BWM!B8*(LCI_db2_S1!AO69-LCI_db2_S1!AO73)/LCI_db2_S1!AB69)/LCIA_Methods!D14</f>
        <v>5.4342724679489699E-6</v>
      </c>
      <c r="O2" s="7">
        <f>(supply_chain_S1_BWM!B7*(LCI_db2_S1!AP25-LCI_db2_S1!AP29)/LCI_db2_S1!AB25+supply_chain_S1_BWM!B8*(LCI_db2_S1!AP69-LCI_db2_S1!AP73)/LCI_db2_S1!AB69)/LCIA_Methods!D15</f>
        <v>6.7051020026885025E-4</v>
      </c>
      <c r="P2" s="7">
        <f>(supply_chain_S1_BWM!B7*(LCI_db2_S1!AQ25-LCI_db2_S1!AQ29)/LCI_db2_S1!AB25+supply_chain_S1_BWM!B8*(LCI_db2_S1!AQ69-LCI_db2_S1!AQ73)/LCI_db2_S1!AB69)/LCIA_Methods!D16</f>
        <v>9.7759258599492579E-5</v>
      </c>
      <c r="Q2" s="7">
        <f>(supply_chain_S1_BWM!B7*(LCI_db2_S1!AR25-LCI_db2_S1!AR29)/LCI_db2_S1!AB25+supply_chain_S1_BWM!B8*(LCI_db2_S1!AR69-LCI_db2_S1!AR73)/LCI_db2_S1!AB69)/LCIA_Methods!D17</f>
        <v>4.6947739343016122E-4</v>
      </c>
    </row>
    <row r="3" spans="1:17" ht="52.5" x14ac:dyDescent="0.35">
      <c r="A3" s="5" t="s">
        <v>41</v>
      </c>
      <c r="B3" s="7">
        <f>(supply_chain_S1_BWM!B11*(LCI_db2_S1!AC38-LCI_db2_S1!AC44)/LCI_db2_S1!AB38+supply_chain_S1_BWM!B15*(LCI_db2_S1!AC82-LCI_db2_S1!AC88)/LCI_db2_S1!AB82)/LCIA_Methods!D2</f>
        <v>3.9199162826227913E-3</v>
      </c>
      <c r="C3" s="7">
        <f>(supply_chain_S1_BWM!B11*(LCI_db2_S1!AD38-LCI_db2_S1!AD44)/LCI_db2_S1!AB38+supply_chain_S1_BWM!B15*(LCI_db2_S1!AD82-LCI_db2_S1!AD88)/LCI_db2_S1!AB82)/LCIA_Methods!D3</f>
        <v>8.8276989071980086E-5</v>
      </c>
      <c r="D3" s="7">
        <f>(supply_chain_S1_BWM!B11*(LCI_db2_S1!AE38-LCI_db2_S1!AE44)/LCI_db2_S1!AB38+supply_chain_S1_BWM!B15*(LCI_db2_S1!AE82-LCI_db2_S1!AE88)/LCI_db2_S1!AB82)/LCIA_Methods!D4</f>
        <v>3.2476453582276306E-2</v>
      </c>
      <c r="E3" s="7">
        <f>(supply_chain_S1_BWM!B11*(LCI_db2_S1!AF38-LCI_db2_S1!AF44)/LCI_db2_S1!AB38+supply_chain_S1_BWM!B15*(LCI_db2_S1!AF82-LCI_db2_S1!AF88)/LCI_db2_S1!AB82)/LCIA_Methods!D5</f>
        <v>3.3868287864632141E-3</v>
      </c>
      <c r="F3" s="7">
        <f>(supply_chain_S1_BWM!B11*(LCI_db2_S1!AG38-LCI_db2_S1!AG44)/LCI_db2_S1!AB38+supply_chain_S1_BWM!B15*(LCI_db2_S1!AG82-LCI_db2_S1!AG88)/LCI_db2_S1!AB82)/LCIA_Methods!D6</f>
        <v>9.2266894273867594E-3</v>
      </c>
      <c r="G3" s="7">
        <f>(supply_chain_S1_BWM!B11*(LCI_db2_S1!AH38-LCI_db2_S1!AH44)/LCI_db2_S1!AB38+supply_chain_S1_BWM!B15*(LCI_db2_S1!AH82-LCI_db2_S1!AH88)/LCI_db2_S1!AB82)/LCIA_Methods!D7</f>
        <v>2.9412436150262671E-4</v>
      </c>
      <c r="H3" s="7">
        <f>(supply_chain_S1_BWM!B11*(LCI_db2_S1!AI38-LCI_db2_S1!AI44)/LCI_db2_S1!AB38+supply_chain_S1_BWM!B15*(LCI_db2_S1!AI82-LCI_db2_S1!AI88)/LCI_db2_S1!AB82)/LCIA_Methods!D8</f>
        <v>1.2215457959873981E-3</v>
      </c>
      <c r="I3" s="7">
        <f>(supply_chain_S1_BWM!B11*(LCI_db2_S1!AJ38-LCI_db2_S1!AJ44)/LCI_db2_S1!AB38+supply_chain_S1_BWM!B15*(LCI_db2_S1!AJ82-LCI_db2_S1!AJ88)/LCI_db2_S1!AB82)/LCIA_Methods!D9</f>
        <v>2.354926749457513E-2</v>
      </c>
      <c r="J3" s="7">
        <f>(supply_chain_S1_BWM!B11*(LCI_db2_S1!AK38-LCI_db2_S1!AK44)/LCI_db2_S1!AB38+supply_chain_S1_BWM!B15*(LCI_db2_S1!AK82-LCI_db2_S1!AK88)/LCI_db2_S1!AB82)/LCIA_Methods!D10</f>
        <v>3.2770263375872806E-2</v>
      </c>
      <c r="K3" s="7">
        <f>(supply_chain_S1_BWM!B11*(LCI_db2_S1!AL38-LCI_db2_S1!AL44)/LCI_db2_S1!AB38+supply_chain_S1_BWM!B15*(LCI_db2_S1!AL82-LCI_db2_S1!AL88)/LCI_db2_S1!AB82)/LCIA_Methods!D11</f>
        <v>3.084355902954742E-4</v>
      </c>
      <c r="L3" s="7">
        <f>(supply_chain_S1_BWM!B11*(LCI_db2_S1!AM38-LCI_db2_S1!AM44)/LCI_db2_S1!AB38+supply_chain_S1_BWM!B15*(LCI_db2_S1!AM82-LCI_db2_S1!AM88)/LCI_db2_S1!AB82)/LCIA_Methods!D12</f>
        <v>1.9048424942166861E-3</v>
      </c>
      <c r="M3" s="7">
        <f>(supply_chain_S1_BWM!B11*(LCI_db2_S1!AN38-LCI_db2_S1!AN44)/LCI_db2_S1!AB38+supply_chain_S1_BWM!B15*(LCI_db2_S1!AN82-LCI_db2_S1!AN88)/LCI_db2_S1!AB82)/LCIA_Methods!D13</f>
        <v>1.4898124010294027E-3</v>
      </c>
      <c r="N3" s="7">
        <f>(supply_chain_S1_BWM!B11*(LCI_db2_S1!AO38-LCI_db2_S1!AO44)/LCI_db2_S1!AB38+supply_chain_S1_BWM!B15*(LCI_db2_S1!AO82-LCI_db2_S1!AO88)/LCI_db2_S1!AB82)/LCIA_Methods!D14</f>
        <v>1.9570089133257764E-4</v>
      </c>
      <c r="O3" s="7">
        <f>(supply_chain_S1_BWM!B11*(LCI_db2_S1!AP38-LCI_db2_S1!AP44)/LCI_db2_S1!AB38+supply_chain_S1_BWM!B15*(LCI_db2_S1!AP82-LCI_db2_S1!AP88)/LCI_db2_S1!AB82)/LCIA_Methods!D15</f>
        <v>6.1449420312161723E-4</v>
      </c>
      <c r="P3" s="7">
        <f>(supply_chain_S1_BWM!B11*(LCI_db2_S1!AQ38-LCI_db2_S1!AQ44)/LCI_db2_S1!AB38+supply_chain_S1_BWM!B15*(LCI_db2_S1!AQ82-LCI_db2_S1!AQ88)/LCI_db2_S1!AB82)/LCIA_Methods!D16</f>
        <v>1.1360223311195038E-3</v>
      </c>
      <c r="Q3" s="7">
        <f>(supply_chain_S1_BWM!B11*(LCI_db2_S1!AR38-LCI_db2_S1!AR44)/LCI_db2_S1!AB38+supply_chain_S1_BWM!B15*(LCI_db2_S1!AR82-LCI_db2_S1!AR88)/LCI_db2_S1!AB82)/LCIA_Methods!D17</f>
        <v>2.797027282313019E-3</v>
      </c>
    </row>
    <row r="4" spans="1:17" ht="39.5" x14ac:dyDescent="0.35">
      <c r="A4" s="5" t="s">
        <v>42</v>
      </c>
      <c r="B4" s="7">
        <f>(supply_chain_S1_BWM!B12*(LCI_db2_S1!AC51-LCI_db2_S1!AC59)/LCI_db2_S1!AB51+supply_chain_S1_BWM!B16*(LCI_db2_S1!AC95-LCI_db2_S1!AC103)/LCI_db2_S1!AB95)/LCIA_Methods!D2</f>
        <v>8.1417045703223653E-3</v>
      </c>
      <c r="C4" s="7">
        <f>(supply_chain_S1_BWM!B12*(LCI_db2_S1!AD51-LCI_db2_S1!AD59)/LCI_db2_S1!AB51+supply_chain_S1_BWM!B16*(LCI_db2_S1!AD95-LCI_db2_S1!AD103)/LCI_db2_S1!AB95)/LCIA_Methods!D3</f>
        <v>1.1950558996592789E-4</v>
      </c>
      <c r="D4" s="7">
        <f>(supply_chain_S1_BWM!B12*(LCI_db2_S1!AE51-LCI_db2_S1!AE59)/LCI_db2_S1!AB51+supply_chain_S1_BWM!B16*(LCI_db2_S1!AE95-LCI_db2_S1!AE103)/LCI_db2_S1!AB95)/LCIA_Methods!D4</f>
        <v>1.9074525649624995E-2</v>
      </c>
      <c r="E4" s="7">
        <f>(supply_chain_S1_BWM!B12*(LCI_db2_S1!AF51-LCI_db2_S1!AF59)/LCI_db2_S1!AB51+supply_chain_S1_BWM!B16*(LCI_db2_S1!AF95-LCI_db2_S1!AF103)/LCI_db2_S1!AB95)/LCIA_Methods!D5</f>
        <v>7.7810449925077045E-3</v>
      </c>
      <c r="F4" s="7">
        <f>(supply_chain_S1_BWM!B12*(LCI_db2_S1!AG51-LCI_db2_S1!AG59)/LCI_db2_S1!AB51+supply_chain_S1_BWM!B16*(LCI_db2_S1!AG95-LCI_db2_S1!AG103)/LCI_db2_S1!AB95)/LCIA_Methods!D6</f>
        <v>3.3538122245914646E-3</v>
      </c>
      <c r="G4" s="7">
        <f>(supply_chain_S1_BWM!B12*(LCI_db2_S1!AH51-LCI_db2_S1!AH59)/LCI_db2_S1!AB51+supply_chain_S1_BWM!B16*(LCI_db2_S1!AH95-LCI_db2_S1!AH103)/LCI_db2_S1!AB95)/LCIA_Methods!D7</f>
        <v>2.3887074709654117E-4</v>
      </c>
      <c r="H4" s="7">
        <f>(supply_chain_S1_BWM!B12*(LCI_db2_S1!AI51-LCI_db2_S1!AI59)/LCI_db2_S1!AB51+supply_chain_S1_BWM!B16*(LCI_db2_S1!AI95-LCI_db2_S1!AI103)/LCI_db2_S1!AB95)/LCIA_Methods!D8</f>
        <v>1.7720476154194384E-3</v>
      </c>
      <c r="I4" s="7">
        <f>(supply_chain_S1_BWM!B12*(LCI_db2_S1!AJ51-LCI_db2_S1!AJ59)/LCI_db2_S1!AB51+supply_chain_S1_BWM!B16*(LCI_db2_S1!AJ95-LCI_db2_S1!AJ103)/LCI_db2_S1!AB95)/LCIA_Methods!D9</f>
        <v>9.8127280375486523E-4</v>
      </c>
      <c r="J4" s="7">
        <f>(supply_chain_S1_BWM!B12*(LCI_db2_S1!AK51-LCI_db2_S1!AK59)/LCI_db2_S1!AB51+supply_chain_S1_BWM!B16*(LCI_db2_S1!AK95-LCI_db2_S1!AK103)/LCI_db2_S1!AB95)/LCIA_Methods!D10</f>
        <v>1.0545670883281919E-3</v>
      </c>
      <c r="K4" s="7">
        <f>(supply_chain_S1_BWM!B12*(LCI_db2_S1!AL51-LCI_db2_S1!AL59)/LCI_db2_S1!AB51+supply_chain_S1_BWM!B16*(LCI_db2_S1!AL95-LCI_db2_S1!AL103)/LCI_db2_S1!AB95)/LCIA_Methods!D11</f>
        <v>3.2458571376591677E-4</v>
      </c>
      <c r="L4" s="7">
        <f>(supply_chain_S1_BWM!B12*(LCI_db2_S1!AM51-LCI_db2_S1!AM59)/LCI_db2_S1!AB51+supply_chain_S1_BWM!B16*(LCI_db2_S1!AM95-LCI_db2_S1!AM103)/LCI_db2_S1!AB95)/LCIA_Methods!D12</f>
        <v>7.0047140728522186E-4</v>
      </c>
      <c r="M4" s="7">
        <f>(supply_chain_S1_BWM!B12*(LCI_db2_S1!AN51-LCI_db2_S1!AN59)/LCI_db2_S1!AB51+supply_chain_S1_BWM!B16*(LCI_db2_S1!AN95-LCI_db2_S1!AN103)/LCI_db2_S1!AB95)/LCIA_Methods!D13</f>
        <v>1.1128960840305151E-3</v>
      </c>
      <c r="N4" s="7">
        <f>(supply_chain_S1_BWM!B12*(LCI_db2_S1!AO51-LCI_db2_S1!AO59)/LCI_db2_S1!AB51+supply_chain_S1_BWM!B16*(LCI_db2_S1!AO95-LCI_db2_S1!AO103)/LCI_db2_S1!AB95)/LCIA_Methods!D14</f>
        <v>1.2566068880883952E-4</v>
      </c>
      <c r="O4" s="7">
        <f>(supply_chain_S1_BWM!B12*(LCI_db2_S1!AP51-LCI_db2_S1!AP59)/LCI_db2_S1!AB51+supply_chain_S1_BWM!B16*(LCI_db2_S1!AP95-LCI_db2_S1!AP103)/LCI_db2_S1!AB95)/LCIA_Methods!D15</f>
        <v>1.4929678513439209E-4</v>
      </c>
      <c r="P4" s="7">
        <f>(supply_chain_S1_BWM!B12*(LCI_db2_S1!AQ51-LCI_db2_S1!AQ59)/LCI_db2_S1!AB51+supply_chain_S1_BWM!B16*(LCI_db2_S1!AQ95-LCI_db2_S1!AQ103)/LCI_db2_S1!AB95)/LCIA_Methods!D16</f>
        <v>1.1769771062162058E-3</v>
      </c>
      <c r="Q4" s="7">
        <f>(supply_chain_S1_BWM!B12*(LCI_db2_S1!AR51-LCI_db2_S1!AR59)/LCI_db2_S1!AB51+supply_chain_S1_BWM!B16*(LCI_db2_S1!AR95-LCI_db2_S1!AR103)/LCI_db2_S1!AB95)/LCIA_Methods!D17</f>
        <v>2.9616346789941984E-3</v>
      </c>
    </row>
    <row r="5" spans="1:17" x14ac:dyDescent="0.35">
      <c r="A5" s="5" t="s">
        <v>43</v>
      </c>
      <c r="B5" s="7">
        <f>(supply_chain_S1_BWM!B20*(LCI_db2_S1!AC29)/LCI_db2_S1!AB29)/LCIA_Methods!D2</f>
        <v>-2.6144829922105723E-4</v>
      </c>
      <c r="C5" s="7">
        <f>(supply_chain_S1_BWM!B20*(LCI_db2_S1!AD29)/LCI_db2_S1!AB29)/LCIA_Methods!D3</f>
        <v>-2.1431658364697522E-5</v>
      </c>
      <c r="D5" s="7">
        <f>(supply_chain_S1_BWM!B20*(LCI_db2_S1!AE29)/LCI_db2_S1!AB29)/LCIA_Methods!D4</f>
        <v>-2.0115612194619463E-3</v>
      </c>
      <c r="E5" s="7">
        <f>(supply_chain_S1_BWM!B20*(LCI_db2_S1!AF29)/LCI_db2_S1!AB29)/LCIA_Methods!D5</f>
        <v>-7.072465720791291E-4</v>
      </c>
      <c r="F5" s="7">
        <f>(supply_chain_S1_BWM!B20*(LCI_db2_S1!AG29)/LCI_db2_S1!AB29)/LCIA_Methods!D6</f>
        <v>-3.15682370510599E-4</v>
      </c>
      <c r="G5" s="7">
        <f>(supply_chain_S1_BWM!B20*(LCI_db2_S1!AH29)/LCI_db2_S1!AB29)/LCIA_Methods!D7</f>
        <v>-3.9193900423264299E-5</v>
      </c>
      <c r="H5" s="7">
        <f>(supply_chain_S1_BWM!B20*(LCI_db2_S1!AI29)/LCI_db2_S1!AB29)/LCIA_Methods!D8</f>
        <v>-4.2210920976447304E-4</v>
      </c>
      <c r="I5" s="7">
        <f>(supply_chain_S1_BWM!B20*(LCI_db2_S1!AJ29)/LCI_db2_S1!AB29)/LCIA_Methods!D9</f>
        <v>-2.5892295249949033E-4</v>
      </c>
      <c r="J5" s="7">
        <f>(supply_chain_S1_BWM!B20*(LCI_db2_S1!AK29)/LCI_db2_S1!AB29)/LCIA_Methods!D10</f>
        <v>-3.4335450881830241E-4</v>
      </c>
      <c r="K5" s="7">
        <f>(supply_chain_S1_BWM!B20*(LCI_db2_S1!AL29)/LCI_db2_S1!AB29)/LCIA_Methods!D11</f>
        <v>-1.7396863677779496E-5</v>
      </c>
      <c r="L5" s="7">
        <f>(supply_chain_S1_BWM!B20*(LCI_db2_S1!AM29)/LCI_db2_S1!AB29)/LCIA_Methods!D12</f>
        <v>-1.9502916320580336E-4</v>
      </c>
      <c r="M5" s="7">
        <f>(supply_chain_S1_BWM!B20*(LCI_db2_S1!AN29)/LCI_db2_S1!AB29)/LCIA_Methods!D13</f>
        <v>-5.2789417007085453E-4</v>
      </c>
      <c r="N5" s="7">
        <f>(supply_chain_S1_BWM!B20*(LCI_db2_S1!AO29)/LCI_db2_S1!AB29)/LCIA_Methods!D14</f>
        <v>-3.4008671304339479E-5</v>
      </c>
      <c r="O5" s="7">
        <f>(supply_chain_S1_BWM!B20*(LCI_db2_S1!AP29)/LCI_db2_S1!AB29)/LCIA_Methods!D15</f>
        <v>-1.4922709735302108E-5</v>
      </c>
      <c r="P5" s="7">
        <f>(supply_chain_S1_BWM!B20*(LCI_db2_S1!AQ29)/LCI_db2_S1!AB29)/LCIA_Methods!D16</f>
        <v>-1.3902684536751538E-4</v>
      </c>
      <c r="Q5" s="7">
        <f>(supply_chain_S1_BWM!B20*(LCI_db2_S1!AR29)/LCI_db2_S1!AB29)/LCIA_Methods!D17</f>
        <v>-5.2950530845021241E-4</v>
      </c>
    </row>
    <row r="6" spans="1:17" x14ac:dyDescent="0.35">
      <c r="A6" s="5" t="s">
        <v>44</v>
      </c>
      <c r="B6" s="7">
        <f>(supply_chain_S1_BWM!B40*(LCI_db2_S1!AC59)/LCI_db2_S1!AB59)/LCIA_Methods!D2</f>
        <v>-3.5316444410024646E-3</v>
      </c>
      <c r="C6" s="7">
        <f>(supply_chain_S1_BWM!B40*(LCI_db2_S1!AD59)/LCI_db2_S1!AB59)/LCIA_Methods!D3</f>
        <v>-6.1436143832247178E-5</v>
      </c>
      <c r="D6" s="7">
        <f>(supply_chain_S1_BWM!B40*(LCI_db2_S1!AE59)/LCI_db2_S1!AB59)/LCIA_Methods!D4</f>
        <v>-7.9915560607147235E-3</v>
      </c>
      <c r="E6" s="7">
        <f>(supply_chain_S1_BWM!B40*(LCI_db2_S1!AF59)/LCI_db2_S1!AB59)/LCIA_Methods!D5</f>
        <v>-5.0008118835000821E-3</v>
      </c>
      <c r="F6" s="7">
        <f>(supply_chain_S1_BWM!B40*(LCI_db2_S1!AG59)/LCI_db2_S1!AB59)/LCIA_Methods!D6</f>
        <v>-3.7598756025606916E-3</v>
      </c>
      <c r="G6" s="7">
        <f>(supply_chain_S1_BWM!B40*(LCI_db2_S1!AH59)/LCI_db2_S1!AB59)/LCIA_Methods!D7</f>
        <v>-2.0582058587318547E-4</v>
      </c>
      <c r="H6" s="7">
        <f>(supply_chain_S1_BWM!B40*(LCI_db2_S1!AI59)/LCI_db2_S1!AB59)/LCIA_Methods!D8</f>
        <v>-9.4698336569310317E-4</v>
      </c>
      <c r="I6" s="7">
        <f>(supply_chain_S1_BWM!B40*(LCI_db2_S1!AJ59)/LCI_db2_S1!AB59)/LCIA_Methods!D9</f>
        <v>-3.4579870373714207E-3</v>
      </c>
      <c r="J6" s="7">
        <f>(supply_chain_S1_BWM!B40*(LCI_db2_S1!AK59)/LCI_db2_S1!AB59)/LCIA_Methods!D10</f>
        <v>-4.6446473402949112E-3</v>
      </c>
      <c r="K6" s="7">
        <f>(supply_chain_S1_BWM!B40*(LCI_db2_S1!AL59)/LCI_db2_S1!AB59)/LCIA_Methods!D11</f>
        <v>-9.4079873671860489E-5</v>
      </c>
      <c r="L6" s="7">
        <f>(supply_chain_S1_BWM!B40*(LCI_db2_S1!AM59)/LCI_db2_S1!AB59)/LCIA_Methods!D12</f>
        <v>-5.0392649294835491E-4</v>
      </c>
      <c r="M6" s="7">
        <f>(supply_chain_S1_BWM!B40*(LCI_db2_S1!AN59)/LCI_db2_S1!AB59)/LCIA_Methods!D13</f>
        <v>-6.5472324411049328E-4</v>
      </c>
      <c r="N6" s="7">
        <f>(supply_chain_S1_BWM!B40*(LCI_db2_S1!AO59)/LCI_db2_S1!AB59)/LCIA_Methods!D14</f>
        <v>-1.6563296961382364E-4</v>
      </c>
      <c r="O6" s="7">
        <f>(supply_chain_S1_BWM!B40*(LCI_db2_S1!AP59)/LCI_db2_S1!AB59)/LCIA_Methods!D15</f>
        <v>-1.1985128885743789E-4</v>
      </c>
      <c r="P6" s="7">
        <f>(supply_chain_S1_BWM!B40*(LCI_db2_S1!AQ59)/LCI_db2_S1!AB59)/LCIA_Methods!D16</f>
        <v>-1.1349972318189104E-3</v>
      </c>
      <c r="Q6" s="7">
        <f>(supply_chain_S1_BWM!B40*(LCI_db2_S1!AR59)/LCI_db2_S1!AB59)/LCIA_Methods!D17</f>
        <v>-1.9034505638487801E-3</v>
      </c>
    </row>
    <row r="7" spans="1:17" x14ac:dyDescent="0.35">
      <c r="A7" s="5" t="s">
        <v>45</v>
      </c>
      <c r="B7" s="7">
        <f>LCA_db2_S1!B2*ABS(supply_chain_S1_BWM!B2)-SUM(B2:B6)</f>
        <v>5.8773809427435045E-3</v>
      </c>
      <c r="C7" s="7">
        <f>LCA_db2_S1!C2*ABS(supply_chain_S1_BWM!B2)-SUM(C2:C6)</f>
        <v>4.7233606074298704E-4</v>
      </c>
      <c r="D7" s="7">
        <f>LCA_db2_S1!D2*ABS(supply_chain_S1_BWM!B2)-SUM(D2:D6)</f>
        <v>1.508058408755171E-2</v>
      </c>
      <c r="E7" s="7">
        <f>LCA_db2_S1!E2*ABS(supply_chain_S1_BWM!B2)-SUM(E2:E6)</f>
        <v>9.5811348215608279E-3</v>
      </c>
      <c r="F7" s="7">
        <f>LCA_db2_S1!F2*ABS(supply_chain_S1_BWM!B2)-SUM(F2:F6)</f>
        <v>7.6701821514053407E-3</v>
      </c>
      <c r="G7" s="7">
        <f>LCA_db2_S1!G2*ABS(supply_chain_S1_BWM!B2)-SUM(G2:G6)</f>
        <v>7.6982428165908311E-4</v>
      </c>
      <c r="H7" s="7">
        <f>LCA_db2_S1!H2*ABS(supply_chain_S1_BWM!B2)-SUM(H2:H6)</f>
        <v>9.3909320416754871E-3</v>
      </c>
      <c r="I7" s="7">
        <f>LCA_db2_S1!I2*ABS(supply_chain_S1_BWM!B2)-SUM(I2:I6)</f>
        <v>4.8125085902141485E-3</v>
      </c>
      <c r="J7" s="7">
        <f>LCA_db2_S1!J2*ABS(supply_chain_S1_BWM!B2)-SUM(J2:J6)</f>
        <v>6.2994952569519896E-3</v>
      </c>
      <c r="K7" s="7">
        <f>LCA_db2_S1!K2*ABS(supply_chain_S1_BWM!B2)-SUM(K2:K6)</f>
        <v>1.6665843662460613E-4</v>
      </c>
      <c r="L7" s="7">
        <f>LCA_db2_S1!L2*ABS(supply_chain_S1_BWM!B2)-SUM(L2:L6)</f>
        <v>3.5801030348134406E-3</v>
      </c>
      <c r="M7" s="7">
        <f>LCA_db2_S1!M2*ABS(supply_chain_S1_BWM!B2)-SUM(M2:M6)</f>
        <v>5.1507187928056027E-3</v>
      </c>
      <c r="N7" s="7">
        <f>LCA_db2_S1!N2*ABS(supply_chain_S1_BWM!B2)-SUM(N2:N6)</f>
        <v>2.6896255744979431E-4</v>
      </c>
      <c r="O7" s="7">
        <f>LCA_db2_S1!O2*ABS(supply_chain_S1_BWM!B2)-SUM(O2:O6)</f>
        <v>1.5712640297837468E-4</v>
      </c>
      <c r="P7" s="7">
        <f>LCA_db2_S1!P2*ABS(supply_chain_S1_BWM!B2)-SUM(P2:P6)</f>
        <v>1.5886297764307576E-3</v>
      </c>
      <c r="Q7" s="7">
        <f>LCA_db2_S1!Q2*ABS(supply_chain_S1_BWM!B2)-SUM(Q2:Q6)</f>
        <v>1.0756302136296841E-2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(supply_chain_S2_BWM!B7*(LCI_db2_S2!AC25-LCI_db2_S2!AC29)/LCI_db2_S2!AB25+supply_chain_S2_BWM!B8*(LCI_db2_S2!AC69-LCI_db2_S2!AC73)/LCI_db2_S2!AB69)/LCIA_Methods!D2</f>
        <v>8.7580476826799121E-4</v>
      </c>
      <c r="C2" s="7">
        <f>(supply_chain_S2_BWM!B7*(LCI_db2_S2!AD25-LCI_db2_S2!AD29)/LCI_db2_S2!AB25+supply_chain_S2_BWM!B8*(LCI_db2_S2!AD69-LCI_db2_S2!AD73)/LCI_db2_S2!AB69)/LCIA_Methods!D3</f>
        <v>2.4103256356357443E-6</v>
      </c>
      <c r="D2" s="7">
        <f>(supply_chain_S2_BWM!B7*(LCI_db2_S2!AE25-LCI_db2_S2!AE29)/LCI_db2_S2!AB25+supply_chain_S2_BWM!B8*(LCI_db2_S2!AE69-LCI_db2_S2!AE73)/LCI_db2_S2!AB69)/LCIA_Methods!D4</f>
        <v>5.3926771111252386E-4</v>
      </c>
      <c r="E2" s="7">
        <f>(supply_chain_S2_BWM!B7*(LCI_db2_S2!AF25-LCI_db2_S2!AF29)/LCI_db2_S2!AB25+supply_chain_S2_BWM!B8*(LCI_db2_S2!AF69-LCI_db2_S2!AF73)/LCI_db2_S2!AB69)/LCIA_Methods!D5</f>
        <v>1.4345644679462628E-4</v>
      </c>
      <c r="F2" s="7">
        <f>(supply_chain_S2_BWM!B7*(LCI_db2_S2!AG25-LCI_db2_S2!AG29)/LCI_db2_S2!AB25+supply_chain_S2_BWM!B8*(LCI_db2_S2!AG69-LCI_db2_S2!AG73)/LCI_db2_S2!AB69)/LCIA_Methods!D6</f>
        <v>1.7801865444359605E-4</v>
      </c>
      <c r="G2" s="7">
        <f>(supply_chain_S2_BWM!B7*(LCI_db2_S2!AH25-LCI_db2_S2!AH29)/LCI_db2_S2!AB25+supply_chain_S2_BWM!B8*(LCI_db2_S2!AH69-LCI_db2_S2!AH73)/LCI_db2_S2!AB69)/LCIA_Methods!D7</f>
        <v>1.7803467775911659E-5</v>
      </c>
      <c r="H2" s="7">
        <f>(supply_chain_S2_BWM!B7*(LCI_db2_S2!AI25-LCI_db2_S2!AI29)/LCI_db2_S2!AB25+supply_chain_S2_BWM!B8*(LCI_db2_S2!AI69-LCI_db2_S2!AI73)/LCI_db2_S2!AB69)/LCIA_Methods!D8</f>
        <v>7.2794511774556453E-2</v>
      </c>
      <c r="I2" s="7">
        <f>(supply_chain_S2_BWM!B7*(LCI_db2_S2!AJ25-LCI_db2_S2!AJ29)/LCI_db2_S2!AB25+supply_chain_S2_BWM!B8*(LCI_db2_S2!AJ69-LCI_db2_S2!AJ73)/LCI_db2_S2!AB69)/LCIA_Methods!D9</f>
        <v>4.3966544352563787E-4</v>
      </c>
      <c r="J2" s="7">
        <f>(supply_chain_S2_BWM!B7*(LCI_db2_S2!AK25-LCI_db2_S2!AK29)/LCI_db2_S2!AB25+supply_chain_S2_BWM!B8*(LCI_db2_S2!AK69-LCI_db2_S2!AK73)/LCI_db2_S2!AB69)/LCIA_Methods!D10</f>
        <v>5.7919278144942879E-4</v>
      </c>
      <c r="K2" s="7">
        <f>(supply_chain_S2_BWM!B7*(LCI_db2_S2!AL25-LCI_db2_S2!AL29)/LCI_db2_S2!AB25+supply_chain_S2_BWM!B8*(LCI_db2_S2!AL69-LCI_db2_S2!AL73)/LCI_db2_S2!AB69)/LCIA_Methods!D11</f>
        <v>1.4413248226755683E-5</v>
      </c>
      <c r="L2" s="7">
        <f>(supply_chain_S2_BWM!B7*(LCI_db2_S2!AM25-LCI_db2_S2!AM29)/LCI_db2_S2!AB25+supply_chain_S2_BWM!B8*(LCI_db2_S2!AM69-LCI_db2_S2!AM73)/LCI_db2_S2!AB69)/LCIA_Methods!D12</f>
        <v>4.7273597207312031E-5</v>
      </c>
      <c r="M2" s="7">
        <f>(supply_chain_S2_BWM!B7*(LCI_db2_S2!AN25-LCI_db2_S2!AN29)/LCI_db2_S2!AB25+supply_chain_S2_BWM!B8*(LCI_db2_S2!AN69-LCI_db2_S2!AN73)/LCI_db2_S2!AB69)/LCIA_Methods!D13</f>
        <v>1.218990379169414E-4</v>
      </c>
      <c r="N2" s="7">
        <f>(supply_chain_S2_BWM!B7*(LCI_db2_S2!AO25-LCI_db2_S2!AO29)/LCI_db2_S2!AB25+supply_chain_S2_BWM!B8*(LCI_db2_S2!AO69-LCI_db2_S2!AO73)/LCI_db2_S2!AB69)/LCIA_Methods!D14</f>
        <v>5.4342724679489699E-6</v>
      </c>
      <c r="O2" s="7">
        <f>(supply_chain_S2_BWM!B7*(LCI_db2_S2!AP25-LCI_db2_S2!AP29)/LCI_db2_S2!AB25+supply_chain_S2_BWM!B8*(LCI_db2_S2!AP69-LCI_db2_S2!AP73)/LCI_db2_S2!AB69)/LCIA_Methods!D15</f>
        <v>6.7051020026885025E-4</v>
      </c>
      <c r="P2" s="7">
        <f>(supply_chain_S2_BWM!B7*(LCI_db2_S2!AQ25-LCI_db2_S2!AQ29)/LCI_db2_S2!AB25+supply_chain_S2_BWM!B8*(LCI_db2_S2!AQ69-LCI_db2_S2!AQ73)/LCI_db2_S2!AB69)/LCIA_Methods!D16</f>
        <v>9.7759258599492579E-5</v>
      </c>
      <c r="Q2" s="7">
        <f>(supply_chain_S2_BWM!B7*(LCI_db2_S2!AR25-LCI_db2_S2!AR29)/LCI_db2_S2!AB25+supply_chain_S2_BWM!B8*(LCI_db2_S2!AR69-LCI_db2_S2!AR73)/LCI_db2_S2!AB69)/LCIA_Methods!D17</f>
        <v>4.6947739343016122E-4</v>
      </c>
    </row>
    <row r="3" spans="1:17" ht="52.5" x14ac:dyDescent="0.35">
      <c r="A3" s="5" t="s">
        <v>41</v>
      </c>
      <c r="B3" s="7">
        <f>(supply_chain_S2_BWM!B11*(LCI_db2_S2!AC38-LCI_db2_S2!AC44)/LCI_db2_S2!AB38+supply_chain_S2_BWM!B15*(LCI_db2_S2!AC82-LCI_db2_S2!AC88)/LCI_db2_S2!AB82)/LCIA_Methods!D2</f>
        <v>3.9199162826227913E-3</v>
      </c>
      <c r="C3" s="7">
        <f>(supply_chain_S2_BWM!B11*(LCI_db2_S2!AD38-LCI_db2_S2!AD44)/LCI_db2_S2!AB38+supply_chain_S2_BWM!B15*(LCI_db2_S2!AD82-LCI_db2_S2!AD88)/LCI_db2_S2!AB82)/LCIA_Methods!D3</f>
        <v>8.8276989071980086E-5</v>
      </c>
      <c r="D3" s="7">
        <f>(supply_chain_S2_BWM!B11*(LCI_db2_S2!AE38-LCI_db2_S2!AE44)/LCI_db2_S2!AB38+supply_chain_S2_BWM!B15*(LCI_db2_S2!AE82-LCI_db2_S2!AE88)/LCI_db2_S2!AB82)/LCIA_Methods!D4</f>
        <v>3.2476453582276306E-2</v>
      </c>
      <c r="E3" s="7">
        <f>(supply_chain_S2_BWM!B11*(LCI_db2_S2!AF38-LCI_db2_S2!AF44)/LCI_db2_S2!AB38+supply_chain_S2_BWM!B15*(LCI_db2_S2!AF82-LCI_db2_S2!AF88)/LCI_db2_S2!AB82)/LCIA_Methods!D5</f>
        <v>3.3868287864632141E-3</v>
      </c>
      <c r="F3" s="7">
        <f>(supply_chain_S2_BWM!B11*(LCI_db2_S2!AG38-LCI_db2_S2!AG44)/LCI_db2_S2!AB38+supply_chain_S2_BWM!B15*(LCI_db2_S2!AG82-LCI_db2_S2!AG88)/LCI_db2_S2!AB82)/LCIA_Methods!D6</f>
        <v>9.2266894273867594E-3</v>
      </c>
      <c r="G3" s="7">
        <f>(supply_chain_S2_BWM!B11*(LCI_db2_S2!AH38-LCI_db2_S2!AH44)/LCI_db2_S2!AB38+supply_chain_S2_BWM!B15*(LCI_db2_S2!AH82-LCI_db2_S2!AH88)/LCI_db2_S2!AB82)/LCIA_Methods!D7</f>
        <v>2.9412436150262671E-4</v>
      </c>
      <c r="H3" s="7">
        <f>(supply_chain_S2_BWM!B11*(LCI_db2_S2!AI38-LCI_db2_S2!AI44)/LCI_db2_S2!AB38+supply_chain_S2_BWM!B15*(LCI_db2_S2!AI82-LCI_db2_S2!AI88)/LCI_db2_S2!AB82)/LCIA_Methods!D8</f>
        <v>1.2215457959873981E-3</v>
      </c>
      <c r="I3" s="7">
        <f>(supply_chain_S2_BWM!B11*(LCI_db2_S2!AJ38-LCI_db2_S2!AJ44)/LCI_db2_S2!AB38+supply_chain_S2_BWM!B15*(LCI_db2_S2!AJ82-LCI_db2_S2!AJ88)/LCI_db2_S2!AB82)/LCIA_Methods!D9</f>
        <v>2.354926749457513E-2</v>
      </c>
      <c r="J3" s="7">
        <f>(supply_chain_S2_BWM!B11*(LCI_db2_S2!AK38-LCI_db2_S2!AK44)/LCI_db2_S2!AB38+supply_chain_S2_BWM!B15*(LCI_db2_S2!AK82-LCI_db2_S2!AK88)/LCI_db2_S2!AB82)/LCIA_Methods!D10</f>
        <v>3.2770263375872806E-2</v>
      </c>
      <c r="K3" s="7">
        <f>(supply_chain_S2_BWM!B11*(LCI_db2_S2!AL38-LCI_db2_S2!AL44)/LCI_db2_S2!AB38+supply_chain_S2_BWM!B15*(LCI_db2_S2!AL82-LCI_db2_S2!AL88)/LCI_db2_S2!AB82)/LCIA_Methods!D11</f>
        <v>3.084355902954742E-4</v>
      </c>
      <c r="L3" s="7">
        <f>(supply_chain_S2_BWM!B11*(LCI_db2_S2!AM38-LCI_db2_S2!AM44)/LCI_db2_S2!AB38+supply_chain_S2_BWM!B15*(LCI_db2_S2!AM82-LCI_db2_S2!AM88)/LCI_db2_S2!AB82)/LCIA_Methods!D12</f>
        <v>1.9048424942166861E-3</v>
      </c>
      <c r="M3" s="7">
        <f>(supply_chain_S2_BWM!B11*(LCI_db2_S2!AN38-LCI_db2_S2!AN44)/LCI_db2_S2!AB38+supply_chain_S2_BWM!B15*(LCI_db2_S2!AN82-LCI_db2_S2!AN88)/LCI_db2_S2!AB82)/LCIA_Methods!D13</f>
        <v>1.4898124010294027E-3</v>
      </c>
      <c r="N3" s="7">
        <f>(supply_chain_S2_BWM!B11*(LCI_db2_S2!AO38-LCI_db2_S2!AO44)/LCI_db2_S2!AB38+supply_chain_S2_BWM!B15*(LCI_db2_S2!AO82-LCI_db2_S2!AO88)/LCI_db2_S2!AB82)/LCIA_Methods!D14</f>
        <v>1.9570089133257764E-4</v>
      </c>
      <c r="O3" s="7">
        <f>(supply_chain_S2_BWM!B11*(LCI_db2_S2!AP38-LCI_db2_S2!AP44)/LCI_db2_S2!AB38+supply_chain_S2_BWM!B15*(LCI_db2_S2!AP82-LCI_db2_S2!AP88)/LCI_db2_S2!AB82)/LCIA_Methods!D15</f>
        <v>6.1449420312161723E-4</v>
      </c>
      <c r="P3" s="7">
        <f>(supply_chain_S2_BWM!B11*(LCI_db2_S2!AQ38-LCI_db2_S2!AQ44)/LCI_db2_S2!AB38+supply_chain_S2_BWM!B15*(LCI_db2_S2!AQ82-LCI_db2_S2!AQ88)/LCI_db2_S2!AB82)/LCIA_Methods!D16</f>
        <v>1.1360223311195038E-3</v>
      </c>
      <c r="Q3" s="7">
        <f>(supply_chain_S2_BWM!B11*(LCI_db2_S2!AR38-LCI_db2_S2!AR44)/LCI_db2_S2!AB38+supply_chain_S2_BWM!B15*(LCI_db2_S2!AR82-LCI_db2_S2!AR88)/LCI_db2_S2!AB82)/LCIA_Methods!D17</f>
        <v>2.797027282313019E-3</v>
      </c>
    </row>
    <row r="4" spans="1:17" ht="39.5" x14ac:dyDescent="0.35">
      <c r="A4" s="5" t="s">
        <v>42</v>
      </c>
      <c r="B4" s="7">
        <f>(supply_chain_S2_BWM!B12*(LCI_db2_S2!AC51-LCI_db2_S2!AC59)/LCI_db2_S2!AB51+supply_chain_S2_BWM!B16*(LCI_db2_S2!AC95-LCI_db2_S2!AC103)/LCI_db2_S2!AB95)/LCIA_Methods!D2</f>
        <v>8.1417045703223653E-3</v>
      </c>
      <c r="C4" s="7">
        <f>(supply_chain_S2_BWM!B12*(LCI_db2_S2!AD51-LCI_db2_S2!AD59)/LCI_db2_S2!AB51+supply_chain_S2_BWM!B16*(LCI_db2_S2!AD95-LCI_db2_S2!AD103)/LCI_db2_S2!AB95)/LCIA_Methods!D3</f>
        <v>1.1950558996592789E-4</v>
      </c>
      <c r="D4" s="7">
        <f>(supply_chain_S2_BWM!B12*(LCI_db2_S2!AE51-LCI_db2_S2!AE59)/LCI_db2_S2!AB51+supply_chain_S2_BWM!B16*(LCI_db2_S2!AE95-LCI_db2_S2!AE103)/LCI_db2_S2!AB95)/LCIA_Methods!D4</f>
        <v>1.9074525649624995E-2</v>
      </c>
      <c r="E4" s="7">
        <f>(supply_chain_S2_BWM!B12*(LCI_db2_S2!AF51-LCI_db2_S2!AF59)/LCI_db2_S2!AB51+supply_chain_S2_BWM!B16*(LCI_db2_S2!AF95-LCI_db2_S2!AF103)/LCI_db2_S2!AB95)/LCIA_Methods!D5</f>
        <v>7.7810449925077045E-3</v>
      </c>
      <c r="F4" s="7">
        <f>(supply_chain_S2_BWM!B12*(LCI_db2_S2!AG51-LCI_db2_S2!AG59)/LCI_db2_S2!AB51+supply_chain_S2_BWM!B16*(LCI_db2_S2!AG95-LCI_db2_S2!AG103)/LCI_db2_S2!AB95)/LCIA_Methods!D6</f>
        <v>3.3538122245914646E-3</v>
      </c>
      <c r="G4" s="7">
        <f>(supply_chain_S2_BWM!B12*(LCI_db2_S2!AH51-LCI_db2_S2!AH59)/LCI_db2_S2!AB51+supply_chain_S2_BWM!B16*(LCI_db2_S2!AH95-LCI_db2_S2!AH103)/LCI_db2_S2!AB95)/LCIA_Methods!D7</f>
        <v>2.3887074709654117E-4</v>
      </c>
      <c r="H4" s="7">
        <f>(supply_chain_S2_BWM!B12*(LCI_db2_S2!AI51-LCI_db2_S2!AI59)/LCI_db2_S2!AB51+supply_chain_S2_BWM!B16*(LCI_db2_S2!AI95-LCI_db2_S2!AI103)/LCI_db2_S2!AB95)/LCIA_Methods!D8</f>
        <v>1.7720476154194384E-3</v>
      </c>
      <c r="I4" s="7">
        <f>(supply_chain_S2_BWM!B12*(LCI_db2_S2!AJ51-LCI_db2_S2!AJ59)/LCI_db2_S2!AB51+supply_chain_S2_BWM!B16*(LCI_db2_S2!AJ95-LCI_db2_S2!AJ103)/LCI_db2_S2!AB95)/LCIA_Methods!D9</f>
        <v>9.8127280375486523E-4</v>
      </c>
      <c r="J4" s="7">
        <f>(supply_chain_S2_BWM!B12*(LCI_db2_S2!AK51-LCI_db2_S2!AK59)/LCI_db2_S2!AB51+supply_chain_S2_BWM!B16*(LCI_db2_S2!AK95-LCI_db2_S2!AK103)/LCI_db2_S2!AB95)/LCIA_Methods!D10</f>
        <v>1.0545670883281919E-3</v>
      </c>
      <c r="K4" s="7">
        <f>(supply_chain_S2_BWM!B12*(LCI_db2_S2!AL51-LCI_db2_S2!AL59)/LCI_db2_S2!AB51+supply_chain_S2_BWM!B16*(LCI_db2_S2!AL95-LCI_db2_S2!AL103)/LCI_db2_S2!AB95)/LCIA_Methods!D11</f>
        <v>3.2458571376591677E-4</v>
      </c>
      <c r="L4" s="7">
        <f>(supply_chain_S2_BWM!B12*(LCI_db2_S2!AM51-LCI_db2_S2!AM59)/LCI_db2_S2!AB51+supply_chain_S2_BWM!B16*(LCI_db2_S2!AM95-LCI_db2_S2!AM103)/LCI_db2_S2!AB95)/LCIA_Methods!D12</f>
        <v>7.0047140728522186E-4</v>
      </c>
      <c r="M4" s="7">
        <f>(supply_chain_S2_BWM!B12*(LCI_db2_S2!AN51-LCI_db2_S2!AN59)/LCI_db2_S2!AB51+supply_chain_S2_BWM!B16*(LCI_db2_S2!AN95-LCI_db2_S2!AN103)/LCI_db2_S2!AB95)/LCIA_Methods!D13</f>
        <v>1.1128960840305151E-3</v>
      </c>
      <c r="N4" s="7">
        <f>(supply_chain_S2_BWM!B12*(LCI_db2_S2!AO51-LCI_db2_S2!AO59)/LCI_db2_S2!AB51+supply_chain_S2_BWM!B16*(LCI_db2_S2!AO95-LCI_db2_S2!AO103)/LCI_db2_S2!AB95)/LCIA_Methods!D14</f>
        <v>1.2566068880883952E-4</v>
      </c>
      <c r="O4" s="7">
        <f>(supply_chain_S2_BWM!B12*(LCI_db2_S2!AP51-LCI_db2_S2!AP59)/LCI_db2_S2!AB51+supply_chain_S2_BWM!B16*(LCI_db2_S2!AP95-LCI_db2_S2!AP103)/LCI_db2_S2!AB95)/LCIA_Methods!D15</f>
        <v>1.4929678513439209E-4</v>
      </c>
      <c r="P4" s="7">
        <f>(supply_chain_S2_BWM!B12*(LCI_db2_S2!AQ51-LCI_db2_S2!AQ59)/LCI_db2_S2!AB51+supply_chain_S2_BWM!B16*(LCI_db2_S2!AQ95-LCI_db2_S2!AQ103)/LCI_db2_S2!AB95)/LCIA_Methods!D16</f>
        <v>1.1769771062162058E-3</v>
      </c>
      <c r="Q4" s="7">
        <f>(supply_chain_S2_BWM!B12*(LCI_db2_S2!AR51-LCI_db2_S2!AR59)/LCI_db2_S2!AB51+supply_chain_S2_BWM!B16*(LCI_db2_S2!AR95-LCI_db2_S2!AR103)/LCI_db2_S2!AB95)/LCIA_Methods!D17</f>
        <v>2.9616346789941984E-3</v>
      </c>
    </row>
    <row r="5" spans="1:17" x14ac:dyDescent="0.35">
      <c r="A5" s="5" t="s">
        <v>43</v>
      </c>
      <c r="B5" s="7">
        <f>(supply_chain_S2_BWM!B20*(LCI_db2_S2!AC29)/LCI_db2_S2!AB29)/LCIA_Methods!D2</f>
        <v>-2.6144829922105723E-4</v>
      </c>
      <c r="C5" s="7">
        <f>(supply_chain_S2_BWM!B20*(LCI_db2_S2!AD29)/LCI_db2_S2!AB29)/LCIA_Methods!D3</f>
        <v>-2.1431658364697522E-5</v>
      </c>
      <c r="D5" s="7">
        <f>(supply_chain_S2_BWM!B20*(LCI_db2_S2!AE29)/LCI_db2_S2!AB29)/LCIA_Methods!D4</f>
        <v>-2.0115612194619463E-3</v>
      </c>
      <c r="E5" s="7">
        <f>(supply_chain_S2_BWM!B20*(LCI_db2_S2!AF29)/LCI_db2_S2!AB29)/LCIA_Methods!D5</f>
        <v>-7.072465720791291E-4</v>
      </c>
      <c r="F5" s="7">
        <f>(supply_chain_S2_BWM!B20*(LCI_db2_S2!AG29)/LCI_db2_S2!AB29)/LCIA_Methods!D6</f>
        <v>-3.15682370510599E-4</v>
      </c>
      <c r="G5" s="7">
        <f>(supply_chain_S2_BWM!B20*(LCI_db2_S2!AH29)/LCI_db2_S2!AB29)/LCIA_Methods!D7</f>
        <v>-3.9193900423264299E-5</v>
      </c>
      <c r="H5" s="7">
        <f>(supply_chain_S2_BWM!B20*(LCI_db2_S2!AI29)/LCI_db2_S2!AB29)/LCIA_Methods!D8</f>
        <v>-4.2210920976447304E-4</v>
      </c>
      <c r="I5" s="7">
        <f>(supply_chain_S2_BWM!B20*(LCI_db2_S2!AJ29)/LCI_db2_S2!AB29)/LCIA_Methods!D9</f>
        <v>-2.5892295249949033E-4</v>
      </c>
      <c r="J5" s="7">
        <f>(supply_chain_S2_BWM!B20*(LCI_db2_S2!AK29)/LCI_db2_S2!AB29)/LCIA_Methods!D10</f>
        <v>-3.4335450881830241E-4</v>
      </c>
      <c r="K5" s="7">
        <f>(supply_chain_S2_BWM!B20*(LCI_db2_S2!AL29)/LCI_db2_S2!AB29)/LCIA_Methods!D11</f>
        <v>-1.7396863677779496E-5</v>
      </c>
      <c r="L5" s="7">
        <f>(supply_chain_S2_BWM!B20*(LCI_db2_S2!AM29)/LCI_db2_S2!AB29)/LCIA_Methods!D12</f>
        <v>-1.9502916320580336E-4</v>
      </c>
      <c r="M5" s="7">
        <f>(supply_chain_S2_BWM!B20*(LCI_db2_S2!AN29)/LCI_db2_S2!AB29)/LCIA_Methods!D13</f>
        <v>-5.2789417007085453E-4</v>
      </c>
      <c r="N5" s="7">
        <f>(supply_chain_S2_BWM!B20*(LCI_db2_S2!AO29)/LCI_db2_S2!AB29)/LCIA_Methods!D14</f>
        <v>-3.4008671304339479E-5</v>
      </c>
      <c r="O5" s="7">
        <f>(supply_chain_S2_BWM!B20*(LCI_db2_S2!AP29)/LCI_db2_S2!AB29)/LCIA_Methods!D15</f>
        <v>-1.4922709735302108E-5</v>
      </c>
      <c r="P5" s="7">
        <f>(supply_chain_S2_BWM!B20*(LCI_db2_S2!AQ29)/LCI_db2_S2!AB29)/LCIA_Methods!D16</f>
        <v>-1.3902684536751538E-4</v>
      </c>
      <c r="Q5" s="7">
        <f>(supply_chain_S2_BWM!B20*(LCI_db2_S2!AR29)/LCI_db2_S2!AB29)/LCIA_Methods!D17</f>
        <v>-5.2950530845021241E-4</v>
      </c>
    </row>
    <row r="6" spans="1:17" x14ac:dyDescent="0.35">
      <c r="A6" s="5" t="s">
        <v>44</v>
      </c>
      <c r="B6" s="7">
        <f>(supply_chain_S2_BWM!B40*(LCI_db2_S2!AC59)/LCI_db2_S2!AB59)/LCIA_Methods!D2</f>
        <v>-3.5316444410024646E-3</v>
      </c>
      <c r="C6" s="7">
        <f>(supply_chain_S2_BWM!B40*(LCI_db2_S2!AD59)/LCI_db2_S2!AB59)/LCIA_Methods!D3</f>
        <v>-6.1436143832247178E-5</v>
      </c>
      <c r="D6" s="7">
        <f>(supply_chain_S2_BWM!B40*(LCI_db2_S2!AE59)/LCI_db2_S2!AB59)/LCIA_Methods!D4</f>
        <v>-7.9915560607147235E-3</v>
      </c>
      <c r="E6" s="7">
        <f>(supply_chain_S2_BWM!B40*(LCI_db2_S2!AF59)/LCI_db2_S2!AB59)/LCIA_Methods!D5</f>
        <v>-5.0008118835000821E-3</v>
      </c>
      <c r="F6" s="7">
        <f>(supply_chain_S2_BWM!B40*(LCI_db2_S2!AG59)/LCI_db2_S2!AB59)/LCIA_Methods!D6</f>
        <v>-3.7598756025606916E-3</v>
      </c>
      <c r="G6" s="7">
        <f>(supply_chain_S2_BWM!B40*(LCI_db2_S2!AH59)/LCI_db2_S2!AB59)/LCIA_Methods!D7</f>
        <v>-2.0582058587318547E-4</v>
      </c>
      <c r="H6" s="7">
        <f>(supply_chain_S2_BWM!B40*(LCI_db2_S2!AI59)/LCI_db2_S2!AB59)/LCIA_Methods!D8</f>
        <v>-9.4698336569310317E-4</v>
      </c>
      <c r="I6" s="7">
        <f>(supply_chain_S2_BWM!B40*(LCI_db2_S2!AJ59)/LCI_db2_S2!AB59)/LCIA_Methods!D9</f>
        <v>-3.4579870373714207E-3</v>
      </c>
      <c r="J6" s="7">
        <f>(supply_chain_S2_BWM!B40*(LCI_db2_S2!AK59)/LCI_db2_S2!AB59)/LCIA_Methods!D10</f>
        <v>-4.6446473402949112E-3</v>
      </c>
      <c r="K6" s="7">
        <f>(supply_chain_S2_BWM!B40*(LCI_db2_S2!AL59)/LCI_db2_S2!AB59)/LCIA_Methods!D11</f>
        <v>-9.4079873671860489E-5</v>
      </c>
      <c r="L6" s="7">
        <f>(supply_chain_S2_BWM!B40*(LCI_db2_S2!AM59)/LCI_db2_S2!AB59)/LCIA_Methods!D12</f>
        <v>-5.0392649294835491E-4</v>
      </c>
      <c r="M6" s="7">
        <f>(supply_chain_S2_BWM!B40*(LCI_db2_S2!AN59)/LCI_db2_S2!AB59)/LCIA_Methods!D13</f>
        <v>-6.5472324411049328E-4</v>
      </c>
      <c r="N6" s="7">
        <f>(supply_chain_S2_BWM!B40*(LCI_db2_S2!AO59)/LCI_db2_S2!AB59)/LCIA_Methods!D14</f>
        <v>-1.6563296961382364E-4</v>
      </c>
      <c r="O6" s="7">
        <f>(supply_chain_S2_BWM!B40*(LCI_db2_S2!AP59)/LCI_db2_S2!AB59)/LCIA_Methods!D15</f>
        <v>-1.1985128885743789E-4</v>
      </c>
      <c r="P6" s="7">
        <f>(supply_chain_S2_BWM!B40*(LCI_db2_S2!AQ59)/LCI_db2_S2!AB59)/LCIA_Methods!D16</f>
        <v>-1.1349972318189104E-3</v>
      </c>
      <c r="Q6" s="7">
        <f>(supply_chain_S2_BWM!B40*(LCI_db2_S2!AR59)/LCI_db2_S2!AB59)/LCIA_Methods!D17</f>
        <v>-1.9034505638487801E-3</v>
      </c>
    </row>
    <row r="7" spans="1:17" x14ac:dyDescent="0.35">
      <c r="A7" s="5" t="s">
        <v>45</v>
      </c>
      <c r="B7" s="7">
        <f>LCA_db2_S2!B2*ABS(supply_chain_S2_BWM!B2)-SUM(B2:B6)</f>
        <v>5.8773809427435045E-3</v>
      </c>
      <c r="C7" s="7">
        <f>LCA_db2_S2!C2*ABS(supply_chain_S2_BWM!B2)-SUM(C2:C6)</f>
        <v>4.7233606074298704E-4</v>
      </c>
      <c r="D7" s="7">
        <f>LCA_db2_S2!D2*ABS(supply_chain_S2_BWM!B2)-SUM(D2:D6)</f>
        <v>1.508058408755171E-2</v>
      </c>
      <c r="E7" s="7">
        <f>LCA_db2_S2!E2*ABS(supply_chain_S2_BWM!B2)-SUM(E2:E6)</f>
        <v>9.5811348215608279E-3</v>
      </c>
      <c r="F7" s="7">
        <f>LCA_db2_S2!F2*ABS(supply_chain_S2_BWM!B2)-SUM(F2:F6)</f>
        <v>7.6701821514053407E-3</v>
      </c>
      <c r="G7" s="7">
        <f>LCA_db2_S2!G2*ABS(supply_chain_S2_BWM!B2)-SUM(G2:G6)</f>
        <v>7.6982428165908311E-4</v>
      </c>
      <c r="H7" s="7">
        <f>LCA_db2_S2!H2*ABS(supply_chain_S2_BWM!B2)-SUM(H2:H6)</f>
        <v>9.3909320416754871E-3</v>
      </c>
      <c r="I7" s="7">
        <f>LCA_db2_S2!I2*ABS(supply_chain_S2_BWM!B2)-SUM(I2:I6)</f>
        <v>4.8125085902141485E-3</v>
      </c>
      <c r="J7" s="7">
        <f>LCA_db2_S2!J2*ABS(supply_chain_S2_BWM!B2)-SUM(J2:J6)</f>
        <v>6.2994952569519896E-3</v>
      </c>
      <c r="K7" s="7">
        <f>LCA_db2_S2!K2*ABS(supply_chain_S2_BWM!B2)-SUM(K2:K6)</f>
        <v>1.6665843662460613E-4</v>
      </c>
      <c r="L7" s="7">
        <f>LCA_db2_S2!L2*ABS(supply_chain_S2_BWM!B2)-SUM(L2:L6)</f>
        <v>3.5801030348134406E-3</v>
      </c>
      <c r="M7" s="7">
        <f>LCA_db2_S2!M2*ABS(supply_chain_S2_BWM!B2)-SUM(M2:M6)</f>
        <v>5.1507187928056027E-3</v>
      </c>
      <c r="N7" s="7">
        <f>LCA_db2_S2!N2*ABS(supply_chain_S2_BWM!B2)-SUM(N2:N6)</f>
        <v>2.6896255744979431E-4</v>
      </c>
      <c r="O7" s="7">
        <f>LCA_db2_S2!O2*ABS(supply_chain_S2_BWM!B2)-SUM(O2:O6)</f>
        <v>1.5712640297837468E-4</v>
      </c>
      <c r="P7" s="7">
        <f>LCA_db2_S2!P2*ABS(supply_chain_S2_BWM!B2)-SUM(P2:P6)</f>
        <v>1.5886297764307576E-3</v>
      </c>
      <c r="Q7" s="7">
        <f>LCA_db2_S2!Q2*ABS(supply_chain_S2_BWM!B2)-SUM(Q2:Q6)</f>
        <v>1.0756302136296841E-2</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(supply_chain_S3_BWM!B7*(LCI_db2_S3!AC25-LCI_db2_S3!AC29)/LCI_db2_S3!AB25+supply_chain_S3_BWM!B8*(LCI_db2_S3!AC69-LCI_db2_S3!AC73)/LCI_db2_S3!AB69)/LCIA_Methods!D2</f>
        <v>8.7580476826799121E-4</v>
      </c>
      <c r="C2" s="7">
        <f>(supply_chain_S3_BWM!B7*(LCI_db2_S3!AD25-LCI_db2_S3!AD29)/LCI_db2_S3!AB25+supply_chain_S3_BWM!B8*(LCI_db2_S3!AD69-LCI_db2_S3!AD73)/LCI_db2_S3!AB69)/LCIA_Methods!D3</f>
        <v>2.4103256356357443E-6</v>
      </c>
      <c r="D2" s="7">
        <f>(supply_chain_S3_BWM!B7*(LCI_db2_S3!AE25-LCI_db2_S3!AE29)/LCI_db2_S3!AB25+supply_chain_S3_BWM!B8*(LCI_db2_S3!AE69-LCI_db2_S3!AE73)/LCI_db2_S3!AB69)/LCIA_Methods!D4</f>
        <v>5.3926771111252386E-4</v>
      </c>
      <c r="E2" s="7">
        <f>(supply_chain_S3_BWM!B7*(LCI_db2_S3!AF25-LCI_db2_S3!AF29)/LCI_db2_S3!AB25+supply_chain_S3_BWM!B8*(LCI_db2_S3!AF69-LCI_db2_S3!AF73)/LCI_db2_S3!AB69)/LCIA_Methods!D5</f>
        <v>1.4345644679462628E-4</v>
      </c>
      <c r="F2" s="7">
        <f>(supply_chain_S3_BWM!B7*(LCI_db2_S3!AG25-LCI_db2_S3!AG29)/LCI_db2_S3!AB25+supply_chain_S3_BWM!B8*(LCI_db2_S3!AG69-LCI_db2_S3!AG73)/LCI_db2_S3!AB69)/LCIA_Methods!D6</f>
        <v>1.7801865444359605E-4</v>
      </c>
      <c r="G2" s="7">
        <f>(supply_chain_S3_BWM!B7*(LCI_db2_S3!AH25-LCI_db2_S3!AH29)/LCI_db2_S3!AB25+supply_chain_S3_BWM!B8*(LCI_db2_S3!AH69-LCI_db2_S3!AH73)/LCI_db2_S3!AB69)/LCIA_Methods!D7</f>
        <v>1.7803467775911659E-5</v>
      </c>
      <c r="H2" s="7">
        <f>(supply_chain_S3_BWM!B7*(LCI_db2_S3!AI25-LCI_db2_S3!AI29)/LCI_db2_S3!AB25+supply_chain_S3_BWM!B8*(LCI_db2_S3!AI69-LCI_db2_S3!AI73)/LCI_db2_S3!AB69)/LCIA_Methods!D8</f>
        <v>7.2794511774556453E-2</v>
      </c>
      <c r="I2" s="7">
        <f>(supply_chain_S3_BWM!B7*(LCI_db2_S3!AJ25-LCI_db2_S3!AJ29)/LCI_db2_S3!AB25+supply_chain_S3_BWM!B8*(LCI_db2_S3!AJ69-LCI_db2_S3!AJ73)/LCI_db2_S3!AB69)/LCIA_Methods!D9</f>
        <v>4.3966544352563787E-4</v>
      </c>
      <c r="J2" s="7">
        <f>(supply_chain_S3_BWM!B7*(LCI_db2_S3!AK25-LCI_db2_S3!AK29)/LCI_db2_S3!AB25+supply_chain_S3_BWM!B8*(LCI_db2_S3!AK69-LCI_db2_S3!AK73)/LCI_db2_S3!AB69)/LCIA_Methods!D10</f>
        <v>5.7919278144942879E-4</v>
      </c>
      <c r="K2" s="7">
        <f>(supply_chain_S3_BWM!B7*(LCI_db2_S3!AL25-LCI_db2_S3!AL29)/LCI_db2_S3!AB25+supply_chain_S3_BWM!B8*(LCI_db2_S3!AL69-LCI_db2_S3!AL73)/LCI_db2_S3!AB69)/LCIA_Methods!D11</f>
        <v>1.4413248226755683E-5</v>
      </c>
      <c r="L2" s="7">
        <f>(supply_chain_S3_BWM!B7*(LCI_db2_S3!AM25-LCI_db2_S3!AM29)/LCI_db2_S3!AB25+supply_chain_S3_BWM!B8*(LCI_db2_S3!AM69-LCI_db2_S3!AM73)/LCI_db2_S3!AB69)/LCIA_Methods!D12</f>
        <v>4.7273597207312031E-5</v>
      </c>
      <c r="M2" s="7">
        <f>(supply_chain_S3_BWM!B7*(LCI_db2_S3!AN25-LCI_db2_S3!AN29)/LCI_db2_S3!AB25+supply_chain_S3_BWM!B8*(LCI_db2_S3!AN69-LCI_db2_S3!AN73)/LCI_db2_S3!AB69)/LCIA_Methods!D13</f>
        <v>1.218990379169414E-4</v>
      </c>
      <c r="N2" s="7">
        <f>(supply_chain_S3_BWM!B7*(LCI_db2_S3!AO25-LCI_db2_S3!AO29)/LCI_db2_S3!AB25+supply_chain_S3_BWM!B8*(LCI_db2_S3!AO69-LCI_db2_S3!AO73)/LCI_db2_S3!AB69)/LCIA_Methods!D14</f>
        <v>5.4342724679489699E-6</v>
      </c>
      <c r="O2" s="7">
        <f>(supply_chain_S3_BWM!B7*(LCI_db2_S3!AP25-LCI_db2_S3!AP29)/LCI_db2_S3!AB25+supply_chain_S3_BWM!B8*(LCI_db2_S3!AP69-LCI_db2_S3!AP73)/LCI_db2_S3!AB69)/LCIA_Methods!D15</f>
        <v>6.7051020026885025E-4</v>
      </c>
      <c r="P2" s="7">
        <f>(supply_chain_S3_BWM!B7*(LCI_db2_S3!AQ25-LCI_db2_S3!AQ29)/LCI_db2_S3!AB25+supply_chain_S3_BWM!B8*(LCI_db2_S3!AQ69-LCI_db2_S3!AQ73)/LCI_db2_S3!AB69)/LCIA_Methods!D16</f>
        <v>9.7759258599492579E-5</v>
      </c>
      <c r="Q2" s="7">
        <f>(supply_chain_S3_BWM!B7*(LCI_db2_S3!AR25-LCI_db2_S3!AR29)/LCI_db2_S3!AB25+supply_chain_S3_BWM!B8*(LCI_db2_S3!AR69-LCI_db2_S3!AR73)/LCI_db2_S3!AB69)/LCIA_Methods!D17</f>
        <v>4.6947739343016122E-4</v>
      </c>
    </row>
    <row r="3" spans="1:17" ht="52.5" x14ac:dyDescent="0.35">
      <c r="A3" s="5" t="s">
        <v>41</v>
      </c>
      <c r="B3" s="7">
        <f>(supply_chain_S3_BWM!B11*(LCI_db2_S3!AC38-LCI_db2_S3!AC44)/LCI_db2_S3!AB38+supply_chain_S3_BWM!B15*(LCI_db2_S3!AC82-LCI_db2_S3!AC88)/LCI_db2_S3!AB82)/LCIA_Methods!D2</f>
        <v>3.9199162826227913E-3</v>
      </c>
      <c r="C3" s="7">
        <f>(supply_chain_S3_BWM!B11*(LCI_db2_S3!AD38-LCI_db2_S3!AD44)/LCI_db2_S3!AB38+supply_chain_S3_BWM!B15*(LCI_db2_S3!AD82-LCI_db2_S3!AD88)/LCI_db2_S3!AB82)/LCIA_Methods!D3</f>
        <v>8.8276989071980086E-5</v>
      </c>
      <c r="D3" s="7">
        <f>(supply_chain_S3_BWM!B11*(LCI_db2_S3!AE38-LCI_db2_S3!AE44)/LCI_db2_S3!AB38+supply_chain_S3_BWM!B15*(LCI_db2_S3!AE82-LCI_db2_S3!AE88)/LCI_db2_S3!AB82)/LCIA_Methods!D4</f>
        <v>3.2476453582276306E-2</v>
      </c>
      <c r="E3" s="7">
        <f>(supply_chain_S3_BWM!B11*(LCI_db2_S3!AF38-LCI_db2_S3!AF44)/LCI_db2_S3!AB38+supply_chain_S3_BWM!B15*(LCI_db2_S3!AF82-LCI_db2_S3!AF88)/LCI_db2_S3!AB82)/LCIA_Methods!D5</f>
        <v>3.3868287864632141E-3</v>
      </c>
      <c r="F3" s="7">
        <f>(supply_chain_S3_BWM!B11*(LCI_db2_S3!AG38-LCI_db2_S3!AG44)/LCI_db2_S3!AB38+supply_chain_S3_BWM!B15*(LCI_db2_S3!AG82-LCI_db2_S3!AG88)/LCI_db2_S3!AB82)/LCIA_Methods!D6</f>
        <v>9.2266894273867594E-3</v>
      </c>
      <c r="G3" s="7">
        <f>(supply_chain_S3_BWM!B11*(LCI_db2_S3!AH38-LCI_db2_S3!AH44)/LCI_db2_S3!AB38+supply_chain_S3_BWM!B15*(LCI_db2_S3!AH82-LCI_db2_S3!AH88)/LCI_db2_S3!AB82)/LCIA_Methods!D7</f>
        <v>2.9412436150262671E-4</v>
      </c>
      <c r="H3" s="7">
        <f>(supply_chain_S3_BWM!B11*(LCI_db2_S3!AI38-LCI_db2_S3!AI44)/LCI_db2_S3!AB38+supply_chain_S3_BWM!B15*(LCI_db2_S3!AI82-LCI_db2_S3!AI88)/LCI_db2_S3!AB82)/LCIA_Methods!D8</f>
        <v>1.2215457959873981E-3</v>
      </c>
      <c r="I3" s="7">
        <f>(supply_chain_S3_BWM!B11*(LCI_db2_S3!AJ38-LCI_db2_S3!AJ44)/LCI_db2_S3!AB38+supply_chain_S3_BWM!B15*(LCI_db2_S3!AJ82-LCI_db2_S3!AJ88)/LCI_db2_S3!AB82)/LCIA_Methods!D9</f>
        <v>2.354926749457513E-2</v>
      </c>
      <c r="J3" s="7">
        <f>(supply_chain_S3_BWM!B11*(LCI_db2_S3!AK38-LCI_db2_S3!AK44)/LCI_db2_S3!AB38+supply_chain_S3_BWM!B15*(LCI_db2_S3!AK82-LCI_db2_S3!AK88)/LCI_db2_S3!AB82)/LCIA_Methods!D10</f>
        <v>3.2770263375872806E-2</v>
      </c>
      <c r="K3" s="7">
        <f>(supply_chain_S3_BWM!B11*(LCI_db2_S3!AL38-LCI_db2_S3!AL44)/LCI_db2_S3!AB38+supply_chain_S3_BWM!B15*(LCI_db2_S3!AL82-LCI_db2_S3!AL88)/LCI_db2_S3!AB82)/LCIA_Methods!D11</f>
        <v>3.084355902954742E-4</v>
      </c>
      <c r="L3" s="7">
        <f>(supply_chain_S3_BWM!B11*(LCI_db2_S3!AM38-LCI_db2_S3!AM44)/LCI_db2_S3!AB38+supply_chain_S3_BWM!B15*(LCI_db2_S3!AM82-LCI_db2_S3!AM88)/LCI_db2_S3!AB82)/LCIA_Methods!D12</f>
        <v>1.9048424942166861E-3</v>
      </c>
      <c r="M3" s="7">
        <f>(supply_chain_S3_BWM!B11*(LCI_db2_S3!AN38-LCI_db2_S3!AN44)/LCI_db2_S3!AB38+supply_chain_S3_BWM!B15*(LCI_db2_S3!AN82-LCI_db2_S3!AN88)/LCI_db2_S3!AB82)/LCIA_Methods!D13</f>
        <v>1.4898124010294027E-3</v>
      </c>
      <c r="N3" s="7">
        <f>(supply_chain_S3_BWM!B11*(LCI_db2_S3!AO38-LCI_db2_S3!AO44)/LCI_db2_S3!AB38+supply_chain_S3_BWM!B15*(LCI_db2_S3!AO82-LCI_db2_S3!AO88)/LCI_db2_S3!AB82)/LCIA_Methods!D14</f>
        <v>1.9570089133257764E-4</v>
      </c>
      <c r="O3" s="7">
        <f>(supply_chain_S3_BWM!B11*(LCI_db2_S3!AP38-LCI_db2_S3!AP44)/LCI_db2_S3!AB38+supply_chain_S3_BWM!B15*(LCI_db2_S3!AP82-LCI_db2_S3!AP88)/LCI_db2_S3!AB82)/LCIA_Methods!D15</f>
        <v>6.1449420312161723E-4</v>
      </c>
      <c r="P3" s="7">
        <f>(supply_chain_S3_BWM!B11*(LCI_db2_S3!AQ38-LCI_db2_S3!AQ44)/LCI_db2_S3!AB38+supply_chain_S3_BWM!B15*(LCI_db2_S3!AQ82-LCI_db2_S3!AQ88)/LCI_db2_S3!AB82)/LCIA_Methods!D16</f>
        <v>1.1360223311195038E-3</v>
      </c>
      <c r="Q3" s="7">
        <f>(supply_chain_S3_BWM!B11*(LCI_db2_S3!AR38-LCI_db2_S3!AR44)/LCI_db2_S3!AB38+supply_chain_S3_BWM!B15*(LCI_db2_S3!AR82-LCI_db2_S3!AR88)/LCI_db2_S3!AB82)/LCIA_Methods!D17</f>
        <v>2.797027282313019E-3</v>
      </c>
    </row>
    <row r="4" spans="1:17" ht="39.5" x14ac:dyDescent="0.35">
      <c r="A4" s="5" t="s">
        <v>42</v>
      </c>
      <c r="B4" s="7">
        <f>(supply_chain_S3_BWM!B12*(LCI_db2_S3!AC51-LCI_db2_S3!AC59)/LCI_db2_S3!AB51+supply_chain_S3_BWM!B16*(LCI_db2_S3!AC95-LCI_db2_S3!AC103)/LCI_db2_S3!AB95)/LCIA_Methods!D2</f>
        <v>8.1417045703223653E-3</v>
      </c>
      <c r="C4" s="7">
        <f>(supply_chain_S3_BWM!B12*(LCI_db2_S3!AD51-LCI_db2_S3!AD59)/LCI_db2_S3!AB51+supply_chain_S3_BWM!B16*(LCI_db2_S3!AD95-LCI_db2_S3!AD103)/LCI_db2_S3!AB95)/LCIA_Methods!D3</f>
        <v>1.1950558996592789E-4</v>
      </c>
      <c r="D4" s="7">
        <f>(supply_chain_S3_BWM!B12*(LCI_db2_S3!AE51-LCI_db2_S3!AE59)/LCI_db2_S3!AB51+supply_chain_S3_BWM!B16*(LCI_db2_S3!AE95-LCI_db2_S3!AE103)/LCI_db2_S3!AB95)/LCIA_Methods!D4</f>
        <v>1.9074525649624995E-2</v>
      </c>
      <c r="E4" s="7">
        <f>(supply_chain_S3_BWM!B12*(LCI_db2_S3!AF51-LCI_db2_S3!AF59)/LCI_db2_S3!AB51+supply_chain_S3_BWM!B16*(LCI_db2_S3!AF95-LCI_db2_S3!AF103)/LCI_db2_S3!AB95)/LCIA_Methods!D5</f>
        <v>7.7810449925077045E-3</v>
      </c>
      <c r="F4" s="7">
        <f>(supply_chain_S3_BWM!B12*(LCI_db2_S3!AG51-LCI_db2_S3!AG59)/LCI_db2_S3!AB51+supply_chain_S3_BWM!B16*(LCI_db2_S3!AG95-LCI_db2_S3!AG103)/LCI_db2_S3!AB95)/LCIA_Methods!D6</f>
        <v>3.3538122245914646E-3</v>
      </c>
      <c r="G4" s="7">
        <f>(supply_chain_S3_BWM!B12*(LCI_db2_S3!AH51-LCI_db2_S3!AH59)/LCI_db2_S3!AB51+supply_chain_S3_BWM!B16*(LCI_db2_S3!AH95-LCI_db2_S3!AH103)/LCI_db2_S3!AB95)/LCIA_Methods!D7</f>
        <v>2.3887074709654117E-4</v>
      </c>
      <c r="H4" s="7">
        <f>(supply_chain_S3_BWM!B12*(LCI_db2_S3!AI51-LCI_db2_S3!AI59)/LCI_db2_S3!AB51+supply_chain_S3_BWM!B16*(LCI_db2_S3!AI95-LCI_db2_S3!AI103)/LCI_db2_S3!AB95)/LCIA_Methods!D8</f>
        <v>1.7720476154194384E-3</v>
      </c>
      <c r="I4" s="7">
        <f>(supply_chain_S3_BWM!B12*(LCI_db2_S3!AJ51-LCI_db2_S3!AJ59)/LCI_db2_S3!AB51+supply_chain_S3_BWM!B16*(LCI_db2_S3!AJ95-LCI_db2_S3!AJ103)/LCI_db2_S3!AB95)/LCIA_Methods!D9</f>
        <v>9.8127280375486523E-4</v>
      </c>
      <c r="J4" s="7">
        <f>(supply_chain_S3_BWM!B12*(LCI_db2_S3!AK51-LCI_db2_S3!AK59)/LCI_db2_S3!AB51+supply_chain_S3_BWM!B16*(LCI_db2_S3!AK95-LCI_db2_S3!AK103)/LCI_db2_S3!AB95)/LCIA_Methods!D10</f>
        <v>1.0545670883281919E-3</v>
      </c>
      <c r="K4" s="7">
        <f>(supply_chain_S3_BWM!B12*(LCI_db2_S3!AL51-LCI_db2_S3!AL59)/LCI_db2_S3!AB51+supply_chain_S3_BWM!B16*(LCI_db2_S3!AL95-LCI_db2_S3!AL103)/LCI_db2_S3!AB95)/LCIA_Methods!D11</f>
        <v>3.2458571376591677E-4</v>
      </c>
      <c r="L4" s="7">
        <f>(supply_chain_S3_BWM!B12*(LCI_db2_S3!AM51-LCI_db2_S3!AM59)/LCI_db2_S3!AB51+supply_chain_S3_BWM!B16*(LCI_db2_S3!AM95-LCI_db2_S3!AM103)/LCI_db2_S3!AB95)/LCIA_Methods!D12</f>
        <v>7.0047140728522186E-4</v>
      </c>
      <c r="M4" s="7">
        <f>(supply_chain_S3_BWM!B12*(LCI_db2_S3!AN51-LCI_db2_S3!AN59)/LCI_db2_S3!AB51+supply_chain_S3_BWM!B16*(LCI_db2_S3!AN95-LCI_db2_S3!AN103)/LCI_db2_S3!AB95)/LCIA_Methods!D13</f>
        <v>1.1128960840305151E-3</v>
      </c>
      <c r="N4" s="7">
        <f>(supply_chain_S3_BWM!B12*(LCI_db2_S3!AO51-LCI_db2_S3!AO59)/LCI_db2_S3!AB51+supply_chain_S3_BWM!B16*(LCI_db2_S3!AO95-LCI_db2_S3!AO103)/LCI_db2_S3!AB95)/LCIA_Methods!D14</f>
        <v>1.2566068880883952E-4</v>
      </c>
      <c r="O4" s="7">
        <f>(supply_chain_S3_BWM!B12*(LCI_db2_S3!AP51-LCI_db2_S3!AP59)/LCI_db2_S3!AB51+supply_chain_S3_BWM!B16*(LCI_db2_S3!AP95-LCI_db2_S3!AP103)/LCI_db2_S3!AB95)/LCIA_Methods!D15</f>
        <v>1.4929678513439209E-4</v>
      </c>
      <c r="P4" s="7">
        <f>(supply_chain_S3_BWM!B12*(LCI_db2_S3!AQ51-LCI_db2_S3!AQ59)/LCI_db2_S3!AB51+supply_chain_S3_BWM!B16*(LCI_db2_S3!AQ95-LCI_db2_S3!AQ103)/LCI_db2_S3!AB95)/LCIA_Methods!D16</f>
        <v>1.1769771062162058E-3</v>
      </c>
      <c r="Q4" s="7">
        <f>(supply_chain_S3_BWM!B12*(LCI_db2_S3!AR51-LCI_db2_S3!AR59)/LCI_db2_S3!AB51+supply_chain_S3_BWM!B16*(LCI_db2_S3!AR95-LCI_db2_S3!AR103)/LCI_db2_S3!AB95)/LCIA_Methods!D17</f>
        <v>2.9616346789941984E-3</v>
      </c>
    </row>
    <row r="5" spans="1:17" x14ac:dyDescent="0.35">
      <c r="A5" s="5" t="s">
        <v>43</v>
      </c>
      <c r="B5" s="7">
        <f>(supply_chain_S3_BWM!B20*(LCI_db2_S3!AC29)/LCI_db2_S3!AB29)/LCIA_Methods!D2</f>
        <v>-2.6144829922105723E-4</v>
      </c>
      <c r="C5" s="7">
        <f>(supply_chain_S3_BWM!B20*(LCI_db2_S3!AD29)/LCI_db2_S3!AB29)/LCIA_Methods!D3</f>
        <v>-2.1431658364697522E-5</v>
      </c>
      <c r="D5" s="7">
        <f>(supply_chain_S3_BWM!B20*(LCI_db2_S3!AE29)/LCI_db2_S3!AB29)/LCIA_Methods!D4</f>
        <v>-2.0115612194619463E-3</v>
      </c>
      <c r="E5" s="7">
        <f>(supply_chain_S3_BWM!B20*(LCI_db2_S3!AF29)/LCI_db2_S3!AB29)/LCIA_Methods!D5</f>
        <v>-7.072465720791291E-4</v>
      </c>
      <c r="F5" s="7">
        <f>(supply_chain_S3_BWM!B20*(LCI_db2_S3!AG29)/LCI_db2_S3!AB29)/LCIA_Methods!D6</f>
        <v>-3.15682370510599E-4</v>
      </c>
      <c r="G5" s="7">
        <f>(supply_chain_S3_BWM!B20*(LCI_db2_S3!AH29)/LCI_db2_S3!AB29)/LCIA_Methods!D7</f>
        <v>-3.9193900423264299E-5</v>
      </c>
      <c r="H5" s="7">
        <f>(supply_chain_S3_BWM!B20*(LCI_db2_S3!AI29)/LCI_db2_S3!AB29)/LCIA_Methods!D8</f>
        <v>-4.2210920976447304E-4</v>
      </c>
      <c r="I5" s="7">
        <f>(supply_chain_S3_BWM!B20*(LCI_db2_S3!AJ29)/LCI_db2_S3!AB29)/LCIA_Methods!D9</f>
        <v>-2.5892295249949033E-4</v>
      </c>
      <c r="J5" s="7">
        <f>(supply_chain_S3_BWM!B20*(LCI_db2_S3!AK29)/LCI_db2_S3!AB29)/LCIA_Methods!D10</f>
        <v>-3.4335450881830241E-4</v>
      </c>
      <c r="K5" s="7">
        <f>(supply_chain_S3_BWM!B20*(LCI_db2_S3!AL29)/LCI_db2_S3!AB29)/LCIA_Methods!D11</f>
        <v>-1.7396863677779496E-5</v>
      </c>
      <c r="L5" s="7">
        <f>(supply_chain_S3_BWM!B20*(LCI_db2_S3!AM29)/LCI_db2_S3!AB29)/LCIA_Methods!D12</f>
        <v>-1.9502916320580336E-4</v>
      </c>
      <c r="M5" s="7">
        <f>(supply_chain_S3_BWM!B20*(LCI_db2_S3!AN29)/LCI_db2_S3!AB29)/LCIA_Methods!D13</f>
        <v>-5.2789417007085453E-4</v>
      </c>
      <c r="N5" s="7">
        <f>(supply_chain_S3_BWM!B20*(LCI_db2_S3!AO29)/LCI_db2_S3!AB29)/LCIA_Methods!D14</f>
        <v>-3.4008671304339479E-5</v>
      </c>
      <c r="O5" s="7">
        <f>(supply_chain_S3_BWM!B20*(LCI_db2_S3!AP29)/LCI_db2_S3!AB29)/LCIA_Methods!D15</f>
        <v>-1.4922709735302108E-5</v>
      </c>
      <c r="P5" s="7">
        <f>(supply_chain_S3_BWM!B20*(LCI_db2_S3!AQ29)/LCI_db2_S3!AB29)/LCIA_Methods!D16</f>
        <v>-1.3902684536751538E-4</v>
      </c>
      <c r="Q5" s="7">
        <f>(supply_chain_S3_BWM!B20*(LCI_db2_S3!AR29)/LCI_db2_S3!AB29)/LCIA_Methods!D17</f>
        <v>-5.2950530845021241E-4</v>
      </c>
    </row>
    <row r="6" spans="1:17" x14ac:dyDescent="0.35">
      <c r="A6" s="5" t="s">
        <v>44</v>
      </c>
      <c r="B6" s="7">
        <f>(supply_chain_S3_BWM!B40*(LCI_db2_S3!AC59)/LCI_db2_S3!AB59)/LCIA_Methods!D2</f>
        <v>-3.5316444410024646E-3</v>
      </c>
      <c r="C6" s="7">
        <f>(supply_chain_S3_BWM!B40*(LCI_db2_S3!AD59)/LCI_db2_S3!AB59)/LCIA_Methods!D3</f>
        <v>-6.1436143832247178E-5</v>
      </c>
      <c r="D6" s="7">
        <f>(supply_chain_S3_BWM!B40*(LCI_db2_S3!AE59)/LCI_db2_S3!AB59)/LCIA_Methods!D4</f>
        <v>-7.9915560607147235E-3</v>
      </c>
      <c r="E6" s="7">
        <f>(supply_chain_S3_BWM!B40*(LCI_db2_S3!AF59)/LCI_db2_S3!AB59)/LCIA_Methods!D5</f>
        <v>-5.0008118835000821E-3</v>
      </c>
      <c r="F6" s="7">
        <f>(supply_chain_S3_BWM!B40*(LCI_db2_S3!AG59)/LCI_db2_S3!AB59)/LCIA_Methods!D6</f>
        <v>-3.7598756025606916E-3</v>
      </c>
      <c r="G6" s="7">
        <f>(supply_chain_S3_BWM!B40*(LCI_db2_S3!AH59)/LCI_db2_S3!AB59)/LCIA_Methods!D7</f>
        <v>-2.0582058587318547E-4</v>
      </c>
      <c r="H6" s="7">
        <f>(supply_chain_S3_BWM!B40*(LCI_db2_S3!AI59)/LCI_db2_S3!AB59)/LCIA_Methods!D8</f>
        <v>-9.4698336569310317E-4</v>
      </c>
      <c r="I6" s="7">
        <f>(supply_chain_S3_BWM!B40*(LCI_db2_S3!AJ59)/LCI_db2_S3!AB59)/LCIA_Methods!D9</f>
        <v>-3.4579870373714207E-3</v>
      </c>
      <c r="J6" s="7">
        <f>(supply_chain_S3_BWM!B40*(LCI_db2_S3!AK59)/LCI_db2_S3!AB59)/LCIA_Methods!D10</f>
        <v>-4.6446473402949112E-3</v>
      </c>
      <c r="K6" s="7">
        <f>(supply_chain_S3_BWM!B40*(LCI_db2_S3!AL59)/LCI_db2_S3!AB59)/LCIA_Methods!D11</f>
        <v>-9.4079873671860489E-5</v>
      </c>
      <c r="L6" s="7">
        <f>(supply_chain_S3_BWM!B40*(LCI_db2_S3!AM59)/LCI_db2_S3!AB59)/LCIA_Methods!D12</f>
        <v>-5.0392649294835491E-4</v>
      </c>
      <c r="M6" s="7">
        <f>(supply_chain_S3_BWM!B40*(LCI_db2_S3!AN59)/LCI_db2_S3!AB59)/LCIA_Methods!D13</f>
        <v>-6.5472324411049328E-4</v>
      </c>
      <c r="N6" s="7">
        <f>(supply_chain_S3_BWM!B40*(LCI_db2_S3!AO59)/LCI_db2_S3!AB59)/LCIA_Methods!D14</f>
        <v>-1.6563296961382364E-4</v>
      </c>
      <c r="O6" s="7">
        <f>(supply_chain_S3_BWM!B40*(LCI_db2_S3!AP59)/LCI_db2_S3!AB59)/LCIA_Methods!D15</f>
        <v>-1.1985128885743789E-4</v>
      </c>
      <c r="P6" s="7">
        <f>(supply_chain_S3_BWM!B40*(LCI_db2_S3!AQ59)/LCI_db2_S3!AB59)/LCIA_Methods!D16</f>
        <v>-1.1349972318189104E-3</v>
      </c>
      <c r="Q6" s="7">
        <f>(supply_chain_S3_BWM!B40*(LCI_db2_S3!AR59)/LCI_db2_S3!AB59)/LCIA_Methods!D17</f>
        <v>-1.9034505638487801E-3</v>
      </c>
    </row>
    <row r="7" spans="1:17" x14ac:dyDescent="0.35">
      <c r="A7" s="5" t="s">
        <v>45</v>
      </c>
      <c r="B7" s="7">
        <f>LCA_db2_S3!B2*ABS(supply_chain_S3_BWM!B2)-SUM(B2:B6)</f>
        <v>5.8773809427435045E-3</v>
      </c>
      <c r="C7" s="7">
        <f>LCA_db2_S3!C2*ABS(supply_chain_S3_BWM!B2)-SUM(C2:C6)</f>
        <v>4.7233606074298704E-4</v>
      </c>
      <c r="D7" s="7">
        <f>LCA_db2_S3!D2*ABS(supply_chain_S3_BWM!B2)-SUM(D2:D6)</f>
        <v>1.508058408755171E-2</v>
      </c>
      <c r="E7" s="7">
        <f>LCA_db2_S3!E2*ABS(supply_chain_S3_BWM!B2)-SUM(E2:E6)</f>
        <v>9.5811348215608279E-3</v>
      </c>
      <c r="F7" s="7">
        <f>LCA_db2_S3!F2*ABS(supply_chain_S3_BWM!B2)-SUM(F2:F6)</f>
        <v>7.6701821514053407E-3</v>
      </c>
      <c r="G7" s="7">
        <f>LCA_db2_S3!G2*ABS(supply_chain_S3_BWM!B2)-SUM(G2:G6)</f>
        <v>7.6982428165908311E-4</v>
      </c>
      <c r="H7" s="7">
        <f>LCA_db2_S3!H2*ABS(supply_chain_S3_BWM!B2)-SUM(H2:H6)</f>
        <v>9.3909320416754871E-3</v>
      </c>
      <c r="I7" s="7">
        <f>LCA_db2_S3!I2*ABS(supply_chain_S3_BWM!B2)-SUM(I2:I6)</f>
        <v>4.8125085902141485E-3</v>
      </c>
      <c r="J7" s="7">
        <f>LCA_db2_S3!J2*ABS(supply_chain_S3_BWM!B2)-SUM(J2:J6)</f>
        <v>6.2994952569519896E-3</v>
      </c>
      <c r="K7" s="7">
        <f>LCA_db2_S3!K2*ABS(supply_chain_S3_BWM!B2)-SUM(K2:K6)</f>
        <v>1.6665843662460613E-4</v>
      </c>
      <c r="L7" s="7">
        <f>LCA_db2_S3!L2*ABS(supply_chain_S3_BWM!B2)-SUM(L2:L6)</f>
        <v>3.5801030348134406E-3</v>
      </c>
      <c r="M7" s="7">
        <f>LCA_db2_S3!M2*ABS(supply_chain_S3_BWM!B2)-SUM(M2:M6)</f>
        <v>5.1507187928056027E-3</v>
      </c>
      <c r="N7" s="7">
        <f>LCA_db2_S3!N2*ABS(supply_chain_S3_BWM!B2)-SUM(N2:N6)</f>
        <v>2.6896255744979431E-4</v>
      </c>
      <c r="O7" s="7">
        <f>LCA_db2_S3!O2*ABS(supply_chain_S3_BWM!B2)-SUM(O2:O6)</f>
        <v>1.5712640297837468E-4</v>
      </c>
      <c r="P7" s="7">
        <f>LCA_db2_S3!P2*ABS(supply_chain_S3_BWM!B2)-SUM(P2:P6)</f>
        <v>1.5886297764307576E-3</v>
      </c>
      <c r="Q7" s="7">
        <f>LCA_db2_S3!Q2*ABS(supply_chain_S3_BWM!B2)-SUM(Q2:Q6)</f>
        <v>1.0756302136296841E-2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(supply_chain_S4_BWM!B7*(LCI_db2_S4!AC25-LCI_db2_S4!AC29)/LCI_db2_S4!AB25+supply_chain_S4_BWM!B8*(LCI_db2_S4!AC69-LCI_db2_S4!AC73)/LCI_db2_S4!AB69)/LCIA_Methods!D2</f>
        <v>8.7580476826799121E-4</v>
      </c>
      <c r="C2" s="7">
        <f>(supply_chain_S4_BWM!B7*(LCI_db2_S4!AD25-LCI_db2_S4!AD29)/LCI_db2_S4!AB25+supply_chain_S4_BWM!B8*(LCI_db2_S4!AD69-LCI_db2_S4!AD73)/LCI_db2_S4!AB69)/LCIA_Methods!D3</f>
        <v>2.4103256356357443E-6</v>
      </c>
      <c r="D2" s="7">
        <f>(supply_chain_S4_BWM!B7*(LCI_db2_S4!AE25-LCI_db2_S4!AE29)/LCI_db2_S4!AB25+supply_chain_S4_BWM!B8*(LCI_db2_S4!AE69-LCI_db2_S4!AE73)/LCI_db2_S4!AB69)/LCIA_Methods!D4</f>
        <v>5.3926771111252386E-4</v>
      </c>
      <c r="E2" s="7">
        <f>(supply_chain_S4_BWM!B7*(LCI_db2_S4!AF25-LCI_db2_S4!AF29)/LCI_db2_S4!AB25+supply_chain_S4_BWM!B8*(LCI_db2_S4!AF69-LCI_db2_S4!AF73)/LCI_db2_S4!AB69)/LCIA_Methods!D5</f>
        <v>1.4345644679462628E-4</v>
      </c>
      <c r="F2" s="7">
        <f>(supply_chain_S4_BWM!B7*(LCI_db2_S4!AG25-LCI_db2_S4!AG29)/LCI_db2_S4!AB25+supply_chain_S4_BWM!B8*(LCI_db2_S4!AG69-LCI_db2_S4!AG73)/LCI_db2_S4!AB69)/LCIA_Methods!D6</f>
        <v>1.7801865444359605E-4</v>
      </c>
      <c r="G2" s="7">
        <f>(supply_chain_S4_BWM!B7*(LCI_db2_S4!AH25-LCI_db2_S4!AH29)/LCI_db2_S4!AB25+supply_chain_S4_BWM!B8*(LCI_db2_S4!AH69-LCI_db2_S4!AH73)/LCI_db2_S4!AB69)/LCIA_Methods!D7</f>
        <v>1.7803467775911659E-5</v>
      </c>
      <c r="H2" s="7">
        <f>(supply_chain_S4_BWM!B7*(LCI_db2_S4!AI25-LCI_db2_S4!AI29)/LCI_db2_S4!AB25+supply_chain_S4_BWM!B8*(LCI_db2_S4!AI69-LCI_db2_S4!AI73)/LCI_db2_S4!AB69)/LCIA_Methods!D8</f>
        <v>7.2794511774556453E-2</v>
      </c>
      <c r="I2" s="7">
        <f>(supply_chain_S4_BWM!B7*(LCI_db2_S4!AJ25-LCI_db2_S4!AJ29)/LCI_db2_S4!AB25+supply_chain_S4_BWM!B8*(LCI_db2_S4!AJ69-LCI_db2_S4!AJ73)/LCI_db2_S4!AB69)/LCIA_Methods!D9</f>
        <v>4.3966544352563787E-4</v>
      </c>
      <c r="J2" s="7">
        <f>(supply_chain_S4_BWM!B7*(LCI_db2_S4!AK25-LCI_db2_S4!AK29)/LCI_db2_S4!AB25+supply_chain_S4_BWM!B8*(LCI_db2_S4!AK69-LCI_db2_S4!AK73)/LCI_db2_S4!AB69)/LCIA_Methods!D10</f>
        <v>5.7919278144942879E-4</v>
      </c>
      <c r="K2" s="7">
        <f>(supply_chain_S4_BWM!B7*(LCI_db2_S4!AL25-LCI_db2_S4!AL29)/LCI_db2_S4!AB25+supply_chain_S4_BWM!B8*(LCI_db2_S4!AL69-LCI_db2_S4!AL73)/LCI_db2_S4!AB69)/LCIA_Methods!D11</f>
        <v>1.4413248226755683E-5</v>
      </c>
      <c r="L2" s="7">
        <f>(supply_chain_S4_BWM!B7*(LCI_db2_S4!AM25-LCI_db2_S4!AM29)/LCI_db2_S4!AB25+supply_chain_S4_BWM!B8*(LCI_db2_S4!AM69-LCI_db2_S4!AM73)/LCI_db2_S4!AB69)/LCIA_Methods!D12</f>
        <v>4.7273597207312031E-5</v>
      </c>
      <c r="M2" s="7">
        <f>(supply_chain_S4_BWM!B7*(LCI_db2_S4!AN25-LCI_db2_S4!AN29)/LCI_db2_S4!AB25+supply_chain_S4_BWM!B8*(LCI_db2_S4!AN69-LCI_db2_S4!AN73)/LCI_db2_S4!AB69)/LCIA_Methods!D13</f>
        <v>1.218990379169414E-4</v>
      </c>
      <c r="N2" s="7">
        <f>(supply_chain_S4_BWM!B7*(LCI_db2_S4!AO25-LCI_db2_S4!AO29)/LCI_db2_S4!AB25+supply_chain_S4_BWM!B8*(LCI_db2_S4!AO69-LCI_db2_S4!AO73)/LCI_db2_S4!AB69)/LCIA_Methods!D14</f>
        <v>5.4342724679489699E-6</v>
      </c>
      <c r="O2" s="7">
        <f>(supply_chain_S4_BWM!B7*(LCI_db2_S4!AP25-LCI_db2_S4!AP29)/LCI_db2_S4!AB25+supply_chain_S4_BWM!B8*(LCI_db2_S4!AP69-LCI_db2_S4!AP73)/LCI_db2_S4!AB69)/LCIA_Methods!D15</f>
        <v>6.7051020026885025E-4</v>
      </c>
      <c r="P2" s="7">
        <f>(supply_chain_S4_BWM!B7*(LCI_db2_S4!AQ25-LCI_db2_S4!AQ29)/LCI_db2_S4!AB25+supply_chain_S4_BWM!B8*(LCI_db2_S4!AQ69-LCI_db2_S4!AQ73)/LCI_db2_S4!AB69)/LCIA_Methods!D16</f>
        <v>9.7759258599492579E-5</v>
      </c>
      <c r="Q2" s="7">
        <f>(supply_chain_S4_BWM!B7*(LCI_db2_S4!AR25-LCI_db2_S4!AR29)/LCI_db2_S4!AB25+supply_chain_S4_BWM!B8*(LCI_db2_S4!AR69-LCI_db2_S4!AR73)/LCI_db2_S4!AB69)/LCIA_Methods!D17</f>
        <v>4.6947739343016122E-4</v>
      </c>
    </row>
    <row r="3" spans="1:17" ht="52.5" x14ac:dyDescent="0.35">
      <c r="A3" s="5" t="s">
        <v>41</v>
      </c>
      <c r="B3" s="7">
        <f>(supply_chain_S4_BWM!B11*(LCI_db2_S4!AC38-LCI_db2_S4!AC44)/LCI_db2_S4!AB38+supply_chain_S4_BWM!B15*(LCI_db2_S4!AC82-LCI_db2_S4!AC88)/LCI_db2_S4!AB82)/LCIA_Methods!D2</f>
        <v>3.9199162826227913E-3</v>
      </c>
      <c r="C3" s="7">
        <f>(supply_chain_S4_BWM!B11*(LCI_db2_S4!AD38-LCI_db2_S4!AD44)/LCI_db2_S4!AB38+supply_chain_S4_BWM!B15*(LCI_db2_S4!AD82-LCI_db2_S4!AD88)/LCI_db2_S4!AB82)/LCIA_Methods!D3</f>
        <v>8.8276989071980086E-5</v>
      </c>
      <c r="D3" s="7">
        <f>(supply_chain_S4_BWM!B11*(LCI_db2_S4!AE38-LCI_db2_S4!AE44)/LCI_db2_S4!AB38+supply_chain_S4_BWM!B15*(LCI_db2_S4!AE82-LCI_db2_S4!AE88)/LCI_db2_S4!AB82)/LCIA_Methods!D4</f>
        <v>3.2476453582276306E-2</v>
      </c>
      <c r="E3" s="7">
        <f>(supply_chain_S4_BWM!B11*(LCI_db2_S4!AF38-LCI_db2_S4!AF44)/LCI_db2_S4!AB38+supply_chain_S4_BWM!B15*(LCI_db2_S4!AF82-LCI_db2_S4!AF88)/LCI_db2_S4!AB82)/LCIA_Methods!D5</f>
        <v>3.3868287864632141E-3</v>
      </c>
      <c r="F3" s="7">
        <f>(supply_chain_S4_BWM!B11*(LCI_db2_S4!AG38-LCI_db2_S4!AG44)/LCI_db2_S4!AB38+supply_chain_S4_BWM!B15*(LCI_db2_S4!AG82-LCI_db2_S4!AG88)/LCI_db2_S4!AB82)/LCIA_Methods!D6</f>
        <v>9.2266894273867594E-3</v>
      </c>
      <c r="G3" s="7">
        <f>(supply_chain_S4_BWM!B11*(LCI_db2_S4!AH38-LCI_db2_S4!AH44)/LCI_db2_S4!AB38+supply_chain_S4_BWM!B15*(LCI_db2_S4!AH82-LCI_db2_S4!AH88)/LCI_db2_S4!AB82)/LCIA_Methods!D7</f>
        <v>2.9412436150262671E-4</v>
      </c>
      <c r="H3" s="7">
        <f>(supply_chain_S4_BWM!B11*(LCI_db2_S4!AI38-LCI_db2_S4!AI44)/LCI_db2_S4!AB38+supply_chain_S4_BWM!B15*(LCI_db2_S4!AI82-LCI_db2_S4!AI88)/LCI_db2_S4!AB82)/LCIA_Methods!D8</f>
        <v>1.2215457959873981E-3</v>
      </c>
      <c r="I3" s="7">
        <f>(supply_chain_S4_BWM!B11*(LCI_db2_S4!AJ38-LCI_db2_S4!AJ44)/LCI_db2_S4!AB38+supply_chain_S4_BWM!B15*(LCI_db2_S4!AJ82-LCI_db2_S4!AJ88)/LCI_db2_S4!AB82)/LCIA_Methods!D9</f>
        <v>2.354926749457513E-2</v>
      </c>
      <c r="J3" s="7">
        <f>(supply_chain_S4_BWM!B11*(LCI_db2_S4!AK38-LCI_db2_S4!AK44)/LCI_db2_S4!AB38+supply_chain_S4_BWM!B15*(LCI_db2_S4!AK82-LCI_db2_S4!AK88)/LCI_db2_S4!AB82)/LCIA_Methods!D10</f>
        <v>3.2770263375872806E-2</v>
      </c>
      <c r="K3" s="7">
        <f>(supply_chain_S4_BWM!B11*(LCI_db2_S4!AL38-LCI_db2_S4!AL44)/LCI_db2_S4!AB38+supply_chain_S4_BWM!B15*(LCI_db2_S4!AL82-LCI_db2_S4!AL88)/LCI_db2_S4!AB82)/LCIA_Methods!D11</f>
        <v>3.084355902954742E-4</v>
      </c>
      <c r="L3" s="7">
        <f>(supply_chain_S4_BWM!B11*(LCI_db2_S4!AM38-LCI_db2_S4!AM44)/LCI_db2_S4!AB38+supply_chain_S4_BWM!B15*(LCI_db2_S4!AM82-LCI_db2_S4!AM88)/LCI_db2_S4!AB82)/LCIA_Methods!D12</f>
        <v>1.9048424942166861E-3</v>
      </c>
      <c r="M3" s="7">
        <f>(supply_chain_S4_BWM!B11*(LCI_db2_S4!AN38-LCI_db2_S4!AN44)/LCI_db2_S4!AB38+supply_chain_S4_BWM!B15*(LCI_db2_S4!AN82-LCI_db2_S4!AN88)/LCI_db2_S4!AB82)/LCIA_Methods!D13</f>
        <v>1.4898124010294027E-3</v>
      </c>
      <c r="N3" s="7">
        <f>(supply_chain_S4_BWM!B11*(LCI_db2_S4!AO38-LCI_db2_S4!AO44)/LCI_db2_S4!AB38+supply_chain_S4_BWM!B15*(LCI_db2_S4!AO82-LCI_db2_S4!AO88)/LCI_db2_S4!AB82)/LCIA_Methods!D14</f>
        <v>1.9570089133257764E-4</v>
      </c>
      <c r="O3" s="7">
        <f>(supply_chain_S4_BWM!B11*(LCI_db2_S4!AP38-LCI_db2_S4!AP44)/LCI_db2_S4!AB38+supply_chain_S4_BWM!B15*(LCI_db2_S4!AP82-LCI_db2_S4!AP88)/LCI_db2_S4!AB82)/LCIA_Methods!D15</f>
        <v>6.1449420312161723E-4</v>
      </c>
      <c r="P3" s="7">
        <f>(supply_chain_S4_BWM!B11*(LCI_db2_S4!AQ38-LCI_db2_S4!AQ44)/LCI_db2_S4!AB38+supply_chain_S4_BWM!B15*(LCI_db2_S4!AQ82-LCI_db2_S4!AQ88)/LCI_db2_S4!AB82)/LCIA_Methods!D16</f>
        <v>1.1360223311195038E-3</v>
      </c>
      <c r="Q3" s="7">
        <f>(supply_chain_S4_BWM!B11*(LCI_db2_S4!AR38-LCI_db2_S4!AR44)/LCI_db2_S4!AB38+supply_chain_S4_BWM!B15*(LCI_db2_S4!AR82-LCI_db2_S4!AR88)/LCI_db2_S4!AB82)/LCIA_Methods!D17</f>
        <v>2.797027282313019E-3</v>
      </c>
    </row>
    <row r="4" spans="1:17" ht="39.5" x14ac:dyDescent="0.35">
      <c r="A4" s="5" t="s">
        <v>42</v>
      </c>
      <c r="B4" s="7">
        <f>(supply_chain_S4_BWM!B12*(LCI_db2_S4!AC51-LCI_db2_S4!AC59)/LCI_db2_S4!AB51+supply_chain_S4_BWM!B16*(LCI_db2_S4!AC95-LCI_db2_S4!AC103)/LCI_db2_S4!AB95)/LCIA_Methods!D2</f>
        <v>8.1417045703223653E-3</v>
      </c>
      <c r="C4" s="7">
        <f>(supply_chain_S4_BWM!B12*(LCI_db2_S4!AD51-LCI_db2_S4!AD59)/LCI_db2_S4!AB51+supply_chain_S4_BWM!B16*(LCI_db2_S4!AD95-LCI_db2_S4!AD103)/LCI_db2_S4!AB95)/LCIA_Methods!D3</f>
        <v>1.1950558996592789E-4</v>
      </c>
      <c r="D4" s="7">
        <f>(supply_chain_S4_BWM!B12*(LCI_db2_S4!AE51-LCI_db2_S4!AE59)/LCI_db2_S4!AB51+supply_chain_S4_BWM!B16*(LCI_db2_S4!AE95-LCI_db2_S4!AE103)/LCI_db2_S4!AB95)/LCIA_Methods!D4</f>
        <v>1.9074525649624995E-2</v>
      </c>
      <c r="E4" s="7">
        <f>(supply_chain_S4_BWM!B12*(LCI_db2_S4!AF51-LCI_db2_S4!AF59)/LCI_db2_S4!AB51+supply_chain_S4_BWM!B16*(LCI_db2_S4!AF95-LCI_db2_S4!AF103)/LCI_db2_S4!AB95)/LCIA_Methods!D5</f>
        <v>7.7810449925077045E-3</v>
      </c>
      <c r="F4" s="7">
        <f>(supply_chain_S4_BWM!B12*(LCI_db2_S4!AG51-LCI_db2_S4!AG59)/LCI_db2_S4!AB51+supply_chain_S4_BWM!B16*(LCI_db2_S4!AG95-LCI_db2_S4!AG103)/LCI_db2_S4!AB95)/LCIA_Methods!D6</f>
        <v>3.3538122245914646E-3</v>
      </c>
      <c r="G4" s="7">
        <f>(supply_chain_S4_BWM!B12*(LCI_db2_S4!AH51-LCI_db2_S4!AH59)/LCI_db2_S4!AB51+supply_chain_S4_BWM!B16*(LCI_db2_S4!AH95-LCI_db2_S4!AH103)/LCI_db2_S4!AB95)/LCIA_Methods!D7</f>
        <v>2.3887074709654117E-4</v>
      </c>
      <c r="H4" s="7">
        <f>(supply_chain_S4_BWM!B12*(LCI_db2_S4!AI51-LCI_db2_S4!AI59)/LCI_db2_S4!AB51+supply_chain_S4_BWM!B16*(LCI_db2_S4!AI95-LCI_db2_S4!AI103)/LCI_db2_S4!AB95)/LCIA_Methods!D8</f>
        <v>1.7720476154194384E-3</v>
      </c>
      <c r="I4" s="7">
        <f>(supply_chain_S4_BWM!B12*(LCI_db2_S4!AJ51-LCI_db2_S4!AJ59)/LCI_db2_S4!AB51+supply_chain_S4_BWM!B16*(LCI_db2_S4!AJ95-LCI_db2_S4!AJ103)/LCI_db2_S4!AB95)/LCIA_Methods!D9</f>
        <v>9.8127280375486523E-4</v>
      </c>
      <c r="J4" s="7">
        <f>(supply_chain_S4_BWM!B12*(LCI_db2_S4!AK51-LCI_db2_S4!AK59)/LCI_db2_S4!AB51+supply_chain_S4_BWM!B16*(LCI_db2_S4!AK95-LCI_db2_S4!AK103)/LCI_db2_S4!AB95)/LCIA_Methods!D10</f>
        <v>1.0545670883281919E-3</v>
      </c>
      <c r="K4" s="7">
        <f>(supply_chain_S4_BWM!B12*(LCI_db2_S4!AL51-LCI_db2_S4!AL59)/LCI_db2_S4!AB51+supply_chain_S4_BWM!B16*(LCI_db2_S4!AL95-LCI_db2_S4!AL103)/LCI_db2_S4!AB95)/LCIA_Methods!D11</f>
        <v>3.2458571376591677E-4</v>
      </c>
      <c r="L4" s="7">
        <f>(supply_chain_S4_BWM!B12*(LCI_db2_S4!AM51-LCI_db2_S4!AM59)/LCI_db2_S4!AB51+supply_chain_S4_BWM!B16*(LCI_db2_S4!AM95-LCI_db2_S4!AM103)/LCI_db2_S4!AB95)/LCIA_Methods!D12</f>
        <v>7.0047140728522186E-4</v>
      </c>
      <c r="M4" s="7">
        <f>(supply_chain_S4_BWM!B12*(LCI_db2_S4!AN51-LCI_db2_S4!AN59)/LCI_db2_S4!AB51+supply_chain_S4_BWM!B16*(LCI_db2_S4!AN95-LCI_db2_S4!AN103)/LCI_db2_S4!AB95)/LCIA_Methods!D13</f>
        <v>1.1128960840305151E-3</v>
      </c>
      <c r="N4" s="7">
        <f>(supply_chain_S4_BWM!B12*(LCI_db2_S4!AO51-LCI_db2_S4!AO59)/LCI_db2_S4!AB51+supply_chain_S4_BWM!B16*(LCI_db2_S4!AO95-LCI_db2_S4!AO103)/LCI_db2_S4!AB95)/LCIA_Methods!D14</f>
        <v>1.2566068880883952E-4</v>
      </c>
      <c r="O4" s="7">
        <f>(supply_chain_S4_BWM!B12*(LCI_db2_S4!AP51-LCI_db2_S4!AP59)/LCI_db2_S4!AB51+supply_chain_S4_BWM!B16*(LCI_db2_S4!AP95-LCI_db2_S4!AP103)/LCI_db2_S4!AB95)/LCIA_Methods!D15</f>
        <v>1.4929678513439209E-4</v>
      </c>
      <c r="P4" s="7">
        <f>(supply_chain_S4_BWM!B12*(LCI_db2_S4!AQ51-LCI_db2_S4!AQ59)/LCI_db2_S4!AB51+supply_chain_S4_BWM!B16*(LCI_db2_S4!AQ95-LCI_db2_S4!AQ103)/LCI_db2_S4!AB95)/LCIA_Methods!D16</f>
        <v>1.1769771062162058E-3</v>
      </c>
      <c r="Q4" s="7">
        <f>(supply_chain_S4_BWM!B12*(LCI_db2_S4!AR51-LCI_db2_S4!AR59)/LCI_db2_S4!AB51+supply_chain_S4_BWM!B16*(LCI_db2_S4!AR95-LCI_db2_S4!AR103)/LCI_db2_S4!AB95)/LCIA_Methods!D17</f>
        <v>2.9616346789941984E-3</v>
      </c>
    </row>
    <row r="5" spans="1:17" x14ac:dyDescent="0.35">
      <c r="A5" s="5" t="s">
        <v>43</v>
      </c>
      <c r="B5" s="7">
        <f>(supply_chain_S4_BWM!B20*(LCI_db2_S4!AC29)/LCI_db2_S4!AB29)/LCIA_Methods!D2</f>
        <v>-2.6144829922105723E-4</v>
      </c>
      <c r="C5" s="7">
        <f>(supply_chain_S4_BWM!B20*(LCI_db2_S4!AD29)/LCI_db2_S4!AB29)/LCIA_Methods!D3</f>
        <v>-2.1431658364697522E-5</v>
      </c>
      <c r="D5" s="7">
        <f>(supply_chain_S4_BWM!B20*(LCI_db2_S4!AE29)/LCI_db2_S4!AB29)/LCIA_Methods!D4</f>
        <v>-2.0115612194619463E-3</v>
      </c>
      <c r="E5" s="7">
        <f>(supply_chain_S4_BWM!B20*(LCI_db2_S4!AF29)/LCI_db2_S4!AB29)/LCIA_Methods!D5</f>
        <v>-7.072465720791291E-4</v>
      </c>
      <c r="F5" s="7">
        <f>(supply_chain_S4_BWM!B20*(LCI_db2_S4!AG29)/LCI_db2_S4!AB29)/LCIA_Methods!D6</f>
        <v>-3.15682370510599E-4</v>
      </c>
      <c r="G5" s="7">
        <f>(supply_chain_S4_BWM!B20*(LCI_db2_S4!AH29)/LCI_db2_S4!AB29)/LCIA_Methods!D7</f>
        <v>-3.9193900423264299E-5</v>
      </c>
      <c r="H5" s="7">
        <f>(supply_chain_S4_BWM!B20*(LCI_db2_S4!AI29)/LCI_db2_S4!AB29)/LCIA_Methods!D8</f>
        <v>-4.2210920976447304E-4</v>
      </c>
      <c r="I5" s="7">
        <f>(supply_chain_S4_BWM!B20*(LCI_db2_S4!AJ29)/LCI_db2_S4!AB29)/LCIA_Methods!D9</f>
        <v>-2.5892295249949033E-4</v>
      </c>
      <c r="J5" s="7">
        <f>(supply_chain_S4_BWM!B20*(LCI_db2_S4!AK29)/LCI_db2_S4!AB29)/LCIA_Methods!D10</f>
        <v>-3.4335450881830241E-4</v>
      </c>
      <c r="K5" s="7">
        <f>(supply_chain_S4_BWM!B20*(LCI_db2_S4!AL29)/LCI_db2_S4!AB29)/LCIA_Methods!D11</f>
        <v>-1.7396863677779496E-5</v>
      </c>
      <c r="L5" s="7">
        <f>(supply_chain_S4_BWM!B20*(LCI_db2_S4!AM29)/LCI_db2_S4!AB29)/LCIA_Methods!D12</f>
        <v>-1.9502916320580336E-4</v>
      </c>
      <c r="M5" s="7">
        <f>(supply_chain_S4_BWM!B20*(LCI_db2_S4!AN29)/LCI_db2_S4!AB29)/LCIA_Methods!D13</f>
        <v>-5.2789417007085453E-4</v>
      </c>
      <c r="N5" s="7">
        <f>(supply_chain_S4_BWM!B20*(LCI_db2_S4!AO29)/LCI_db2_S4!AB29)/LCIA_Methods!D14</f>
        <v>-3.4008671304339479E-5</v>
      </c>
      <c r="O5" s="7">
        <f>(supply_chain_S4_BWM!B20*(LCI_db2_S4!AP29)/LCI_db2_S4!AB29)/LCIA_Methods!D15</f>
        <v>-1.4922709735302108E-5</v>
      </c>
      <c r="P5" s="7">
        <f>(supply_chain_S4_BWM!B20*(LCI_db2_S4!AQ29)/LCI_db2_S4!AB29)/LCIA_Methods!D16</f>
        <v>-1.3902684536751538E-4</v>
      </c>
      <c r="Q5" s="7">
        <f>(supply_chain_S4_BWM!B20*(LCI_db2_S4!AR29)/LCI_db2_S4!AB29)/LCIA_Methods!D17</f>
        <v>-5.2950530845021241E-4</v>
      </c>
    </row>
    <row r="6" spans="1:17" x14ac:dyDescent="0.35">
      <c r="A6" s="5" t="s">
        <v>44</v>
      </c>
      <c r="B6" s="7">
        <f>(supply_chain_S4_BWM!B40*(LCI_db2_S4!AC59)/LCI_db2_S4!AB59)/LCIA_Methods!D2</f>
        <v>-3.5316444410024646E-3</v>
      </c>
      <c r="C6" s="7">
        <f>(supply_chain_S4_BWM!B40*(LCI_db2_S4!AD59)/LCI_db2_S4!AB59)/LCIA_Methods!D3</f>
        <v>-6.1436143832247178E-5</v>
      </c>
      <c r="D6" s="7">
        <f>(supply_chain_S4_BWM!B40*(LCI_db2_S4!AE59)/LCI_db2_S4!AB59)/LCIA_Methods!D4</f>
        <v>-7.9915560607147235E-3</v>
      </c>
      <c r="E6" s="7">
        <f>(supply_chain_S4_BWM!B40*(LCI_db2_S4!AF59)/LCI_db2_S4!AB59)/LCIA_Methods!D5</f>
        <v>-5.0008118835000821E-3</v>
      </c>
      <c r="F6" s="7">
        <f>(supply_chain_S4_BWM!B40*(LCI_db2_S4!AG59)/LCI_db2_S4!AB59)/LCIA_Methods!D6</f>
        <v>-3.7598756025606916E-3</v>
      </c>
      <c r="G6" s="7">
        <f>(supply_chain_S4_BWM!B40*(LCI_db2_S4!AH59)/LCI_db2_S4!AB59)/LCIA_Methods!D7</f>
        <v>-2.0582058587318547E-4</v>
      </c>
      <c r="H6" s="7">
        <f>(supply_chain_S4_BWM!B40*(LCI_db2_S4!AI59)/LCI_db2_S4!AB59)/LCIA_Methods!D8</f>
        <v>-9.4698336569310317E-4</v>
      </c>
      <c r="I6" s="7">
        <f>(supply_chain_S4_BWM!B40*(LCI_db2_S4!AJ59)/LCI_db2_S4!AB59)/LCIA_Methods!D9</f>
        <v>-3.4579870373714207E-3</v>
      </c>
      <c r="J6" s="7">
        <f>(supply_chain_S4_BWM!B40*(LCI_db2_S4!AK59)/LCI_db2_S4!AB59)/LCIA_Methods!D10</f>
        <v>-4.6446473402949112E-3</v>
      </c>
      <c r="K6" s="7">
        <f>(supply_chain_S4_BWM!B40*(LCI_db2_S4!AL59)/LCI_db2_S4!AB59)/LCIA_Methods!D11</f>
        <v>-9.4079873671860489E-5</v>
      </c>
      <c r="L6" s="7">
        <f>(supply_chain_S4_BWM!B40*(LCI_db2_S4!AM59)/LCI_db2_S4!AB59)/LCIA_Methods!D12</f>
        <v>-5.0392649294835491E-4</v>
      </c>
      <c r="M6" s="7">
        <f>(supply_chain_S4_BWM!B40*(LCI_db2_S4!AN59)/LCI_db2_S4!AB59)/LCIA_Methods!D13</f>
        <v>-6.5472324411049328E-4</v>
      </c>
      <c r="N6" s="7">
        <f>(supply_chain_S4_BWM!B40*(LCI_db2_S4!AO59)/LCI_db2_S4!AB59)/LCIA_Methods!D14</f>
        <v>-1.6563296961382364E-4</v>
      </c>
      <c r="O6" s="7">
        <f>(supply_chain_S4_BWM!B40*(LCI_db2_S4!AP59)/LCI_db2_S4!AB59)/LCIA_Methods!D15</f>
        <v>-1.1985128885743789E-4</v>
      </c>
      <c r="P6" s="7">
        <f>(supply_chain_S4_BWM!B40*(LCI_db2_S4!AQ59)/LCI_db2_S4!AB59)/LCIA_Methods!D16</f>
        <v>-1.1349972318189104E-3</v>
      </c>
      <c r="Q6" s="7">
        <f>(supply_chain_S4_BWM!B40*(LCI_db2_S4!AR59)/LCI_db2_S4!AB59)/LCIA_Methods!D17</f>
        <v>-1.9034505638487801E-3</v>
      </c>
    </row>
    <row r="7" spans="1:17" x14ac:dyDescent="0.35">
      <c r="A7" s="5" t="s">
        <v>45</v>
      </c>
      <c r="B7" s="7">
        <f>LCA_db2_S4!B2*ABS(supply_chain_S4_BWM!B2)-SUM(B2:B6)</f>
        <v>5.8773809427435045E-3</v>
      </c>
      <c r="C7" s="7">
        <f>LCA_db2_S4!C2*ABS(supply_chain_S4_BWM!B2)-SUM(C2:C6)</f>
        <v>4.7233606074298704E-4</v>
      </c>
      <c r="D7" s="7">
        <f>LCA_db2_S4!D2*ABS(supply_chain_S4_BWM!B2)-SUM(D2:D6)</f>
        <v>1.508058408755171E-2</v>
      </c>
      <c r="E7" s="7">
        <f>LCA_db2_S4!E2*ABS(supply_chain_S4_BWM!B2)-SUM(E2:E6)</f>
        <v>9.5811348215608279E-3</v>
      </c>
      <c r="F7" s="7">
        <f>LCA_db2_S4!F2*ABS(supply_chain_S4_BWM!B2)-SUM(F2:F6)</f>
        <v>7.6701821514053407E-3</v>
      </c>
      <c r="G7" s="7">
        <f>LCA_db2_S4!G2*ABS(supply_chain_S4_BWM!B2)-SUM(G2:G6)</f>
        <v>7.6982428165908311E-4</v>
      </c>
      <c r="H7" s="7">
        <f>LCA_db2_S4!H2*ABS(supply_chain_S4_BWM!B2)-SUM(H2:H6)</f>
        <v>9.3909320416754871E-3</v>
      </c>
      <c r="I7" s="7">
        <f>LCA_db2_S4!I2*ABS(supply_chain_S4_BWM!B2)-SUM(I2:I6)</f>
        <v>4.8125085902141485E-3</v>
      </c>
      <c r="J7" s="7">
        <f>LCA_db2_S4!J2*ABS(supply_chain_S4_BWM!B2)-SUM(J2:J6)</f>
        <v>6.2994952569519896E-3</v>
      </c>
      <c r="K7" s="7">
        <f>LCA_db2_S4!K2*ABS(supply_chain_S4_BWM!B2)-SUM(K2:K6)</f>
        <v>1.6665843662460613E-4</v>
      </c>
      <c r="L7" s="7">
        <f>LCA_db2_S4!L2*ABS(supply_chain_S4_BWM!B2)-SUM(L2:L6)</f>
        <v>3.5801030348134406E-3</v>
      </c>
      <c r="M7" s="7">
        <f>LCA_db2_S4!M2*ABS(supply_chain_S4_BWM!B2)-SUM(M2:M6)</f>
        <v>5.1507187928056027E-3</v>
      </c>
      <c r="N7" s="7">
        <f>LCA_db2_S4!N2*ABS(supply_chain_S4_BWM!B2)-SUM(N2:N6)</f>
        <v>2.6896255744979431E-4</v>
      </c>
      <c r="O7" s="7">
        <f>LCA_db2_S4!O2*ABS(supply_chain_S4_BWM!B2)-SUM(O2:O6)</f>
        <v>1.5712640297837468E-4</v>
      </c>
      <c r="P7" s="7">
        <f>LCA_db2_S4!P2*ABS(supply_chain_S4_BWM!B2)-SUM(P2:P6)</f>
        <v>1.5886297764307576E-3</v>
      </c>
      <c r="Q7" s="7">
        <f>LCA_db2_S4!Q2*ABS(supply_chain_S4_BWM!B2)-SUM(Q2:Q6)</f>
        <v>1.0756302136296841E-2</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7">
        <f>(supply_chain_S5_BWM!B7*(LCI_db2_S5!AC25-LCI_db2_S5!AC29)/LCI_db2_S5!AB25+supply_chain_S5_BWM!B8*(LCI_db2_S5!AC69-LCI_db2_S5!AC73)/LCI_db2_S5!AB69)/LCIA_Methods!D2</f>
        <v>8.7580476826799121E-4</v>
      </c>
      <c r="C2" s="7">
        <f>(supply_chain_S5_BWM!B7*(LCI_db2_S5!AD25-LCI_db2_S5!AD29)/LCI_db2_S5!AB25+supply_chain_S5_BWM!B8*(LCI_db2_S5!AD69-LCI_db2_S5!AD73)/LCI_db2_S5!AB69)/LCIA_Methods!D3</f>
        <v>2.4103256356357443E-6</v>
      </c>
      <c r="D2" s="7">
        <f>(supply_chain_S5_BWM!B7*(LCI_db2_S5!AE25-LCI_db2_S5!AE29)/LCI_db2_S5!AB25+supply_chain_S5_BWM!B8*(LCI_db2_S5!AE69-LCI_db2_S5!AE73)/LCI_db2_S5!AB69)/LCIA_Methods!D4</f>
        <v>5.3926771111252386E-4</v>
      </c>
      <c r="E2" s="7">
        <f>(supply_chain_S5_BWM!B7*(LCI_db2_S5!AF25-LCI_db2_S5!AF29)/LCI_db2_S5!AB25+supply_chain_S5_BWM!B8*(LCI_db2_S5!AF69-LCI_db2_S5!AF73)/LCI_db2_S5!AB69)/LCIA_Methods!D5</f>
        <v>1.4345644679462628E-4</v>
      </c>
      <c r="F2" s="7">
        <f>(supply_chain_S5_BWM!B7*(LCI_db2_S5!AG25-LCI_db2_S5!AG29)/LCI_db2_S5!AB25+supply_chain_S5_BWM!B8*(LCI_db2_S5!AG69-LCI_db2_S5!AG73)/LCI_db2_S5!AB69)/LCIA_Methods!D6</f>
        <v>1.7801865444359605E-4</v>
      </c>
      <c r="G2" s="7">
        <f>(supply_chain_S5_BWM!B7*(LCI_db2_S5!AH25-LCI_db2_S5!AH29)/LCI_db2_S5!AB25+supply_chain_S5_BWM!B8*(LCI_db2_S5!AH69-LCI_db2_S5!AH73)/LCI_db2_S5!AB69)/LCIA_Methods!D7</f>
        <v>1.7803467775911659E-5</v>
      </c>
      <c r="H2" s="7">
        <f>(supply_chain_S5_BWM!B7*(LCI_db2_S5!AI25-LCI_db2_S5!AI29)/LCI_db2_S5!AB25+supply_chain_S5_BWM!B8*(LCI_db2_S5!AI69-LCI_db2_S5!AI73)/LCI_db2_S5!AB69)/LCIA_Methods!D8</f>
        <v>7.2794511774556453E-2</v>
      </c>
      <c r="I2" s="7">
        <f>(supply_chain_S5_BWM!B7*(LCI_db2_S5!AJ25-LCI_db2_S5!AJ29)/LCI_db2_S5!AB25+supply_chain_S5_BWM!B8*(LCI_db2_S5!AJ69-LCI_db2_S5!AJ73)/LCI_db2_S5!AB69)/LCIA_Methods!D9</f>
        <v>4.3966544352563787E-4</v>
      </c>
      <c r="J2" s="7">
        <f>(supply_chain_S5_BWM!B7*(LCI_db2_S5!AK25-LCI_db2_S5!AK29)/LCI_db2_S5!AB25+supply_chain_S5_BWM!B8*(LCI_db2_S5!AK69-LCI_db2_S5!AK73)/LCI_db2_S5!AB69)/LCIA_Methods!D10</f>
        <v>5.7919278144942879E-4</v>
      </c>
      <c r="K2" s="7">
        <f>(supply_chain_S5_BWM!B7*(LCI_db2_S5!AL25-LCI_db2_S5!AL29)/LCI_db2_S5!AB25+supply_chain_S5_BWM!B8*(LCI_db2_S5!AL69-LCI_db2_S5!AL73)/LCI_db2_S5!AB69)/LCIA_Methods!D11</f>
        <v>1.4413248226755683E-5</v>
      </c>
      <c r="L2" s="7">
        <f>(supply_chain_S5_BWM!B7*(LCI_db2_S5!AM25-LCI_db2_S5!AM29)/LCI_db2_S5!AB25+supply_chain_S5_BWM!B8*(LCI_db2_S5!AM69-LCI_db2_S5!AM73)/LCI_db2_S5!AB69)/LCIA_Methods!D12</f>
        <v>4.7273597207312031E-5</v>
      </c>
      <c r="M2" s="7">
        <f>(supply_chain_S5_BWM!B7*(LCI_db2_S5!AN25-LCI_db2_S5!AN29)/LCI_db2_S5!AB25+supply_chain_S5_BWM!B8*(LCI_db2_S5!AN69-LCI_db2_S5!AN73)/LCI_db2_S5!AB69)/LCIA_Methods!D13</f>
        <v>1.218990379169414E-4</v>
      </c>
      <c r="N2" s="7">
        <f>(supply_chain_S5_BWM!B7*(LCI_db2_S5!AO25-LCI_db2_S5!AO29)/LCI_db2_S5!AB25+supply_chain_S5_BWM!B8*(LCI_db2_S5!AO69-LCI_db2_S5!AO73)/LCI_db2_S5!AB69)/LCIA_Methods!D14</f>
        <v>5.4342724679489699E-6</v>
      </c>
      <c r="O2" s="7">
        <f>(supply_chain_S5_BWM!B7*(LCI_db2_S5!AP25-LCI_db2_S5!AP29)/LCI_db2_S5!AB25+supply_chain_S5_BWM!B8*(LCI_db2_S5!AP69-LCI_db2_S5!AP73)/LCI_db2_S5!AB69)/LCIA_Methods!D15</f>
        <v>6.7051020026885025E-4</v>
      </c>
      <c r="P2" s="7">
        <f>(supply_chain_S5_BWM!B7*(LCI_db2_S5!AQ25-LCI_db2_S5!AQ29)/LCI_db2_S5!AB25+supply_chain_S5_BWM!B8*(LCI_db2_S5!AQ69-LCI_db2_S5!AQ73)/LCI_db2_S5!AB69)/LCIA_Methods!D16</f>
        <v>9.7759258599492579E-5</v>
      </c>
      <c r="Q2" s="7">
        <f>(supply_chain_S5_BWM!B7*(LCI_db2_S5!AR25-LCI_db2_S5!AR29)/LCI_db2_S5!AB25+supply_chain_S5_BWM!B8*(LCI_db2_S5!AR69-LCI_db2_S5!AR73)/LCI_db2_S5!AB69)/LCIA_Methods!D17</f>
        <v>4.6947739343016122E-4</v>
      </c>
    </row>
    <row r="3" spans="1:17" ht="52.5" x14ac:dyDescent="0.35">
      <c r="A3" s="5" t="s">
        <v>41</v>
      </c>
      <c r="B3" s="7">
        <f>(supply_chain_S5_BWM!B11*(LCI_db2_S5!AC38-LCI_db2_S5!AC44)/LCI_db2_S5!AB38+supply_chain_S5_BWM!B15*(LCI_db2_S5!AC82-LCI_db2_S5!AC88)/LCI_db2_S5!AB82)/LCIA_Methods!D2</f>
        <v>3.9199162826227913E-3</v>
      </c>
      <c r="C3" s="7">
        <f>(supply_chain_S5_BWM!B11*(LCI_db2_S5!AD38-LCI_db2_S5!AD44)/LCI_db2_S5!AB38+supply_chain_S5_BWM!B15*(LCI_db2_S5!AD82-LCI_db2_S5!AD88)/LCI_db2_S5!AB82)/LCIA_Methods!D3</f>
        <v>8.8276989071980086E-5</v>
      </c>
      <c r="D3" s="7">
        <f>(supply_chain_S5_BWM!B11*(LCI_db2_S5!AE38-LCI_db2_S5!AE44)/LCI_db2_S5!AB38+supply_chain_S5_BWM!B15*(LCI_db2_S5!AE82-LCI_db2_S5!AE88)/LCI_db2_S5!AB82)/LCIA_Methods!D4</f>
        <v>3.2476453582276306E-2</v>
      </c>
      <c r="E3" s="7">
        <f>(supply_chain_S5_BWM!B11*(LCI_db2_S5!AF38-LCI_db2_S5!AF44)/LCI_db2_S5!AB38+supply_chain_S5_BWM!B15*(LCI_db2_S5!AF82-LCI_db2_S5!AF88)/LCI_db2_S5!AB82)/LCIA_Methods!D5</f>
        <v>3.3868287864632141E-3</v>
      </c>
      <c r="F3" s="7">
        <f>(supply_chain_S5_BWM!B11*(LCI_db2_S5!AG38-LCI_db2_S5!AG44)/LCI_db2_S5!AB38+supply_chain_S5_BWM!B15*(LCI_db2_S5!AG82-LCI_db2_S5!AG88)/LCI_db2_S5!AB82)/LCIA_Methods!D6</f>
        <v>9.2266894273867594E-3</v>
      </c>
      <c r="G3" s="7">
        <f>(supply_chain_S5_BWM!B11*(LCI_db2_S5!AH38-LCI_db2_S5!AH44)/LCI_db2_S5!AB38+supply_chain_S5_BWM!B15*(LCI_db2_S5!AH82-LCI_db2_S5!AH88)/LCI_db2_S5!AB82)/LCIA_Methods!D7</f>
        <v>2.9412436150262671E-4</v>
      </c>
      <c r="H3" s="7">
        <f>(supply_chain_S5_BWM!B11*(LCI_db2_S5!AI38-LCI_db2_S5!AI44)/LCI_db2_S5!AB38+supply_chain_S5_BWM!B15*(LCI_db2_S5!AI82-LCI_db2_S5!AI88)/LCI_db2_S5!AB82)/LCIA_Methods!D8</f>
        <v>1.2215457959873981E-3</v>
      </c>
      <c r="I3" s="7">
        <f>(supply_chain_S5_BWM!B11*(LCI_db2_S5!AJ38-LCI_db2_S5!AJ44)/LCI_db2_S5!AB38+supply_chain_S5_BWM!B15*(LCI_db2_S5!AJ82-LCI_db2_S5!AJ88)/LCI_db2_S5!AB82)/LCIA_Methods!D9</f>
        <v>2.354926749457513E-2</v>
      </c>
      <c r="J3" s="7">
        <f>(supply_chain_S5_BWM!B11*(LCI_db2_S5!AK38-LCI_db2_S5!AK44)/LCI_db2_S5!AB38+supply_chain_S5_BWM!B15*(LCI_db2_S5!AK82-LCI_db2_S5!AK88)/LCI_db2_S5!AB82)/LCIA_Methods!D10</f>
        <v>3.2770263375872806E-2</v>
      </c>
      <c r="K3" s="7">
        <f>(supply_chain_S5_BWM!B11*(LCI_db2_S5!AL38-LCI_db2_S5!AL44)/LCI_db2_S5!AB38+supply_chain_S5_BWM!B15*(LCI_db2_S5!AL82-LCI_db2_S5!AL88)/LCI_db2_S5!AB82)/LCIA_Methods!D11</f>
        <v>3.084355902954742E-4</v>
      </c>
      <c r="L3" s="7">
        <f>(supply_chain_S5_BWM!B11*(LCI_db2_S5!AM38-LCI_db2_S5!AM44)/LCI_db2_S5!AB38+supply_chain_S5_BWM!B15*(LCI_db2_S5!AM82-LCI_db2_S5!AM88)/LCI_db2_S5!AB82)/LCIA_Methods!D12</f>
        <v>1.9048424942166861E-3</v>
      </c>
      <c r="M3" s="7">
        <f>(supply_chain_S5_BWM!B11*(LCI_db2_S5!AN38-LCI_db2_S5!AN44)/LCI_db2_S5!AB38+supply_chain_S5_BWM!B15*(LCI_db2_S5!AN82-LCI_db2_S5!AN88)/LCI_db2_S5!AB82)/LCIA_Methods!D13</f>
        <v>1.4898124010294027E-3</v>
      </c>
      <c r="N3" s="7">
        <f>(supply_chain_S5_BWM!B11*(LCI_db2_S5!AO38-LCI_db2_S5!AO44)/LCI_db2_S5!AB38+supply_chain_S5_BWM!B15*(LCI_db2_S5!AO82-LCI_db2_S5!AO88)/LCI_db2_S5!AB82)/LCIA_Methods!D14</f>
        <v>1.9570089133257764E-4</v>
      </c>
      <c r="O3" s="7">
        <f>(supply_chain_S5_BWM!B11*(LCI_db2_S5!AP38-LCI_db2_S5!AP44)/LCI_db2_S5!AB38+supply_chain_S5_BWM!B15*(LCI_db2_S5!AP82-LCI_db2_S5!AP88)/LCI_db2_S5!AB82)/LCIA_Methods!D15</f>
        <v>6.1449420312161723E-4</v>
      </c>
      <c r="P3" s="7">
        <f>(supply_chain_S5_BWM!B11*(LCI_db2_S5!AQ38-LCI_db2_S5!AQ44)/LCI_db2_S5!AB38+supply_chain_S5_BWM!B15*(LCI_db2_S5!AQ82-LCI_db2_S5!AQ88)/LCI_db2_S5!AB82)/LCIA_Methods!D16</f>
        <v>1.1360223311195038E-3</v>
      </c>
      <c r="Q3" s="7">
        <f>(supply_chain_S5_BWM!B11*(LCI_db2_S5!AR38-LCI_db2_S5!AR44)/LCI_db2_S5!AB38+supply_chain_S5_BWM!B15*(LCI_db2_S5!AR82-LCI_db2_S5!AR88)/LCI_db2_S5!AB82)/LCIA_Methods!D17</f>
        <v>2.797027282313019E-3</v>
      </c>
    </row>
    <row r="4" spans="1:17" ht="39.5" x14ac:dyDescent="0.35">
      <c r="A4" s="5" t="s">
        <v>42</v>
      </c>
      <c r="B4" s="7">
        <f>(supply_chain_S5_BWM!B12*(LCI_db2_S5!AC51-LCI_db2_S5!AC59)/LCI_db2_S5!AB51+supply_chain_S5_BWM!B16*(LCI_db2_S5!AC95-LCI_db2_S5!AC103)/LCI_db2_S5!AB95)/LCIA_Methods!D2</f>
        <v>8.1417045703223653E-3</v>
      </c>
      <c r="C4" s="7">
        <f>(supply_chain_S5_BWM!B12*(LCI_db2_S5!AD51-LCI_db2_S5!AD59)/LCI_db2_S5!AB51+supply_chain_S5_BWM!B16*(LCI_db2_S5!AD95-LCI_db2_S5!AD103)/LCI_db2_S5!AB95)/LCIA_Methods!D3</f>
        <v>1.1950558996592789E-4</v>
      </c>
      <c r="D4" s="7">
        <f>(supply_chain_S5_BWM!B12*(LCI_db2_S5!AE51-LCI_db2_S5!AE59)/LCI_db2_S5!AB51+supply_chain_S5_BWM!B16*(LCI_db2_S5!AE95-LCI_db2_S5!AE103)/LCI_db2_S5!AB95)/LCIA_Methods!D4</f>
        <v>1.9074525649624995E-2</v>
      </c>
      <c r="E4" s="7">
        <f>(supply_chain_S5_BWM!B12*(LCI_db2_S5!AF51-LCI_db2_S5!AF59)/LCI_db2_S5!AB51+supply_chain_S5_BWM!B16*(LCI_db2_S5!AF95-LCI_db2_S5!AF103)/LCI_db2_S5!AB95)/LCIA_Methods!D5</f>
        <v>7.7810449925077045E-3</v>
      </c>
      <c r="F4" s="7">
        <f>(supply_chain_S5_BWM!B12*(LCI_db2_S5!AG51-LCI_db2_S5!AG59)/LCI_db2_S5!AB51+supply_chain_S5_BWM!B16*(LCI_db2_S5!AG95-LCI_db2_S5!AG103)/LCI_db2_S5!AB95)/LCIA_Methods!D6</f>
        <v>3.3538122245914646E-3</v>
      </c>
      <c r="G4" s="7">
        <f>(supply_chain_S5_BWM!B12*(LCI_db2_S5!AH51-LCI_db2_S5!AH59)/LCI_db2_S5!AB51+supply_chain_S5_BWM!B16*(LCI_db2_S5!AH95-LCI_db2_S5!AH103)/LCI_db2_S5!AB95)/LCIA_Methods!D7</f>
        <v>2.3887074709654117E-4</v>
      </c>
      <c r="H4" s="7">
        <f>(supply_chain_S5_BWM!B12*(LCI_db2_S5!AI51-LCI_db2_S5!AI59)/LCI_db2_S5!AB51+supply_chain_S5_BWM!B16*(LCI_db2_S5!AI95-LCI_db2_S5!AI103)/LCI_db2_S5!AB95)/LCIA_Methods!D8</f>
        <v>1.7720476154194384E-3</v>
      </c>
      <c r="I4" s="7">
        <f>(supply_chain_S5_BWM!B12*(LCI_db2_S5!AJ51-LCI_db2_S5!AJ59)/LCI_db2_S5!AB51+supply_chain_S5_BWM!B16*(LCI_db2_S5!AJ95-LCI_db2_S5!AJ103)/LCI_db2_S5!AB95)/LCIA_Methods!D9</f>
        <v>9.8127280375486523E-4</v>
      </c>
      <c r="J4" s="7">
        <f>(supply_chain_S5_BWM!B12*(LCI_db2_S5!AK51-LCI_db2_S5!AK59)/LCI_db2_S5!AB51+supply_chain_S5_BWM!B16*(LCI_db2_S5!AK95-LCI_db2_S5!AK103)/LCI_db2_S5!AB95)/LCIA_Methods!D10</f>
        <v>1.0545670883281919E-3</v>
      </c>
      <c r="K4" s="7">
        <f>(supply_chain_S5_BWM!B12*(LCI_db2_S5!AL51-LCI_db2_S5!AL59)/LCI_db2_S5!AB51+supply_chain_S5_BWM!B16*(LCI_db2_S5!AL95-LCI_db2_S5!AL103)/LCI_db2_S5!AB95)/LCIA_Methods!D11</f>
        <v>3.2458571376591677E-4</v>
      </c>
      <c r="L4" s="7">
        <f>(supply_chain_S5_BWM!B12*(LCI_db2_S5!AM51-LCI_db2_S5!AM59)/LCI_db2_S5!AB51+supply_chain_S5_BWM!B16*(LCI_db2_S5!AM95-LCI_db2_S5!AM103)/LCI_db2_S5!AB95)/LCIA_Methods!D12</f>
        <v>7.0047140728522186E-4</v>
      </c>
      <c r="M4" s="7">
        <f>(supply_chain_S5_BWM!B12*(LCI_db2_S5!AN51-LCI_db2_S5!AN59)/LCI_db2_S5!AB51+supply_chain_S5_BWM!B16*(LCI_db2_S5!AN95-LCI_db2_S5!AN103)/LCI_db2_S5!AB95)/LCIA_Methods!D13</f>
        <v>1.1128960840305151E-3</v>
      </c>
      <c r="N4" s="7">
        <f>(supply_chain_S5_BWM!B12*(LCI_db2_S5!AO51-LCI_db2_S5!AO59)/LCI_db2_S5!AB51+supply_chain_S5_BWM!B16*(LCI_db2_S5!AO95-LCI_db2_S5!AO103)/LCI_db2_S5!AB95)/LCIA_Methods!D14</f>
        <v>1.2566068880883952E-4</v>
      </c>
      <c r="O4" s="7">
        <f>(supply_chain_S5_BWM!B12*(LCI_db2_S5!AP51-LCI_db2_S5!AP59)/LCI_db2_S5!AB51+supply_chain_S5_BWM!B16*(LCI_db2_S5!AP95-LCI_db2_S5!AP103)/LCI_db2_S5!AB95)/LCIA_Methods!D15</f>
        <v>1.4929678513439209E-4</v>
      </c>
      <c r="P4" s="7">
        <f>(supply_chain_S5_BWM!B12*(LCI_db2_S5!AQ51-LCI_db2_S5!AQ59)/LCI_db2_S5!AB51+supply_chain_S5_BWM!B16*(LCI_db2_S5!AQ95-LCI_db2_S5!AQ103)/LCI_db2_S5!AB95)/LCIA_Methods!D16</f>
        <v>1.1769771062162058E-3</v>
      </c>
      <c r="Q4" s="7">
        <f>(supply_chain_S5_BWM!B12*(LCI_db2_S5!AR51-LCI_db2_S5!AR59)/LCI_db2_S5!AB51+supply_chain_S5_BWM!B16*(LCI_db2_S5!AR95-LCI_db2_S5!AR103)/LCI_db2_S5!AB95)/LCIA_Methods!D17</f>
        <v>2.9616346789941984E-3</v>
      </c>
    </row>
    <row r="5" spans="1:17" x14ac:dyDescent="0.35">
      <c r="A5" s="5" t="s">
        <v>43</v>
      </c>
      <c r="B5" s="7">
        <f>(supply_chain_S5_BWM!B20*(LCI_db2_S5!AC29)/LCI_db2_S5!AB29)/LCIA_Methods!D2</f>
        <v>-2.6144829922105723E-4</v>
      </c>
      <c r="C5" s="7">
        <f>(supply_chain_S5_BWM!B20*(LCI_db2_S5!AD29)/LCI_db2_S5!AB29)/LCIA_Methods!D3</f>
        <v>-2.1431658364697522E-5</v>
      </c>
      <c r="D5" s="7">
        <f>(supply_chain_S5_BWM!B20*(LCI_db2_S5!AE29)/LCI_db2_S5!AB29)/LCIA_Methods!D4</f>
        <v>-2.0115612194619463E-3</v>
      </c>
      <c r="E5" s="7">
        <f>(supply_chain_S5_BWM!B20*(LCI_db2_S5!AF29)/LCI_db2_S5!AB29)/LCIA_Methods!D5</f>
        <v>-7.072465720791291E-4</v>
      </c>
      <c r="F5" s="7">
        <f>(supply_chain_S5_BWM!B20*(LCI_db2_S5!AG29)/LCI_db2_S5!AB29)/LCIA_Methods!D6</f>
        <v>-3.15682370510599E-4</v>
      </c>
      <c r="G5" s="7">
        <f>(supply_chain_S5_BWM!B20*(LCI_db2_S5!AH29)/LCI_db2_S5!AB29)/LCIA_Methods!D7</f>
        <v>-3.9193900423264299E-5</v>
      </c>
      <c r="H5" s="7">
        <f>(supply_chain_S5_BWM!B20*(LCI_db2_S5!AI29)/LCI_db2_S5!AB29)/LCIA_Methods!D8</f>
        <v>-4.2210920976447304E-4</v>
      </c>
      <c r="I5" s="7">
        <f>(supply_chain_S5_BWM!B20*(LCI_db2_S5!AJ29)/LCI_db2_S5!AB29)/LCIA_Methods!D9</f>
        <v>-2.5892295249949033E-4</v>
      </c>
      <c r="J5" s="7">
        <f>(supply_chain_S5_BWM!B20*(LCI_db2_S5!AK29)/LCI_db2_S5!AB29)/LCIA_Methods!D10</f>
        <v>-3.4335450881830241E-4</v>
      </c>
      <c r="K5" s="7">
        <f>(supply_chain_S5_BWM!B20*(LCI_db2_S5!AL29)/LCI_db2_S5!AB29)/LCIA_Methods!D11</f>
        <v>-1.7396863677779496E-5</v>
      </c>
      <c r="L5" s="7">
        <f>(supply_chain_S5_BWM!B20*(LCI_db2_S5!AM29)/LCI_db2_S5!AB29)/LCIA_Methods!D12</f>
        <v>-1.9502916320580336E-4</v>
      </c>
      <c r="M5" s="7">
        <f>(supply_chain_S5_BWM!B20*(LCI_db2_S5!AN29)/LCI_db2_S5!AB29)/LCIA_Methods!D13</f>
        <v>-5.2789417007085453E-4</v>
      </c>
      <c r="N5" s="7">
        <f>(supply_chain_S5_BWM!B20*(LCI_db2_S5!AO29)/LCI_db2_S5!AB29)/LCIA_Methods!D14</f>
        <v>-3.4008671304339479E-5</v>
      </c>
      <c r="O5" s="7">
        <f>(supply_chain_S5_BWM!B20*(LCI_db2_S5!AP29)/LCI_db2_S5!AB29)/LCIA_Methods!D15</f>
        <v>-1.4922709735302108E-5</v>
      </c>
      <c r="P5" s="7">
        <f>(supply_chain_S5_BWM!B20*(LCI_db2_S5!AQ29)/LCI_db2_S5!AB29)/LCIA_Methods!D16</f>
        <v>-1.3902684536751538E-4</v>
      </c>
      <c r="Q5" s="7">
        <f>(supply_chain_S5_BWM!B20*(LCI_db2_S5!AR29)/LCI_db2_S5!AB29)/LCIA_Methods!D17</f>
        <v>-5.2950530845021241E-4</v>
      </c>
    </row>
    <row r="6" spans="1:17" x14ac:dyDescent="0.35">
      <c r="A6" s="5" t="s">
        <v>44</v>
      </c>
      <c r="B6" s="7">
        <f>(supply_chain_S5_BWM!B40*(LCI_db2_S5!AC59)/LCI_db2_S5!AB59)/LCIA_Methods!D2</f>
        <v>-3.5316444410024646E-3</v>
      </c>
      <c r="C6" s="7">
        <f>(supply_chain_S5_BWM!B40*(LCI_db2_S5!AD59)/LCI_db2_S5!AB59)/LCIA_Methods!D3</f>
        <v>-6.1436143832247178E-5</v>
      </c>
      <c r="D6" s="7">
        <f>(supply_chain_S5_BWM!B40*(LCI_db2_S5!AE59)/LCI_db2_S5!AB59)/LCIA_Methods!D4</f>
        <v>-7.9915560607147235E-3</v>
      </c>
      <c r="E6" s="7">
        <f>(supply_chain_S5_BWM!B40*(LCI_db2_S5!AF59)/LCI_db2_S5!AB59)/LCIA_Methods!D5</f>
        <v>-5.0008118835000821E-3</v>
      </c>
      <c r="F6" s="7">
        <f>(supply_chain_S5_BWM!B40*(LCI_db2_S5!AG59)/LCI_db2_S5!AB59)/LCIA_Methods!D6</f>
        <v>-3.7598756025606916E-3</v>
      </c>
      <c r="G6" s="7">
        <f>(supply_chain_S5_BWM!B40*(LCI_db2_S5!AH59)/LCI_db2_S5!AB59)/LCIA_Methods!D7</f>
        <v>-2.0582058587318547E-4</v>
      </c>
      <c r="H6" s="7">
        <f>(supply_chain_S5_BWM!B40*(LCI_db2_S5!AI59)/LCI_db2_S5!AB59)/LCIA_Methods!D8</f>
        <v>-9.4698336569310317E-4</v>
      </c>
      <c r="I6" s="7">
        <f>(supply_chain_S5_BWM!B40*(LCI_db2_S5!AJ59)/LCI_db2_S5!AB59)/LCIA_Methods!D9</f>
        <v>-3.4579870373714207E-3</v>
      </c>
      <c r="J6" s="7">
        <f>(supply_chain_S5_BWM!B40*(LCI_db2_S5!AK59)/LCI_db2_S5!AB59)/LCIA_Methods!D10</f>
        <v>-4.6446473402949112E-3</v>
      </c>
      <c r="K6" s="7">
        <f>(supply_chain_S5_BWM!B40*(LCI_db2_S5!AL59)/LCI_db2_S5!AB59)/LCIA_Methods!D11</f>
        <v>-9.4079873671860489E-5</v>
      </c>
      <c r="L6" s="7">
        <f>(supply_chain_S5_BWM!B40*(LCI_db2_S5!AM59)/LCI_db2_S5!AB59)/LCIA_Methods!D12</f>
        <v>-5.0392649294835491E-4</v>
      </c>
      <c r="M6" s="7">
        <f>(supply_chain_S5_BWM!B40*(LCI_db2_S5!AN59)/LCI_db2_S5!AB59)/LCIA_Methods!D13</f>
        <v>-6.5472324411049328E-4</v>
      </c>
      <c r="N6" s="7">
        <f>(supply_chain_S5_BWM!B40*(LCI_db2_S5!AO59)/LCI_db2_S5!AB59)/LCIA_Methods!D14</f>
        <v>-1.6563296961382364E-4</v>
      </c>
      <c r="O6" s="7">
        <f>(supply_chain_S5_BWM!B40*(LCI_db2_S5!AP59)/LCI_db2_S5!AB59)/LCIA_Methods!D15</f>
        <v>-1.1985128885743789E-4</v>
      </c>
      <c r="P6" s="7">
        <f>(supply_chain_S5_BWM!B40*(LCI_db2_S5!AQ59)/LCI_db2_S5!AB59)/LCIA_Methods!D16</f>
        <v>-1.1349972318189104E-3</v>
      </c>
      <c r="Q6" s="7">
        <f>(supply_chain_S5_BWM!B40*(LCI_db2_S5!AR59)/LCI_db2_S5!AB59)/LCIA_Methods!D17</f>
        <v>-1.9034505638487801E-3</v>
      </c>
    </row>
    <row r="7" spans="1:17" x14ac:dyDescent="0.35">
      <c r="A7" s="5" t="s">
        <v>45</v>
      </c>
      <c r="B7" s="7">
        <f>LCA_db2_S5!B2*ABS(supply_chain_S5_BWM!B2)-SUM(B2:B6)</f>
        <v>5.8773809427435045E-3</v>
      </c>
      <c r="C7" s="7">
        <f>LCA_db2_S5!C2*ABS(supply_chain_S5_BWM!B2)-SUM(C2:C6)</f>
        <v>4.7233606074298704E-4</v>
      </c>
      <c r="D7" s="7">
        <f>LCA_db2_S5!D2*ABS(supply_chain_S5_BWM!B2)-SUM(D2:D6)</f>
        <v>1.508058408755171E-2</v>
      </c>
      <c r="E7" s="7">
        <f>LCA_db2_S5!E2*ABS(supply_chain_S5_BWM!B2)-SUM(E2:E6)</f>
        <v>9.5811348215608279E-3</v>
      </c>
      <c r="F7" s="7">
        <f>LCA_db2_S5!F2*ABS(supply_chain_S5_BWM!B2)-SUM(F2:F6)</f>
        <v>7.6701821514053407E-3</v>
      </c>
      <c r="G7" s="7">
        <f>LCA_db2_S5!G2*ABS(supply_chain_S5_BWM!B2)-SUM(G2:G6)</f>
        <v>7.6982428165908311E-4</v>
      </c>
      <c r="H7" s="7">
        <f>LCA_db2_S5!H2*ABS(supply_chain_S5_BWM!B2)-SUM(H2:H6)</f>
        <v>9.3909320416754871E-3</v>
      </c>
      <c r="I7" s="7">
        <f>LCA_db2_S5!I2*ABS(supply_chain_S5_BWM!B2)-SUM(I2:I6)</f>
        <v>4.8125085902141485E-3</v>
      </c>
      <c r="J7" s="7">
        <f>LCA_db2_S5!J2*ABS(supply_chain_S5_BWM!B2)-SUM(J2:J6)</f>
        <v>6.2994952569519896E-3</v>
      </c>
      <c r="K7" s="7">
        <f>LCA_db2_S5!K2*ABS(supply_chain_S5_BWM!B2)-SUM(K2:K6)</f>
        <v>1.6665843662460613E-4</v>
      </c>
      <c r="L7" s="7">
        <f>LCA_db2_S5!L2*ABS(supply_chain_S5_BWM!B2)-SUM(L2:L6)</f>
        <v>3.5801030348134406E-3</v>
      </c>
      <c r="M7" s="7">
        <f>LCA_db2_S5!M2*ABS(supply_chain_S5_BWM!B2)-SUM(M2:M6)</f>
        <v>5.1507187928056027E-3</v>
      </c>
      <c r="N7" s="7">
        <f>LCA_db2_S5!N2*ABS(supply_chain_S5_BWM!B2)-SUM(N2:N6)</f>
        <v>2.6896255744979431E-4</v>
      </c>
      <c r="O7" s="7">
        <f>LCA_db2_S5!O2*ABS(supply_chain_S5_BWM!B2)-SUM(O2:O6)</f>
        <v>1.5712640297837468E-4</v>
      </c>
      <c r="P7" s="7">
        <f>LCA_db2_S5!P2*ABS(supply_chain_S5_BWM!B2)-SUM(P2:P6)</f>
        <v>1.5886297764307576E-3</v>
      </c>
      <c r="Q7" s="7">
        <f>LCA_db2_S5!Q2*ABS(supply_chain_S5_BWM!B2)-SUM(Q2:Q6)</f>
        <v>1.0756302136296841E-2</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5"/>
  <sheetViews>
    <sheetView tabSelected="1" workbookViewId="0">
      <selection activeCell="C4" sqref="C4"/>
    </sheetView>
  </sheetViews>
  <sheetFormatPr baseColWidth="10" defaultColWidth="8.7265625" defaultRowHeight="14.5" x14ac:dyDescent="0.35"/>
  <cols>
    <col min="2" max="12" width="14.26953125" customWidth="1"/>
  </cols>
  <sheetData>
    <row r="1" spans="1:10" ht="26.5" x14ac:dyDescent="0.35">
      <c r="B1" s="5" t="s">
        <v>89</v>
      </c>
      <c r="C1" s="5" t="s">
        <v>98</v>
      </c>
      <c r="D1" s="5" t="s">
        <v>99</v>
      </c>
      <c r="E1" s="5" t="s">
        <v>100</v>
      </c>
      <c r="F1" s="5" t="s">
        <v>101</v>
      </c>
      <c r="G1" s="5" t="s">
        <v>102</v>
      </c>
      <c r="H1" s="5" t="s">
        <v>103</v>
      </c>
      <c r="I1" s="5" t="s">
        <v>104</v>
      </c>
      <c r="J1" s="5" t="s">
        <v>108</v>
      </c>
    </row>
    <row r="2" spans="1:10" x14ac:dyDescent="0.35">
      <c r="A2" s="5" t="s">
        <v>90</v>
      </c>
      <c r="B2" s="7" t="s">
        <v>91</v>
      </c>
      <c r="C2" s="7">
        <v>1500</v>
      </c>
      <c r="D2" s="7">
        <v>1500</v>
      </c>
      <c r="E2" s="7">
        <v>1500</v>
      </c>
      <c r="F2" s="7">
        <v>1500</v>
      </c>
      <c r="G2" s="7">
        <v>1500</v>
      </c>
      <c r="H2" s="7">
        <v>1500</v>
      </c>
      <c r="I2" s="7" t="s">
        <v>105</v>
      </c>
      <c r="J2" s="8" t="s">
        <v>109</v>
      </c>
    </row>
    <row r="3" spans="1:10" ht="51" x14ac:dyDescent="0.35">
      <c r="A3" s="5" t="s">
        <v>92</v>
      </c>
      <c r="B3" s="7" t="s">
        <v>93</v>
      </c>
      <c r="C3" s="7">
        <v>0.2</v>
      </c>
      <c r="D3" s="7">
        <v>0.2</v>
      </c>
      <c r="E3" s="7">
        <v>0.2</v>
      </c>
      <c r="F3" s="7">
        <v>0.2</v>
      </c>
      <c r="G3" s="7">
        <v>0.2</v>
      </c>
      <c r="H3" s="7">
        <v>0.2</v>
      </c>
      <c r="I3" s="7" t="s">
        <v>106</v>
      </c>
      <c r="J3" s="8" t="s">
        <v>109</v>
      </c>
    </row>
    <row r="4" spans="1:10" ht="63.5" x14ac:dyDescent="0.35">
      <c r="A4" s="5" t="s">
        <v>94</v>
      </c>
      <c r="B4" s="7" t="s">
        <v>95</v>
      </c>
      <c r="C4" s="7">
        <v>0.5</v>
      </c>
      <c r="D4" s="7">
        <v>0.5</v>
      </c>
      <c r="E4" s="7">
        <v>0.5</v>
      </c>
      <c r="F4" s="7">
        <v>0.5</v>
      </c>
      <c r="G4" s="7">
        <v>0.5</v>
      </c>
      <c r="H4" s="7">
        <v>0.5</v>
      </c>
      <c r="I4" s="7" t="s">
        <v>106</v>
      </c>
      <c r="J4" s="8" t="s">
        <v>109</v>
      </c>
    </row>
    <row r="5" spans="1:10" ht="76" x14ac:dyDescent="0.35">
      <c r="A5" s="5" t="s">
        <v>96</v>
      </c>
      <c r="B5" s="7" t="s">
        <v>97</v>
      </c>
      <c r="C5" s="7">
        <v>0.1</v>
      </c>
      <c r="D5" s="7">
        <v>0.1</v>
      </c>
      <c r="E5" s="7">
        <v>0.1</v>
      </c>
      <c r="F5" s="7">
        <v>0.1</v>
      </c>
      <c r="G5" s="7">
        <v>0.1</v>
      </c>
      <c r="H5" s="7">
        <v>0.1</v>
      </c>
      <c r="I5" s="7" t="s">
        <v>107</v>
      </c>
      <c r="J5" s="8" t="s">
        <v>109</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ABS(LCI_default_default!AB3)</f>
        <v>0.2</v>
      </c>
      <c r="C3" s="9">
        <f>ABS(LCI_default_default!AB3*HLOOKUP("Parameter Value - default",Parameter!C1:H2,2,FALSE))</f>
        <v>300</v>
      </c>
    </row>
    <row r="4" spans="1:3" x14ac:dyDescent="0.35">
      <c r="A4" s="5" t="s">
        <v>3</v>
      </c>
      <c r="B4" s="6">
        <f>ABS(LCI_default_default!AB4)</f>
        <v>0.8</v>
      </c>
      <c r="C4" s="9">
        <f>ABS(LCI_default_default!AB4*HLOOKUP("Parameter Value - default",Parameter!C1:H2,2,FALSE))</f>
        <v>1200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ABS(LCI_default_S1!AB3)</f>
        <v>0.2</v>
      </c>
      <c r="C3" s="9">
        <f>ABS(LCI_default_S1!AB3*HLOOKUP("Parameter Value - S1",Parameter!C1:H2,2,FALSE))</f>
        <v>300</v>
      </c>
    </row>
    <row r="4" spans="1:3" x14ac:dyDescent="0.35">
      <c r="A4" s="5" t="s">
        <v>3</v>
      </c>
      <c r="B4" s="6">
        <f>ABS(LCI_default_S1!AB4)</f>
        <v>0.8</v>
      </c>
      <c r="C4" s="9">
        <f>ABS(LCI_default_S1!AB4*HLOOKUP("Parameter Value - S1",Parameter!C1:H2,2,FALSE))</f>
        <v>1200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ABS(LCI_default_S2!AB3)</f>
        <v>0.2</v>
      </c>
      <c r="C3" s="9">
        <f>ABS(LCI_default_S2!AB3*HLOOKUP("Parameter Value - S2",Parameter!C1:H2,2,FALSE))</f>
        <v>300</v>
      </c>
    </row>
    <row r="4" spans="1:3" x14ac:dyDescent="0.35">
      <c r="A4" s="5" t="s">
        <v>3</v>
      </c>
      <c r="B4" s="6">
        <f>ABS(LCI_default_S2!AB4)</f>
        <v>0.8</v>
      </c>
      <c r="C4" s="9">
        <f>ABS(LCI_default_S2!AB4*HLOOKUP("Parameter Value - S2",Parameter!C1:H2,2,FALSE))</f>
        <v>1200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ABS(LCI_default_S3!AB3)</f>
        <v>0.2</v>
      </c>
      <c r="C3" s="9">
        <f>ABS(LCI_default_S3!AB3*HLOOKUP("Parameter Value - S3",Parameter!C1:H2,2,FALSE))</f>
        <v>300</v>
      </c>
    </row>
    <row r="4" spans="1:3" x14ac:dyDescent="0.35">
      <c r="A4" s="5" t="s">
        <v>3</v>
      </c>
      <c r="B4" s="6">
        <f>ABS(LCI_default_S3!AB4)</f>
        <v>0.8</v>
      </c>
      <c r="C4" s="9">
        <f>ABS(LCI_default_S3!AB4*HLOOKUP("Parameter Value - S3",Parameter!C1:H2,2,FALSE))</f>
        <v>1200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ABS(LCI_default_S4!AB3)</f>
        <v>0.2</v>
      </c>
      <c r="C3" s="9">
        <f>ABS(LCI_default_S4!AB3*HLOOKUP("Parameter Value - S4",Parameter!C1:H2,2,FALSE))</f>
        <v>300</v>
      </c>
    </row>
    <row r="4" spans="1:3" x14ac:dyDescent="0.35">
      <c r="A4" s="5" t="s">
        <v>3</v>
      </c>
      <c r="B4" s="6">
        <f>ABS(LCI_default_S4!AB4)</f>
        <v>0.8</v>
      </c>
      <c r="C4" s="9">
        <f>ABS(LCI_default_S4!AB4*HLOOKUP("Parameter Value - S4",Parameter!C1:H2,2,FALSE))</f>
        <v>1200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6">
        <f>SUM(B3:B4)</f>
        <v>1</v>
      </c>
      <c r="C2" s="9">
        <f>SUM(C3:C4)</f>
        <v>1500</v>
      </c>
    </row>
    <row r="3" spans="1:3" x14ac:dyDescent="0.35">
      <c r="A3" s="5" t="s">
        <v>2</v>
      </c>
      <c r="B3" s="6">
        <f>ABS(LCI_default_S5!AB3)</f>
        <v>0.2</v>
      </c>
      <c r="C3" s="9">
        <f>ABS(LCI_default_S5!AB3*HLOOKUP("Parameter Value - S5",Parameter!C1:H2,2,FALSE))</f>
        <v>300</v>
      </c>
    </row>
    <row r="4" spans="1:3" x14ac:dyDescent="0.35">
      <c r="A4" s="5" t="s">
        <v>3</v>
      </c>
      <c r="B4" s="6">
        <f>ABS(LCI_default_S5!AB4)</f>
        <v>0.8</v>
      </c>
      <c r="C4" s="9">
        <f>ABS(LCI_default_S5!AB4*HLOOKUP("Parameter Value - S5",Parameter!C1:H2,2,FALSE))</f>
        <v>1200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ABS(LCI_default_default!AB6)</f>
        <v>0.8</v>
      </c>
      <c r="C2" s="6">
        <f>ABS(LCI_default_default!AB13)</f>
        <v>0.6</v>
      </c>
    </row>
    <row r="3" spans="1:3" x14ac:dyDescent="0.35">
      <c r="A3" s="5" t="s">
        <v>113</v>
      </c>
      <c r="B3" s="6">
        <f>ABS(LCI_default_default!AB7)</f>
        <v>0.2</v>
      </c>
      <c r="C3" s="6">
        <f>ABS(LCI_default_default!AB14)</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ABS(LCI_default_S1!AB6)</f>
        <v>0.8</v>
      </c>
      <c r="C2" s="6">
        <f>ABS(LCI_default_S1!AB13)</f>
        <v>0.6</v>
      </c>
    </row>
    <row r="3" spans="1:3" x14ac:dyDescent="0.35">
      <c r="A3" s="5" t="s">
        <v>113</v>
      </c>
      <c r="B3" s="6">
        <f>ABS(LCI_default_S1!AB7)</f>
        <v>0.2</v>
      </c>
      <c r="C3" s="6">
        <f>ABS(LCI_default_S1!AB14)</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ABS(LCI_default_S2!AB6)</f>
        <v>0.8</v>
      </c>
      <c r="C2" s="6">
        <f>ABS(LCI_default_S2!AB13)</f>
        <v>0.6</v>
      </c>
    </row>
    <row r="3" spans="1:3" x14ac:dyDescent="0.35">
      <c r="A3" s="5" t="s">
        <v>113</v>
      </c>
      <c r="B3" s="6">
        <f>ABS(LCI_default_S2!AB7)</f>
        <v>0.2</v>
      </c>
      <c r="C3" s="6">
        <f>ABS(LCI_default_S2!AB14)</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ABS(LCI_default_S3!AB6)</f>
        <v>0.8</v>
      </c>
      <c r="C2" s="6">
        <f>ABS(LCI_default_S3!AB13)</f>
        <v>0.6</v>
      </c>
    </row>
    <row r="3" spans="1:3" x14ac:dyDescent="0.35">
      <c r="A3" s="5" t="s">
        <v>113</v>
      </c>
      <c r="B3" s="6">
        <f>ABS(LCI_default_S3!AB7)</f>
        <v>0.2</v>
      </c>
      <c r="C3" s="6">
        <f>ABS(LCI_default_S3!AB14)</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ABS(LCI_default_S4!AB6)</f>
        <v>0.8</v>
      </c>
      <c r="C2" s="6">
        <f>ABS(LCI_default_S4!AB13)</f>
        <v>0.6</v>
      </c>
    </row>
    <row r="3" spans="1:3" x14ac:dyDescent="0.35">
      <c r="A3" s="5" t="s">
        <v>113</v>
      </c>
      <c r="B3" s="6">
        <f>ABS(LCI_default_S4!AB7)</f>
        <v>0.2</v>
      </c>
      <c r="C3" s="6">
        <f>ABS(LCI_default_S4!AB14)</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6">
        <f>ABS(LCI_default_S5!AB6)</f>
        <v>0.8</v>
      </c>
      <c r="C2" s="6">
        <f>ABS(LCI_default_S5!AB13)</f>
        <v>0.6</v>
      </c>
    </row>
    <row r="3" spans="1:3" x14ac:dyDescent="0.35">
      <c r="A3" s="5" t="s">
        <v>113</v>
      </c>
      <c r="B3" s="6">
        <f>ABS(LCI_default_S5!AB7)</f>
        <v>0.2</v>
      </c>
      <c r="C3" s="6">
        <f>ABS(LCI_default_S5!AB14)</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112"/>
  <sheetViews>
    <sheetView workbookViewId="0"/>
  </sheetViews>
  <sheetFormatPr baseColWidth="10" defaultColWidth="8.7265625" defaultRowHeight="14.5" x14ac:dyDescent="0.35"/>
  <cols>
    <col min="2" max="47" width="14.26953125" customWidth="1"/>
  </cols>
  <sheetData>
    <row r="1" spans="1:45"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c r="AS1" s="5" t="s">
        <v>208</v>
      </c>
    </row>
    <row r="2" spans="1:45"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5"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-Parameter!H3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5"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-1+Parameter!H3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5"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5"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5"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5"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5"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c r="AS9" s="9" t="s">
        <v>40</v>
      </c>
    </row>
    <row r="10" spans="1:45"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5"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c r="AS11" s="9" t="s">
        <v>40</v>
      </c>
    </row>
    <row r="12" spans="1:45"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5"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5"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5"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5"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-1+Parameter!H4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c r="AS16" s="9" t="s">
        <v>41</v>
      </c>
    </row>
    <row r="17" spans="1:45"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-Parameter!H4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c r="AS17" s="9" t="s">
        <v>42</v>
      </c>
    </row>
    <row r="18" spans="1:45"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5"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Parameter!H5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5"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5"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-1+Parameter!H4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c r="AS21" s="9" t="s">
        <v>41</v>
      </c>
    </row>
    <row r="22" spans="1:45"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-Parameter!H4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c r="AS22" s="9" t="s">
        <v>42</v>
      </c>
    </row>
    <row r="23" spans="1:45"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5"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Parameter!H5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5"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c r="AS25" s="9" t="s">
        <v>40</v>
      </c>
    </row>
    <row r="26" spans="1:45"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5"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5"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5"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c r="AS29" s="9" t="s">
        <v>43</v>
      </c>
    </row>
    <row r="30" spans="1:45"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5"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5"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5"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5"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5"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5"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5"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5"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c r="AS38" s="9" t="s">
        <v>41</v>
      </c>
    </row>
    <row r="39" spans="1:45"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5"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5"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5"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5"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5"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c r="AS44" s="9" t="s">
        <v>43</v>
      </c>
    </row>
    <row r="45" spans="1:45"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5"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5"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5"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5"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5"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5"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c r="AS51" s="9" t="s">
        <v>42</v>
      </c>
    </row>
    <row r="52" spans="1:45"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5"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5"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5"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5"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5"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5"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5"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c r="AS59" s="9" t="s">
        <v>44</v>
      </c>
    </row>
    <row r="60" spans="1:45"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5"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5"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5"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5"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5"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5"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5"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5"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5"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c r="AS69" s="9" t="s">
        <v>40</v>
      </c>
    </row>
    <row r="70" spans="1:45"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5"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5"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5"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c r="AS73" s="9" t="s">
        <v>43</v>
      </c>
    </row>
    <row r="74" spans="1:45"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5"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5"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5"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5"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5"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5"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5"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5"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c r="AS82" s="9" t="s">
        <v>41</v>
      </c>
    </row>
    <row r="83" spans="1:45"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5"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5"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5"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5"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5"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c r="AS88" s="9" t="s">
        <v>43</v>
      </c>
    </row>
    <row r="89" spans="1:45"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5"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5"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5"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5"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5"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5"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c r="AS95" s="9" t="s">
        <v>42</v>
      </c>
    </row>
    <row r="96" spans="1:45"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5"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5"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5"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5"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5"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5"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5"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c r="AS103" s="9" t="s">
        <v>44</v>
      </c>
    </row>
    <row r="104" spans="1:45"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5"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5"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5"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5"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5"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5"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5"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5"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-Parameter!C3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-1+Parameter!C3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4"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4"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4"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4"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4"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4"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-1+Parameter!C4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-Parameter!C4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row>
    <row r="18" spans="1:44"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Parameter!C5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-1+Parameter!C4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-Parameter!C4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row>
    <row r="23" spans="1:44"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Parameter!C5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4"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4"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4"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row>
    <row r="52" spans="1:44"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4"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4"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4"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row>
    <row r="96" spans="1:44"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-Parameter!D3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-1+Parameter!D3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4"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4"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4"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4"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4"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4"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-1+Parameter!D4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-Parameter!D4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row>
    <row r="18" spans="1:44"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Parameter!D5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-1+Parameter!D4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-Parameter!D4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row>
    <row r="23" spans="1:44"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Parameter!D5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4"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4"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4"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row>
    <row r="52" spans="1:44"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4"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4"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4"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row>
    <row r="96" spans="1:44"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-Parameter!E3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-1+Parameter!E3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4"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4"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4"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4"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4"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4"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-1+Parameter!E4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-Parameter!E4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row>
    <row r="18" spans="1:44"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Parameter!E5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-1+Parameter!E4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-Parameter!E4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row>
    <row r="23" spans="1:44"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Parameter!E5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4"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4"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4"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row>
    <row r="52" spans="1:44"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4"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4"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4"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row>
    <row r="96" spans="1:44"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-Parameter!F3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-1+Parameter!F3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4"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4"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4"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4"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4"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4"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-1+Parameter!F4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-Parameter!F4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row>
    <row r="18" spans="1:44"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Parameter!F5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-1+Parameter!F4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-Parameter!F4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row>
    <row r="23" spans="1:44"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Parameter!F5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4"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4"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4"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row>
    <row r="52" spans="1:44"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4"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4"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4"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row>
    <row r="96" spans="1:44"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8.5967033452126917E-2</v>
      </c>
      <c r="AD2" s="9">
        <f t="shared" si="0"/>
        <v>9.4079602711789855E-9</v>
      </c>
      <c r="AE2" s="9">
        <f t="shared" si="0"/>
        <v>1.4598722948002312E-9</v>
      </c>
      <c r="AF2" s="9">
        <f t="shared" si="0"/>
        <v>4.771099783527678E-9</v>
      </c>
      <c r="AG2" s="9">
        <f t="shared" si="0"/>
        <v>7.8703640470701558E-9</v>
      </c>
      <c r="AH2" s="9">
        <f t="shared" si="0"/>
        <v>2.8995216473094287E-3</v>
      </c>
      <c r="AI2" s="9">
        <f t="shared" si="0"/>
        <v>2.2701009581649377E-3</v>
      </c>
      <c r="AJ2" s="9">
        <f t="shared" si="0"/>
        <v>9.7351613544393797E-4</v>
      </c>
      <c r="AK2" s="9">
        <f t="shared" si="0"/>
        <v>4.2221366862617181E-3</v>
      </c>
      <c r="AL2" s="9">
        <f t="shared" si="0"/>
        <v>4.8845994459970031E-7</v>
      </c>
      <c r="AM2" s="9">
        <f t="shared" si="0"/>
        <v>1.0526035370902173E-4</v>
      </c>
      <c r="AN2" s="9">
        <f t="shared" si="0"/>
        <v>5.2569273191117157E-2</v>
      </c>
      <c r="AO2" s="9">
        <f t="shared" si="0"/>
        <v>0.43809483291047308</v>
      </c>
      <c r="AP2" s="9">
        <f t="shared" si="0"/>
        <v>1.2127870740557788E-2</v>
      </c>
      <c r="AQ2" s="9">
        <f t="shared" si="0"/>
        <v>1.1161639897043501E-7</v>
      </c>
      <c r="AR2" s="9">
        <f t="shared" si="0"/>
        <v>0.64512200887622595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-2.3023977455832751E-2</v>
      </c>
      <c r="M3" s="9">
        <f>AD5*AB5</f>
        <v>3.1792392669659865E-10</v>
      </c>
      <c r="N3" s="9">
        <f>AE5*AB5</f>
        <v>9.9878983140395565E-12</v>
      </c>
      <c r="O3" s="9">
        <f>AF5*AB5</f>
        <v>9.6593600187259418E-11</v>
      </c>
      <c r="P3" s="9">
        <f>AG5*AB5</f>
        <v>-2.0043053513657223E-10</v>
      </c>
      <c r="Q3" s="9">
        <f>AH5*AB5</f>
        <v>-2.6726065919591212E-5</v>
      </c>
      <c r="R3" s="9">
        <f>AI5*AB5</f>
        <v>-9.8347993224121733E-3</v>
      </c>
      <c r="S3" s="9">
        <f>AJ5*AB5</f>
        <v>-7.0533884708456868E-5</v>
      </c>
      <c r="T3" s="9">
        <f>AK5*AB5</f>
        <v>-2.8334212066168584E-4</v>
      </c>
      <c r="U3" s="9">
        <f>AL5*AB5</f>
        <v>-1.0051238384960407E-7</v>
      </c>
      <c r="V3" s="9">
        <f>AM5*AB5</f>
        <v>8.0322511924948768E-7</v>
      </c>
      <c r="W3" s="9">
        <f>AN5*AB5</f>
        <v>1.5400212681522323E-3</v>
      </c>
      <c r="X3" s="9">
        <f>AO5*AB5</f>
        <v>2.3683987397967565E-2</v>
      </c>
      <c r="Y3" s="9">
        <f>AP5*AB5</f>
        <v>-2.5616755902878301E-2</v>
      </c>
      <c r="Z3" s="9">
        <f>AQ5*AB5</f>
        <v>-1.1255541920269301E-8</v>
      </c>
      <c r="AA3" s="9">
        <f>AR5*AB5</f>
        <v>-7.2926845736671617E-2</v>
      </c>
      <c r="AB3" s="9">
        <f>-Parameter!G3</f>
        <v>-0.2</v>
      </c>
      <c r="AC3" s="9">
        <f>AB3*L3</f>
        <v>4.6047954911665502E-3</v>
      </c>
      <c r="AD3" s="9">
        <f>AB3*M3</f>
        <v>-6.3584785339319728E-11</v>
      </c>
      <c r="AE3" s="9">
        <f>AB3*N3</f>
        <v>-1.9975796628079114E-12</v>
      </c>
      <c r="AF3" s="9">
        <f>AB3*O3</f>
        <v>-1.9318720037451884E-11</v>
      </c>
      <c r="AG3" s="9">
        <f>AB3*P3</f>
        <v>4.008610702731445E-11</v>
      </c>
      <c r="AH3" s="9">
        <f>AB3*Q3</f>
        <v>5.3452131839182423E-6</v>
      </c>
      <c r="AI3" s="9">
        <f>AB3*R3</f>
        <v>1.9669598644824348E-3</v>
      </c>
      <c r="AJ3" s="9">
        <f>AB3*S3</f>
        <v>1.4106776941691374E-5</v>
      </c>
      <c r="AK3" s="9">
        <f>AB3*T3</f>
        <v>5.6668424132337168E-5</v>
      </c>
      <c r="AL3" s="9">
        <f>AB3*U3</f>
        <v>2.0102476769920815E-8</v>
      </c>
      <c r="AM3" s="9">
        <f>AB3*V3</f>
        <v>-1.6064502384989756E-7</v>
      </c>
      <c r="AN3" s="9">
        <f>AB3*W3</f>
        <v>-3.0800425363044647E-4</v>
      </c>
      <c r="AO3" s="9">
        <f>AB3*X3</f>
        <v>-4.7367974795935134E-3</v>
      </c>
      <c r="AP3" s="9">
        <f>AB3*Y3</f>
        <v>5.1233511805756603E-3</v>
      </c>
      <c r="AQ3" s="9">
        <f>AB3*Z3</f>
        <v>2.2511083840538603E-9</v>
      </c>
      <c r="AR3" s="9">
        <f>AB3*AA3</f>
        <v>1.4585369147334324E-2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-0.10170279745120045</v>
      </c>
      <c r="M4" s="9">
        <f>AD12*AB12</f>
        <v>-1.1839431320647882E-8</v>
      </c>
      <c r="N4" s="9">
        <f>AE12*AB12</f>
        <v>-1.8273373430787987E-9</v>
      </c>
      <c r="O4" s="9">
        <f>AF12*AB12</f>
        <v>-5.9880231294564123E-9</v>
      </c>
      <c r="P4" s="9">
        <f>AG12*AB12</f>
        <v>-9.7878474250535511E-9</v>
      </c>
      <c r="Q4" s="9">
        <f>AH12*AB12</f>
        <v>-3.6177205426568878E-3</v>
      </c>
      <c r="R4" s="9">
        <f>AI12*AB12</f>
        <v>-3.7892636710312841E-4</v>
      </c>
      <c r="S4" s="9">
        <f>AJ12*AB12</f>
        <v>-1.1992616981278082E-3</v>
      </c>
      <c r="T4" s="9">
        <f>AK12*AB12</f>
        <v>-5.2068353276617258E-3</v>
      </c>
      <c r="U4" s="9">
        <f>AL12*AB12</f>
        <v>-5.8544683478722437E-7</v>
      </c>
      <c r="V4" s="9">
        <f>AM12*AB12</f>
        <v>-1.3177624841608952E-4</v>
      </c>
      <c r="W4" s="9">
        <f>AN12*AB12</f>
        <v>-6.6096596805934493E-2</v>
      </c>
      <c r="X4" s="9">
        <f>AO12*AB12</f>
        <v>-0.55353953798758315</v>
      </c>
      <c r="Y4" s="9">
        <f>AP12*AB12</f>
        <v>-8.7556494499776583E-3</v>
      </c>
      <c r="Z4" s="9">
        <f>AQ12*AB12</f>
        <v>-1.3670661323297642E-7</v>
      </c>
      <c r="AA4" s="9">
        <f>AR12*AB12</f>
        <v>-0.78817079966111447</v>
      </c>
      <c r="AB4" s="9">
        <f>-1+Parameter!G3</f>
        <v>-0.8</v>
      </c>
      <c r="AC4" s="9">
        <f>AB4*L4</f>
        <v>8.1362237960960371E-2</v>
      </c>
      <c r="AD4" s="9">
        <f>AB4*M4</f>
        <v>9.4715450565183058E-9</v>
      </c>
      <c r="AE4" s="9">
        <f>AB4*N4</f>
        <v>1.461869874463039E-9</v>
      </c>
      <c r="AF4" s="9">
        <f>AB4*O4</f>
        <v>4.7904185035651299E-9</v>
      </c>
      <c r="AG4" s="9">
        <f>AB4*P4</f>
        <v>7.8302779400428412E-9</v>
      </c>
      <c r="AH4" s="9">
        <f>AB4*Q4</f>
        <v>2.8941764341255103E-3</v>
      </c>
      <c r="AI4" s="9">
        <f>AB4*R4</f>
        <v>3.0314109368250277E-4</v>
      </c>
      <c r="AJ4" s="9">
        <f>AB4*S4</f>
        <v>9.594093585022466E-4</v>
      </c>
      <c r="AK4" s="9">
        <f>AB4*T4</f>
        <v>4.165468262129381E-3</v>
      </c>
      <c r="AL4" s="9">
        <f>AB4*U4</f>
        <v>4.6835746782977954E-7</v>
      </c>
      <c r="AM4" s="9">
        <f>AB4*V4</f>
        <v>1.0542099873287162E-4</v>
      </c>
      <c r="AN4" s="9">
        <f>AB4*W4</f>
        <v>5.28772774447476E-2</v>
      </c>
      <c r="AO4" s="9">
        <f>AB4*X4</f>
        <v>0.44283163039006657</v>
      </c>
      <c r="AP4" s="9">
        <f>AB4*Y4</f>
        <v>7.0045195599821274E-3</v>
      </c>
      <c r="AQ4" s="9">
        <f>AB4*Z4</f>
        <v>1.0936529058638114E-7</v>
      </c>
      <c r="AR4" s="9">
        <f>AB4*AA4</f>
        <v>0.63053663972889162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2.3023977455832751E-2</v>
      </c>
      <c r="AD5" s="9">
        <f t="shared" si="2"/>
        <v>-3.1792392669659865E-10</v>
      </c>
      <c r="AE5" s="9">
        <f t="shared" si="2"/>
        <v>-9.9878983140395565E-12</v>
      </c>
      <c r="AF5" s="9">
        <f t="shared" si="2"/>
        <v>-9.6593600187259418E-11</v>
      </c>
      <c r="AG5" s="9">
        <f t="shared" si="2"/>
        <v>2.0043053513657223E-10</v>
      </c>
      <c r="AH5" s="9">
        <f t="shared" si="2"/>
        <v>2.6726065919591212E-5</v>
      </c>
      <c r="AI5" s="9">
        <f t="shared" si="2"/>
        <v>9.8347993224121733E-3</v>
      </c>
      <c r="AJ5" s="9">
        <f t="shared" si="2"/>
        <v>7.0533884708456868E-5</v>
      </c>
      <c r="AK5" s="9">
        <f t="shared" si="2"/>
        <v>2.8334212066168584E-4</v>
      </c>
      <c r="AL5" s="9">
        <f t="shared" si="2"/>
        <v>1.0051238384960407E-7</v>
      </c>
      <c r="AM5" s="9">
        <f t="shared" si="2"/>
        <v>-8.0322511924948768E-7</v>
      </c>
      <c r="AN5" s="9">
        <f t="shared" si="2"/>
        <v>-1.5400212681522323E-3</v>
      </c>
      <c r="AO5" s="9">
        <f t="shared" si="2"/>
        <v>-2.3683987397967565E-2</v>
      </c>
      <c r="AP5" s="9">
        <f t="shared" si="2"/>
        <v>2.5616755902878301E-2</v>
      </c>
      <c r="AQ5" s="9">
        <f t="shared" si="2"/>
        <v>1.1255541920269301E-8</v>
      </c>
      <c r="AR5" s="9">
        <f t="shared" si="2"/>
        <v>7.2926845736671617E-2</v>
      </c>
    </row>
    <row r="6" spans="1:44" ht="51" x14ac:dyDescent="0.35">
      <c r="A6" s="9" t="s">
        <v>118</v>
      </c>
      <c r="B6" s="9" t="s">
        <v>48</v>
      </c>
      <c r="C6" s="9" t="s">
        <v>105</v>
      </c>
      <c r="D6" s="9" t="s">
        <v>167</v>
      </c>
      <c r="E6" s="9" t="s">
        <v>116</v>
      </c>
      <c r="F6" s="9" t="s">
        <v>2</v>
      </c>
      <c r="G6" s="9" t="s">
        <v>167</v>
      </c>
      <c r="H6" s="9">
        <v>-0.8</v>
      </c>
      <c r="I6" s="9" t="s">
        <v>183</v>
      </c>
      <c r="J6" s="9" t="b">
        <v>1</v>
      </c>
      <c r="L6" s="9">
        <f>AC8*AB8</f>
        <v>-2.3023977455832751E-2</v>
      </c>
      <c r="M6" s="9">
        <f>AD8*AB8</f>
        <v>3.179239266965986E-10</v>
      </c>
      <c r="N6" s="9">
        <f>AE8*AB8</f>
        <v>9.9878983140395565E-12</v>
      </c>
      <c r="O6" s="9">
        <f>AF8*AB8</f>
        <v>9.6593600187259406E-11</v>
      </c>
      <c r="P6" s="9">
        <f>AG8*AB8</f>
        <v>-2.004305351365722E-10</v>
      </c>
      <c r="Q6" s="9">
        <f>AH8*AB8</f>
        <v>-2.6726065919591212E-5</v>
      </c>
      <c r="R6" s="9">
        <f>AI8*AB8</f>
        <v>-9.8347993224121733E-3</v>
      </c>
      <c r="S6" s="9">
        <f>AJ8*AB8</f>
        <v>-7.0533884708456868E-5</v>
      </c>
      <c r="T6" s="9">
        <f>AK8*AB8</f>
        <v>-2.8334212066168584E-4</v>
      </c>
      <c r="U6" s="9">
        <f>AL8*AB8</f>
        <v>-1.0051238384960407E-7</v>
      </c>
      <c r="V6" s="9">
        <f>AM8*AB8</f>
        <v>8.0322511924948757E-7</v>
      </c>
      <c r="W6" s="9">
        <f>AN8*AB8</f>
        <v>1.5400212681522321E-3</v>
      </c>
      <c r="X6" s="9">
        <f>AO8*AB8</f>
        <v>2.3683987397967565E-2</v>
      </c>
      <c r="Y6" s="9">
        <f>AP8*AB8</f>
        <v>-2.5616755902878298E-2</v>
      </c>
      <c r="Z6" s="9">
        <f>AQ8*AB8</f>
        <v>-1.1255541920269301E-8</v>
      </c>
      <c r="AA6" s="9">
        <f>AR8*AB8</f>
        <v>-7.2926845736671617E-2</v>
      </c>
      <c r="AB6" s="9">
        <f t="shared" si="1"/>
        <v>-0.8</v>
      </c>
      <c r="AC6" s="9">
        <f>AB6*L6</f>
        <v>1.8419181964666201E-2</v>
      </c>
      <c r="AD6" s="9">
        <f>AB6*M6</f>
        <v>-2.5433914135727891E-10</v>
      </c>
      <c r="AE6" s="9">
        <f>AB6*N6</f>
        <v>-7.9903186512316455E-12</v>
      </c>
      <c r="AF6" s="9">
        <f>AB6*O6</f>
        <v>-7.7274880149807535E-11</v>
      </c>
      <c r="AG6" s="9">
        <f>AB6*P6</f>
        <v>1.6034442810925777E-10</v>
      </c>
      <c r="AH6" s="9">
        <f>AB6*Q6</f>
        <v>2.1380852735672969E-5</v>
      </c>
      <c r="AI6" s="9">
        <f>AB6*R6</f>
        <v>7.867839457929739E-3</v>
      </c>
      <c r="AJ6" s="9">
        <f>AB6*S6</f>
        <v>5.6427107766765496E-5</v>
      </c>
      <c r="AK6" s="9">
        <f>AB6*T6</f>
        <v>2.2667369652934867E-4</v>
      </c>
      <c r="AL6" s="9">
        <f>AB6*U6</f>
        <v>8.0409907079683258E-8</v>
      </c>
      <c r="AM6" s="9">
        <f>AB6*V6</f>
        <v>-6.4258009539959012E-7</v>
      </c>
      <c r="AN6" s="9">
        <f>AB6*W6</f>
        <v>-1.2320170145217859E-3</v>
      </c>
      <c r="AO6" s="9">
        <f>AB6*X6</f>
        <v>-1.8947189918374054E-2</v>
      </c>
      <c r="AP6" s="9">
        <f>AB6*Y6</f>
        <v>2.0493404722302641E-2</v>
      </c>
      <c r="AQ6" s="9">
        <f>AB6*Z6</f>
        <v>9.0044335362154412E-9</v>
      </c>
      <c r="AR6" s="9">
        <f>AB6*AA6</f>
        <v>5.8341476589337297E-2</v>
      </c>
    </row>
    <row r="7" spans="1:44" ht="51" x14ac:dyDescent="0.35">
      <c r="A7" s="9" t="s">
        <v>119</v>
      </c>
      <c r="B7" s="9" t="s">
        <v>49</v>
      </c>
      <c r="C7" s="9" t="s">
        <v>105</v>
      </c>
      <c r="D7" s="9" t="s">
        <v>167</v>
      </c>
      <c r="E7" s="9" t="s">
        <v>116</v>
      </c>
      <c r="F7" s="9" t="s">
        <v>2</v>
      </c>
      <c r="G7" s="9" t="s">
        <v>167</v>
      </c>
      <c r="H7" s="9">
        <v>-0.2</v>
      </c>
      <c r="I7" s="9" t="s">
        <v>183</v>
      </c>
      <c r="J7" s="9" t="b">
        <v>1</v>
      </c>
      <c r="L7" s="9">
        <f>AC10*AB10</f>
        <v>-2.3023977455832751E-2</v>
      </c>
      <c r="M7" s="9">
        <f>AD10*AB10</f>
        <v>3.179239266965986E-10</v>
      </c>
      <c r="N7" s="9">
        <f>AE10*AB10</f>
        <v>9.9878983140395565E-12</v>
      </c>
      <c r="O7" s="9">
        <f>AF10*AB10</f>
        <v>9.6593600187259406E-11</v>
      </c>
      <c r="P7" s="9">
        <f>AG10*AB10</f>
        <v>-2.004305351365722E-10</v>
      </c>
      <c r="Q7" s="9">
        <f>AH10*AB10</f>
        <v>-2.6726065919591212E-5</v>
      </c>
      <c r="R7" s="9">
        <f>AI10*AB10</f>
        <v>-9.8347993224121733E-3</v>
      </c>
      <c r="S7" s="9">
        <f>AJ10*AB10</f>
        <v>-7.0533884708456868E-5</v>
      </c>
      <c r="T7" s="9">
        <f>AK10*AB10</f>
        <v>-2.8334212066168584E-4</v>
      </c>
      <c r="U7" s="9">
        <f>AL10*AB10</f>
        <v>-1.0051238384960407E-7</v>
      </c>
      <c r="V7" s="9">
        <f>AM10*AB10</f>
        <v>8.0322511924948757E-7</v>
      </c>
      <c r="W7" s="9">
        <f>AN10*AB10</f>
        <v>1.5400212681522321E-3</v>
      </c>
      <c r="X7" s="9">
        <f>AO10*AB10</f>
        <v>2.3683987397967565E-2</v>
      </c>
      <c r="Y7" s="9">
        <f>AP10*AB10</f>
        <v>-2.5616755902878298E-2</v>
      </c>
      <c r="Z7" s="9">
        <f>AQ10*AB10</f>
        <v>-1.1255541920269301E-8</v>
      </c>
      <c r="AA7" s="9">
        <f>AR10*AB10</f>
        <v>-7.2926845736671617E-2</v>
      </c>
      <c r="AB7" s="9">
        <f t="shared" si="1"/>
        <v>-0.2</v>
      </c>
      <c r="AC7" s="9">
        <f>AB7*L7</f>
        <v>4.6047954911665502E-3</v>
      </c>
      <c r="AD7" s="9">
        <f>AB7*M7</f>
        <v>-6.3584785339319728E-11</v>
      </c>
      <c r="AE7" s="9">
        <f>AB7*N7</f>
        <v>-1.9975796628079114E-12</v>
      </c>
      <c r="AF7" s="9">
        <f>AB7*O7</f>
        <v>-1.9318720037451884E-11</v>
      </c>
      <c r="AG7" s="9">
        <f>AB7*P7</f>
        <v>4.0086107027314443E-11</v>
      </c>
      <c r="AH7" s="9">
        <f>AB7*Q7</f>
        <v>5.3452131839182423E-6</v>
      </c>
      <c r="AI7" s="9">
        <f>AB7*R7</f>
        <v>1.9669598644824348E-3</v>
      </c>
      <c r="AJ7" s="9">
        <f>AB7*S7</f>
        <v>1.4106776941691374E-5</v>
      </c>
      <c r="AK7" s="9">
        <f>AB7*T7</f>
        <v>5.6668424132337168E-5</v>
      </c>
      <c r="AL7" s="9">
        <f>AB7*U7</f>
        <v>2.0102476769920815E-8</v>
      </c>
      <c r="AM7" s="9">
        <f>AB7*V7</f>
        <v>-1.6064502384989753E-7</v>
      </c>
      <c r="AN7" s="9">
        <f>AB7*W7</f>
        <v>-3.0800425363044647E-4</v>
      </c>
      <c r="AO7" s="9">
        <f>AB7*X7</f>
        <v>-4.7367974795935134E-3</v>
      </c>
      <c r="AP7" s="9">
        <f>AB7*Y7</f>
        <v>5.1233511805756603E-3</v>
      </c>
      <c r="AQ7" s="9">
        <f>AB7*Z7</f>
        <v>2.2511083840538603E-9</v>
      </c>
      <c r="AR7" s="9">
        <f>AB7*AA7</f>
        <v>1.4585369147334324E-2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2.3023977455832751E-2</v>
      </c>
      <c r="AD8" s="9">
        <f t="shared" si="3"/>
        <v>-3.179239266965986E-10</v>
      </c>
      <c r="AE8" s="9">
        <f t="shared" si="3"/>
        <v>-9.9878983140395565E-12</v>
      </c>
      <c r="AF8" s="9">
        <f t="shared" si="3"/>
        <v>-9.6593600187259406E-11</v>
      </c>
      <c r="AG8" s="9">
        <f t="shared" si="3"/>
        <v>2.004305351365722E-10</v>
      </c>
      <c r="AH8" s="9">
        <f t="shared" si="3"/>
        <v>2.6726065919591212E-5</v>
      </c>
      <c r="AI8" s="9">
        <f t="shared" si="3"/>
        <v>9.8347993224121733E-3</v>
      </c>
      <c r="AJ8" s="9">
        <f t="shared" si="3"/>
        <v>7.0533884708456868E-5</v>
      </c>
      <c r="AK8" s="9">
        <f t="shared" si="3"/>
        <v>2.8334212066168584E-4</v>
      </c>
      <c r="AL8" s="9">
        <f t="shared" si="3"/>
        <v>1.0051238384960407E-7</v>
      </c>
      <c r="AM8" s="9">
        <f t="shared" si="3"/>
        <v>-8.0322511924948757E-7</v>
      </c>
      <c r="AN8" s="9">
        <f t="shared" si="3"/>
        <v>-1.5400212681522321E-3</v>
      </c>
      <c r="AO8" s="9">
        <f t="shared" si="3"/>
        <v>-2.3683987397967565E-2</v>
      </c>
      <c r="AP8" s="9">
        <f t="shared" si="3"/>
        <v>2.5616755902878298E-2</v>
      </c>
      <c r="AQ8" s="9">
        <f t="shared" si="3"/>
        <v>1.1255541920269301E-8</v>
      </c>
      <c r="AR8" s="9">
        <f t="shared" si="3"/>
        <v>7.2926845736671617E-2</v>
      </c>
    </row>
    <row r="9" spans="1:44" ht="88.5" x14ac:dyDescent="0.35">
      <c r="A9" s="9" t="s">
        <v>120</v>
      </c>
      <c r="B9" s="9" t="s">
        <v>50</v>
      </c>
      <c r="C9" s="9" t="s">
        <v>105</v>
      </c>
      <c r="D9" s="9" t="s">
        <v>167</v>
      </c>
      <c r="E9" s="9" t="s">
        <v>118</v>
      </c>
      <c r="F9" s="9" t="s">
        <v>48</v>
      </c>
      <c r="G9" s="9" t="s">
        <v>167</v>
      </c>
      <c r="H9" s="9">
        <v>-1</v>
      </c>
      <c r="I9" s="9" t="s">
        <v>183</v>
      </c>
      <c r="J9" s="9" t="b">
        <v>1</v>
      </c>
      <c r="L9" s="9">
        <f>AC25*AB25</f>
        <v>-2.3023977455832751E-2</v>
      </c>
      <c r="M9" s="9">
        <f>AD25*AB25</f>
        <v>3.179239266965986E-10</v>
      </c>
      <c r="N9" s="9">
        <f>AE25*AB25</f>
        <v>9.9878983140395565E-12</v>
      </c>
      <c r="O9" s="9">
        <f>AF25*AB25</f>
        <v>9.6593600187259406E-11</v>
      </c>
      <c r="P9" s="9">
        <f>AG25*AB25</f>
        <v>-2.004305351365722E-10</v>
      </c>
      <c r="Q9" s="9">
        <f>AH25*AB25</f>
        <v>-2.6726065919591212E-5</v>
      </c>
      <c r="R9" s="9">
        <f>AI25*AB25</f>
        <v>-9.8347993224121733E-3</v>
      </c>
      <c r="S9" s="9">
        <f>AJ25*AB25</f>
        <v>-7.0533884708456868E-5</v>
      </c>
      <c r="T9" s="9">
        <f>AK25*AB25</f>
        <v>-2.8334212066168584E-4</v>
      </c>
      <c r="U9" s="9">
        <f>AL25*AB25</f>
        <v>-1.0051238384960407E-7</v>
      </c>
      <c r="V9" s="9">
        <f>AM25*AB25</f>
        <v>8.0322511924948757E-7</v>
      </c>
      <c r="W9" s="9">
        <f>AN25*AB25</f>
        <v>1.5400212681522321E-3</v>
      </c>
      <c r="X9" s="9">
        <f>AO25*AB25</f>
        <v>2.3683987397967565E-2</v>
      </c>
      <c r="Y9" s="9">
        <f>AP25*AB25</f>
        <v>-2.5616755902878298E-2</v>
      </c>
      <c r="Z9" s="9">
        <f>AQ25*AB25</f>
        <v>-1.1255541920269301E-8</v>
      </c>
      <c r="AA9" s="9">
        <f>AR25*AB25</f>
        <v>-7.2926845736671617E-2</v>
      </c>
      <c r="AB9" s="9">
        <f t="shared" si="1"/>
        <v>-1</v>
      </c>
      <c r="AC9" s="9">
        <f>AB9*L9</f>
        <v>2.3023977455832751E-2</v>
      </c>
      <c r="AD9" s="9">
        <f>AB9*M9</f>
        <v>-3.179239266965986E-10</v>
      </c>
      <c r="AE9" s="9">
        <f>AB9*N9</f>
        <v>-9.9878983140395565E-12</v>
      </c>
      <c r="AF9" s="9">
        <f>AB9*O9</f>
        <v>-9.6593600187259406E-11</v>
      </c>
      <c r="AG9" s="9">
        <f>AB9*P9</f>
        <v>2.004305351365722E-10</v>
      </c>
      <c r="AH9" s="9">
        <f>AB9*Q9</f>
        <v>2.6726065919591212E-5</v>
      </c>
      <c r="AI9" s="9">
        <f>AB9*R9</f>
        <v>9.8347993224121733E-3</v>
      </c>
      <c r="AJ9" s="9">
        <f>AB9*S9</f>
        <v>7.0533884708456868E-5</v>
      </c>
      <c r="AK9" s="9">
        <f>AB9*T9</f>
        <v>2.8334212066168584E-4</v>
      </c>
      <c r="AL9" s="9">
        <f>AB9*U9</f>
        <v>1.0051238384960407E-7</v>
      </c>
      <c r="AM9" s="9">
        <f>AB9*V9</f>
        <v>-8.0322511924948757E-7</v>
      </c>
      <c r="AN9" s="9">
        <f>AB9*W9</f>
        <v>-1.5400212681522321E-3</v>
      </c>
      <c r="AO9" s="9">
        <f>AB9*X9</f>
        <v>-2.3683987397967565E-2</v>
      </c>
      <c r="AP9" s="9">
        <f>AB9*Y9</f>
        <v>2.5616755902878298E-2</v>
      </c>
      <c r="AQ9" s="9">
        <f>AB9*Z9</f>
        <v>1.1255541920269301E-8</v>
      </c>
      <c r="AR9" s="9">
        <f>AB9*AA9</f>
        <v>7.2926845736671617E-2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2.3023977455832751E-2</v>
      </c>
      <c r="AD10" s="9">
        <f t="shared" si="4"/>
        <v>-3.179239266965986E-10</v>
      </c>
      <c r="AE10" s="9">
        <f t="shared" si="4"/>
        <v>-9.9878983140395565E-12</v>
      </c>
      <c r="AF10" s="9">
        <f t="shared" si="4"/>
        <v>-9.6593600187259406E-11</v>
      </c>
      <c r="AG10" s="9">
        <f t="shared" si="4"/>
        <v>2.004305351365722E-10</v>
      </c>
      <c r="AH10" s="9">
        <f t="shared" si="4"/>
        <v>2.6726065919591212E-5</v>
      </c>
      <c r="AI10" s="9">
        <f t="shared" si="4"/>
        <v>9.8347993224121733E-3</v>
      </c>
      <c r="AJ10" s="9">
        <f t="shared" si="4"/>
        <v>7.0533884708456868E-5</v>
      </c>
      <c r="AK10" s="9">
        <f t="shared" si="4"/>
        <v>2.8334212066168584E-4</v>
      </c>
      <c r="AL10" s="9">
        <f t="shared" si="4"/>
        <v>1.0051238384960407E-7</v>
      </c>
      <c r="AM10" s="9">
        <f t="shared" si="4"/>
        <v>-8.0322511924948757E-7</v>
      </c>
      <c r="AN10" s="9">
        <f t="shared" si="4"/>
        <v>-1.5400212681522321E-3</v>
      </c>
      <c r="AO10" s="9">
        <f t="shared" si="4"/>
        <v>-2.3683987397967565E-2</v>
      </c>
      <c r="AP10" s="9">
        <f t="shared" si="4"/>
        <v>2.5616755902878298E-2</v>
      </c>
      <c r="AQ10" s="9">
        <f t="shared" si="4"/>
        <v>1.1255541920269301E-8</v>
      </c>
      <c r="AR10" s="9">
        <f t="shared" si="4"/>
        <v>7.2926845736671617E-2</v>
      </c>
    </row>
    <row r="11" spans="1:44" ht="88.5" x14ac:dyDescent="0.35">
      <c r="A11" s="9" t="s">
        <v>121</v>
      </c>
      <c r="B11" s="9" t="s">
        <v>51</v>
      </c>
      <c r="C11" s="9" t="s">
        <v>105</v>
      </c>
      <c r="D11" s="9" t="s">
        <v>167</v>
      </c>
      <c r="E11" s="9" t="s">
        <v>119</v>
      </c>
      <c r="F11" s="9" t="s">
        <v>49</v>
      </c>
      <c r="G11" s="9" t="s">
        <v>167</v>
      </c>
      <c r="H11" s="9">
        <v>-1</v>
      </c>
      <c r="I11" s="9" t="s">
        <v>183</v>
      </c>
      <c r="J11" s="9" t="b">
        <v>1</v>
      </c>
      <c r="L11" s="9">
        <f>AC69*AB69</f>
        <v>-2.3023977455832751E-2</v>
      </c>
      <c r="M11" s="9">
        <f>AD69*AB69</f>
        <v>3.179239266965986E-10</v>
      </c>
      <c r="N11" s="9">
        <f>AE69*AB69</f>
        <v>9.9878983140395565E-12</v>
      </c>
      <c r="O11" s="9">
        <f>AF69*AB69</f>
        <v>9.6593600187259406E-11</v>
      </c>
      <c r="P11" s="9">
        <f>AG69*AB69</f>
        <v>-2.004305351365722E-10</v>
      </c>
      <c r="Q11" s="9">
        <f>AH69*AB69</f>
        <v>-2.6726065919591212E-5</v>
      </c>
      <c r="R11" s="9">
        <f>AI69*AB69</f>
        <v>-9.8347993224121733E-3</v>
      </c>
      <c r="S11" s="9">
        <f>AJ69*AB69</f>
        <v>-7.0533884708456868E-5</v>
      </c>
      <c r="T11" s="9">
        <f>AK69*AB69</f>
        <v>-2.8334212066168584E-4</v>
      </c>
      <c r="U11" s="9">
        <f>AL69*AB69</f>
        <v>-1.0051238384960407E-7</v>
      </c>
      <c r="V11" s="9">
        <f>AM69*AB69</f>
        <v>8.0322511924948757E-7</v>
      </c>
      <c r="W11" s="9">
        <f>AN69*AB69</f>
        <v>1.5400212681522321E-3</v>
      </c>
      <c r="X11" s="9">
        <f>AO69*AB69</f>
        <v>2.3683987397967565E-2</v>
      </c>
      <c r="Y11" s="9">
        <f>AP69*AB69</f>
        <v>-2.5616755902878298E-2</v>
      </c>
      <c r="Z11" s="9">
        <f>AQ69*AB69</f>
        <v>-1.1255541920269301E-8</v>
      </c>
      <c r="AA11" s="9">
        <f>AR69*AB69</f>
        <v>-7.2926845736671617E-2</v>
      </c>
      <c r="AB11" s="9">
        <f t="shared" si="1"/>
        <v>-1</v>
      </c>
      <c r="AC11" s="9">
        <f>AB11*L11</f>
        <v>2.3023977455832751E-2</v>
      </c>
      <c r="AD11" s="9">
        <f>AB11*M11</f>
        <v>-3.179239266965986E-10</v>
      </c>
      <c r="AE11" s="9">
        <f>AB11*N11</f>
        <v>-9.9878983140395565E-12</v>
      </c>
      <c r="AF11" s="9">
        <f>AB11*O11</f>
        <v>-9.6593600187259406E-11</v>
      </c>
      <c r="AG11" s="9">
        <f>AB11*P11</f>
        <v>2.004305351365722E-10</v>
      </c>
      <c r="AH11" s="9">
        <f>AB11*Q11</f>
        <v>2.6726065919591212E-5</v>
      </c>
      <c r="AI11" s="9">
        <f>AB11*R11</f>
        <v>9.8347993224121733E-3</v>
      </c>
      <c r="AJ11" s="9">
        <f>AB11*S11</f>
        <v>7.0533884708456868E-5</v>
      </c>
      <c r="AK11" s="9">
        <f>AB11*T11</f>
        <v>2.8334212066168584E-4</v>
      </c>
      <c r="AL11" s="9">
        <f>AB11*U11</f>
        <v>1.0051238384960407E-7</v>
      </c>
      <c r="AM11" s="9">
        <f>AB11*V11</f>
        <v>-8.0322511924948757E-7</v>
      </c>
      <c r="AN11" s="9">
        <f>AB11*W11</f>
        <v>-1.5400212681522321E-3</v>
      </c>
      <c r="AO11" s="9">
        <f>AB11*X11</f>
        <v>-2.3683987397967565E-2</v>
      </c>
      <c r="AP11" s="9">
        <f>AB11*Y11</f>
        <v>2.5616755902878298E-2</v>
      </c>
      <c r="AQ11" s="9">
        <f>AB11*Z11</f>
        <v>1.1255541920269301E-8</v>
      </c>
      <c r="AR11" s="9">
        <f>AB11*AA11</f>
        <v>7.2926845736671617E-2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0.10170279745120045</v>
      </c>
      <c r="AD12" s="9">
        <f t="shared" si="5"/>
        <v>1.1839431320647882E-8</v>
      </c>
      <c r="AE12" s="9">
        <f t="shared" si="5"/>
        <v>1.8273373430787987E-9</v>
      </c>
      <c r="AF12" s="9">
        <f t="shared" si="5"/>
        <v>5.9880231294564123E-9</v>
      </c>
      <c r="AG12" s="9">
        <f t="shared" si="5"/>
        <v>9.7878474250535511E-9</v>
      </c>
      <c r="AH12" s="9">
        <f t="shared" si="5"/>
        <v>3.6177205426568878E-3</v>
      </c>
      <c r="AI12" s="9">
        <f t="shared" si="5"/>
        <v>3.7892636710312841E-4</v>
      </c>
      <c r="AJ12" s="9">
        <f t="shared" si="5"/>
        <v>1.1992616981278082E-3</v>
      </c>
      <c r="AK12" s="9">
        <f t="shared" si="5"/>
        <v>5.2068353276617258E-3</v>
      </c>
      <c r="AL12" s="9">
        <f t="shared" si="5"/>
        <v>5.8544683478722437E-7</v>
      </c>
      <c r="AM12" s="9">
        <f t="shared" si="5"/>
        <v>1.3177624841608952E-4</v>
      </c>
      <c r="AN12" s="9">
        <f t="shared" si="5"/>
        <v>6.6096596805934493E-2</v>
      </c>
      <c r="AO12" s="9">
        <f t="shared" si="5"/>
        <v>0.55353953798758315</v>
      </c>
      <c r="AP12" s="9">
        <f t="shared" si="5"/>
        <v>8.7556494499776583E-3</v>
      </c>
      <c r="AQ12" s="9">
        <f t="shared" si="5"/>
        <v>1.3670661323297642E-7</v>
      </c>
      <c r="AR12" s="9">
        <f t="shared" si="5"/>
        <v>0.78817079966111447</v>
      </c>
    </row>
    <row r="13" spans="1:44" ht="51" x14ac:dyDescent="0.35">
      <c r="A13" s="9" t="s">
        <v>122</v>
      </c>
      <c r="B13" s="9" t="s">
        <v>52</v>
      </c>
      <c r="C13" s="9" t="s">
        <v>105</v>
      </c>
      <c r="D13" s="9" t="s">
        <v>167</v>
      </c>
      <c r="E13" s="9" t="s">
        <v>117</v>
      </c>
      <c r="F13" s="9" t="s">
        <v>3</v>
      </c>
      <c r="G13" s="9" t="s">
        <v>167</v>
      </c>
      <c r="H13" s="9">
        <v>-0.6</v>
      </c>
      <c r="I13" s="9" t="s">
        <v>183</v>
      </c>
      <c r="J13" s="9" t="b">
        <v>1</v>
      </c>
      <c r="L13" s="9">
        <f>AC15*AB15</f>
        <v>-0.10170279745120045</v>
      </c>
      <c r="M13" s="9">
        <f>AD15*AB15</f>
        <v>-1.1839431320647882E-8</v>
      </c>
      <c r="N13" s="9">
        <f>AE15*AB15</f>
        <v>-1.8273373430787987E-9</v>
      </c>
      <c r="O13" s="9">
        <f>AF15*AB15</f>
        <v>-5.9880231294564123E-9</v>
      </c>
      <c r="P13" s="9">
        <f>AG15*AB15</f>
        <v>-9.7878474250535511E-9</v>
      </c>
      <c r="Q13" s="9">
        <f>AH15*AB15</f>
        <v>-3.6177205426568878E-3</v>
      </c>
      <c r="R13" s="9">
        <f>AI15*AB15</f>
        <v>-3.7892636710312841E-4</v>
      </c>
      <c r="S13" s="9">
        <f>AJ15*AB15</f>
        <v>-1.1992616981278082E-3</v>
      </c>
      <c r="T13" s="9">
        <f>AK15*AB15</f>
        <v>-5.2068353276617258E-3</v>
      </c>
      <c r="U13" s="9">
        <f>AL15*AB15</f>
        <v>-5.8544683478722437E-7</v>
      </c>
      <c r="V13" s="9">
        <f>AM15*AB15</f>
        <v>-1.3177624841608952E-4</v>
      </c>
      <c r="W13" s="9">
        <f>AN15*AB15</f>
        <v>-6.6096596805934493E-2</v>
      </c>
      <c r="X13" s="9">
        <f>AO15*AB15</f>
        <v>-0.55353953798758315</v>
      </c>
      <c r="Y13" s="9">
        <f>AP15*AB15</f>
        <v>-8.7556494499776583E-3</v>
      </c>
      <c r="Z13" s="9">
        <f>AQ15*AB15</f>
        <v>-1.3670661323297642E-7</v>
      </c>
      <c r="AA13" s="9">
        <f>AR15*AB15</f>
        <v>-0.78817079966111447</v>
      </c>
      <c r="AB13" s="9">
        <f t="shared" si="1"/>
        <v>-0.6</v>
      </c>
      <c r="AC13" s="9">
        <f>AB13*L13</f>
        <v>6.1021678470720264E-2</v>
      </c>
      <c r="AD13" s="9">
        <f>AB13*M13</f>
        <v>7.1036587923887289E-9</v>
      </c>
      <c r="AE13" s="9">
        <f>AB13*N13</f>
        <v>1.0964024058472792E-9</v>
      </c>
      <c r="AF13" s="9">
        <f>AB13*O13</f>
        <v>3.5928138776738474E-9</v>
      </c>
      <c r="AG13" s="9">
        <f>AB13*P13</f>
        <v>5.8727084550321305E-9</v>
      </c>
      <c r="AH13" s="9">
        <f>AB13*Q13</f>
        <v>2.1706323255941324E-3</v>
      </c>
      <c r="AI13" s="9">
        <f>AB13*R13</f>
        <v>2.2735582026187702E-4</v>
      </c>
      <c r="AJ13" s="9">
        <f>AB13*S13</f>
        <v>7.1955701887668495E-4</v>
      </c>
      <c r="AK13" s="9">
        <f>AB13*T13</f>
        <v>3.1241011965970353E-3</v>
      </c>
      <c r="AL13" s="9">
        <f>AB13*U13</f>
        <v>3.512681008723346E-7</v>
      </c>
      <c r="AM13" s="9">
        <f>AB13*V13</f>
        <v>7.9065749049653713E-5</v>
      </c>
      <c r="AN13" s="9">
        <f>AB13*W13</f>
        <v>3.9657958083560693E-2</v>
      </c>
      <c r="AO13" s="9">
        <f>AB13*X13</f>
        <v>0.33212372279254987</v>
      </c>
      <c r="AP13" s="9">
        <f>AB13*Y13</f>
        <v>5.2533896699865947E-3</v>
      </c>
      <c r="AQ13" s="9">
        <f>AB13*Z13</f>
        <v>8.2023967939785854E-8</v>
      </c>
      <c r="AR13" s="9">
        <f>AB13*AA13</f>
        <v>0.47290247979666866</v>
      </c>
    </row>
    <row r="14" spans="1:44" ht="51" x14ac:dyDescent="0.35">
      <c r="A14" s="9" t="s">
        <v>123</v>
      </c>
      <c r="B14" s="9" t="s">
        <v>53</v>
      </c>
      <c r="C14" s="9" t="s">
        <v>105</v>
      </c>
      <c r="D14" s="9" t="s">
        <v>167</v>
      </c>
      <c r="E14" s="9" t="s">
        <v>117</v>
      </c>
      <c r="F14" s="9" t="s">
        <v>3</v>
      </c>
      <c r="G14" s="9" t="s">
        <v>167</v>
      </c>
      <c r="H14" s="9">
        <v>-0.4</v>
      </c>
      <c r="I14" s="9" t="s">
        <v>183</v>
      </c>
      <c r="J14" s="9" t="b">
        <v>1</v>
      </c>
      <c r="L14" s="9">
        <f>AC20*AB20</f>
        <v>-0.10170279745120045</v>
      </c>
      <c r="M14" s="9">
        <f>AD20*AB20</f>
        <v>-1.1839431320647882E-8</v>
      </c>
      <c r="N14" s="9">
        <f>AE20*AB20</f>
        <v>-1.8273373430787987E-9</v>
      </c>
      <c r="O14" s="9">
        <f>AF20*AB20</f>
        <v>-5.9880231294564123E-9</v>
      </c>
      <c r="P14" s="9">
        <f>AG20*AB20</f>
        <v>-9.7878474250535511E-9</v>
      </c>
      <c r="Q14" s="9">
        <f>AH20*AB20</f>
        <v>-3.6177205426568878E-3</v>
      </c>
      <c r="R14" s="9">
        <f>AI20*AB20</f>
        <v>-3.7892636710312841E-4</v>
      </c>
      <c r="S14" s="9">
        <f>AJ20*AB20</f>
        <v>-1.1992616981278082E-3</v>
      </c>
      <c r="T14" s="9">
        <f>AK20*AB20</f>
        <v>-5.2068353276617258E-3</v>
      </c>
      <c r="U14" s="9">
        <f>AL20*AB20</f>
        <v>-5.8544683478722437E-7</v>
      </c>
      <c r="V14" s="9">
        <f>AM20*AB20</f>
        <v>-1.3177624841608952E-4</v>
      </c>
      <c r="W14" s="9">
        <f>AN20*AB20</f>
        <v>-6.6096596805934493E-2</v>
      </c>
      <c r="X14" s="9">
        <f>AO20*AB20</f>
        <v>-0.55353953798758315</v>
      </c>
      <c r="Y14" s="9">
        <f>AP20*AB20</f>
        <v>-8.7556494499776583E-3</v>
      </c>
      <c r="Z14" s="9">
        <f>AQ20*AB20</f>
        <v>-1.3670661323297642E-7</v>
      </c>
      <c r="AA14" s="9">
        <f>AR20*AB20</f>
        <v>-0.78817079966111447</v>
      </c>
      <c r="AB14" s="9">
        <f t="shared" si="1"/>
        <v>-0.4</v>
      </c>
      <c r="AC14" s="9">
        <f>AB14*L14</f>
        <v>4.0681118980480185E-2</v>
      </c>
      <c r="AD14" s="9">
        <f>AB14*M14</f>
        <v>4.7357725282591529E-9</v>
      </c>
      <c r="AE14" s="9">
        <f>AB14*N14</f>
        <v>7.3093493723151951E-10</v>
      </c>
      <c r="AF14" s="9">
        <f>AB14*O14</f>
        <v>2.3952092517825649E-9</v>
      </c>
      <c r="AG14" s="9">
        <f>AB14*P14</f>
        <v>3.9151389700214206E-9</v>
      </c>
      <c r="AH14" s="9">
        <f>AB14*Q14</f>
        <v>1.4470882170627552E-3</v>
      </c>
      <c r="AI14" s="9">
        <f>AB14*R14</f>
        <v>1.5157054684125139E-4</v>
      </c>
      <c r="AJ14" s="9">
        <f>AB14*S14</f>
        <v>4.797046792511233E-4</v>
      </c>
      <c r="AK14" s="9">
        <f>AB14*T14</f>
        <v>2.0827341310646905E-3</v>
      </c>
      <c r="AL14" s="9">
        <f>AB14*U14</f>
        <v>2.3417873391488977E-7</v>
      </c>
      <c r="AM14" s="9">
        <f>AB14*V14</f>
        <v>5.2710499366435811E-5</v>
      </c>
      <c r="AN14" s="9">
        <f>AB14*W14</f>
        <v>2.64386387223738E-2</v>
      </c>
      <c r="AO14" s="9">
        <f>AB14*X14</f>
        <v>0.22141581519503328</v>
      </c>
      <c r="AP14" s="9">
        <f>AB14*Y14</f>
        <v>3.5022597799910637E-3</v>
      </c>
      <c r="AQ14" s="9">
        <f>AB14*Z14</f>
        <v>5.4682645293190572E-8</v>
      </c>
      <c r="AR14" s="9">
        <f>AB14*AA14</f>
        <v>0.31526831986444581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0.10170279745120045</v>
      </c>
      <c r="AD15" s="9">
        <f t="shared" si="6"/>
        <v>1.1839431320647882E-8</v>
      </c>
      <c r="AE15" s="9">
        <f t="shared" si="6"/>
        <v>1.8273373430787987E-9</v>
      </c>
      <c r="AF15" s="9">
        <f t="shared" si="6"/>
        <v>5.9880231294564123E-9</v>
      </c>
      <c r="AG15" s="9">
        <f t="shared" si="6"/>
        <v>9.7878474250535511E-9</v>
      </c>
      <c r="AH15" s="9">
        <f t="shared" si="6"/>
        <v>3.6177205426568878E-3</v>
      </c>
      <c r="AI15" s="9">
        <f t="shared" si="6"/>
        <v>3.7892636710312841E-4</v>
      </c>
      <c r="AJ15" s="9">
        <f t="shared" si="6"/>
        <v>1.1992616981278082E-3</v>
      </c>
      <c r="AK15" s="9">
        <f t="shared" si="6"/>
        <v>5.2068353276617258E-3</v>
      </c>
      <c r="AL15" s="9">
        <f t="shared" si="6"/>
        <v>5.8544683478722437E-7</v>
      </c>
      <c r="AM15" s="9">
        <f t="shared" si="6"/>
        <v>1.3177624841608952E-4</v>
      </c>
      <c r="AN15" s="9">
        <f t="shared" si="6"/>
        <v>6.6096596805934493E-2</v>
      </c>
      <c r="AO15" s="9">
        <f t="shared" si="6"/>
        <v>0.55353953798758315</v>
      </c>
      <c r="AP15" s="9">
        <f t="shared" si="6"/>
        <v>8.7556494499776583E-3</v>
      </c>
      <c r="AQ15" s="9">
        <f t="shared" si="6"/>
        <v>1.3670661323297642E-7</v>
      </c>
      <c r="AR15" s="9">
        <f t="shared" si="6"/>
        <v>0.78817079966111447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-5.3249633179016161E-2</v>
      </c>
      <c r="M16" s="9">
        <f>AD38*AB38</f>
        <v>-2.7211655085133017E-9</v>
      </c>
      <c r="N16" s="9">
        <f>AE38*AB38</f>
        <v>-1.9696088757067094E-9</v>
      </c>
      <c r="O16" s="9">
        <f>AF38*AB38</f>
        <v>-2.1282344804883843E-9</v>
      </c>
      <c r="P16" s="9">
        <f>AG38*AB38</f>
        <v>-1.0760169453008724E-8</v>
      </c>
      <c r="Q16" s="9">
        <f>AH38*AB38</f>
        <v>-1.9595100580184163E-3</v>
      </c>
      <c r="R16" s="9">
        <f>AI38*AB38</f>
        <v>-6.0213826123141278E-5</v>
      </c>
      <c r="S16" s="9">
        <f>AJ38*AB38</f>
        <v>-2.1647570927927741E-3</v>
      </c>
      <c r="T16" s="9">
        <f>AK38*AB38</f>
        <v>-9.5889040798500282E-3</v>
      </c>
      <c r="U16" s="9">
        <f>AL38*AB38</f>
        <v>-4.8334895210931533E-7</v>
      </c>
      <c r="V16" s="9">
        <f>AM38*AB38</f>
        <v>-8.301842167669421E-5</v>
      </c>
      <c r="W16" s="9">
        <f>AN38*AB38</f>
        <v>-2.1461498817616737E-2</v>
      </c>
      <c r="X16" s="9">
        <f>AO38*AB38</f>
        <v>-0.41129567784477733</v>
      </c>
      <c r="Y16" s="9">
        <f>AP38*AB38</f>
        <v>-1.4898848721817867E-2</v>
      </c>
      <c r="Z16" s="9">
        <f>AQ38*AB38</f>
        <v>-1.0019539193421383E-7</v>
      </c>
      <c r="AA16" s="9">
        <f>AR38*AB38</f>
        <v>-0.24575132623519574</v>
      </c>
      <c r="AB16" s="9">
        <f>-1+Parameter!G4</f>
        <v>-0.5</v>
      </c>
      <c r="AC16" s="9">
        <f>AB16*L16</f>
        <v>2.662481658950808E-2</v>
      </c>
      <c r="AD16" s="9">
        <f>AB16*M16</f>
        <v>1.3605827542566509E-9</v>
      </c>
      <c r="AE16" s="9">
        <f>AB16*N16</f>
        <v>9.8480443785335472E-10</v>
      </c>
      <c r="AF16" s="9">
        <f>AB16*O16</f>
        <v>1.0641172402441921E-9</v>
      </c>
      <c r="AG16" s="9">
        <f>AB16*P16</f>
        <v>5.3800847265043621E-9</v>
      </c>
      <c r="AH16" s="9">
        <f>AB16*Q16</f>
        <v>9.7975502900920814E-4</v>
      </c>
      <c r="AI16" s="9">
        <f>AB16*R16</f>
        <v>3.0106913061570639E-5</v>
      </c>
      <c r="AJ16" s="9">
        <f>AB16*S16</f>
        <v>1.0823785463963871E-3</v>
      </c>
      <c r="AK16" s="9">
        <f>AB16*T16</f>
        <v>4.7944520399250141E-3</v>
      </c>
      <c r="AL16" s="9">
        <f>AB16*U16</f>
        <v>2.4167447605465766E-7</v>
      </c>
      <c r="AM16" s="9">
        <f>AB16*V16</f>
        <v>4.1509210838347105E-5</v>
      </c>
      <c r="AN16" s="9">
        <f>AB16*W16</f>
        <v>1.0730749408808369E-2</v>
      </c>
      <c r="AO16" s="9">
        <f>AB16*X16</f>
        <v>0.20564783892238866</v>
      </c>
      <c r="AP16" s="9">
        <f>AB16*Y16</f>
        <v>7.4494243609089334E-3</v>
      </c>
      <c r="AQ16" s="9">
        <f>AB16*Z16</f>
        <v>5.0097695967106917E-8</v>
      </c>
      <c r="AR16" s="9">
        <f>AB16*AA16</f>
        <v>0.12287566311759787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-6.4406311125249555E-2</v>
      </c>
      <c r="M17" s="9">
        <f>AD51*AB51</f>
        <v>-2.3148976824386645E-9</v>
      </c>
      <c r="N17" s="9">
        <f>AE51*AB51</f>
        <v>-7.1339726566493477E-10</v>
      </c>
      <c r="O17" s="9">
        <f>AF51*AB51</f>
        <v>-2.1312910435900454E-9</v>
      </c>
      <c r="P17" s="9">
        <f>AG51*AB51</f>
        <v>4.7480560417552603E-10</v>
      </c>
      <c r="Q17" s="9">
        <f>AH51*AB51</f>
        <v>-1.2756093406896267E-4</v>
      </c>
      <c r="R17" s="9">
        <f>AI51*AB51</f>
        <v>-5.52768794438053E-5</v>
      </c>
      <c r="S17" s="9">
        <f>AJ51*AB51</f>
        <v>2.3005191280261908E-4</v>
      </c>
      <c r="T17" s="9">
        <f>AK51*AB51</f>
        <v>1.0633126548158457E-3</v>
      </c>
      <c r="U17" s="9">
        <f>AL51*AB51</f>
        <v>-2.7904806873500361E-7</v>
      </c>
      <c r="V17" s="9">
        <f>AM51*AB51</f>
        <v>-8.8036163494752928E-6</v>
      </c>
      <c r="W17" s="9">
        <f>AN51*AB51</f>
        <v>-8.8928721039368275E-3</v>
      </c>
      <c r="X17" s="9">
        <f>AO51*AB51</f>
        <v>-9.4720207442271498E-2</v>
      </c>
      <c r="Y17" s="9">
        <f>AP51*AB51</f>
        <v>7.8357860288599335E-4</v>
      </c>
      <c r="Z17" s="9">
        <f>AQ51*AB51</f>
        <v>-7.4987611921855154E-9</v>
      </c>
      <c r="AA17" s="9">
        <f>AR51*AB51</f>
        <v>-0.12436394060448758</v>
      </c>
      <c r="AB17" s="9">
        <f>-Parameter!G4</f>
        <v>-0.5</v>
      </c>
      <c r="AC17" s="9">
        <f>AB17*L17</f>
        <v>3.2203155562624777E-2</v>
      </c>
      <c r="AD17" s="9">
        <f>AB17*M17</f>
        <v>1.1574488412193322E-9</v>
      </c>
      <c r="AE17" s="9">
        <f>AB17*N17</f>
        <v>3.5669863283246739E-10</v>
      </c>
      <c r="AF17" s="9">
        <f>AB17*O17</f>
        <v>1.0656455217950227E-9</v>
      </c>
      <c r="AG17" s="9">
        <f>AB17*P17</f>
        <v>-2.3740280208776301E-10</v>
      </c>
      <c r="AH17" s="9">
        <f>AB17*Q17</f>
        <v>6.3780467034481336E-5</v>
      </c>
      <c r="AI17" s="9">
        <f>AB17*R17</f>
        <v>2.763843972190265E-5</v>
      </c>
      <c r="AJ17" s="9">
        <f>AB17*S17</f>
        <v>-1.1502595640130954E-4</v>
      </c>
      <c r="AK17" s="9">
        <f>AB17*T17</f>
        <v>-5.3165632740792286E-4</v>
      </c>
      <c r="AL17" s="9">
        <f>AB17*U17</f>
        <v>1.395240343675018E-7</v>
      </c>
      <c r="AM17" s="9">
        <f>AB17*V17</f>
        <v>4.4018081747376464E-6</v>
      </c>
      <c r="AN17" s="9">
        <f>AB17*W17</f>
        <v>4.4464360519684137E-3</v>
      </c>
      <c r="AO17" s="9">
        <f>AB17*X17</f>
        <v>4.7360103721135749E-2</v>
      </c>
      <c r="AP17" s="9">
        <f>AB17*Y17</f>
        <v>-3.9178930144299668E-4</v>
      </c>
      <c r="AQ17" s="9">
        <f>AB17*Z17</f>
        <v>3.7493805960927577E-9</v>
      </c>
      <c r="AR17" s="9">
        <f>AB17*AA17</f>
        <v>6.2181970302243789E-2</v>
      </c>
    </row>
    <row r="18" spans="1:44" ht="113.5" x14ac:dyDescent="0.35">
      <c r="A18" s="9" t="s">
        <v>126</v>
      </c>
      <c r="B18" s="9" t="s">
        <v>56</v>
      </c>
      <c r="C18" s="9" t="s">
        <v>107</v>
      </c>
      <c r="D18" s="9" t="s">
        <v>168</v>
      </c>
      <c r="E18" s="9" t="s">
        <v>122</v>
      </c>
      <c r="F18" s="9" t="s">
        <v>52</v>
      </c>
      <c r="G18" s="9" t="s">
        <v>167</v>
      </c>
      <c r="H18" s="9">
        <v>0.02</v>
      </c>
      <c r="I18" s="9" t="s">
        <v>183</v>
      </c>
      <c r="J18" s="9" t="b">
        <v>0</v>
      </c>
      <c r="L18" s="9">
        <v>1.277444549469027</v>
      </c>
      <c r="M18" s="9">
        <v>2.7851312638306989E-7</v>
      </c>
      <c r="N18" s="9">
        <v>7.6334995424156463E-9</v>
      </c>
      <c r="O18" s="9">
        <v>6.9825487833520586E-8</v>
      </c>
      <c r="P18" s="9">
        <v>1.7289265587047459E-7</v>
      </c>
      <c r="Q18" s="9">
        <v>7.5649351594571729E-2</v>
      </c>
      <c r="R18" s="9">
        <v>1.254954902034471E-2</v>
      </c>
      <c r="S18" s="9">
        <v>8.0659562239540038E-3</v>
      </c>
      <c r="T18" s="9">
        <v>3.5645535735060047E-2</v>
      </c>
      <c r="U18" s="9">
        <v>2.7069351356509638E-6</v>
      </c>
      <c r="V18" s="9">
        <v>3.2446784623868809E-3</v>
      </c>
      <c r="W18" s="9">
        <v>0.33213885902151752</v>
      </c>
      <c r="X18" s="9">
        <v>2.30685223648736</v>
      </c>
      <c r="Y18" s="9">
        <v>3.020850661353236E-2</v>
      </c>
      <c r="Z18" s="9">
        <v>1.1259959704016309E-6</v>
      </c>
      <c r="AA18" s="9">
        <v>17.202410982617781</v>
      </c>
      <c r="AB18" s="9">
        <f>H18</f>
        <v>0.02</v>
      </c>
      <c r="AC18" s="9">
        <f>AB18*L18</f>
        <v>2.554889098938054E-2</v>
      </c>
      <c r="AD18" s="9">
        <f>AB18*M18</f>
        <v>5.5702625276613983E-9</v>
      </c>
      <c r="AE18" s="9">
        <f>AB18*N18</f>
        <v>1.5266999084831294E-10</v>
      </c>
      <c r="AF18" s="9">
        <f>AB18*O18</f>
        <v>1.3965097566704119E-9</v>
      </c>
      <c r="AG18" s="9">
        <f>AB18*P18</f>
        <v>3.4578531174094918E-9</v>
      </c>
      <c r="AH18" s="9">
        <f>AB18*Q18</f>
        <v>1.5129870318914345E-3</v>
      </c>
      <c r="AI18" s="9">
        <f>AB18*R18</f>
        <v>2.5099098040689421E-4</v>
      </c>
      <c r="AJ18" s="9">
        <f>AB18*S18</f>
        <v>1.6131912447908008E-4</v>
      </c>
      <c r="AK18" s="9">
        <f>AB18*T18</f>
        <v>7.1291071470120097E-4</v>
      </c>
      <c r="AL18" s="9">
        <f>AB18*U18</f>
        <v>5.4138702713019276E-8</v>
      </c>
      <c r="AM18" s="9">
        <f>AB18*V18</f>
        <v>6.4893569247737615E-5</v>
      </c>
      <c r="AN18" s="9">
        <f>AB18*W18</f>
        <v>6.6427771804303502E-3</v>
      </c>
      <c r="AO18" s="9">
        <f>AB18*X18</f>
        <v>4.6137044729747202E-2</v>
      </c>
      <c r="AP18" s="9">
        <f>AB18*Y18</f>
        <v>6.0417013227064725E-4</v>
      </c>
      <c r="AQ18" s="9">
        <f>AB18*Z18</f>
        <v>2.2519919408032619E-8</v>
      </c>
      <c r="AR18" s="9">
        <f>AB18*AA18</f>
        <v>0.34404821965235566</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0.17325934309687049</v>
      </c>
      <c r="M19" s="9">
        <v>3.7511371975104991E-8</v>
      </c>
      <c r="N19" s="9">
        <v>3.3316428154466359E-9</v>
      </c>
      <c r="O19" s="9">
        <v>2.4617506107467862E-8</v>
      </c>
      <c r="P19" s="9">
        <v>1.18731238322746E-8</v>
      </c>
      <c r="Q19" s="9">
        <v>1.0611980147217639E-2</v>
      </c>
      <c r="R19" s="9">
        <v>7.0190033912760923E-4</v>
      </c>
      <c r="S19" s="9">
        <v>7.0589983653650615E-4</v>
      </c>
      <c r="T19" s="9">
        <v>2.3112890044343359E-3</v>
      </c>
      <c r="U19" s="9">
        <v>1.501096216520456E-6</v>
      </c>
      <c r="V19" s="9">
        <v>2.097166015526714E-4</v>
      </c>
      <c r="W19" s="9">
        <v>0.44276634164727358</v>
      </c>
      <c r="X19" s="9">
        <v>2.5439455061431149</v>
      </c>
      <c r="Y19" s="9">
        <v>1.0938442582410741E-2</v>
      </c>
      <c r="Z19" s="9">
        <v>6.0339617261744107E-7</v>
      </c>
      <c r="AA19" s="9">
        <v>2.5906494658891712</v>
      </c>
      <c r="AB19" s="9">
        <f>Parameter!G5</f>
        <v>0.1</v>
      </c>
      <c r="AC19" s="9">
        <f>AB19*L19</f>
        <v>1.7325934309687051E-2</v>
      </c>
      <c r="AD19" s="9">
        <f>AB19*M19</f>
        <v>3.7511371975104989E-9</v>
      </c>
      <c r="AE19" s="9">
        <f>AB19*N19</f>
        <v>3.3316428154466359E-10</v>
      </c>
      <c r="AF19" s="9">
        <f>AB19*O19</f>
        <v>2.4617506107467862E-9</v>
      </c>
      <c r="AG19" s="9">
        <f>AB19*P19</f>
        <v>1.1873123832274602E-9</v>
      </c>
      <c r="AH19" s="9">
        <f>AB19*Q19</f>
        <v>1.0611980147217639E-3</v>
      </c>
      <c r="AI19" s="9">
        <f>AB19*R19</f>
        <v>7.0190033912760923E-5</v>
      </c>
      <c r="AJ19" s="9">
        <f>AB19*S19</f>
        <v>7.0589983653650623E-5</v>
      </c>
      <c r="AK19" s="9">
        <f>AB19*T19</f>
        <v>2.3112890044343362E-4</v>
      </c>
      <c r="AL19" s="9">
        <f>AB19*U19</f>
        <v>1.5010962165204561E-7</v>
      </c>
      <c r="AM19" s="9">
        <f>AB19*V19</f>
        <v>2.0971660155267141E-5</v>
      </c>
      <c r="AN19" s="9">
        <f>AB19*W19</f>
        <v>4.4276634164727359E-2</v>
      </c>
      <c r="AO19" s="9">
        <f>AB19*X19</f>
        <v>0.25439455061431149</v>
      </c>
      <c r="AP19" s="9">
        <f>AB19*Y19</f>
        <v>1.0938442582410742E-3</v>
      </c>
      <c r="AQ19" s="9">
        <f>AB19*Z19</f>
        <v>6.0339617261744109E-8</v>
      </c>
      <c r="AR19" s="9">
        <f>AB19*AA19</f>
        <v>0.25906494658891716</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0.10170279745120045</v>
      </c>
      <c r="AD20" s="9">
        <f t="shared" si="7"/>
        <v>1.1839431320647882E-8</v>
      </c>
      <c r="AE20" s="9">
        <f t="shared" si="7"/>
        <v>1.8273373430787987E-9</v>
      </c>
      <c r="AF20" s="9">
        <f t="shared" si="7"/>
        <v>5.9880231294564123E-9</v>
      </c>
      <c r="AG20" s="9">
        <f t="shared" si="7"/>
        <v>9.7878474250535511E-9</v>
      </c>
      <c r="AH20" s="9">
        <f t="shared" si="7"/>
        <v>3.6177205426568878E-3</v>
      </c>
      <c r="AI20" s="9">
        <f t="shared" si="7"/>
        <v>3.7892636710312841E-4</v>
      </c>
      <c r="AJ20" s="9">
        <f t="shared" si="7"/>
        <v>1.1992616981278082E-3</v>
      </c>
      <c r="AK20" s="9">
        <f t="shared" si="7"/>
        <v>5.2068353276617258E-3</v>
      </c>
      <c r="AL20" s="9">
        <f t="shared" si="7"/>
        <v>5.8544683478722437E-7</v>
      </c>
      <c r="AM20" s="9">
        <f t="shared" si="7"/>
        <v>1.3177624841608952E-4</v>
      </c>
      <c r="AN20" s="9">
        <f t="shared" si="7"/>
        <v>6.6096596805934493E-2</v>
      </c>
      <c r="AO20" s="9">
        <f t="shared" si="7"/>
        <v>0.55353953798758315</v>
      </c>
      <c r="AP20" s="9">
        <f t="shared" si="7"/>
        <v>8.7556494499776583E-3</v>
      </c>
      <c r="AQ20" s="9">
        <f t="shared" si="7"/>
        <v>1.3670661323297642E-7</v>
      </c>
      <c r="AR20" s="9">
        <f t="shared" si="7"/>
        <v>0.78817079966111447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-5.3249633179016161E-2</v>
      </c>
      <c r="M21" s="9">
        <f>AD82*AB82</f>
        <v>-2.7211655085133017E-9</v>
      </c>
      <c r="N21" s="9">
        <f>AE82*AB82</f>
        <v>-1.9696088757067094E-9</v>
      </c>
      <c r="O21" s="9">
        <f>AF82*AB82</f>
        <v>-2.1282344804883843E-9</v>
      </c>
      <c r="P21" s="9">
        <f>AG82*AB82</f>
        <v>-1.0760169453008724E-8</v>
      </c>
      <c r="Q21" s="9">
        <f>AH82*AB82</f>
        <v>-1.9595100580184163E-3</v>
      </c>
      <c r="R21" s="9">
        <f>AI82*AB82</f>
        <v>-6.0213826123141278E-5</v>
      </c>
      <c r="S21" s="9">
        <f>AJ82*AB82</f>
        <v>-2.1647570927927741E-3</v>
      </c>
      <c r="T21" s="9">
        <f>AK82*AB82</f>
        <v>-9.5889040798500282E-3</v>
      </c>
      <c r="U21" s="9">
        <f>AL82*AB82</f>
        <v>-4.8334895210931533E-7</v>
      </c>
      <c r="V21" s="9">
        <f>AM82*AB82</f>
        <v>-8.301842167669421E-5</v>
      </c>
      <c r="W21" s="9">
        <f>AN82*AB82</f>
        <v>-2.1461498817616737E-2</v>
      </c>
      <c r="X21" s="9">
        <f>AO82*AB82</f>
        <v>-0.41129567784477733</v>
      </c>
      <c r="Y21" s="9">
        <f>AP82*AB82</f>
        <v>-1.4898848721817867E-2</v>
      </c>
      <c r="Z21" s="9">
        <f>AQ82*AB82</f>
        <v>-1.0019539193421383E-7</v>
      </c>
      <c r="AA21" s="9">
        <f>AR82*AB82</f>
        <v>-0.24575132623519574</v>
      </c>
      <c r="AB21" s="9">
        <f>-1+Parameter!G4</f>
        <v>-0.5</v>
      </c>
      <c r="AC21" s="9">
        <f>AB21*L21</f>
        <v>2.662481658950808E-2</v>
      </c>
      <c r="AD21" s="9">
        <f>AB21*M21</f>
        <v>1.3605827542566509E-9</v>
      </c>
      <c r="AE21" s="9">
        <f>AB21*N21</f>
        <v>9.8480443785335472E-10</v>
      </c>
      <c r="AF21" s="9">
        <f>AB21*O21</f>
        <v>1.0641172402441921E-9</v>
      </c>
      <c r="AG21" s="9">
        <f>AB21*P21</f>
        <v>5.3800847265043621E-9</v>
      </c>
      <c r="AH21" s="9">
        <f>AB21*Q21</f>
        <v>9.7975502900920814E-4</v>
      </c>
      <c r="AI21" s="9">
        <f>AB21*R21</f>
        <v>3.0106913061570639E-5</v>
      </c>
      <c r="AJ21" s="9">
        <f>AB21*S21</f>
        <v>1.0823785463963871E-3</v>
      </c>
      <c r="AK21" s="9">
        <f>AB21*T21</f>
        <v>4.7944520399250141E-3</v>
      </c>
      <c r="AL21" s="9">
        <f>AB21*U21</f>
        <v>2.4167447605465766E-7</v>
      </c>
      <c r="AM21" s="9">
        <f>AB21*V21</f>
        <v>4.1509210838347105E-5</v>
      </c>
      <c r="AN21" s="9">
        <f>AB21*W21</f>
        <v>1.0730749408808369E-2</v>
      </c>
      <c r="AO21" s="9">
        <f>AB21*X21</f>
        <v>0.20564783892238866</v>
      </c>
      <c r="AP21" s="9">
        <f>AB21*Y21</f>
        <v>7.4494243609089334E-3</v>
      </c>
      <c r="AQ21" s="9">
        <f>AB21*Z21</f>
        <v>5.0097695967106917E-8</v>
      </c>
      <c r="AR21" s="9">
        <f>AB21*AA21</f>
        <v>0.12287566311759787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-6.4406311125249555E-2</v>
      </c>
      <c r="M22" s="9">
        <f>AD95*AB95</f>
        <v>-2.3148976824386645E-9</v>
      </c>
      <c r="N22" s="9">
        <f>AE95*AB95</f>
        <v>-7.1339726566493477E-10</v>
      </c>
      <c r="O22" s="9">
        <f>AF95*AB95</f>
        <v>-2.1312910435900454E-9</v>
      </c>
      <c r="P22" s="9">
        <f>AG95*AB95</f>
        <v>4.7480560417552603E-10</v>
      </c>
      <c r="Q22" s="9">
        <f>AH95*AB95</f>
        <v>-1.2756093406896267E-4</v>
      </c>
      <c r="R22" s="9">
        <f>AI95*AB95</f>
        <v>-5.52768794438053E-5</v>
      </c>
      <c r="S22" s="9">
        <f>AJ95*AB95</f>
        <v>2.3005191280261908E-4</v>
      </c>
      <c r="T22" s="9">
        <f>AK95*AB95</f>
        <v>1.0633126548158457E-3</v>
      </c>
      <c r="U22" s="9">
        <f>AL95*AB95</f>
        <v>-2.7904806873500361E-7</v>
      </c>
      <c r="V22" s="9">
        <f>AM95*AB95</f>
        <v>-8.8036163494752928E-6</v>
      </c>
      <c r="W22" s="9">
        <f>AN95*AB95</f>
        <v>-8.8928721039368275E-3</v>
      </c>
      <c r="X22" s="9">
        <f>AO95*AB95</f>
        <v>-9.4720207442271498E-2</v>
      </c>
      <c r="Y22" s="9">
        <f>AP95*AB95</f>
        <v>7.8357860288599335E-4</v>
      </c>
      <c r="Z22" s="9">
        <f>AQ95*AB95</f>
        <v>-7.4987611921855154E-9</v>
      </c>
      <c r="AA22" s="9">
        <f>AR95*AB95</f>
        <v>-0.12436394060448758</v>
      </c>
      <c r="AB22" s="9">
        <f>-Parameter!G4</f>
        <v>-0.5</v>
      </c>
      <c r="AC22" s="9">
        <f>AB22*L22</f>
        <v>3.2203155562624777E-2</v>
      </c>
      <c r="AD22" s="9">
        <f>AB22*M22</f>
        <v>1.1574488412193322E-9</v>
      </c>
      <c r="AE22" s="9">
        <f>AB22*N22</f>
        <v>3.5669863283246739E-10</v>
      </c>
      <c r="AF22" s="9">
        <f>AB22*O22</f>
        <v>1.0656455217950227E-9</v>
      </c>
      <c r="AG22" s="9">
        <f>AB22*P22</f>
        <v>-2.3740280208776301E-10</v>
      </c>
      <c r="AH22" s="9">
        <f>AB22*Q22</f>
        <v>6.3780467034481336E-5</v>
      </c>
      <c r="AI22" s="9">
        <f>AB22*R22</f>
        <v>2.763843972190265E-5</v>
      </c>
      <c r="AJ22" s="9">
        <f>AB22*S22</f>
        <v>-1.1502595640130954E-4</v>
      </c>
      <c r="AK22" s="9">
        <f>AB22*T22</f>
        <v>-5.3165632740792286E-4</v>
      </c>
      <c r="AL22" s="9">
        <f>AB22*U22</f>
        <v>1.395240343675018E-7</v>
      </c>
      <c r="AM22" s="9">
        <f>AB22*V22</f>
        <v>4.4018081747376464E-6</v>
      </c>
      <c r="AN22" s="9">
        <f>AB22*W22</f>
        <v>4.4464360519684137E-3</v>
      </c>
      <c r="AO22" s="9">
        <f>AB22*X22</f>
        <v>4.7360103721135749E-2</v>
      </c>
      <c r="AP22" s="9">
        <f>AB22*Y22</f>
        <v>-3.9178930144299668E-4</v>
      </c>
      <c r="AQ22" s="9">
        <f>AB22*Z22</f>
        <v>3.7493805960927577E-9</v>
      </c>
      <c r="AR22" s="9">
        <f>AB22*AA22</f>
        <v>6.2181970302243789E-2</v>
      </c>
    </row>
    <row r="23" spans="1:44" ht="113.5" x14ac:dyDescent="0.35">
      <c r="A23" s="9" t="s">
        <v>126</v>
      </c>
      <c r="B23" s="9" t="s">
        <v>56</v>
      </c>
      <c r="C23" s="9" t="s">
        <v>107</v>
      </c>
      <c r="D23" s="9" t="s">
        <v>168</v>
      </c>
      <c r="E23" s="9" t="s">
        <v>123</v>
      </c>
      <c r="F23" s="9" t="s">
        <v>53</v>
      </c>
      <c r="G23" s="9" t="s">
        <v>167</v>
      </c>
      <c r="H23" s="9">
        <v>0.02</v>
      </c>
      <c r="I23" s="9" t="s">
        <v>183</v>
      </c>
      <c r="J23" s="9" t="b">
        <v>0</v>
      </c>
      <c r="L23" s="9">
        <v>1.277444549469027</v>
      </c>
      <c r="M23" s="9">
        <v>2.7851312638306989E-7</v>
      </c>
      <c r="N23" s="9">
        <v>7.6334995424156463E-9</v>
      </c>
      <c r="O23" s="9">
        <v>6.9825487833520586E-8</v>
      </c>
      <c r="P23" s="9">
        <v>1.7289265587047459E-7</v>
      </c>
      <c r="Q23" s="9">
        <v>7.5649351594571729E-2</v>
      </c>
      <c r="R23" s="9">
        <v>1.254954902034471E-2</v>
      </c>
      <c r="S23" s="9">
        <v>8.0659562239540038E-3</v>
      </c>
      <c r="T23" s="9">
        <v>3.5645535735060047E-2</v>
      </c>
      <c r="U23" s="9">
        <v>2.7069351356509638E-6</v>
      </c>
      <c r="V23" s="9">
        <v>3.2446784623868809E-3</v>
      </c>
      <c r="W23" s="9">
        <v>0.33213885902151752</v>
      </c>
      <c r="X23" s="9">
        <v>2.30685223648736</v>
      </c>
      <c r="Y23" s="9">
        <v>3.020850661353236E-2</v>
      </c>
      <c r="Z23" s="9">
        <v>1.1259959704016309E-6</v>
      </c>
      <c r="AA23" s="9">
        <v>17.202410982617781</v>
      </c>
      <c r="AB23" s="9">
        <f>H23</f>
        <v>0.02</v>
      </c>
      <c r="AC23" s="9">
        <f>AB23*L23</f>
        <v>2.554889098938054E-2</v>
      </c>
      <c r="AD23" s="9">
        <f>AB23*M23</f>
        <v>5.5702625276613983E-9</v>
      </c>
      <c r="AE23" s="9">
        <f>AB23*N23</f>
        <v>1.5266999084831294E-10</v>
      </c>
      <c r="AF23" s="9">
        <f>AB23*O23</f>
        <v>1.3965097566704119E-9</v>
      </c>
      <c r="AG23" s="9">
        <f>AB23*P23</f>
        <v>3.4578531174094918E-9</v>
      </c>
      <c r="AH23" s="9">
        <f>AB23*Q23</f>
        <v>1.5129870318914345E-3</v>
      </c>
      <c r="AI23" s="9">
        <f>AB23*R23</f>
        <v>2.5099098040689421E-4</v>
      </c>
      <c r="AJ23" s="9">
        <f>AB23*S23</f>
        <v>1.6131912447908008E-4</v>
      </c>
      <c r="AK23" s="9">
        <f>AB23*T23</f>
        <v>7.1291071470120097E-4</v>
      </c>
      <c r="AL23" s="9">
        <f>AB23*U23</f>
        <v>5.4138702713019276E-8</v>
      </c>
      <c r="AM23" s="9">
        <f>AB23*V23</f>
        <v>6.4893569247737615E-5</v>
      </c>
      <c r="AN23" s="9">
        <f>AB23*W23</f>
        <v>6.6427771804303502E-3</v>
      </c>
      <c r="AO23" s="9">
        <f>AB23*X23</f>
        <v>4.6137044729747202E-2</v>
      </c>
      <c r="AP23" s="9">
        <f>AB23*Y23</f>
        <v>6.0417013227064725E-4</v>
      </c>
      <c r="AQ23" s="9">
        <f>AB23*Z23</f>
        <v>2.2519919408032619E-8</v>
      </c>
      <c r="AR23" s="9">
        <f>AB23*AA23</f>
        <v>0.34404821965235566</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0.17325934309687049</v>
      </c>
      <c r="M24" s="9">
        <v>3.7511371975104991E-8</v>
      </c>
      <c r="N24" s="9">
        <v>3.3316428154466359E-9</v>
      </c>
      <c r="O24" s="9">
        <v>2.4617506107467862E-8</v>
      </c>
      <c r="P24" s="9">
        <v>1.18731238322746E-8</v>
      </c>
      <c r="Q24" s="9">
        <v>1.0611980147217639E-2</v>
      </c>
      <c r="R24" s="9">
        <v>7.0190033912760923E-4</v>
      </c>
      <c r="S24" s="9">
        <v>7.0589983653650615E-4</v>
      </c>
      <c r="T24" s="9">
        <v>2.3112890044343359E-3</v>
      </c>
      <c r="U24" s="9">
        <v>1.501096216520456E-6</v>
      </c>
      <c r="V24" s="9">
        <v>2.097166015526714E-4</v>
      </c>
      <c r="W24" s="9">
        <v>0.44276634164727358</v>
      </c>
      <c r="X24" s="9">
        <v>2.5439455061431149</v>
      </c>
      <c r="Y24" s="9">
        <v>1.0938442582410741E-2</v>
      </c>
      <c r="Z24" s="9">
        <v>6.0339617261744107E-7</v>
      </c>
      <c r="AA24" s="9">
        <v>2.5906494658891712</v>
      </c>
      <c r="AB24" s="9">
        <f>Parameter!G5</f>
        <v>0.1</v>
      </c>
      <c r="AC24" s="9">
        <f>AB24*L24</f>
        <v>1.7325934309687051E-2</v>
      </c>
      <c r="AD24" s="9">
        <f>AB24*M24</f>
        <v>3.7511371975104989E-9</v>
      </c>
      <c r="AE24" s="9">
        <f>AB24*N24</f>
        <v>3.3316428154466359E-10</v>
      </c>
      <c r="AF24" s="9">
        <f>AB24*O24</f>
        <v>2.4617506107467862E-9</v>
      </c>
      <c r="AG24" s="9">
        <f>AB24*P24</f>
        <v>1.1873123832274602E-9</v>
      </c>
      <c r="AH24" s="9">
        <f>AB24*Q24</f>
        <v>1.0611980147217639E-3</v>
      </c>
      <c r="AI24" s="9">
        <f>AB24*R24</f>
        <v>7.0190033912760923E-5</v>
      </c>
      <c r="AJ24" s="9">
        <f>AB24*S24</f>
        <v>7.0589983653650623E-5</v>
      </c>
      <c r="AK24" s="9">
        <f>AB24*T24</f>
        <v>2.3112890044343362E-4</v>
      </c>
      <c r="AL24" s="9">
        <f>AB24*U24</f>
        <v>1.5010962165204561E-7</v>
      </c>
      <c r="AM24" s="9">
        <f>AB24*V24</f>
        <v>2.0971660155267141E-5</v>
      </c>
      <c r="AN24" s="9">
        <f>AB24*W24</f>
        <v>4.4276634164727359E-2</v>
      </c>
      <c r="AO24" s="9">
        <f>AB24*X24</f>
        <v>0.25439455061431149</v>
      </c>
      <c r="AP24" s="9">
        <f>AB24*Y24</f>
        <v>1.0938442582410742E-3</v>
      </c>
      <c r="AQ24" s="9">
        <f>AB24*Z24</f>
        <v>6.0339617261744109E-8</v>
      </c>
      <c r="AR24" s="9">
        <f>AB24*AA24</f>
        <v>0.25906494658891716</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2.3023977455832751E-2</v>
      </c>
      <c r="AD25" s="9">
        <f t="shared" si="9"/>
        <v>-3.179239266965986E-10</v>
      </c>
      <c r="AE25" s="9">
        <f t="shared" si="9"/>
        <v>-9.9878983140395565E-12</v>
      </c>
      <c r="AF25" s="9">
        <f t="shared" si="9"/>
        <v>-9.6593600187259406E-11</v>
      </c>
      <c r="AG25" s="9">
        <f t="shared" si="9"/>
        <v>2.004305351365722E-10</v>
      </c>
      <c r="AH25" s="9">
        <f t="shared" si="9"/>
        <v>2.6726065919591212E-5</v>
      </c>
      <c r="AI25" s="9">
        <f t="shared" si="9"/>
        <v>9.8347993224121733E-3</v>
      </c>
      <c r="AJ25" s="9">
        <f t="shared" si="9"/>
        <v>7.0533884708456868E-5</v>
      </c>
      <c r="AK25" s="9">
        <f t="shared" si="9"/>
        <v>2.8334212066168584E-4</v>
      </c>
      <c r="AL25" s="9">
        <f t="shared" si="9"/>
        <v>1.0051238384960407E-7</v>
      </c>
      <c r="AM25" s="9">
        <f t="shared" si="9"/>
        <v>-8.0322511924948757E-7</v>
      </c>
      <c r="AN25" s="9">
        <f t="shared" si="9"/>
        <v>-1.5400212681522321E-3</v>
      </c>
      <c r="AO25" s="9">
        <f t="shared" si="9"/>
        <v>-2.3683987397967565E-2</v>
      </c>
      <c r="AP25" s="9">
        <f t="shared" si="9"/>
        <v>2.5616755902878298E-2</v>
      </c>
      <c r="AQ25" s="9">
        <f t="shared" si="9"/>
        <v>1.1255541920269301E-8</v>
      </c>
      <c r="AR25" s="9">
        <f t="shared" si="9"/>
        <v>7.2926845736671617E-2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-1.940686594425419</v>
      </c>
      <c r="M26" s="9">
        <v>-4.9748003274320569E-9</v>
      </c>
      <c r="N26" s="9">
        <v>-4.1580413486584783E-9</v>
      </c>
      <c r="O26" s="9">
        <v>-3.4375909475254143E-8</v>
      </c>
      <c r="P26" s="9">
        <v>-3.5455296848136949E-9</v>
      </c>
      <c r="Q26" s="9">
        <v>-1.2534442553551409E-3</v>
      </c>
      <c r="R26" s="9">
        <v>-4.3812034606864088E-4</v>
      </c>
      <c r="S26" s="9">
        <v>-3.4077800159276072E-4</v>
      </c>
      <c r="T26" s="9">
        <v>-1.636047855893693E-3</v>
      </c>
      <c r="U26" s="9">
        <v>-3.5648455928969829E-7</v>
      </c>
      <c r="V26" s="9">
        <v>-1.604351383788855E-4</v>
      </c>
      <c r="W26" s="9">
        <v>-2.712468618696569</v>
      </c>
      <c r="X26" s="9">
        <v>-0.61682117434421624</v>
      </c>
      <c r="Y26" s="9">
        <v>-5.5206080078607098E-2</v>
      </c>
      <c r="Z26" s="9">
        <v>-9.557996347086114E-8</v>
      </c>
      <c r="AA26" s="9">
        <v>-0.43556082874797131</v>
      </c>
      <c r="AB26" s="9">
        <f t="shared" si="8"/>
        <v>-1.1199999999999999E-3</v>
      </c>
      <c r="AC26" s="9">
        <f t="shared" ref="AC26:AC37" si="10">AB26*L26</f>
        <v>2.1735689857564689E-3</v>
      </c>
      <c r="AD26" s="9">
        <f t="shared" ref="AD26:AD37" si="11">AB26*M26</f>
        <v>5.5717763667239031E-12</v>
      </c>
      <c r="AE26" s="9">
        <f t="shared" ref="AE26:AE37" si="12">AB26*N26</f>
        <v>4.6570063104974952E-12</v>
      </c>
      <c r="AF26" s="9">
        <f t="shared" ref="AF26:AF37" si="13">AB26*O26</f>
        <v>3.8501018612284636E-11</v>
      </c>
      <c r="AG26" s="9">
        <f t="shared" ref="AG26:AG37" si="14">AB26*P26</f>
        <v>3.9709932469913382E-12</v>
      </c>
      <c r="AH26" s="9">
        <f t="shared" ref="AH26:AH37" si="15">AB26*Q26</f>
        <v>1.4038575659977577E-6</v>
      </c>
      <c r="AI26" s="9">
        <f t="shared" ref="AI26:AI37" si="16">AB26*R26</f>
        <v>4.9069478759687771E-7</v>
      </c>
      <c r="AJ26" s="9">
        <f t="shared" ref="AJ26:AJ37" si="17">AB26*S26</f>
        <v>3.8167136178389195E-7</v>
      </c>
      <c r="AK26" s="9">
        <f t="shared" ref="AK26:AK37" si="18">AB26*T26</f>
        <v>1.832373598600936E-6</v>
      </c>
      <c r="AL26" s="9">
        <f t="shared" ref="AL26:AL37" si="19">AB26*U26</f>
        <v>3.9926270640446203E-10</v>
      </c>
      <c r="AM26" s="9">
        <f t="shared" ref="AM26:AM37" si="20">AB26*V26</f>
        <v>1.7968735498435176E-7</v>
      </c>
      <c r="AN26" s="9">
        <f t="shared" ref="AN26:AN37" si="21">AB26*W26</f>
        <v>3.0379648529401571E-3</v>
      </c>
      <c r="AO26" s="9">
        <f t="shared" ref="AO26:AO37" si="22">AB26*X26</f>
        <v>6.9083971526552211E-4</v>
      </c>
      <c r="AP26" s="9">
        <f t="shared" ref="AP26:AP37" si="23">AB26*Y26</f>
        <v>6.1830809688039946E-5</v>
      </c>
      <c r="AQ26" s="9">
        <f t="shared" ref="AQ26:AQ37" si="24">AB26*Z26</f>
        <v>1.0704955908736447E-10</v>
      </c>
      <c r="AR26" s="9">
        <f t="shared" ref="AR26:AR37" si="25">AB26*AA26</f>
        <v>4.8782812819772782E-4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2.4026442146304028</v>
      </c>
      <c r="M27" s="9">
        <v>6.0774898364598186E-8</v>
      </c>
      <c r="N27" s="9">
        <v>3.9684881751990139E-8</v>
      </c>
      <c r="O27" s="9">
        <v>1.191351535874566E-7</v>
      </c>
      <c r="P27" s="9">
        <v>8.1422625962590678E-8</v>
      </c>
      <c r="Q27" s="9">
        <v>3.4894064839689903E-2</v>
      </c>
      <c r="R27" s="9">
        <v>8.3404145802341671E-3</v>
      </c>
      <c r="S27" s="9">
        <v>9.4416349666698353E-3</v>
      </c>
      <c r="T27" s="9">
        <v>1.9993634921024319E-2</v>
      </c>
      <c r="U27" s="9">
        <v>4.7147931937941227E-5</v>
      </c>
      <c r="V27" s="9">
        <v>1.811738946284654E-3</v>
      </c>
      <c r="W27" s="9">
        <v>1.1979467561819661</v>
      </c>
      <c r="X27" s="9">
        <v>5.603304103462607</v>
      </c>
      <c r="Y27" s="9">
        <v>0.94910172665997639</v>
      </c>
      <c r="Z27" s="9">
        <v>1.501433489103078E-5</v>
      </c>
      <c r="AA27" s="9">
        <v>76.330826500941242</v>
      </c>
      <c r="AB27" s="9">
        <f t="shared" si="8"/>
        <v>1.1199999999999999E-3</v>
      </c>
      <c r="AC27" s="9">
        <f t="shared" si="10"/>
        <v>2.6909615203860511E-3</v>
      </c>
      <c r="AD27" s="9">
        <f t="shared" si="11"/>
        <v>6.8067886168349968E-11</v>
      </c>
      <c r="AE27" s="9">
        <f t="shared" si="12"/>
        <v>4.4447067562228955E-11</v>
      </c>
      <c r="AF27" s="9">
        <f t="shared" si="13"/>
        <v>1.3343137201795139E-10</v>
      </c>
      <c r="AG27" s="9">
        <f t="shared" si="14"/>
        <v>9.1193341078101547E-11</v>
      </c>
      <c r="AH27" s="9">
        <f t="shared" si="15"/>
        <v>3.9081352620452688E-5</v>
      </c>
      <c r="AI27" s="9">
        <f t="shared" si="16"/>
        <v>9.3412643298622663E-6</v>
      </c>
      <c r="AJ27" s="9">
        <f t="shared" si="17"/>
        <v>1.0574631162670215E-5</v>
      </c>
      <c r="AK27" s="9">
        <f t="shared" si="18"/>
        <v>2.2392871111547237E-5</v>
      </c>
      <c r="AL27" s="9">
        <f t="shared" si="19"/>
        <v>5.2805683770494168E-8</v>
      </c>
      <c r="AM27" s="9">
        <f t="shared" si="20"/>
        <v>2.0291476198388123E-6</v>
      </c>
      <c r="AN27" s="9">
        <f t="shared" si="21"/>
        <v>1.341700366923802E-3</v>
      </c>
      <c r="AO27" s="9">
        <f t="shared" si="22"/>
        <v>6.2757005958781189E-3</v>
      </c>
      <c r="AP27" s="9">
        <f t="shared" si="23"/>
        <v>1.0629939338591735E-3</v>
      </c>
      <c r="AQ27" s="9">
        <f t="shared" si="24"/>
        <v>1.6816055077954471E-8</v>
      </c>
      <c r="AR27" s="9">
        <f t="shared" si="25"/>
        <v>8.5490525681054183E-2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0.95990213082638898</v>
      </c>
      <c r="M28" s="9">
        <v>1.148336868530266E-7</v>
      </c>
      <c r="N28" s="9">
        <v>1.870815933870043E-8</v>
      </c>
      <c r="O28" s="9">
        <v>7.7676133581544518E-8</v>
      </c>
      <c r="P28" s="9">
        <v>1.584930175337785E-8</v>
      </c>
      <c r="Q28" s="9">
        <v>0.12544581315396561</v>
      </c>
      <c r="R28" s="9">
        <v>2.3315814145392841E-3</v>
      </c>
      <c r="S28" s="9">
        <v>4.4220311875075927E-3</v>
      </c>
      <c r="T28" s="9">
        <v>7.1798723300730821E-3</v>
      </c>
      <c r="U28" s="9">
        <v>6.8507618825103668E-5</v>
      </c>
      <c r="V28" s="9">
        <v>6.2853467842155389E-4</v>
      </c>
      <c r="W28" s="9">
        <v>0.45494843447467959</v>
      </c>
      <c r="X28" s="9">
        <v>14.76266076869131</v>
      </c>
      <c r="Y28" s="9">
        <v>0.56889843169017795</v>
      </c>
      <c r="Z28" s="9">
        <v>2.8805616893958238E-6</v>
      </c>
      <c r="AA28" s="9">
        <v>22.217198554165421</v>
      </c>
      <c r="AB28" s="9">
        <f t="shared" si="8"/>
        <v>1.1199999999999999E-3</v>
      </c>
      <c r="AC28" s="9">
        <f t="shared" si="10"/>
        <v>1.0750903865255556E-3</v>
      </c>
      <c r="AD28" s="9">
        <f t="shared" si="11"/>
        <v>1.2861372927538979E-10</v>
      </c>
      <c r="AE28" s="9">
        <f t="shared" si="12"/>
        <v>2.0953138459344478E-11</v>
      </c>
      <c r="AF28" s="9">
        <f t="shared" si="13"/>
        <v>8.6997269611329852E-11</v>
      </c>
      <c r="AG28" s="9">
        <f t="shared" si="14"/>
        <v>1.7751217963783191E-11</v>
      </c>
      <c r="AH28" s="9">
        <f t="shared" si="15"/>
        <v>1.4049931073244147E-4</v>
      </c>
      <c r="AI28" s="9">
        <f t="shared" si="16"/>
        <v>2.611371184283998E-6</v>
      </c>
      <c r="AJ28" s="9">
        <f t="shared" si="17"/>
        <v>4.9526749300085037E-6</v>
      </c>
      <c r="AK28" s="9">
        <f t="shared" si="18"/>
        <v>8.0414570096818507E-6</v>
      </c>
      <c r="AL28" s="9">
        <f t="shared" si="19"/>
        <v>7.6728533084116101E-8</v>
      </c>
      <c r="AM28" s="9">
        <f t="shared" si="20"/>
        <v>7.0395883983214034E-7</v>
      </c>
      <c r="AN28" s="9">
        <f t="shared" si="21"/>
        <v>5.0954224661164114E-4</v>
      </c>
      <c r="AO28" s="9">
        <f t="shared" si="22"/>
        <v>1.6534180060934267E-2</v>
      </c>
      <c r="AP28" s="9">
        <f t="shared" si="23"/>
        <v>6.371662434929993E-4</v>
      </c>
      <c r="AQ28" s="9">
        <f t="shared" si="24"/>
        <v>3.2262290921233224E-9</v>
      </c>
      <c r="AR28" s="9">
        <f t="shared" si="25"/>
        <v>2.488326238066527E-2</v>
      </c>
    </row>
    <row r="29" spans="1:44" ht="51" x14ac:dyDescent="0.35">
      <c r="A29" s="9" t="s">
        <v>133</v>
      </c>
      <c r="B29" s="9" t="s">
        <v>63</v>
      </c>
      <c r="C29" s="9" t="s">
        <v>105</v>
      </c>
      <c r="D29" s="9" t="s">
        <v>168</v>
      </c>
      <c r="E29" s="9" t="s">
        <v>120</v>
      </c>
      <c r="F29" s="9" t="s">
        <v>50</v>
      </c>
      <c r="G29" s="9" t="s">
        <v>167</v>
      </c>
      <c r="H29" s="9">
        <v>-0.8</v>
      </c>
      <c r="I29" s="9" t="s">
        <v>183</v>
      </c>
      <c r="J29" s="9" t="b">
        <v>0</v>
      </c>
      <c r="L29" s="9">
        <v>3.1457442960441569E-3</v>
      </c>
      <c r="M29" s="9">
        <v>6.5022164813382777E-10</v>
      </c>
      <c r="N29" s="9">
        <v>1.000563883076381E-10</v>
      </c>
      <c r="O29" s="9">
        <v>4.4440407553603159E-10</v>
      </c>
      <c r="P29" s="9">
        <v>3.0063127144037989E-10</v>
      </c>
      <c r="Q29" s="9">
        <v>1.9282306874912589E-4</v>
      </c>
      <c r="R29" s="9">
        <v>2.2647122361962731E-5</v>
      </c>
      <c r="S29" s="9">
        <v>2.016711593250717E-5</v>
      </c>
      <c r="T29" s="9">
        <v>8.0658351322680243E-5</v>
      </c>
      <c r="U29" s="9">
        <v>3.6776369639263302E-8</v>
      </c>
      <c r="V29" s="9">
        <v>7.3394736673809887E-6</v>
      </c>
      <c r="W29" s="9">
        <v>8.0365359182847894E-3</v>
      </c>
      <c r="X29" s="9">
        <v>5.8980884712556837E-2</v>
      </c>
      <c r="Y29" s="9">
        <v>2.6050260520239939E-4</v>
      </c>
      <c r="Z29" s="9">
        <v>1.1117239761119819E-8</v>
      </c>
      <c r="AA29" s="9">
        <v>4.7418463066556948E-2</v>
      </c>
      <c r="AB29" s="9">
        <f t="shared" si="8"/>
        <v>-0.8</v>
      </c>
      <c r="AC29" s="9">
        <f t="shared" si="10"/>
        <v>-2.5165954368353257E-3</v>
      </c>
      <c r="AD29" s="9">
        <f t="shared" si="11"/>
        <v>-5.2017731850706226E-10</v>
      </c>
      <c r="AE29" s="9">
        <f t="shared" si="12"/>
        <v>-8.0045110646110484E-11</v>
      </c>
      <c r="AF29" s="9">
        <f t="shared" si="13"/>
        <v>-3.5552326042882529E-10</v>
      </c>
      <c r="AG29" s="9">
        <f t="shared" si="14"/>
        <v>-2.405050171523039E-10</v>
      </c>
      <c r="AH29" s="9">
        <f t="shared" si="15"/>
        <v>-1.5425845499930071E-4</v>
      </c>
      <c r="AI29" s="9">
        <f t="shared" si="16"/>
        <v>-1.8117697889570186E-5</v>
      </c>
      <c r="AJ29" s="9">
        <f t="shared" si="17"/>
        <v>-1.6133692746005738E-5</v>
      </c>
      <c r="AK29" s="9">
        <f t="shared" si="18"/>
        <v>-6.4526681058144192E-5</v>
      </c>
      <c r="AL29" s="9">
        <f t="shared" si="19"/>
        <v>-2.9421095711410644E-8</v>
      </c>
      <c r="AM29" s="9">
        <f t="shared" si="20"/>
        <v>-5.8715789339047917E-6</v>
      </c>
      <c r="AN29" s="9">
        <f t="shared" si="21"/>
        <v>-6.429228734627832E-3</v>
      </c>
      <c r="AO29" s="9">
        <f t="shared" si="22"/>
        <v>-4.7184707770045471E-2</v>
      </c>
      <c r="AP29" s="9">
        <f t="shared" si="23"/>
        <v>-2.0840208416191951E-4</v>
      </c>
      <c r="AQ29" s="9">
        <f t="shared" si="24"/>
        <v>-8.8937918088958559E-9</v>
      </c>
      <c r="AR29" s="9">
        <f t="shared" si="25"/>
        <v>-3.7934770453245559E-2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5.3249633179016161E-2</v>
      </c>
      <c r="AD38" s="9">
        <f t="shared" si="26"/>
        <v>2.7211655085133017E-9</v>
      </c>
      <c r="AE38" s="9">
        <f t="shared" si="26"/>
        <v>1.9696088757067094E-9</v>
      </c>
      <c r="AF38" s="9">
        <f t="shared" si="26"/>
        <v>2.1282344804883843E-9</v>
      </c>
      <c r="AG38" s="9">
        <f t="shared" si="26"/>
        <v>1.0760169453008724E-8</v>
      </c>
      <c r="AH38" s="9">
        <f t="shared" si="26"/>
        <v>1.9595100580184163E-3</v>
      </c>
      <c r="AI38" s="9">
        <f t="shared" si="26"/>
        <v>6.0213826123141278E-5</v>
      </c>
      <c r="AJ38" s="9">
        <f t="shared" si="26"/>
        <v>2.1647570927927741E-3</v>
      </c>
      <c r="AK38" s="9">
        <f t="shared" si="26"/>
        <v>9.5889040798500282E-3</v>
      </c>
      <c r="AL38" s="9">
        <f t="shared" si="26"/>
        <v>4.8334895210931533E-7</v>
      </c>
      <c r="AM38" s="9">
        <f t="shared" si="26"/>
        <v>8.301842167669421E-5</v>
      </c>
      <c r="AN38" s="9">
        <f t="shared" si="26"/>
        <v>2.1461498817616737E-2</v>
      </c>
      <c r="AO38" s="9">
        <f t="shared" si="26"/>
        <v>0.41129567784477733</v>
      </c>
      <c r="AP38" s="9">
        <f t="shared" si="26"/>
        <v>1.4898848721817867E-2</v>
      </c>
      <c r="AQ38" s="9">
        <f t="shared" si="26"/>
        <v>1.0019539193421383E-7</v>
      </c>
      <c r="AR38" s="9">
        <f t="shared" si="26"/>
        <v>0.24575132623519574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-0.52728545830674933</v>
      </c>
      <c r="M39" s="9">
        <v>-5.498955430575584E-9</v>
      </c>
      <c r="N39" s="9">
        <v>-6.7253088124852779E-9</v>
      </c>
      <c r="O39" s="9">
        <v>-4.2122095886484948E-8</v>
      </c>
      <c r="P39" s="9">
        <v>-3.8205947166999732E-9</v>
      </c>
      <c r="Q39" s="9">
        <v>-1.295023106139331E-3</v>
      </c>
      <c r="R39" s="9">
        <v>-4.0967888768606708E-4</v>
      </c>
      <c r="S39" s="9">
        <v>-3.3902860082979689E-4</v>
      </c>
      <c r="T39" s="9">
        <v>-1.5548842931448E-3</v>
      </c>
      <c r="U39" s="9">
        <v>-9.2108574032697876E-7</v>
      </c>
      <c r="V39" s="9">
        <v>-1.5504838799000069E-4</v>
      </c>
      <c r="W39" s="9">
        <v>-1.380100819866322</v>
      </c>
      <c r="X39" s="9">
        <v>-0.31980270101232072</v>
      </c>
      <c r="Y39" s="9">
        <v>-7.2186179700997083E-2</v>
      </c>
      <c r="Z39" s="9">
        <v>-1.037765361717275E-7</v>
      </c>
      <c r="AA39" s="9">
        <v>-0.3960152533952207</v>
      </c>
      <c r="AB39" s="9">
        <f t="shared" si="8"/>
        <v>-1.8499999999999999E-5</v>
      </c>
      <c r="AC39" s="9">
        <f t="shared" ref="AC39:AC50" si="27">AB39*L39</f>
        <v>9.7547809786748629E-6</v>
      </c>
      <c r="AD39" s="9">
        <f t="shared" ref="AD39:AD50" si="28">AB39*M39</f>
        <v>1.017306754656483E-13</v>
      </c>
      <c r="AE39" s="9">
        <f t="shared" ref="AE39:AE50" si="29">AB39*N39</f>
        <v>1.2441821303097762E-13</v>
      </c>
      <c r="AF39" s="9">
        <f t="shared" ref="AF39:AF50" si="30">AB39*O39</f>
        <v>7.7925877389997151E-13</v>
      </c>
      <c r="AG39" s="9">
        <f t="shared" ref="AG39:AG50" si="31">AB39*P39</f>
        <v>7.0681002258949503E-14</v>
      </c>
      <c r="AH39" s="9">
        <f t="shared" ref="AH39:AH50" si="32">AB39*Q39</f>
        <v>2.3957927463577623E-8</v>
      </c>
      <c r="AI39" s="9">
        <f t="shared" ref="AI39:AI50" si="33">AB39*R39</f>
        <v>7.5790594221922404E-9</v>
      </c>
      <c r="AJ39" s="9">
        <f t="shared" ref="AJ39:AJ50" si="34">AB39*S39</f>
        <v>6.2720291153512422E-9</v>
      </c>
      <c r="AK39" s="9">
        <f t="shared" ref="AK39:AK50" si="35">AB39*T39</f>
        <v>2.8765359423178797E-8</v>
      </c>
      <c r="AL39" s="9">
        <f t="shared" ref="AL39:AL50" si="36">AB39*U39</f>
        <v>1.7040086196049106E-11</v>
      </c>
      <c r="AM39" s="9">
        <f t="shared" ref="AM39:AM50" si="37">AB39*V39</f>
        <v>2.8683951778150125E-9</v>
      </c>
      <c r="AN39" s="9">
        <f t="shared" ref="AN39:AN50" si="38">AB39*W39</f>
        <v>2.5531865167526955E-5</v>
      </c>
      <c r="AO39" s="9">
        <f t="shared" ref="AO39:AO50" si="39">AB39*X39</f>
        <v>5.9163499687279329E-6</v>
      </c>
      <c r="AP39" s="9">
        <f t="shared" ref="AP39:AP50" si="40">AB39*Y39</f>
        <v>1.3354443244684459E-6</v>
      </c>
      <c r="AQ39" s="9">
        <f t="shared" ref="AQ39:AQ50" si="41">AB39*Z39</f>
        <v>1.9198659191769587E-12</v>
      </c>
      <c r="AR39" s="9">
        <f t="shared" ref="AR39:AR50" si="42">AB39*AA39</f>
        <v>7.3262821878115824E-6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-0.37286070202461408</v>
      </c>
      <c r="M40" s="9">
        <v>-1.9677636550341459E-8</v>
      </c>
      <c r="N40" s="9">
        <v>-1.415275719798294E-7</v>
      </c>
      <c r="O40" s="9">
        <v>-2.1002434633924469E-6</v>
      </c>
      <c r="P40" s="9">
        <v>-3.1618865059491902E-8</v>
      </c>
      <c r="Q40" s="9">
        <v>-2.876638506679545E-2</v>
      </c>
      <c r="R40" s="9">
        <v>-1.7524061994821779E-3</v>
      </c>
      <c r="S40" s="9">
        <v>-4.2000922365245351E-3</v>
      </c>
      <c r="T40" s="9">
        <v>-1.2158639153612221E-2</v>
      </c>
      <c r="U40" s="9">
        <v>-9.1420249645091654E-4</v>
      </c>
      <c r="V40" s="9">
        <v>-2.0770966234904441E-2</v>
      </c>
      <c r="W40" s="9">
        <v>-4.8071155798787268</v>
      </c>
      <c r="X40" s="9">
        <v>-2.96536107663621</v>
      </c>
      <c r="Y40" s="9">
        <v>-4.4938950544886467</v>
      </c>
      <c r="Z40" s="9">
        <v>-5.9414851720901834E-6</v>
      </c>
      <c r="AA40" s="9">
        <v>-3.9872637534537092</v>
      </c>
      <c r="AB40" s="9">
        <f t="shared" si="8"/>
        <v>-2.2499999999999999E-4</v>
      </c>
      <c r="AC40" s="9">
        <f t="shared" si="27"/>
        <v>8.3893657955538161E-5</v>
      </c>
      <c r="AD40" s="9">
        <f t="shared" si="28"/>
        <v>4.4274682238268278E-12</v>
      </c>
      <c r="AE40" s="9">
        <f t="shared" si="29"/>
        <v>3.1843703695461614E-11</v>
      </c>
      <c r="AF40" s="9">
        <f t="shared" si="30"/>
        <v>4.7255477926330052E-10</v>
      </c>
      <c r="AG40" s="9">
        <f t="shared" si="31"/>
        <v>7.1142446383856778E-12</v>
      </c>
      <c r="AH40" s="9">
        <f t="shared" si="32"/>
        <v>6.4724366400289761E-6</v>
      </c>
      <c r="AI40" s="9">
        <f t="shared" si="33"/>
        <v>3.9429139488349003E-7</v>
      </c>
      <c r="AJ40" s="9">
        <f t="shared" si="34"/>
        <v>9.4502075321802041E-7</v>
      </c>
      <c r="AK40" s="9">
        <f t="shared" si="35"/>
        <v>2.7356938095627494E-6</v>
      </c>
      <c r="AL40" s="9">
        <f t="shared" si="36"/>
        <v>2.0569556170145621E-7</v>
      </c>
      <c r="AM40" s="9">
        <f t="shared" si="37"/>
        <v>4.6734674028534996E-6</v>
      </c>
      <c r="AN40" s="9">
        <f t="shared" si="38"/>
        <v>1.0816010054727136E-3</v>
      </c>
      <c r="AO40" s="9">
        <f t="shared" si="39"/>
        <v>6.6720624224314725E-4</v>
      </c>
      <c r="AP40" s="9">
        <f t="shared" si="40"/>
        <v>1.0111263872599455E-3</v>
      </c>
      <c r="AQ40" s="9">
        <f t="shared" si="41"/>
        <v>1.3368341637202913E-9</v>
      </c>
      <c r="AR40" s="9">
        <f t="shared" si="42"/>
        <v>8.9713434452708455E-4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678915.75259329425</v>
      </c>
      <c r="M41" s="9">
        <v>0.19700761048342319</v>
      </c>
      <c r="N41" s="9">
        <v>0.2377299235756429</v>
      </c>
      <c r="O41" s="9">
        <v>0.21439924101855931</v>
      </c>
      <c r="P41" s="9">
        <v>8.2135781035080638E-2</v>
      </c>
      <c r="Q41" s="9">
        <v>70461.368925495815</v>
      </c>
      <c r="R41" s="9">
        <v>4479.2089580372649</v>
      </c>
      <c r="S41" s="9">
        <v>4241.8187910042489</v>
      </c>
      <c r="T41" s="9">
        <v>14419.09903260759</v>
      </c>
      <c r="U41" s="9">
        <v>21.286016815697131</v>
      </c>
      <c r="V41" s="9">
        <v>1280.5099433751941</v>
      </c>
      <c r="W41" s="9">
        <v>3087998.499357868</v>
      </c>
      <c r="X41" s="9">
        <v>57543107.126030907</v>
      </c>
      <c r="Y41" s="9">
        <v>487329.21040931909</v>
      </c>
      <c r="Z41" s="9">
        <v>8.8444167994979015</v>
      </c>
      <c r="AA41" s="9">
        <v>15726317.181834679</v>
      </c>
      <c r="AB41" s="9">
        <f t="shared" si="8"/>
        <v>7.4099999999999998E-9</v>
      </c>
      <c r="AC41" s="9">
        <f t="shared" si="27"/>
        <v>5.0307657267163099E-3</v>
      </c>
      <c r="AD41" s="9">
        <f t="shared" si="28"/>
        <v>1.4598263936821657E-9</v>
      </c>
      <c r="AE41" s="9">
        <f t="shared" si="29"/>
        <v>1.7615787336955139E-9</v>
      </c>
      <c r="AF41" s="9">
        <f t="shared" si="30"/>
        <v>1.5886983759475244E-9</v>
      </c>
      <c r="AG41" s="9">
        <f t="shared" si="31"/>
        <v>6.086261374699475E-10</v>
      </c>
      <c r="AH41" s="9">
        <f t="shared" si="32"/>
        <v>5.2211874373792402E-4</v>
      </c>
      <c r="AI41" s="9">
        <f t="shared" si="33"/>
        <v>3.3190938379056133E-5</v>
      </c>
      <c r="AJ41" s="9">
        <f t="shared" si="34"/>
        <v>3.1431877241341483E-5</v>
      </c>
      <c r="AK41" s="9">
        <f t="shared" si="35"/>
        <v>1.0684552383162224E-4</v>
      </c>
      <c r="AL41" s="9">
        <f t="shared" si="36"/>
        <v>1.5772938460431575E-7</v>
      </c>
      <c r="AM41" s="9">
        <f t="shared" si="37"/>
        <v>9.4885786804101882E-6</v>
      </c>
      <c r="AN41" s="9">
        <f t="shared" si="38"/>
        <v>2.2882068880241802E-2</v>
      </c>
      <c r="AO41" s="9">
        <f t="shared" si="39"/>
        <v>0.42639442380388903</v>
      </c>
      <c r="AP41" s="9">
        <f t="shared" si="40"/>
        <v>3.6111094491330545E-3</v>
      </c>
      <c r="AQ41" s="9">
        <f t="shared" si="41"/>
        <v>6.5537128484279455E-8</v>
      </c>
      <c r="AR41" s="9">
        <f t="shared" si="42"/>
        <v>0.11653201031739496</v>
      </c>
    </row>
    <row r="42" spans="1:44" ht="63.5" x14ac:dyDescent="0.35">
      <c r="A42" s="9" t="s">
        <v>145</v>
      </c>
      <c r="B42" s="9" t="s">
        <v>75</v>
      </c>
      <c r="C42" s="9" t="s">
        <v>163</v>
      </c>
      <c r="D42" s="9" t="s">
        <v>175</v>
      </c>
      <c r="E42" s="9" t="s">
        <v>124</v>
      </c>
      <c r="F42" s="9" t="s">
        <v>54</v>
      </c>
      <c r="G42" s="9" t="s">
        <v>167</v>
      </c>
      <c r="H42" s="9">
        <v>1.18E-2</v>
      </c>
      <c r="I42" s="9" t="s">
        <v>183</v>
      </c>
      <c r="J42" s="9" t="b">
        <v>0</v>
      </c>
      <c r="L42" s="9">
        <v>0.1052193698450502</v>
      </c>
      <c r="M42" s="9">
        <v>6.145173327545487E-9</v>
      </c>
      <c r="N42" s="9">
        <v>5.5116909082179516E-9</v>
      </c>
      <c r="O42" s="9">
        <v>2.5471303755670869E-8</v>
      </c>
      <c r="P42" s="9">
        <v>2.41598032669943E-9</v>
      </c>
      <c r="Q42" s="9">
        <v>9.4890429813373964E-2</v>
      </c>
      <c r="R42" s="9">
        <v>2.7414370722649429E-4</v>
      </c>
      <c r="S42" s="9">
        <v>5.6987499804436552E-4</v>
      </c>
      <c r="T42" s="9">
        <v>1.081983067354977E-3</v>
      </c>
      <c r="U42" s="9">
        <v>1.0667289628134509E-5</v>
      </c>
      <c r="V42" s="9">
        <v>8.8965286065360134E-5</v>
      </c>
      <c r="W42" s="9">
        <v>0.10711381527158451</v>
      </c>
      <c r="X42" s="9">
        <v>2.6078346567718009</v>
      </c>
      <c r="Y42" s="9">
        <v>0.4110210961669899</v>
      </c>
      <c r="Z42" s="9">
        <v>3.3953813794833941E-6</v>
      </c>
      <c r="AA42" s="9">
        <v>4.9941072554523949</v>
      </c>
      <c r="AB42" s="9">
        <f t="shared" si="8"/>
        <v>1.18E-2</v>
      </c>
      <c r="AC42" s="9">
        <f t="shared" si="27"/>
        <v>1.2415885641715923E-3</v>
      </c>
      <c r="AD42" s="9">
        <f t="shared" si="28"/>
        <v>7.2513045265036743E-11</v>
      </c>
      <c r="AE42" s="9">
        <f t="shared" si="29"/>
        <v>6.5037952716971833E-11</v>
      </c>
      <c r="AF42" s="9">
        <f t="shared" si="30"/>
        <v>3.0056138431691623E-10</v>
      </c>
      <c r="AG42" s="9">
        <f t="shared" si="31"/>
        <v>2.8508567855053275E-11</v>
      </c>
      <c r="AH42" s="9">
        <f t="shared" si="32"/>
        <v>1.1197070717978127E-3</v>
      </c>
      <c r="AI42" s="9">
        <f t="shared" si="33"/>
        <v>3.2348957452726327E-6</v>
      </c>
      <c r="AJ42" s="9">
        <f t="shared" si="34"/>
        <v>6.724524976923513E-6</v>
      </c>
      <c r="AK42" s="9">
        <f t="shared" si="35"/>
        <v>1.2767400194788729E-5</v>
      </c>
      <c r="AL42" s="9">
        <f t="shared" si="36"/>
        <v>1.258740176119872E-7</v>
      </c>
      <c r="AM42" s="9">
        <f t="shared" si="37"/>
        <v>1.0497903755712496E-6</v>
      </c>
      <c r="AN42" s="9">
        <f t="shared" si="38"/>
        <v>1.2639430202046971E-3</v>
      </c>
      <c r="AO42" s="9">
        <f t="shared" si="39"/>
        <v>3.0772448949907251E-2</v>
      </c>
      <c r="AP42" s="9">
        <f t="shared" si="40"/>
        <v>4.8500489347704807E-3</v>
      </c>
      <c r="AQ42" s="9">
        <f t="shared" si="41"/>
        <v>4.0065500277904048E-8</v>
      </c>
      <c r="AR42" s="9">
        <f t="shared" si="42"/>
        <v>5.8930465614338255E-2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23.472032896399948</v>
      </c>
      <c r="M43" s="9">
        <v>5.0253696453237954E-6</v>
      </c>
      <c r="N43" s="9">
        <v>5.7105247988979891E-7</v>
      </c>
      <c r="O43" s="9">
        <v>4.7031635448044662E-7</v>
      </c>
      <c r="P43" s="9">
        <v>1.6654270244039551E-6</v>
      </c>
      <c r="Q43" s="9">
        <v>1.376629251801897</v>
      </c>
      <c r="R43" s="9">
        <v>9.5618629943576158E-2</v>
      </c>
      <c r="S43" s="9">
        <v>8.4631438053267907E-2</v>
      </c>
      <c r="T43" s="9">
        <v>0.31273856447992532</v>
      </c>
      <c r="U43" s="9">
        <v>7.7053973417179662E-5</v>
      </c>
      <c r="V43" s="9">
        <v>2.8426250470241169E-2</v>
      </c>
      <c r="W43" s="9">
        <v>9.7731112992811155</v>
      </c>
      <c r="X43" s="9">
        <v>18.569279621799701</v>
      </c>
      <c r="Y43" s="9">
        <v>0.82624361687430048</v>
      </c>
      <c r="Z43" s="9">
        <v>9.2570507938122931E-6</v>
      </c>
      <c r="AA43" s="9">
        <v>318.25325828008289</v>
      </c>
      <c r="AB43" s="9">
        <f t="shared" si="8"/>
        <v>3.5211267605633799E-4</v>
      </c>
      <c r="AC43" s="9">
        <f t="shared" si="27"/>
        <v>8.264800315633784E-3</v>
      </c>
      <c r="AD43" s="9">
        <f t="shared" si="28"/>
        <v>1.7694963539872517E-9</v>
      </c>
      <c r="AE43" s="9">
        <f t="shared" si="29"/>
        <v>2.0107481686260524E-10</v>
      </c>
      <c r="AF43" s="9">
        <f t="shared" si="30"/>
        <v>1.6560435016917133E-10</v>
      </c>
      <c r="AG43" s="9">
        <f t="shared" si="31"/>
        <v>5.8641796633942075E-10</v>
      </c>
      <c r="AH43" s="9">
        <f t="shared" si="32"/>
        <v>4.8472860978940031E-4</v>
      </c>
      <c r="AI43" s="9">
        <f t="shared" si="33"/>
        <v>3.3668531670273295E-5</v>
      </c>
      <c r="AJ43" s="9">
        <f t="shared" si="34"/>
        <v>2.9799802131432359E-5</v>
      </c>
      <c r="AK43" s="9">
        <f t="shared" si="35"/>
        <v>1.1011921284504411E-4</v>
      </c>
      <c r="AL43" s="9">
        <f t="shared" si="36"/>
        <v>2.7131680780697061E-8</v>
      </c>
      <c r="AM43" s="9">
        <f t="shared" si="37"/>
        <v>1.0009243123324355E-5</v>
      </c>
      <c r="AN43" s="9">
        <f t="shared" si="38"/>
        <v>3.4412363729863079E-3</v>
      </c>
      <c r="AO43" s="9">
        <f t="shared" si="39"/>
        <v>6.538478740070317E-3</v>
      </c>
      <c r="AP43" s="9">
        <f t="shared" si="40"/>
        <v>2.909308510120776E-4</v>
      </c>
      <c r="AQ43" s="9">
        <f t="shared" si="41"/>
        <v>3.2595249273986946E-9</v>
      </c>
      <c r="AR43" s="9">
        <f t="shared" si="42"/>
        <v>0.11206100643664889</v>
      </c>
    </row>
    <row r="44" spans="1:44" ht="63.5" x14ac:dyDescent="0.35">
      <c r="A44" s="9" t="s">
        <v>133</v>
      </c>
      <c r="B44" s="9" t="s">
        <v>63</v>
      </c>
      <c r="C44" s="9" t="s">
        <v>105</v>
      </c>
      <c r="D44" s="9" t="s">
        <v>168</v>
      </c>
      <c r="E44" s="9" t="s">
        <v>124</v>
      </c>
      <c r="F44" s="9" t="s">
        <v>54</v>
      </c>
      <c r="G44" s="9" t="s">
        <v>167</v>
      </c>
      <c r="H44" s="9">
        <v>-0.9</v>
      </c>
      <c r="I44" s="9" t="s">
        <v>183</v>
      </c>
      <c r="J44" s="9" t="b">
        <v>0</v>
      </c>
      <c r="L44" s="9">
        <v>3.1457442960441569E-3</v>
      </c>
      <c r="M44" s="9">
        <v>6.5022164813382777E-10</v>
      </c>
      <c r="N44" s="9">
        <v>1.000563883076381E-10</v>
      </c>
      <c r="O44" s="9">
        <v>4.4440407553603159E-10</v>
      </c>
      <c r="P44" s="9">
        <v>3.0063127144037989E-10</v>
      </c>
      <c r="Q44" s="9">
        <v>1.9282306874912589E-4</v>
      </c>
      <c r="R44" s="9">
        <v>2.2647122361962731E-5</v>
      </c>
      <c r="S44" s="9">
        <v>2.016711593250717E-5</v>
      </c>
      <c r="T44" s="9">
        <v>8.0658351322680243E-5</v>
      </c>
      <c r="U44" s="9">
        <v>3.6776369639263302E-8</v>
      </c>
      <c r="V44" s="9">
        <v>7.3394736673809887E-6</v>
      </c>
      <c r="W44" s="9">
        <v>8.0365359182847894E-3</v>
      </c>
      <c r="X44" s="9">
        <v>5.8980884712556837E-2</v>
      </c>
      <c r="Y44" s="9">
        <v>2.6050260520239939E-4</v>
      </c>
      <c r="Z44" s="9">
        <v>1.1117239761119819E-8</v>
      </c>
      <c r="AA44" s="9">
        <v>4.7418463066556948E-2</v>
      </c>
      <c r="AB44" s="9">
        <f t="shared" si="8"/>
        <v>-0.9</v>
      </c>
      <c r="AC44" s="9">
        <f t="shared" si="27"/>
        <v>-2.8311698664397413E-3</v>
      </c>
      <c r="AD44" s="9">
        <f t="shared" si="28"/>
        <v>-5.8519948332044501E-10</v>
      </c>
      <c r="AE44" s="9">
        <f t="shared" si="29"/>
        <v>-9.005074947687429E-11</v>
      </c>
      <c r="AF44" s="9">
        <f t="shared" si="30"/>
        <v>-3.9996366798242841E-10</v>
      </c>
      <c r="AG44" s="9">
        <f t="shared" si="31"/>
        <v>-2.7056814429634189E-10</v>
      </c>
      <c r="AH44" s="9">
        <f t="shared" si="32"/>
        <v>-1.7354076187421332E-4</v>
      </c>
      <c r="AI44" s="9">
        <f t="shared" si="33"/>
        <v>-2.0382410125766456E-5</v>
      </c>
      <c r="AJ44" s="9">
        <f t="shared" si="34"/>
        <v>-1.8150404339256454E-5</v>
      </c>
      <c r="AK44" s="9">
        <f t="shared" si="35"/>
        <v>-7.2592516190412218E-5</v>
      </c>
      <c r="AL44" s="9">
        <f t="shared" si="36"/>
        <v>-3.3098732675336971E-8</v>
      </c>
      <c r="AM44" s="9">
        <f t="shared" si="37"/>
        <v>-6.6055263006428902E-6</v>
      </c>
      <c r="AN44" s="9">
        <f t="shared" si="38"/>
        <v>-7.2328823264563103E-3</v>
      </c>
      <c r="AO44" s="9">
        <f t="shared" si="39"/>
        <v>-5.3082796241301154E-2</v>
      </c>
      <c r="AP44" s="9">
        <f t="shared" si="40"/>
        <v>-2.3445234468215945E-4</v>
      </c>
      <c r="AQ44" s="9">
        <f t="shared" si="41"/>
        <v>-1.0005515785007838E-8</v>
      </c>
      <c r="AR44" s="9">
        <f t="shared" si="42"/>
        <v>-4.2676616759901254E-2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6.4406311125249555E-2</v>
      </c>
      <c r="AD51" s="9">
        <f t="shared" si="43"/>
        <v>2.3148976824386645E-9</v>
      </c>
      <c r="AE51" s="9">
        <f t="shared" si="43"/>
        <v>7.1339726566493477E-10</v>
      </c>
      <c r="AF51" s="9">
        <f t="shared" si="43"/>
        <v>2.1312910435900454E-9</v>
      </c>
      <c r="AG51" s="9">
        <f t="shared" si="43"/>
        <v>-4.7480560417552603E-10</v>
      </c>
      <c r="AH51" s="9">
        <f t="shared" si="43"/>
        <v>1.2756093406896267E-4</v>
      </c>
      <c r="AI51" s="9">
        <f t="shared" si="43"/>
        <v>5.52768794438053E-5</v>
      </c>
      <c r="AJ51" s="9">
        <f t="shared" si="43"/>
        <v>-2.3005191280261908E-4</v>
      </c>
      <c r="AK51" s="9">
        <f t="shared" si="43"/>
        <v>-1.0633126548158457E-3</v>
      </c>
      <c r="AL51" s="9">
        <f t="shared" si="43"/>
        <v>2.7904806873500361E-7</v>
      </c>
      <c r="AM51" s="9">
        <f t="shared" si="43"/>
        <v>8.8036163494752928E-6</v>
      </c>
      <c r="AN51" s="9">
        <f t="shared" si="43"/>
        <v>8.8928721039368275E-3</v>
      </c>
      <c r="AO51" s="9">
        <f t="shared" si="43"/>
        <v>9.4720207442271498E-2</v>
      </c>
      <c r="AP51" s="9">
        <f t="shared" si="43"/>
        <v>-7.8357860288599335E-4</v>
      </c>
      <c r="AQ51" s="9">
        <f t="shared" si="43"/>
        <v>7.4987611921855154E-9</v>
      </c>
      <c r="AR51" s="9">
        <f t="shared" si="43"/>
        <v>0.12436394060448758</v>
      </c>
    </row>
    <row r="52" spans="1:44" ht="76" x14ac:dyDescent="0.35">
      <c r="A52" s="9" t="s">
        <v>148</v>
      </c>
      <c r="B52" s="9" t="s">
        <v>79</v>
      </c>
      <c r="C52" s="9" t="s">
        <v>162</v>
      </c>
      <c r="D52" s="9" t="s">
        <v>175</v>
      </c>
      <c r="E52" s="9" t="s">
        <v>125</v>
      </c>
      <c r="F52" s="9" t="s">
        <v>55</v>
      </c>
      <c r="G52" s="9" t="s">
        <v>167</v>
      </c>
      <c r="H52" s="9">
        <v>1.67E-9</v>
      </c>
      <c r="I52" s="9" t="s">
        <v>183</v>
      </c>
      <c r="J52" s="9" t="b">
        <v>0</v>
      </c>
      <c r="L52" s="9">
        <v>987880.6062369732</v>
      </c>
      <c r="M52" s="9">
        <v>6.8144409942108311E-2</v>
      </c>
      <c r="N52" s="9">
        <v>0.45401891421495888</v>
      </c>
      <c r="O52" s="9">
        <v>0.599214304115264</v>
      </c>
      <c r="P52" s="9">
        <v>8.3414443629281937E-2</v>
      </c>
      <c r="Q52" s="9">
        <v>30465.840089690621</v>
      </c>
      <c r="R52" s="9">
        <v>4246.1352333758896</v>
      </c>
      <c r="S52" s="9">
        <v>4302.3392957199076</v>
      </c>
      <c r="T52" s="9">
        <v>11957.25022144518</v>
      </c>
      <c r="U52" s="9">
        <v>38.937346151599748</v>
      </c>
      <c r="V52" s="9">
        <v>1065.0253152373471</v>
      </c>
      <c r="W52" s="9">
        <v>5347812.9867770048</v>
      </c>
      <c r="X52" s="9">
        <v>26193596.12584291</v>
      </c>
      <c r="Y52" s="9">
        <v>268751.79722724418</v>
      </c>
      <c r="Z52" s="9">
        <v>45.598450339833242</v>
      </c>
      <c r="AA52" s="9">
        <v>11891394.29295852</v>
      </c>
      <c r="AB52" s="9">
        <f t="shared" si="8"/>
        <v>1.67E-9</v>
      </c>
      <c r="AC52" s="9">
        <f t="shared" ref="AC52:AC68" si="44">AB52*L52</f>
        <v>1.6497606124157452E-3</v>
      </c>
      <c r="AD52" s="9">
        <f t="shared" ref="AD52:AD68" si="45">AB52*M52</f>
        <v>1.1380116460332088E-10</v>
      </c>
      <c r="AE52" s="9">
        <f t="shared" ref="AE52:AE68" si="46">AB52*N52</f>
        <v>7.5821158673898133E-10</v>
      </c>
      <c r="AF52" s="9">
        <f t="shared" ref="AF52:AF68" si="47">AB52*O52</f>
        <v>1.0006878878724909E-9</v>
      </c>
      <c r="AG52" s="9">
        <f t="shared" ref="AG52:AG68" si="48">AB52*P52</f>
        <v>1.3930212086090085E-10</v>
      </c>
      <c r="AH52" s="9">
        <f t="shared" ref="AH52:AH68" si="49">AB52*Q52</f>
        <v>5.0877952949783334E-5</v>
      </c>
      <c r="AI52" s="9">
        <f t="shared" ref="AI52:AI68" si="50">AB52*R52</f>
        <v>7.0910458397377355E-6</v>
      </c>
      <c r="AJ52" s="9">
        <f t="shared" ref="AJ52:AJ68" si="51">AB52*S52</f>
        <v>7.184906623852246E-6</v>
      </c>
      <c r="AK52" s="9">
        <f t="shared" ref="AK52:AK68" si="52">AB52*T52</f>
        <v>1.9968607869813451E-5</v>
      </c>
      <c r="AL52" s="9">
        <f t="shared" ref="AL52:AL68" si="53">AB52*U52</f>
        <v>6.5025368073171576E-8</v>
      </c>
      <c r="AM52" s="9">
        <f t="shared" ref="AM52:AM68" si="54">AB52*V52</f>
        <v>1.7785922764463696E-6</v>
      </c>
      <c r="AN52" s="9">
        <f t="shared" ref="AN52:AN68" si="55">AB52*W52</f>
        <v>8.9308476879175983E-3</v>
      </c>
      <c r="AO52" s="9">
        <f t="shared" ref="AO52:AO68" si="56">AB52*X52</f>
        <v>4.3743305530157664E-2</v>
      </c>
      <c r="AP52" s="9">
        <f t="shared" ref="AP52:AP68" si="57">AB52*Y52</f>
        <v>4.4881550136949782E-4</v>
      </c>
      <c r="AQ52" s="9">
        <f t="shared" ref="AQ52:AQ68" si="58">AB52*Z52</f>
        <v>7.6149412067521511E-8</v>
      </c>
      <c r="AR52" s="9">
        <f t="shared" ref="AR52:AR68" si="59">AB52*AA52</f>
        <v>1.9858628469240729E-2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23.472032896399948</v>
      </c>
      <c r="M53" s="9">
        <v>5.0253696453237954E-6</v>
      </c>
      <c r="N53" s="9">
        <v>5.7105247988979891E-7</v>
      </c>
      <c r="O53" s="9">
        <v>4.7031635448044662E-7</v>
      </c>
      <c r="P53" s="9">
        <v>1.6654270244039551E-6</v>
      </c>
      <c r="Q53" s="9">
        <v>1.376629251801897</v>
      </c>
      <c r="R53" s="9">
        <v>9.5618629943576158E-2</v>
      </c>
      <c r="S53" s="9">
        <v>8.4631438053267907E-2</v>
      </c>
      <c r="T53" s="9">
        <v>0.31273856447992532</v>
      </c>
      <c r="U53" s="9">
        <v>7.7053973417179662E-5</v>
      </c>
      <c r="V53" s="9">
        <v>2.8426250470241169E-2</v>
      </c>
      <c r="W53" s="9">
        <v>9.7731112992811155</v>
      </c>
      <c r="X53" s="9">
        <v>18.569279621799701</v>
      </c>
      <c r="Y53" s="9">
        <v>0.82624361687430048</v>
      </c>
      <c r="Z53" s="9">
        <v>9.2570507938122931E-6</v>
      </c>
      <c r="AA53" s="9">
        <v>318.25325828008289</v>
      </c>
      <c r="AB53" s="9">
        <f t="shared" si="8"/>
        <v>3.5211267605633799E-4</v>
      </c>
      <c r="AC53" s="9">
        <f t="shared" si="44"/>
        <v>8.264800315633784E-3</v>
      </c>
      <c r="AD53" s="9">
        <f t="shared" si="45"/>
        <v>1.7694963539872517E-9</v>
      </c>
      <c r="AE53" s="9">
        <f t="shared" si="46"/>
        <v>2.0107481686260524E-10</v>
      </c>
      <c r="AF53" s="9">
        <f t="shared" si="47"/>
        <v>1.6560435016917133E-10</v>
      </c>
      <c r="AG53" s="9">
        <f t="shared" si="48"/>
        <v>5.8641796633942075E-10</v>
      </c>
      <c r="AH53" s="9">
        <f t="shared" si="49"/>
        <v>4.8472860978940031E-4</v>
      </c>
      <c r="AI53" s="9">
        <f t="shared" si="50"/>
        <v>3.3668531670273295E-5</v>
      </c>
      <c r="AJ53" s="9">
        <f t="shared" si="51"/>
        <v>2.9799802131432359E-5</v>
      </c>
      <c r="AK53" s="9">
        <f t="shared" si="52"/>
        <v>1.1011921284504411E-4</v>
      </c>
      <c r="AL53" s="9">
        <f t="shared" si="53"/>
        <v>2.7131680780697061E-8</v>
      </c>
      <c r="AM53" s="9">
        <f t="shared" si="54"/>
        <v>1.0009243123324355E-5</v>
      </c>
      <c r="AN53" s="9">
        <f t="shared" si="55"/>
        <v>3.4412363729863079E-3</v>
      </c>
      <c r="AO53" s="9">
        <f t="shared" si="56"/>
        <v>6.538478740070317E-3</v>
      </c>
      <c r="AP53" s="9">
        <f t="shared" si="57"/>
        <v>2.909308510120776E-4</v>
      </c>
      <c r="AQ53" s="9">
        <f t="shared" si="58"/>
        <v>3.2595249273986946E-9</v>
      </c>
      <c r="AR53" s="9">
        <f t="shared" si="59"/>
        <v>0.11206100643664889</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-0.37286070202461408</v>
      </c>
      <c r="M54" s="9">
        <v>-1.9677636550341459E-8</v>
      </c>
      <c r="N54" s="9">
        <v>-1.415275719798294E-7</v>
      </c>
      <c r="O54" s="9">
        <v>-2.1002434633924469E-6</v>
      </c>
      <c r="P54" s="9">
        <v>-3.1618865059491902E-8</v>
      </c>
      <c r="Q54" s="9">
        <v>-2.876638506679545E-2</v>
      </c>
      <c r="R54" s="9">
        <v>-1.7524061994821779E-3</v>
      </c>
      <c r="S54" s="9">
        <v>-4.2000922365245351E-3</v>
      </c>
      <c r="T54" s="9">
        <v>-1.2158639153612221E-2</v>
      </c>
      <c r="U54" s="9">
        <v>-9.1420249645091654E-4</v>
      </c>
      <c r="V54" s="9">
        <v>-2.0770966234904441E-2</v>
      </c>
      <c r="W54" s="9">
        <v>-4.8071155798787268</v>
      </c>
      <c r="X54" s="9">
        <v>-2.96536107663621</v>
      </c>
      <c r="Y54" s="9">
        <v>-4.4938950544886467</v>
      </c>
      <c r="Z54" s="9">
        <v>-5.9414851720901834E-6</v>
      </c>
      <c r="AA54" s="9">
        <v>-3.9872637534537092</v>
      </c>
      <c r="AB54" s="9">
        <f t="shared" si="8"/>
        <v>-2.2499999999999999E-4</v>
      </c>
      <c r="AC54" s="9">
        <f t="shared" si="44"/>
        <v>8.3893657955538161E-5</v>
      </c>
      <c r="AD54" s="9">
        <f t="shared" si="45"/>
        <v>4.4274682238268278E-12</v>
      </c>
      <c r="AE54" s="9">
        <f t="shared" si="46"/>
        <v>3.1843703695461614E-11</v>
      </c>
      <c r="AF54" s="9">
        <f t="shared" si="47"/>
        <v>4.7255477926330052E-10</v>
      </c>
      <c r="AG54" s="9">
        <f t="shared" si="48"/>
        <v>7.1142446383856778E-12</v>
      </c>
      <c r="AH54" s="9">
        <f t="shared" si="49"/>
        <v>6.4724366400289761E-6</v>
      </c>
      <c r="AI54" s="9">
        <f t="shared" si="50"/>
        <v>3.9429139488349003E-7</v>
      </c>
      <c r="AJ54" s="9">
        <f t="shared" si="51"/>
        <v>9.4502075321802041E-7</v>
      </c>
      <c r="AK54" s="9">
        <f t="shared" si="52"/>
        <v>2.7356938095627494E-6</v>
      </c>
      <c r="AL54" s="9">
        <f t="shared" si="53"/>
        <v>2.0569556170145621E-7</v>
      </c>
      <c r="AM54" s="9">
        <f t="shared" si="54"/>
        <v>4.6734674028534996E-6</v>
      </c>
      <c r="AN54" s="9">
        <f t="shared" si="55"/>
        <v>1.0816010054727136E-3</v>
      </c>
      <c r="AO54" s="9">
        <f t="shared" si="56"/>
        <v>6.6720624224314725E-4</v>
      </c>
      <c r="AP54" s="9">
        <f t="shared" si="57"/>
        <v>1.0111263872599455E-3</v>
      </c>
      <c r="AQ54" s="9">
        <f t="shared" si="58"/>
        <v>1.3368341637202913E-9</v>
      </c>
      <c r="AR54" s="9">
        <f t="shared" si="59"/>
        <v>8.9713434452708455E-4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0.1052193698450502</v>
      </c>
      <c r="M55" s="9">
        <v>6.145173327545487E-9</v>
      </c>
      <c r="N55" s="9">
        <v>5.5116909082179516E-9</v>
      </c>
      <c r="O55" s="9">
        <v>2.5471303755670869E-8</v>
      </c>
      <c r="P55" s="9">
        <v>2.41598032669943E-9</v>
      </c>
      <c r="Q55" s="9">
        <v>9.4890429813373964E-2</v>
      </c>
      <c r="R55" s="9">
        <v>2.7414370722649429E-4</v>
      </c>
      <c r="S55" s="9">
        <v>5.6987499804436552E-4</v>
      </c>
      <c r="T55" s="9">
        <v>1.081983067354977E-3</v>
      </c>
      <c r="U55" s="9">
        <v>1.0667289628134509E-5</v>
      </c>
      <c r="V55" s="9">
        <v>8.8965286065360134E-5</v>
      </c>
      <c r="W55" s="9">
        <v>0.10711381527158451</v>
      </c>
      <c r="X55" s="9">
        <v>2.6078346567718009</v>
      </c>
      <c r="Y55" s="9">
        <v>0.4110210961669899</v>
      </c>
      <c r="Z55" s="9">
        <v>3.3953813794833941E-6</v>
      </c>
      <c r="AA55" s="9">
        <v>4.9941072554523949</v>
      </c>
      <c r="AB55" s="9">
        <f t="shared" si="8"/>
        <v>2.1350000000000002E-3</v>
      </c>
      <c r="AC55" s="9">
        <f t="shared" si="44"/>
        <v>2.246433546191822E-4</v>
      </c>
      <c r="AD55" s="9">
        <f t="shared" si="45"/>
        <v>1.3119945054309615E-11</v>
      </c>
      <c r="AE55" s="9">
        <f t="shared" si="46"/>
        <v>1.1767460089045328E-11</v>
      </c>
      <c r="AF55" s="9">
        <f t="shared" si="47"/>
        <v>5.4381233518357311E-11</v>
      </c>
      <c r="AG55" s="9">
        <f t="shared" si="48"/>
        <v>5.1581179975032837E-12</v>
      </c>
      <c r="AH55" s="9">
        <f t="shared" si="49"/>
        <v>2.0259106765155343E-4</v>
      </c>
      <c r="AI55" s="9">
        <f t="shared" si="50"/>
        <v>5.8529681492856539E-7</v>
      </c>
      <c r="AJ55" s="9">
        <f t="shared" si="51"/>
        <v>1.2166831208247205E-6</v>
      </c>
      <c r="AK55" s="9">
        <f t="shared" si="52"/>
        <v>2.3100338488028761E-6</v>
      </c>
      <c r="AL55" s="9">
        <f t="shared" si="53"/>
        <v>2.2774663356067179E-8</v>
      </c>
      <c r="AM55" s="9">
        <f t="shared" si="54"/>
        <v>1.899408857495439E-7</v>
      </c>
      <c r="AN55" s="9">
        <f t="shared" si="55"/>
        <v>2.2868799560483294E-4</v>
      </c>
      <c r="AO55" s="9">
        <f t="shared" si="56"/>
        <v>5.5677269922077954E-3</v>
      </c>
      <c r="AP55" s="9">
        <f t="shared" si="57"/>
        <v>8.7753004031652351E-4</v>
      </c>
      <c r="AQ55" s="9">
        <f t="shared" si="58"/>
        <v>7.2491392451970467E-9</v>
      </c>
      <c r="AR55" s="9">
        <f t="shared" si="59"/>
        <v>1.0662418990390865E-2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5.0137976092697177E-2</v>
      </c>
      <c r="M56" s="9">
        <v>1.059740212652811E-8</v>
      </c>
      <c r="N56" s="9">
        <v>7.3850801880915185E-10</v>
      </c>
      <c r="O56" s="9">
        <v>1.592536702377556E-8</v>
      </c>
      <c r="P56" s="9">
        <v>1.339100698890225E-8</v>
      </c>
      <c r="Q56" s="9">
        <v>3.4718955546706519E-3</v>
      </c>
      <c r="R56" s="9">
        <v>1.848122941691655E-4</v>
      </c>
      <c r="S56" s="9">
        <v>1.904915394913173E-4</v>
      </c>
      <c r="T56" s="9">
        <v>5.5399974586626698E-4</v>
      </c>
      <c r="U56" s="9">
        <v>5.1759014801784145E-7</v>
      </c>
      <c r="V56" s="9">
        <v>4.9425733090772157E-5</v>
      </c>
      <c r="W56" s="9">
        <v>2.6049671134956522E-2</v>
      </c>
      <c r="X56" s="9">
        <v>3.9958336388963649</v>
      </c>
      <c r="Y56" s="9">
        <v>4.9248012070306664E-3</v>
      </c>
      <c r="Z56" s="9">
        <v>1.2201305900379089E-7</v>
      </c>
      <c r="AA56" s="9">
        <v>0.67873626991725422</v>
      </c>
      <c r="AB56" s="9">
        <f t="shared" si="8"/>
        <v>0.24160000000000001</v>
      </c>
      <c r="AC56" s="9">
        <f t="shared" si="44"/>
        <v>1.2113335023995638E-2</v>
      </c>
      <c r="AD56" s="9">
        <f t="shared" si="45"/>
        <v>2.5603323537691915E-9</v>
      </c>
      <c r="AE56" s="9">
        <f t="shared" si="46"/>
        <v>1.7842353734429109E-10</v>
      </c>
      <c r="AF56" s="9">
        <f t="shared" si="47"/>
        <v>3.8475686729441751E-9</v>
      </c>
      <c r="AG56" s="9">
        <f t="shared" si="48"/>
        <v>3.2352672885187837E-9</v>
      </c>
      <c r="AH56" s="9">
        <f t="shared" si="49"/>
        <v>8.3880996600842954E-4</v>
      </c>
      <c r="AI56" s="9">
        <f t="shared" si="50"/>
        <v>4.4650650271270385E-5</v>
      </c>
      <c r="AJ56" s="9">
        <f t="shared" si="51"/>
        <v>4.6022755941102264E-5</v>
      </c>
      <c r="AK56" s="9">
        <f t="shared" si="52"/>
        <v>1.3384633860129012E-4</v>
      </c>
      <c r="AL56" s="9">
        <f t="shared" si="53"/>
        <v>1.250497797611105E-7</v>
      </c>
      <c r="AM56" s="9">
        <f t="shared" si="54"/>
        <v>1.1941257114730554E-5</v>
      </c>
      <c r="AN56" s="9">
        <f t="shared" si="55"/>
        <v>6.2936005462054957E-3</v>
      </c>
      <c r="AO56" s="9">
        <f t="shared" si="56"/>
        <v>0.96539340715736177</v>
      </c>
      <c r="AP56" s="9">
        <f t="shared" si="57"/>
        <v>1.1898319716186091E-3</v>
      </c>
      <c r="AQ56" s="9">
        <f t="shared" si="58"/>
        <v>2.9478355055315882E-8</v>
      </c>
      <c r="AR56" s="9">
        <f t="shared" si="59"/>
        <v>0.16398268281200862</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1.1050414654357909E-4</v>
      </c>
      <c r="M57" s="9">
        <v>1.025115283856385E-11</v>
      </c>
      <c r="N57" s="9">
        <v>2.705492136461598E-11</v>
      </c>
      <c r="O57" s="9">
        <v>4.9440035056290798E-11</v>
      </c>
      <c r="P57" s="9">
        <v>6.7713798494487097E-12</v>
      </c>
      <c r="Q57" s="9">
        <v>4.4773941272875507E-5</v>
      </c>
      <c r="R57" s="9">
        <v>4.1450786822939962E-7</v>
      </c>
      <c r="S57" s="9">
        <v>6.6930326627496318E-7</v>
      </c>
      <c r="T57" s="9">
        <v>1.347804655360304E-6</v>
      </c>
      <c r="U57" s="9">
        <v>7.3053508292950994E-9</v>
      </c>
      <c r="V57" s="9">
        <v>1.1982047115318791E-7</v>
      </c>
      <c r="W57" s="9">
        <v>3.2912499986977939E-4</v>
      </c>
      <c r="X57" s="9">
        <v>1.7729817790494309E-3</v>
      </c>
      <c r="Y57" s="9">
        <v>2.9127848514930122E-4</v>
      </c>
      <c r="Z57" s="9">
        <v>1.2579179403044921E-9</v>
      </c>
      <c r="AA57" s="9">
        <v>3.146237094530227E-3</v>
      </c>
      <c r="AB57" s="9">
        <f t="shared" ref="AB57:AB88" si="60">H57</f>
        <v>0.22500000000000001</v>
      </c>
      <c r="AC57" s="9">
        <f t="shared" si="44"/>
        <v>2.4863432972305296E-5</v>
      </c>
      <c r="AD57" s="9">
        <f t="shared" si="45"/>
        <v>2.3065093886768665E-12</v>
      </c>
      <c r="AE57" s="9">
        <f t="shared" si="46"/>
        <v>6.0873573070385958E-12</v>
      </c>
      <c r="AF57" s="9">
        <f t="shared" si="47"/>
        <v>1.112400788766543E-11</v>
      </c>
      <c r="AG57" s="9">
        <f t="shared" si="48"/>
        <v>1.5235604661259596E-12</v>
      </c>
      <c r="AH57" s="9">
        <f t="shared" si="49"/>
        <v>1.007413678639699E-5</v>
      </c>
      <c r="AI57" s="9">
        <f t="shared" si="50"/>
        <v>9.3264270351614911E-8</v>
      </c>
      <c r="AJ57" s="9">
        <f t="shared" si="51"/>
        <v>1.5059323491186671E-7</v>
      </c>
      <c r="AK57" s="9">
        <f t="shared" si="52"/>
        <v>3.0325604745606841E-7</v>
      </c>
      <c r="AL57" s="9">
        <f t="shared" si="53"/>
        <v>1.6437039365913973E-9</v>
      </c>
      <c r="AM57" s="9">
        <f t="shared" si="54"/>
        <v>2.6959606009467279E-8</v>
      </c>
      <c r="AN57" s="9">
        <f t="shared" si="55"/>
        <v>7.4053124970700364E-5</v>
      </c>
      <c r="AO57" s="9">
        <f t="shared" si="56"/>
        <v>3.9892090028612195E-4</v>
      </c>
      <c r="AP57" s="9">
        <f t="shared" si="57"/>
        <v>6.5537659158592773E-5</v>
      </c>
      <c r="AQ57" s="9">
        <f t="shared" si="58"/>
        <v>2.830315365685107E-10</v>
      </c>
      <c r="AR57" s="9">
        <f t="shared" si="59"/>
        <v>7.0790334626930106E-4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0.49388985272342628</v>
      </c>
      <c r="M59" s="9">
        <v>2.1485861125879131E-8</v>
      </c>
      <c r="N59" s="9">
        <v>4.7401119637248834E-9</v>
      </c>
      <c r="O59" s="9">
        <v>3.4206298880651153E-8</v>
      </c>
      <c r="P59" s="9">
        <v>4.4495889029966462E-8</v>
      </c>
      <c r="Q59" s="9">
        <v>1.46599323575663E-2</v>
      </c>
      <c r="R59" s="9">
        <v>5.5446200817639785E-4</v>
      </c>
      <c r="S59" s="9">
        <v>3.1537167460796052E-3</v>
      </c>
      <c r="T59" s="9">
        <v>1.332595797837815E-2</v>
      </c>
      <c r="U59" s="9">
        <v>2.3867268887409032E-6</v>
      </c>
      <c r="V59" s="9">
        <v>2.05874736596385E-4</v>
      </c>
      <c r="W59" s="9">
        <v>0.1115715462922082</v>
      </c>
      <c r="X59" s="9">
        <v>9.2758883812005539</v>
      </c>
      <c r="Y59" s="9">
        <v>4.6673510136212397E-2</v>
      </c>
      <c r="Z59" s="9">
        <v>1.1025753580353641E-6</v>
      </c>
      <c r="AA59" s="9">
        <v>1.8380583379459789</v>
      </c>
      <c r="AB59" s="9">
        <f t="shared" si="60"/>
        <v>-0.1</v>
      </c>
      <c r="AC59" s="9">
        <f t="shared" si="44"/>
        <v>-4.9388985272342631E-2</v>
      </c>
      <c r="AD59" s="9">
        <f t="shared" si="45"/>
        <v>-2.1485861125879133E-9</v>
      </c>
      <c r="AE59" s="9">
        <f t="shared" si="46"/>
        <v>-4.7401119637248831E-10</v>
      </c>
      <c r="AF59" s="9">
        <f t="shared" si="47"/>
        <v>-3.4206298880651155E-9</v>
      </c>
      <c r="AG59" s="9">
        <f t="shared" si="48"/>
        <v>-4.449588902996646E-9</v>
      </c>
      <c r="AH59" s="9">
        <f t="shared" si="49"/>
        <v>-1.46599323575663E-3</v>
      </c>
      <c r="AI59" s="9">
        <f t="shared" si="50"/>
        <v>-5.544620081763979E-5</v>
      </c>
      <c r="AJ59" s="9">
        <f t="shared" si="51"/>
        <v>-3.1537167460796053E-4</v>
      </c>
      <c r="AK59" s="9">
        <f t="shared" si="52"/>
        <v>-1.3325957978378151E-3</v>
      </c>
      <c r="AL59" s="9">
        <f t="shared" si="53"/>
        <v>-2.3867268887409032E-7</v>
      </c>
      <c r="AM59" s="9">
        <f t="shared" si="54"/>
        <v>-2.05874736596385E-5</v>
      </c>
      <c r="AN59" s="9">
        <f t="shared" si="55"/>
        <v>-1.115715462922082E-2</v>
      </c>
      <c r="AO59" s="9">
        <f t="shared" si="56"/>
        <v>-0.92758883812005544</v>
      </c>
      <c r="AP59" s="9">
        <f t="shared" si="57"/>
        <v>-4.6673510136212397E-3</v>
      </c>
      <c r="AQ59" s="9">
        <f t="shared" si="58"/>
        <v>-1.1025753580353642E-7</v>
      </c>
      <c r="AR59" s="9">
        <f t="shared" si="59"/>
        <v>-0.18380583379459792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2.3023977455832751E-2</v>
      </c>
      <c r="AD69" s="9">
        <f t="shared" si="61"/>
        <v>-3.179239266965986E-10</v>
      </c>
      <c r="AE69" s="9">
        <f t="shared" si="61"/>
        <v>-9.9878983140395565E-12</v>
      </c>
      <c r="AF69" s="9">
        <f t="shared" si="61"/>
        <v>-9.6593600187259406E-11</v>
      </c>
      <c r="AG69" s="9">
        <f t="shared" si="61"/>
        <v>2.004305351365722E-10</v>
      </c>
      <c r="AH69" s="9">
        <f t="shared" si="61"/>
        <v>2.6726065919591212E-5</v>
      </c>
      <c r="AI69" s="9">
        <f t="shared" si="61"/>
        <v>9.8347993224121733E-3</v>
      </c>
      <c r="AJ69" s="9">
        <f t="shared" si="61"/>
        <v>7.0533884708456868E-5</v>
      </c>
      <c r="AK69" s="9">
        <f t="shared" si="61"/>
        <v>2.8334212066168584E-4</v>
      </c>
      <c r="AL69" s="9">
        <f t="shared" si="61"/>
        <v>1.0051238384960407E-7</v>
      </c>
      <c r="AM69" s="9">
        <f t="shared" si="61"/>
        <v>-8.0322511924948757E-7</v>
      </c>
      <c r="AN69" s="9">
        <f t="shared" si="61"/>
        <v>-1.5400212681522321E-3</v>
      </c>
      <c r="AO69" s="9">
        <f t="shared" si="61"/>
        <v>-2.3683987397967565E-2</v>
      </c>
      <c r="AP69" s="9">
        <f t="shared" si="61"/>
        <v>2.5616755902878298E-2</v>
      </c>
      <c r="AQ69" s="9">
        <f t="shared" si="61"/>
        <v>1.1255541920269301E-8</v>
      </c>
      <c r="AR69" s="9">
        <f t="shared" si="61"/>
        <v>7.2926845736671617E-2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-1.940686594425419</v>
      </c>
      <c r="M70" s="9">
        <v>-4.9748003274320569E-9</v>
      </c>
      <c r="N70" s="9">
        <v>-4.1580413486584783E-9</v>
      </c>
      <c r="O70" s="9">
        <v>-3.4375909475254143E-8</v>
      </c>
      <c r="P70" s="9">
        <v>-3.5455296848136949E-9</v>
      </c>
      <c r="Q70" s="9">
        <v>-1.2534442553551409E-3</v>
      </c>
      <c r="R70" s="9">
        <v>-4.3812034606864088E-4</v>
      </c>
      <c r="S70" s="9">
        <v>-3.4077800159276072E-4</v>
      </c>
      <c r="T70" s="9">
        <v>-1.636047855893693E-3</v>
      </c>
      <c r="U70" s="9">
        <v>-3.5648455928969829E-7</v>
      </c>
      <c r="V70" s="9">
        <v>-1.604351383788855E-4</v>
      </c>
      <c r="W70" s="9">
        <v>-2.712468618696569</v>
      </c>
      <c r="X70" s="9">
        <v>-0.61682117434421624</v>
      </c>
      <c r="Y70" s="9">
        <v>-5.5206080078607098E-2</v>
      </c>
      <c r="Z70" s="9">
        <v>-9.557996347086114E-8</v>
      </c>
      <c r="AA70" s="9">
        <v>-0.43556082874797131</v>
      </c>
      <c r="AB70" s="9">
        <f t="shared" si="60"/>
        <v>-1.1199999999999999E-3</v>
      </c>
      <c r="AC70" s="9">
        <f t="shared" ref="AC70:AC81" si="62">AB70*L70</f>
        <v>2.1735689857564689E-3</v>
      </c>
      <c r="AD70" s="9">
        <f t="shared" ref="AD70:AD81" si="63">AB70*M70</f>
        <v>5.5717763667239031E-12</v>
      </c>
      <c r="AE70" s="9">
        <f t="shared" ref="AE70:AE81" si="64">AB70*N70</f>
        <v>4.6570063104974952E-12</v>
      </c>
      <c r="AF70" s="9">
        <f t="shared" ref="AF70:AF81" si="65">AB70*O70</f>
        <v>3.8501018612284636E-11</v>
      </c>
      <c r="AG70" s="9">
        <f t="shared" ref="AG70:AG81" si="66">AB70*P70</f>
        <v>3.9709932469913382E-12</v>
      </c>
      <c r="AH70" s="9">
        <f t="shared" ref="AH70:AH81" si="67">AB70*Q70</f>
        <v>1.4038575659977577E-6</v>
      </c>
      <c r="AI70" s="9">
        <f t="shared" ref="AI70:AI81" si="68">AB70*R70</f>
        <v>4.9069478759687771E-7</v>
      </c>
      <c r="AJ70" s="9">
        <f t="shared" ref="AJ70:AJ81" si="69">AB70*S70</f>
        <v>3.8167136178389195E-7</v>
      </c>
      <c r="AK70" s="9">
        <f t="shared" ref="AK70:AK81" si="70">AB70*T70</f>
        <v>1.832373598600936E-6</v>
      </c>
      <c r="AL70" s="9">
        <f t="shared" ref="AL70:AL81" si="71">AB70*U70</f>
        <v>3.9926270640446203E-10</v>
      </c>
      <c r="AM70" s="9">
        <f t="shared" ref="AM70:AM81" si="72">AB70*V70</f>
        <v>1.7968735498435176E-7</v>
      </c>
      <c r="AN70" s="9">
        <f t="shared" ref="AN70:AN81" si="73">AB70*W70</f>
        <v>3.0379648529401571E-3</v>
      </c>
      <c r="AO70" s="9">
        <f t="shared" ref="AO70:AO81" si="74">AB70*X70</f>
        <v>6.9083971526552211E-4</v>
      </c>
      <c r="AP70" s="9">
        <f t="shared" ref="AP70:AP81" si="75">AB70*Y70</f>
        <v>6.1830809688039946E-5</v>
      </c>
      <c r="AQ70" s="9">
        <f t="shared" ref="AQ70:AQ81" si="76">AB70*Z70</f>
        <v>1.0704955908736447E-10</v>
      </c>
      <c r="AR70" s="9">
        <f t="shared" ref="AR70:AR81" si="77">AB70*AA70</f>
        <v>4.8782812819772782E-4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2.4026442146304028</v>
      </c>
      <c r="M71" s="9">
        <v>6.0774898364598186E-8</v>
      </c>
      <c r="N71" s="9">
        <v>3.9684881751990139E-8</v>
      </c>
      <c r="O71" s="9">
        <v>1.191351535874566E-7</v>
      </c>
      <c r="P71" s="9">
        <v>8.1422625962590678E-8</v>
      </c>
      <c r="Q71" s="9">
        <v>3.4894064839689903E-2</v>
      </c>
      <c r="R71" s="9">
        <v>8.3404145802341671E-3</v>
      </c>
      <c r="S71" s="9">
        <v>9.4416349666698353E-3</v>
      </c>
      <c r="T71" s="9">
        <v>1.9993634921024319E-2</v>
      </c>
      <c r="U71" s="9">
        <v>4.7147931937941227E-5</v>
      </c>
      <c r="V71" s="9">
        <v>1.811738946284654E-3</v>
      </c>
      <c r="W71" s="9">
        <v>1.1979467561819661</v>
      </c>
      <c r="X71" s="9">
        <v>5.603304103462607</v>
      </c>
      <c r="Y71" s="9">
        <v>0.94910172665997639</v>
      </c>
      <c r="Z71" s="9">
        <v>1.501433489103078E-5</v>
      </c>
      <c r="AA71" s="9">
        <v>76.330826500941242</v>
      </c>
      <c r="AB71" s="9">
        <f t="shared" si="60"/>
        <v>1.1199999999999999E-3</v>
      </c>
      <c r="AC71" s="9">
        <f t="shared" si="62"/>
        <v>2.6909615203860511E-3</v>
      </c>
      <c r="AD71" s="9">
        <f t="shared" si="63"/>
        <v>6.8067886168349968E-11</v>
      </c>
      <c r="AE71" s="9">
        <f t="shared" si="64"/>
        <v>4.4447067562228955E-11</v>
      </c>
      <c r="AF71" s="9">
        <f t="shared" si="65"/>
        <v>1.3343137201795139E-10</v>
      </c>
      <c r="AG71" s="9">
        <f t="shared" si="66"/>
        <v>9.1193341078101547E-11</v>
      </c>
      <c r="AH71" s="9">
        <f t="shared" si="67"/>
        <v>3.9081352620452688E-5</v>
      </c>
      <c r="AI71" s="9">
        <f t="shared" si="68"/>
        <v>9.3412643298622663E-6</v>
      </c>
      <c r="AJ71" s="9">
        <f t="shared" si="69"/>
        <v>1.0574631162670215E-5</v>
      </c>
      <c r="AK71" s="9">
        <f t="shared" si="70"/>
        <v>2.2392871111547237E-5</v>
      </c>
      <c r="AL71" s="9">
        <f t="shared" si="71"/>
        <v>5.2805683770494168E-8</v>
      </c>
      <c r="AM71" s="9">
        <f t="shared" si="72"/>
        <v>2.0291476198388123E-6</v>
      </c>
      <c r="AN71" s="9">
        <f t="shared" si="73"/>
        <v>1.341700366923802E-3</v>
      </c>
      <c r="AO71" s="9">
        <f t="shared" si="74"/>
        <v>6.2757005958781189E-3</v>
      </c>
      <c r="AP71" s="9">
        <f t="shared" si="75"/>
        <v>1.0629939338591735E-3</v>
      </c>
      <c r="AQ71" s="9">
        <f t="shared" si="76"/>
        <v>1.6816055077954471E-8</v>
      </c>
      <c r="AR71" s="9">
        <f t="shared" si="77"/>
        <v>8.5490525681054183E-2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0.95990213082638898</v>
      </c>
      <c r="M72" s="9">
        <v>1.148336868530266E-7</v>
      </c>
      <c r="N72" s="9">
        <v>1.870815933870043E-8</v>
      </c>
      <c r="O72" s="9">
        <v>7.7676133581544518E-8</v>
      </c>
      <c r="P72" s="9">
        <v>1.584930175337785E-8</v>
      </c>
      <c r="Q72" s="9">
        <v>0.12544581315396561</v>
      </c>
      <c r="R72" s="9">
        <v>2.3315814145392841E-3</v>
      </c>
      <c r="S72" s="9">
        <v>4.4220311875075927E-3</v>
      </c>
      <c r="T72" s="9">
        <v>7.1798723300730821E-3</v>
      </c>
      <c r="U72" s="9">
        <v>6.8507618825103668E-5</v>
      </c>
      <c r="V72" s="9">
        <v>6.2853467842155389E-4</v>
      </c>
      <c r="W72" s="9">
        <v>0.45494843447467959</v>
      </c>
      <c r="X72" s="9">
        <v>14.76266076869131</v>
      </c>
      <c r="Y72" s="9">
        <v>0.56889843169017795</v>
      </c>
      <c r="Z72" s="9">
        <v>2.8805616893958238E-6</v>
      </c>
      <c r="AA72" s="9">
        <v>22.217198554165421</v>
      </c>
      <c r="AB72" s="9">
        <f t="shared" si="60"/>
        <v>1.1199999999999999E-3</v>
      </c>
      <c r="AC72" s="9">
        <f t="shared" si="62"/>
        <v>1.0750903865255556E-3</v>
      </c>
      <c r="AD72" s="9">
        <f t="shared" si="63"/>
        <v>1.2861372927538979E-10</v>
      </c>
      <c r="AE72" s="9">
        <f t="shared" si="64"/>
        <v>2.0953138459344478E-11</v>
      </c>
      <c r="AF72" s="9">
        <f t="shared" si="65"/>
        <v>8.6997269611329852E-11</v>
      </c>
      <c r="AG72" s="9">
        <f t="shared" si="66"/>
        <v>1.7751217963783191E-11</v>
      </c>
      <c r="AH72" s="9">
        <f t="shared" si="67"/>
        <v>1.4049931073244147E-4</v>
      </c>
      <c r="AI72" s="9">
        <f t="shared" si="68"/>
        <v>2.611371184283998E-6</v>
      </c>
      <c r="AJ72" s="9">
        <f t="shared" si="69"/>
        <v>4.9526749300085037E-6</v>
      </c>
      <c r="AK72" s="9">
        <f t="shared" si="70"/>
        <v>8.0414570096818507E-6</v>
      </c>
      <c r="AL72" s="9">
        <f t="shared" si="71"/>
        <v>7.6728533084116101E-8</v>
      </c>
      <c r="AM72" s="9">
        <f t="shared" si="72"/>
        <v>7.0395883983214034E-7</v>
      </c>
      <c r="AN72" s="9">
        <f t="shared" si="73"/>
        <v>5.0954224661164114E-4</v>
      </c>
      <c r="AO72" s="9">
        <f t="shared" si="74"/>
        <v>1.6534180060934267E-2</v>
      </c>
      <c r="AP72" s="9">
        <f t="shared" si="75"/>
        <v>6.371662434929993E-4</v>
      </c>
      <c r="AQ72" s="9">
        <f t="shared" si="76"/>
        <v>3.2262290921233224E-9</v>
      </c>
      <c r="AR72" s="9">
        <f t="shared" si="77"/>
        <v>2.488326238066527E-2</v>
      </c>
    </row>
    <row r="73" spans="1:44" ht="51" x14ac:dyDescent="0.35">
      <c r="A73" s="9" t="s">
        <v>133</v>
      </c>
      <c r="B73" s="9" t="s">
        <v>63</v>
      </c>
      <c r="C73" s="9" t="s">
        <v>105</v>
      </c>
      <c r="D73" s="9" t="s">
        <v>168</v>
      </c>
      <c r="E73" s="9" t="s">
        <v>121</v>
      </c>
      <c r="F73" s="9" t="s">
        <v>51</v>
      </c>
      <c r="G73" s="9" t="s">
        <v>167</v>
      </c>
      <c r="H73" s="9">
        <v>-0.8</v>
      </c>
      <c r="I73" s="9" t="s">
        <v>183</v>
      </c>
      <c r="J73" s="9" t="b">
        <v>0</v>
      </c>
      <c r="L73" s="9">
        <v>3.1457442960441569E-3</v>
      </c>
      <c r="M73" s="9">
        <v>6.5022164813382777E-10</v>
      </c>
      <c r="N73" s="9">
        <v>1.000563883076381E-10</v>
      </c>
      <c r="O73" s="9">
        <v>4.4440407553603159E-10</v>
      </c>
      <c r="P73" s="9">
        <v>3.0063127144037989E-10</v>
      </c>
      <c r="Q73" s="9">
        <v>1.9282306874912589E-4</v>
      </c>
      <c r="R73" s="9">
        <v>2.2647122361962731E-5</v>
      </c>
      <c r="S73" s="9">
        <v>2.016711593250717E-5</v>
      </c>
      <c r="T73" s="9">
        <v>8.0658351322680243E-5</v>
      </c>
      <c r="U73" s="9">
        <v>3.6776369639263302E-8</v>
      </c>
      <c r="V73" s="9">
        <v>7.3394736673809887E-6</v>
      </c>
      <c r="W73" s="9">
        <v>8.0365359182847894E-3</v>
      </c>
      <c r="X73" s="9">
        <v>5.8980884712556837E-2</v>
      </c>
      <c r="Y73" s="9">
        <v>2.6050260520239939E-4</v>
      </c>
      <c r="Z73" s="9">
        <v>1.1117239761119819E-8</v>
      </c>
      <c r="AA73" s="9">
        <v>4.7418463066556948E-2</v>
      </c>
      <c r="AB73" s="9">
        <f t="shared" si="60"/>
        <v>-0.8</v>
      </c>
      <c r="AC73" s="9">
        <f t="shared" si="62"/>
        <v>-2.5165954368353257E-3</v>
      </c>
      <c r="AD73" s="9">
        <f t="shared" si="63"/>
        <v>-5.2017731850706226E-10</v>
      </c>
      <c r="AE73" s="9">
        <f t="shared" si="64"/>
        <v>-8.0045110646110484E-11</v>
      </c>
      <c r="AF73" s="9">
        <f t="shared" si="65"/>
        <v>-3.5552326042882529E-10</v>
      </c>
      <c r="AG73" s="9">
        <f t="shared" si="66"/>
        <v>-2.405050171523039E-10</v>
      </c>
      <c r="AH73" s="9">
        <f t="shared" si="67"/>
        <v>-1.5425845499930071E-4</v>
      </c>
      <c r="AI73" s="9">
        <f t="shared" si="68"/>
        <v>-1.8117697889570186E-5</v>
      </c>
      <c r="AJ73" s="9">
        <f t="shared" si="69"/>
        <v>-1.6133692746005738E-5</v>
      </c>
      <c r="AK73" s="9">
        <f t="shared" si="70"/>
        <v>-6.4526681058144192E-5</v>
      </c>
      <c r="AL73" s="9">
        <f t="shared" si="71"/>
        <v>-2.9421095711410644E-8</v>
      </c>
      <c r="AM73" s="9">
        <f t="shared" si="72"/>
        <v>-5.8715789339047917E-6</v>
      </c>
      <c r="AN73" s="9">
        <f t="shared" si="73"/>
        <v>-6.429228734627832E-3</v>
      </c>
      <c r="AO73" s="9">
        <f t="shared" si="74"/>
        <v>-4.7184707770045471E-2</v>
      </c>
      <c r="AP73" s="9">
        <f t="shared" si="75"/>
        <v>-2.0840208416191951E-4</v>
      </c>
      <c r="AQ73" s="9">
        <f t="shared" si="76"/>
        <v>-8.8937918088958559E-9</v>
      </c>
      <c r="AR73" s="9">
        <f t="shared" si="77"/>
        <v>-3.7934770453245559E-2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5.3249633179016161E-2</v>
      </c>
      <c r="AD82" s="9">
        <f t="shared" si="78"/>
        <v>2.7211655085133017E-9</v>
      </c>
      <c r="AE82" s="9">
        <f t="shared" si="78"/>
        <v>1.9696088757067094E-9</v>
      </c>
      <c r="AF82" s="9">
        <f t="shared" si="78"/>
        <v>2.1282344804883843E-9</v>
      </c>
      <c r="AG82" s="9">
        <f t="shared" si="78"/>
        <v>1.0760169453008724E-8</v>
      </c>
      <c r="AH82" s="9">
        <f t="shared" si="78"/>
        <v>1.9595100580184163E-3</v>
      </c>
      <c r="AI82" s="9">
        <f t="shared" si="78"/>
        <v>6.0213826123141278E-5</v>
      </c>
      <c r="AJ82" s="9">
        <f t="shared" si="78"/>
        <v>2.1647570927927741E-3</v>
      </c>
      <c r="AK82" s="9">
        <f t="shared" si="78"/>
        <v>9.5889040798500282E-3</v>
      </c>
      <c r="AL82" s="9">
        <f t="shared" si="78"/>
        <v>4.8334895210931533E-7</v>
      </c>
      <c r="AM82" s="9">
        <f t="shared" si="78"/>
        <v>8.301842167669421E-5</v>
      </c>
      <c r="AN82" s="9">
        <f t="shared" si="78"/>
        <v>2.1461498817616737E-2</v>
      </c>
      <c r="AO82" s="9">
        <f t="shared" si="78"/>
        <v>0.41129567784477733</v>
      </c>
      <c r="AP82" s="9">
        <f t="shared" si="78"/>
        <v>1.4898848721817867E-2</v>
      </c>
      <c r="AQ82" s="9">
        <f t="shared" si="78"/>
        <v>1.0019539193421383E-7</v>
      </c>
      <c r="AR82" s="9">
        <f t="shared" si="78"/>
        <v>0.24575132623519574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-0.52728545830674933</v>
      </c>
      <c r="M83" s="9">
        <v>-5.498955430575584E-9</v>
      </c>
      <c r="N83" s="9">
        <v>-6.7253088124852779E-9</v>
      </c>
      <c r="O83" s="9">
        <v>-4.2122095886484948E-8</v>
      </c>
      <c r="P83" s="9">
        <v>-3.8205947166999732E-9</v>
      </c>
      <c r="Q83" s="9">
        <v>-1.295023106139331E-3</v>
      </c>
      <c r="R83" s="9">
        <v>-4.0967888768606708E-4</v>
      </c>
      <c r="S83" s="9">
        <v>-3.3902860082979689E-4</v>
      </c>
      <c r="T83" s="9">
        <v>-1.5548842931448E-3</v>
      </c>
      <c r="U83" s="9">
        <v>-9.2108574032697876E-7</v>
      </c>
      <c r="V83" s="9">
        <v>-1.5504838799000069E-4</v>
      </c>
      <c r="W83" s="9">
        <v>-1.380100819866322</v>
      </c>
      <c r="X83" s="9">
        <v>-0.31980270101232072</v>
      </c>
      <c r="Y83" s="9">
        <v>-7.2186179700997083E-2</v>
      </c>
      <c r="Z83" s="9">
        <v>-1.037765361717275E-7</v>
      </c>
      <c r="AA83" s="9">
        <v>-0.3960152533952207</v>
      </c>
      <c r="AB83" s="9">
        <f t="shared" si="60"/>
        <v>-1.8499999999999999E-5</v>
      </c>
      <c r="AC83" s="9">
        <f t="shared" ref="AC83:AC94" si="79">AB83*L83</f>
        <v>9.7547809786748629E-6</v>
      </c>
      <c r="AD83" s="9">
        <f t="shared" ref="AD83:AD94" si="80">AB83*M83</f>
        <v>1.017306754656483E-13</v>
      </c>
      <c r="AE83" s="9">
        <f t="shared" ref="AE83:AE94" si="81">AB83*N83</f>
        <v>1.2441821303097762E-13</v>
      </c>
      <c r="AF83" s="9">
        <f t="shared" ref="AF83:AF94" si="82">AB83*O83</f>
        <v>7.7925877389997151E-13</v>
      </c>
      <c r="AG83" s="9">
        <f t="shared" ref="AG83:AG94" si="83">AB83*P83</f>
        <v>7.0681002258949503E-14</v>
      </c>
      <c r="AH83" s="9">
        <f t="shared" ref="AH83:AH94" si="84">AB83*Q83</f>
        <v>2.3957927463577623E-8</v>
      </c>
      <c r="AI83" s="9">
        <f t="shared" ref="AI83:AI94" si="85">AB83*R83</f>
        <v>7.5790594221922404E-9</v>
      </c>
      <c r="AJ83" s="9">
        <f t="shared" ref="AJ83:AJ94" si="86">AB83*S83</f>
        <v>6.2720291153512422E-9</v>
      </c>
      <c r="AK83" s="9">
        <f t="shared" ref="AK83:AK94" si="87">AB83*T83</f>
        <v>2.8765359423178797E-8</v>
      </c>
      <c r="AL83" s="9">
        <f t="shared" ref="AL83:AL94" si="88">AB83*U83</f>
        <v>1.7040086196049106E-11</v>
      </c>
      <c r="AM83" s="9">
        <f t="shared" ref="AM83:AM94" si="89">AB83*V83</f>
        <v>2.8683951778150125E-9</v>
      </c>
      <c r="AN83" s="9">
        <f t="shared" ref="AN83:AN94" si="90">AB83*W83</f>
        <v>2.5531865167526955E-5</v>
      </c>
      <c r="AO83" s="9">
        <f t="shared" ref="AO83:AO94" si="91">AB83*X83</f>
        <v>5.9163499687279329E-6</v>
      </c>
      <c r="AP83" s="9">
        <f t="shared" ref="AP83:AP94" si="92">AB83*Y83</f>
        <v>1.3354443244684459E-6</v>
      </c>
      <c r="AQ83" s="9">
        <f t="shared" ref="AQ83:AQ94" si="93">AB83*Z83</f>
        <v>1.9198659191769587E-12</v>
      </c>
      <c r="AR83" s="9">
        <f t="shared" ref="AR83:AR94" si="94">AB83*AA83</f>
        <v>7.3262821878115824E-6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-0.37286070202461408</v>
      </c>
      <c r="M84" s="9">
        <v>-1.9677636550341459E-8</v>
      </c>
      <c r="N84" s="9">
        <v>-1.415275719798294E-7</v>
      </c>
      <c r="O84" s="9">
        <v>-2.1002434633924469E-6</v>
      </c>
      <c r="P84" s="9">
        <v>-3.1618865059491902E-8</v>
      </c>
      <c r="Q84" s="9">
        <v>-2.876638506679545E-2</v>
      </c>
      <c r="R84" s="9">
        <v>-1.7524061994821779E-3</v>
      </c>
      <c r="S84" s="9">
        <v>-4.2000922365245351E-3</v>
      </c>
      <c r="T84" s="9">
        <v>-1.2158639153612221E-2</v>
      </c>
      <c r="U84" s="9">
        <v>-9.1420249645091654E-4</v>
      </c>
      <c r="V84" s="9">
        <v>-2.0770966234904441E-2</v>
      </c>
      <c r="W84" s="9">
        <v>-4.8071155798787268</v>
      </c>
      <c r="X84" s="9">
        <v>-2.96536107663621</v>
      </c>
      <c r="Y84" s="9">
        <v>-4.4938950544886467</v>
      </c>
      <c r="Z84" s="9">
        <v>-5.9414851720901834E-6</v>
      </c>
      <c r="AA84" s="9">
        <v>-3.9872637534537092</v>
      </c>
      <c r="AB84" s="9">
        <f t="shared" si="60"/>
        <v>-2.2499999999999999E-4</v>
      </c>
      <c r="AC84" s="9">
        <f t="shared" si="79"/>
        <v>8.3893657955538161E-5</v>
      </c>
      <c r="AD84" s="9">
        <f t="shared" si="80"/>
        <v>4.4274682238268278E-12</v>
      </c>
      <c r="AE84" s="9">
        <f t="shared" si="81"/>
        <v>3.1843703695461614E-11</v>
      </c>
      <c r="AF84" s="9">
        <f t="shared" si="82"/>
        <v>4.7255477926330052E-10</v>
      </c>
      <c r="AG84" s="9">
        <f t="shared" si="83"/>
        <v>7.1142446383856778E-12</v>
      </c>
      <c r="AH84" s="9">
        <f t="shared" si="84"/>
        <v>6.4724366400289761E-6</v>
      </c>
      <c r="AI84" s="9">
        <f t="shared" si="85"/>
        <v>3.9429139488349003E-7</v>
      </c>
      <c r="AJ84" s="9">
        <f t="shared" si="86"/>
        <v>9.4502075321802041E-7</v>
      </c>
      <c r="AK84" s="9">
        <f t="shared" si="87"/>
        <v>2.7356938095627494E-6</v>
      </c>
      <c r="AL84" s="9">
        <f t="shared" si="88"/>
        <v>2.0569556170145621E-7</v>
      </c>
      <c r="AM84" s="9">
        <f t="shared" si="89"/>
        <v>4.6734674028534996E-6</v>
      </c>
      <c r="AN84" s="9">
        <f t="shared" si="90"/>
        <v>1.0816010054727136E-3</v>
      </c>
      <c r="AO84" s="9">
        <f t="shared" si="91"/>
        <v>6.6720624224314725E-4</v>
      </c>
      <c r="AP84" s="9">
        <f t="shared" si="92"/>
        <v>1.0111263872599455E-3</v>
      </c>
      <c r="AQ84" s="9">
        <f t="shared" si="93"/>
        <v>1.3368341637202913E-9</v>
      </c>
      <c r="AR84" s="9">
        <f t="shared" si="94"/>
        <v>8.9713434452708455E-4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678915.75259329425</v>
      </c>
      <c r="M85" s="9">
        <v>0.19700761048342319</v>
      </c>
      <c r="N85" s="9">
        <v>0.2377299235756429</v>
      </c>
      <c r="O85" s="9">
        <v>0.21439924101855931</v>
      </c>
      <c r="P85" s="9">
        <v>8.2135781035080638E-2</v>
      </c>
      <c r="Q85" s="9">
        <v>70461.368925495815</v>
      </c>
      <c r="R85" s="9">
        <v>4479.2089580372649</v>
      </c>
      <c r="S85" s="9">
        <v>4241.8187910042489</v>
      </c>
      <c r="T85" s="9">
        <v>14419.09903260759</v>
      </c>
      <c r="U85" s="9">
        <v>21.286016815697131</v>
      </c>
      <c r="V85" s="9">
        <v>1280.5099433751941</v>
      </c>
      <c r="W85" s="9">
        <v>3087998.499357868</v>
      </c>
      <c r="X85" s="9">
        <v>57543107.126030907</v>
      </c>
      <c r="Y85" s="9">
        <v>487329.21040931909</v>
      </c>
      <c r="Z85" s="9">
        <v>8.8444167994979015</v>
      </c>
      <c r="AA85" s="9">
        <v>15726317.181834679</v>
      </c>
      <c r="AB85" s="9">
        <f t="shared" si="60"/>
        <v>7.4099999999999998E-9</v>
      </c>
      <c r="AC85" s="9">
        <f t="shared" si="79"/>
        <v>5.0307657267163099E-3</v>
      </c>
      <c r="AD85" s="9">
        <f t="shared" si="80"/>
        <v>1.4598263936821657E-9</v>
      </c>
      <c r="AE85" s="9">
        <f t="shared" si="81"/>
        <v>1.7615787336955139E-9</v>
      </c>
      <c r="AF85" s="9">
        <f t="shared" si="82"/>
        <v>1.5886983759475244E-9</v>
      </c>
      <c r="AG85" s="9">
        <f t="shared" si="83"/>
        <v>6.086261374699475E-10</v>
      </c>
      <c r="AH85" s="9">
        <f t="shared" si="84"/>
        <v>5.2211874373792402E-4</v>
      </c>
      <c r="AI85" s="9">
        <f t="shared" si="85"/>
        <v>3.3190938379056133E-5</v>
      </c>
      <c r="AJ85" s="9">
        <f t="shared" si="86"/>
        <v>3.1431877241341483E-5</v>
      </c>
      <c r="AK85" s="9">
        <f t="shared" si="87"/>
        <v>1.0684552383162224E-4</v>
      </c>
      <c r="AL85" s="9">
        <f t="shared" si="88"/>
        <v>1.5772938460431575E-7</v>
      </c>
      <c r="AM85" s="9">
        <f t="shared" si="89"/>
        <v>9.4885786804101882E-6</v>
      </c>
      <c r="AN85" s="9">
        <f t="shared" si="90"/>
        <v>2.2882068880241802E-2</v>
      </c>
      <c r="AO85" s="9">
        <f t="shared" si="91"/>
        <v>0.42639442380388903</v>
      </c>
      <c r="AP85" s="9">
        <f t="shared" si="92"/>
        <v>3.6111094491330545E-3</v>
      </c>
      <c r="AQ85" s="9">
        <f t="shared" si="93"/>
        <v>6.5537128484279455E-8</v>
      </c>
      <c r="AR85" s="9">
        <f t="shared" si="94"/>
        <v>0.11653201031739496</v>
      </c>
    </row>
    <row r="86" spans="1:44" ht="63.5" x14ac:dyDescent="0.35">
      <c r="A86" s="9" t="s">
        <v>145</v>
      </c>
      <c r="B86" s="9" t="s">
        <v>75</v>
      </c>
      <c r="C86" s="9" t="s">
        <v>163</v>
      </c>
      <c r="D86" s="9" t="s">
        <v>175</v>
      </c>
      <c r="E86" s="9" t="s">
        <v>128</v>
      </c>
      <c r="F86" s="9" t="s">
        <v>58</v>
      </c>
      <c r="G86" s="9" t="s">
        <v>167</v>
      </c>
      <c r="H86" s="9">
        <v>1.18E-2</v>
      </c>
      <c r="I86" s="9" t="s">
        <v>183</v>
      </c>
      <c r="J86" s="9" t="b">
        <v>0</v>
      </c>
      <c r="L86" s="9">
        <v>0.1052193698450502</v>
      </c>
      <c r="M86" s="9">
        <v>6.145173327545487E-9</v>
      </c>
      <c r="N86" s="9">
        <v>5.5116909082179516E-9</v>
      </c>
      <c r="O86" s="9">
        <v>2.5471303755670869E-8</v>
      </c>
      <c r="P86" s="9">
        <v>2.41598032669943E-9</v>
      </c>
      <c r="Q86" s="9">
        <v>9.4890429813373964E-2</v>
      </c>
      <c r="R86" s="9">
        <v>2.7414370722649429E-4</v>
      </c>
      <c r="S86" s="9">
        <v>5.6987499804436552E-4</v>
      </c>
      <c r="T86" s="9">
        <v>1.081983067354977E-3</v>
      </c>
      <c r="U86" s="9">
        <v>1.0667289628134509E-5</v>
      </c>
      <c r="V86" s="9">
        <v>8.8965286065360134E-5</v>
      </c>
      <c r="W86" s="9">
        <v>0.10711381527158451</v>
      </c>
      <c r="X86" s="9">
        <v>2.6078346567718009</v>
      </c>
      <c r="Y86" s="9">
        <v>0.4110210961669899</v>
      </c>
      <c r="Z86" s="9">
        <v>3.3953813794833941E-6</v>
      </c>
      <c r="AA86" s="9">
        <v>4.9941072554523949</v>
      </c>
      <c r="AB86" s="9">
        <f t="shared" si="60"/>
        <v>1.18E-2</v>
      </c>
      <c r="AC86" s="9">
        <f t="shared" si="79"/>
        <v>1.2415885641715923E-3</v>
      </c>
      <c r="AD86" s="9">
        <f t="shared" si="80"/>
        <v>7.2513045265036743E-11</v>
      </c>
      <c r="AE86" s="9">
        <f t="shared" si="81"/>
        <v>6.5037952716971833E-11</v>
      </c>
      <c r="AF86" s="9">
        <f t="shared" si="82"/>
        <v>3.0056138431691623E-10</v>
      </c>
      <c r="AG86" s="9">
        <f t="shared" si="83"/>
        <v>2.8508567855053275E-11</v>
      </c>
      <c r="AH86" s="9">
        <f t="shared" si="84"/>
        <v>1.1197070717978127E-3</v>
      </c>
      <c r="AI86" s="9">
        <f t="shared" si="85"/>
        <v>3.2348957452726327E-6</v>
      </c>
      <c r="AJ86" s="9">
        <f t="shared" si="86"/>
        <v>6.724524976923513E-6</v>
      </c>
      <c r="AK86" s="9">
        <f t="shared" si="87"/>
        <v>1.2767400194788729E-5</v>
      </c>
      <c r="AL86" s="9">
        <f t="shared" si="88"/>
        <v>1.258740176119872E-7</v>
      </c>
      <c r="AM86" s="9">
        <f t="shared" si="89"/>
        <v>1.0497903755712496E-6</v>
      </c>
      <c r="AN86" s="9">
        <f t="shared" si="90"/>
        <v>1.2639430202046971E-3</v>
      </c>
      <c r="AO86" s="9">
        <f t="shared" si="91"/>
        <v>3.0772448949907251E-2</v>
      </c>
      <c r="AP86" s="9">
        <f t="shared" si="92"/>
        <v>4.8500489347704807E-3</v>
      </c>
      <c r="AQ86" s="9">
        <f t="shared" si="93"/>
        <v>4.0065500277904048E-8</v>
      </c>
      <c r="AR86" s="9">
        <f t="shared" si="94"/>
        <v>5.8930465614338255E-2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23.472032896399948</v>
      </c>
      <c r="M87" s="9">
        <v>5.0253696453237954E-6</v>
      </c>
      <c r="N87" s="9">
        <v>5.7105247988979891E-7</v>
      </c>
      <c r="O87" s="9">
        <v>4.7031635448044662E-7</v>
      </c>
      <c r="P87" s="9">
        <v>1.6654270244039551E-6</v>
      </c>
      <c r="Q87" s="9">
        <v>1.376629251801897</v>
      </c>
      <c r="R87" s="9">
        <v>9.5618629943576158E-2</v>
      </c>
      <c r="S87" s="9">
        <v>8.4631438053267907E-2</v>
      </c>
      <c r="T87" s="9">
        <v>0.31273856447992532</v>
      </c>
      <c r="U87" s="9">
        <v>7.7053973417179662E-5</v>
      </c>
      <c r="V87" s="9">
        <v>2.8426250470241169E-2</v>
      </c>
      <c r="W87" s="9">
        <v>9.7731112992811155</v>
      </c>
      <c r="X87" s="9">
        <v>18.569279621799701</v>
      </c>
      <c r="Y87" s="9">
        <v>0.82624361687430048</v>
      </c>
      <c r="Z87" s="9">
        <v>9.2570507938122931E-6</v>
      </c>
      <c r="AA87" s="9">
        <v>318.25325828008289</v>
      </c>
      <c r="AB87" s="9">
        <f t="shared" si="60"/>
        <v>3.5211267605633799E-4</v>
      </c>
      <c r="AC87" s="9">
        <f t="shared" si="79"/>
        <v>8.264800315633784E-3</v>
      </c>
      <c r="AD87" s="9">
        <f t="shared" si="80"/>
        <v>1.7694963539872517E-9</v>
      </c>
      <c r="AE87" s="9">
        <f t="shared" si="81"/>
        <v>2.0107481686260524E-10</v>
      </c>
      <c r="AF87" s="9">
        <f t="shared" si="82"/>
        <v>1.6560435016917133E-10</v>
      </c>
      <c r="AG87" s="9">
        <f t="shared" si="83"/>
        <v>5.8641796633942075E-10</v>
      </c>
      <c r="AH87" s="9">
        <f t="shared" si="84"/>
        <v>4.8472860978940031E-4</v>
      </c>
      <c r="AI87" s="9">
        <f t="shared" si="85"/>
        <v>3.3668531670273295E-5</v>
      </c>
      <c r="AJ87" s="9">
        <f t="shared" si="86"/>
        <v>2.9799802131432359E-5</v>
      </c>
      <c r="AK87" s="9">
        <f t="shared" si="87"/>
        <v>1.1011921284504411E-4</v>
      </c>
      <c r="AL87" s="9">
        <f t="shared" si="88"/>
        <v>2.7131680780697061E-8</v>
      </c>
      <c r="AM87" s="9">
        <f t="shared" si="89"/>
        <v>1.0009243123324355E-5</v>
      </c>
      <c r="AN87" s="9">
        <f t="shared" si="90"/>
        <v>3.4412363729863079E-3</v>
      </c>
      <c r="AO87" s="9">
        <f t="shared" si="91"/>
        <v>6.538478740070317E-3</v>
      </c>
      <c r="AP87" s="9">
        <f t="shared" si="92"/>
        <v>2.909308510120776E-4</v>
      </c>
      <c r="AQ87" s="9">
        <f t="shared" si="93"/>
        <v>3.2595249273986946E-9</v>
      </c>
      <c r="AR87" s="9">
        <f t="shared" si="94"/>
        <v>0.11206100643664889</v>
      </c>
    </row>
    <row r="88" spans="1:44" ht="63.5" x14ac:dyDescent="0.35">
      <c r="A88" s="9" t="s">
        <v>133</v>
      </c>
      <c r="B88" s="9" t="s">
        <v>63</v>
      </c>
      <c r="C88" s="9" t="s">
        <v>105</v>
      </c>
      <c r="D88" s="9" t="s">
        <v>168</v>
      </c>
      <c r="E88" s="9" t="s">
        <v>128</v>
      </c>
      <c r="F88" s="9" t="s">
        <v>58</v>
      </c>
      <c r="G88" s="9" t="s">
        <v>167</v>
      </c>
      <c r="H88" s="9">
        <v>-0.9</v>
      </c>
      <c r="I88" s="9" t="s">
        <v>183</v>
      </c>
      <c r="J88" s="9" t="b">
        <v>0</v>
      </c>
      <c r="L88" s="9">
        <v>3.1457442960441569E-3</v>
      </c>
      <c r="M88" s="9">
        <v>6.5022164813382777E-10</v>
      </c>
      <c r="N88" s="9">
        <v>1.000563883076381E-10</v>
      </c>
      <c r="O88" s="9">
        <v>4.4440407553603159E-10</v>
      </c>
      <c r="P88" s="9">
        <v>3.0063127144037989E-10</v>
      </c>
      <c r="Q88" s="9">
        <v>1.9282306874912589E-4</v>
      </c>
      <c r="R88" s="9">
        <v>2.2647122361962731E-5</v>
      </c>
      <c r="S88" s="9">
        <v>2.016711593250717E-5</v>
      </c>
      <c r="T88" s="9">
        <v>8.0658351322680243E-5</v>
      </c>
      <c r="U88" s="9">
        <v>3.6776369639263302E-8</v>
      </c>
      <c r="V88" s="9">
        <v>7.3394736673809887E-6</v>
      </c>
      <c r="W88" s="9">
        <v>8.0365359182847894E-3</v>
      </c>
      <c r="X88" s="9">
        <v>5.8980884712556837E-2</v>
      </c>
      <c r="Y88" s="9">
        <v>2.6050260520239939E-4</v>
      </c>
      <c r="Z88" s="9">
        <v>1.1117239761119819E-8</v>
      </c>
      <c r="AA88" s="9">
        <v>4.7418463066556948E-2</v>
      </c>
      <c r="AB88" s="9">
        <f t="shared" si="60"/>
        <v>-0.9</v>
      </c>
      <c r="AC88" s="9">
        <f t="shared" si="79"/>
        <v>-2.8311698664397413E-3</v>
      </c>
      <c r="AD88" s="9">
        <f t="shared" si="80"/>
        <v>-5.8519948332044501E-10</v>
      </c>
      <c r="AE88" s="9">
        <f t="shared" si="81"/>
        <v>-9.005074947687429E-11</v>
      </c>
      <c r="AF88" s="9">
        <f t="shared" si="82"/>
        <v>-3.9996366798242841E-10</v>
      </c>
      <c r="AG88" s="9">
        <f t="shared" si="83"/>
        <v>-2.7056814429634189E-10</v>
      </c>
      <c r="AH88" s="9">
        <f t="shared" si="84"/>
        <v>-1.7354076187421332E-4</v>
      </c>
      <c r="AI88" s="9">
        <f t="shared" si="85"/>
        <v>-2.0382410125766456E-5</v>
      </c>
      <c r="AJ88" s="9">
        <f t="shared" si="86"/>
        <v>-1.8150404339256454E-5</v>
      </c>
      <c r="AK88" s="9">
        <f t="shared" si="87"/>
        <v>-7.2592516190412218E-5</v>
      </c>
      <c r="AL88" s="9">
        <f t="shared" si="88"/>
        <v>-3.3098732675336971E-8</v>
      </c>
      <c r="AM88" s="9">
        <f t="shared" si="89"/>
        <v>-6.6055263006428902E-6</v>
      </c>
      <c r="AN88" s="9">
        <f t="shared" si="90"/>
        <v>-7.2328823264563103E-3</v>
      </c>
      <c r="AO88" s="9">
        <f t="shared" si="91"/>
        <v>-5.3082796241301154E-2</v>
      </c>
      <c r="AP88" s="9">
        <f t="shared" si="92"/>
        <v>-2.3445234468215945E-4</v>
      </c>
      <c r="AQ88" s="9">
        <f t="shared" si="93"/>
        <v>-1.0005515785007838E-8</v>
      </c>
      <c r="AR88" s="9">
        <f t="shared" si="94"/>
        <v>-4.2676616759901254E-2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6.4406311125249555E-2</v>
      </c>
      <c r="AD95" s="9">
        <f t="shared" si="96"/>
        <v>2.3148976824386645E-9</v>
      </c>
      <c r="AE95" s="9">
        <f t="shared" si="96"/>
        <v>7.1339726566493477E-10</v>
      </c>
      <c r="AF95" s="9">
        <f t="shared" si="96"/>
        <v>2.1312910435900454E-9</v>
      </c>
      <c r="AG95" s="9">
        <f t="shared" si="96"/>
        <v>-4.7480560417552603E-10</v>
      </c>
      <c r="AH95" s="9">
        <f t="shared" si="96"/>
        <v>1.2756093406896267E-4</v>
      </c>
      <c r="AI95" s="9">
        <f t="shared" si="96"/>
        <v>5.52768794438053E-5</v>
      </c>
      <c r="AJ95" s="9">
        <f t="shared" si="96"/>
        <v>-2.3005191280261908E-4</v>
      </c>
      <c r="AK95" s="9">
        <f t="shared" si="96"/>
        <v>-1.0633126548158457E-3</v>
      </c>
      <c r="AL95" s="9">
        <f t="shared" si="96"/>
        <v>2.7904806873500361E-7</v>
      </c>
      <c r="AM95" s="9">
        <f t="shared" si="96"/>
        <v>8.8036163494752928E-6</v>
      </c>
      <c r="AN95" s="9">
        <f t="shared" si="96"/>
        <v>8.8928721039368275E-3</v>
      </c>
      <c r="AO95" s="9">
        <f t="shared" si="96"/>
        <v>9.4720207442271498E-2</v>
      </c>
      <c r="AP95" s="9">
        <f t="shared" si="96"/>
        <v>-7.8357860288599335E-4</v>
      </c>
      <c r="AQ95" s="9">
        <f t="shared" si="96"/>
        <v>7.4987611921855154E-9</v>
      </c>
      <c r="AR95" s="9">
        <f t="shared" si="96"/>
        <v>0.12436394060448758</v>
      </c>
    </row>
    <row r="96" spans="1:44" ht="76" x14ac:dyDescent="0.35">
      <c r="A96" s="9" t="s">
        <v>148</v>
      </c>
      <c r="B96" s="9" t="s">
        <v>79</v>
      </c>
      <c r="C96" s="9" t="s">
        <v>162</v>
      </c>
      <c r="D96" s="9" t="s">
        <v>175</v>
      </c>
      <c r="E96" s="9" t="s">
        <v>129</v>
      </c>
      <c r="F96" s="9" t="s">
        <v>59</v>
      </c>
      <c r="G96" s="9" t="s">
        <v>167</v>
      </c>
      <c r="H96" s="9">
        <v>1.67E-9</v>
      </c>
      <c r="I96" s="9" t="s">
        <v>183</v>
      </c>
      <c r="J96" s="9" t="b">
        <v>0</v>
      </c>
      <c r="L96" s="9">
        <v>987880.6062369732</v>
      </c>
      <c r="M96" s="9">
        <v>6.8144409942108311E-2</v>
      </c>
      <c r="N96" s="9">
        <v>0.45401891421495888</v>
      </c>
      <c r="O96" s="9">
        <v>0.599214304115264</v>
      </c>
      <c r="P96" s="9">
        <v>8.3414443629281937E-2</v>
      </c>
      <c r="Q96" s="9">
        <v>30465.840089690621</v>
      </c>
      <c r="R96" s="9">
        <v>4246.1352333758896</v>
      </c>
      <c r="S96" s="9">
        <v>4302.3392957199076</v>
      </c>
      <c r="T96" s="9">
        <v>11957.25022144518</v>
      </c>
      <c r="U96" s="9">
        <v>38.937346151599748</v>
      </c>
      <c r="V96" s="9">
        <v>1065.0253152373471</v>
      </c>
      <c r="W96" s="9">
        <v>5347812.9867770048</v>
      </c>
      <c r="X96" s="9">
        <v>26193596.12584291</v>
      </c>
      <c r="Y96" s="9">
        <v>268751.79722724418</v>
      </c>
      <c r="Z96" s="9">
        <v>45.598450339833242</v>
      </c>
      <c r="AA96" s="9">
        <v>11891394.29295852</v>
      </c>
      <c r="AB96" s="9">
        <f t="shared" si="95"/>
        <v>1.67E-9</v>
      </c>
      <c r="AC96" s="9">
        <f t="shared" ref="AC96:AC112" si="97">AB96*L96</f>
        <v>1.6497606124157452E-3</v>
      </c>
      <c r="AD96" s="9">
        <f t="shared" ref="AD96:AD112" si="98">AB96*M96</f>
        <v>1.1380116460332088E-10</v>
      </c>
      <c r="AE96" s="9">
        <f t="shared" ref="AE96:AE112" si="99">AB96*N96</f>
        <v>7.5821158673898133E-10</v>
      </c>
      <c r="AF96" s="9">
        <f t="shared" ref="AF96:AF112" si="100">AB96*O96</f>
        <v>1.0006878878724909E-9</v>
      </c>
      <c r="AG96" s="9">
        <f t="shared" ref="AG96:AG112" si="101">AB96*P96</f>
        <v>1.3930212086090085E-10</v>
      </c>
      <c r="AH96" s="9">
        <f t="shared" ref="AH96:AH112" si="102">AB96*Q96</f>
        <v>5.0877952949783334E-5</v>
      </c>
      <c r="AI96" s="9">
        <f t="shared" ref="AI96:AI112" si="103">AB96*R96</f>
        <v>7.0910458397377355E-6</v>
      </c>
      <c r="AJ96" s="9">
        <f t="shared" ref="AJ96:AJ112" si="104">AB96*S96</f>
        <v>7.184906623852246E-6</v>
      </c>
      <c r="AK96" s="9">
        <f t="shared" ref="AK96:AK112" si="105">AB96*T96</f>
        <v>1.9968607869813451E-5</v>
      </c>
      <c r="AL96" s="9">
        <f t="shared" ref="AL96:AL112" si="106">AB96*U96</f>
        <v>6.5025368073171576E-8</v>
      </c>
      <c r="AM96" s="9">
        <f t="shared" ref="AM96:AM112" si="107">AB96*V96</f>
        <v>1.7785922764463696E-6</v>
      </c>
      <c r="AN96" s="9">
        <f t="shared" ref="AN96:AN112" si="108">AB96*W96</f>
        <v>8.9308476879175983E-3</v>
      </c>
      <c r="AO96" s="9">
        <f t="shared" ref="AO96:AO112" si="109">AB96*X96</f>
        <v>4.3743305530157664E-2</v>
      </c>
      <c r="AP96" s="9">
        <f t="shared" ref="AP96:AP112" si="110">AB96*Y96</f>
        <v>4.4881550136949782E-4</v>
      </c>
      <c r="AQ96" s="9">
        <f t="shared" ref="AQ96:AQ112" si="111">AB96*Z96</f>
        <v>7.6149412067521511E-8</v>
      </c>
      <c r="AR96" s="9">
        <f t="shared" ref="AR96:AR112" si="112">AB96*AA96</f>
        <v>1.9858628469240729E-2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23.472032896399948</v>
      </c>
      <c r="M97" s="9">
        <v>5.0253696453237954E-6</v>
      </c>
      <c r="N97" s="9">
        <v>5.7105247988979891E-7</v>
      </c>
      <c r="O97" s="9">
        <v>4.7031635448044662E-7</v>
      </c>
      <c r="P97" s="9">
        <v>1.6654270244039551E-6</v>
      </c>
      <c r="Q97" s="9">
        <v>1.376629251801897</v>
      </c>
      <c r="R97" s="9">
        <v>9.5618629943576158E-2</v>
      </c>
      <c r="S97" s="9">
        <v>8.4631438053267907E-2</v>
      </c>
      <c r="T97" s="9">
        <v>0.31273856447992532</v>
      </c>
      <c r="U97" s="9">
        <v>7.7053973417179662E-5</v>
      </c>
      <c r="V97" s="9">
        <v>2.8426250470241169E-2</v>
      </c>
      <c r="W97" s="9">
        <v>9.7731112992811155</v>
      </c>
      <c r="X97" s="9">
        <v>18.569279621799701</v>
      </c>
      <c r="Y97" s="9">
        <v>0.82624361687430048</v>
      </c>
      <c r="Z97" s="9">
        <v>9.2570507938122931E-6</v>
      </c>
      <c r="AA97" s="9">
        <v>318.25325828008289</v>
      </c>
      <c r="AB97" s="9">
        <f t="shared" si="95"/>
        <v>3.5211267605633799E-4</v>
      </c>
      <c r="AC97" s="9">
        <f t="shared" si="97"/>
        <v>8.264800315633784E-3</v>
      </c>
      <c r="AD97" s="9">
        <f t="shared" si="98"/>
        <v>1.7694963539872517E-9</v>
      </c>
      <c r="AE97" s="9">
        <f t="shared" si="99"/>
        <v>2.0107481686260524E-10</v>
      </c>
      <c r="AF97" s="9">
        <f t="shared" si="100"/>
        <v>1.6560435016917133E-10</v>
      </c>
      <c r="AG97" s="9">
        <f t="shared" si="101"/>
        <v>5.8641796633942075E-10</v>
      </c>
      <c r="AH97" s="9">
        <f t="shared" si="102"/>
        <v>4.8472860978940031E-4</v>
      </c>
      <c r="AI97" s="9">
        <f t="shared" si="103"/>
        <v>3.3668531670273295E-5</v>
      </c>
      <c r="AJ97" s="9">
        <f t="shared" si="104"/>
        <v>2.9799802131432359E-5</v>
      </c>
      <c r="AK97" s="9">
        <f t="shared" si="105"/>
        <v>1.1011921284504411E-4</v>
      </c>
      <c r="AL97" s="9">
        <f t="shared" si="106"/>
        <v>2.7131680780697061E-8</v>
      </c>
      <c r="AM97" s="9">
        <f t="shared" si="107"/>
        <v>1.0009243123324355E-5</v>
      </c>
      <c r="AN97" s="9">
        <f t="shared" si="108"/>
        <v>3.4412363729863079E-3</v>
      </c>
      <c r="AO97" s="9">
        <f t="shared" si="109"/>
        <v>6.538478740070317E-3</v>
      </c>
      <c r="AP97" s="9">
        <f t="shared" si="110"/>
        <v>2.909308510120776E-4</v>
      </c>
      <c r="AQ97" s="9">
        <f t="shared" si="111"/>
        <v>3.2595249273986946E-9</v>
      </c>
      <c r="AR97" s="9">
        <f t="shared" si="112"/>
        <v>0.11206100643664889</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-0.37286070202461408</v>
      </c>
      <c r="M98" s="9">
        <v>-1.9677636550341459E-8</v>
      </c>
      <c r="N98" s="9">
        <v>-1.415275719798294E-7</v>
      </c>
      <c r="O98" s="9">
        <v>-2.1002434633924469E-6</v>
      </c>
      <c r="P98" s="9">
        <v>-3.1618865059491902E-8</v>
      </c>
      <c r="Q98" s="9">
        <v>-2.876638506679545E-2</v>
      </c>
      <c r="R98" s="9">
        <v>-1.7524061994821779E-3</v>
      </c>
      <c r="S98" s="9">
        <v>-4.2000922365245351E-3</v>
      </c>
      <c r="T98" s="9">
        <v>-1.2158639153612221E-2</v>
      </c>
      <c r="U98" s="9">
        <v>-9.1420249645091654E-4</v>
      </c>
      <c r="V98" s="9">
        <v>-2.0770966234904441E-2</v>
      </c>
      <c r="W98" s="9">
        <v>-4.8071155798787268</v>
      </c>
      <c r="X98" s="9">
        <v>-2.96536107663621</v>
      </c>
      <c r="Y98" s="9">
        <v>-4.4938950544886467</v>
      </c>
      <c r="Z98" s="9">
        <v>-5.9414851720901834E-6</v>
      </c>
      <c r="AA98" s="9">
        <v>-3.9872637534537092</v>
      </c>
      <c r="AB98" s="9">
        <f t="shared" si="95"/>
        <v>-2.2499999999999999E-4</v>
      </c>
      <c r="AC98" s="9">
        <f t="shared" si="97"/>
        <v>8.3893657955538161E-5</v>
      </c>
      <c r="AD98" s="9">
        <f t="shared" si="98"/>
        <v>4.4274682238268278E-12</v>
      </c>
      <c r="AE98" s="9">
        <f t="shared" si="99"/>
        <v>3.1843703695461614E-11</v>
      </c>
      <c r="AF98" s="9">
        <f t="shared" si="100"/>
        <v>4.7255477926330052E-10</v>
      </c>
      <c r="AG98" s="9">
        <f t="shared" si="101"/>
        <v>7.1142446383856778E-12</v>
      </c>
      <c r="AH98" s="9">
        <f t="shared" si="102"/>
        <v>6.4724366400289761E-6</v>
      </c>
      <c r="AI98" s="9">
        <f t="shared" si="103"/>
        <v>3.9429139488349003E-7</v>
      </c>
      <c r="AJ98" s="9">
        <f t="shared" si="104"/>
        <v>9.4502075321802041E-7</v>
      </c>
      <c r="AK98" s="9">
        <f t="shared" si="105"/>
        <v>2.7356938095627494E-6</v>
      </c>
      <c r="AL98" s="9">
        <f t="shared" si="106"/>
        <v>2.0569556170145621E-7</v>
      </c>
      <c r="AM98" s="9">
        <f t="shared" si="107"/>
        <v>4.6734674028534996E-6</v>
      </c>
      <c r="AN98" s="9">
        <f t="shared" si="108"/>
        <v>1.0816010054727136E-3</v>
      </c>
      <c r="AO98" s="9">
        <f t="shared" si="109"/>
        <v>6.6720624224314725E-4</v>
      </c>
      <c r="AP98" s="9">
        <f t="shared" si="110"/>
        <v>1.0111263872599455E-3</v>
      </c>
      <c r="AQ98" s="9">
        <f t="shared" si="111"/>
        <v>1.3368341637202913E-9</v>
      </c>
      <c r="AR98" s="9">
        <f t="shared" si="112"/>
        <v>8.9713434452708455E-4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0.1052193698450502</v>
      </c>
      <c r="M99" s="9">
        <v>6.145173327545487E-9</v>
      </c>
      <c r="N99" s="9">
        <v>5.5116909082179516E-9</v>
      </c>
      <c r="O99" s="9">
        <v>2.5471303755670869E-8</v>
      </c>
      <c r="P99" s="9">
        <v>2.41598032669943E-9</v>
      </c>
      <c r="Q99" s="9">
        <v>9.4890429813373964E-2</v>
      </c>
      <c r="R99" s="9">
        <v>2.7414370722649429E-4</v>
      </c>
      <c r="S99" s="9">
        <v>5.6987499804436552E-4</v>
      </c>
      <c r="T99" s="9">
        <v>1.081983067354977E-3</v>
      </c>
      <c r="U99" s="9">
        <v>1.0667289628134509E-5</v>
      </c>
      <c r="V99" s="9">
        <v>8.8965286065360134E-5</v>
      </c>
      <c r="W99" s="9">
        <v>0.10711381527158451</v>
      </c>
      <c r="X99" s="9">
        <v>2.6078346567718009</v>
      </c>
      <c r="Y99" s="9">
        <v>0.4110210961669899</v>
      </c>
      <c r="Z99" s="9">
        <v>3.3953813794833941E-6</v>
      </c>
      <c r="AA99" s="9">
        <v>4.9941072554523949</v>
      </c>
      <c r="AB99" s="9">
        <f t="shared" si="95"/>
        <v>2.1350000000000002E-3</v>
      </c>
      <c r="AC99" s="9">
        <f t="shared" si="97"/>
        <v>2.246433546191822E-4</v>
      </c>
      <c r="AD99" s="9">
        <f t="shared" si="98"/>
        <v>1.3119945054309615E-11</v>
      </c>
      <c r="AE99" s="9">
        <f t="shared" si="99"/>
        <v>1.1767460089045328E-11</v>
      </c>
      <c r="AF99" s="9">
        <f t="shared" si="100"/>
        <v>5.4381233518357311E-11</v>
      </c>
      <c r="AG99" s="9">
        <f t="shared" si="101"/>
        <v>5.1581179975032837E-12</v>
      </c>
      <c r="AH99" s="9">
        <f t="shared" si="102"/>
        <v>2.0259106765155343E-4</v>
      </c>
      <c r="AI99" s="9">
        <f t="shared" si="103"/>
        <v>5.8529681492856539E-7</v>
      </c>
      <c r="AJ99" s="9">
        <f t="shared" si="104"/>
        <v>1.2166831208247205E-6</v>
      </c>
      <c r="AK99" s="9">
        <f t="shared" si="105"/>
        <v>2.3100338488028761E-6</v>
      </c>
      <c r="AL99" s="9">
        <f t="shared" si="106"/>
        <v>2.2774663356067179E-8</v>
      </c>
      <c r="AM99" s="9">
        <f t="shared" si="107"/>
        <v>1.899408857495439E-7</v>
      </c>
      <c r="AN99" s="9">
        <f t="shared" si="108"/>
        <v>2.2868799560483294E-4</v>
      </c>
      <c r="AO99" s="9">
        <f t="shared" si="109"/>
        <v>5.5677269922077954E-3</v>
      </c>
      <c r="AP99" s="9">
        <f t="shared" si="110"/>
        <v>8.7753004031652351E-4</v>
      </c>
      <c r="AQ99" s="9">
        <f t="shared" si="111"/>
        <v>7.2491392451970467E-9</v>
      </c>
      <c r="AR99" s="9">
        <f t="shared" si="112"/>
        <v>1.0662418990390865E-2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5.0137976092697177E-2</v>
      </c>
      <c r="M100" s="9">
        <v>1.059740212652811E-8</v>
      </c>
      <c r="N100" s="9">
        <v>7.3850801880915185E-10</v>
      </c>
      <c r="O100" s="9">
        <v>1.592536702377556E-8</v>
      </c>
      <c r="P100" s="9">
        <v>1.339100698890225E-8</v>
      </c>
      <c r="Q100" s="9">
        <v>3.4718955546706519E-3</v>
      </c>
      <c r="R100" s="9">
        <v>1.848122941691655E-4</v>
      </c>
      <c r="S100" s="9">
        <v>1.904915394913173E-4</v>
      </c>
      <c r="T100" s="9">
        <v>5.5399974586626698E-4</v>
      </c>
      <c r="U100" s="9">
        <v>5.1759014801784145E-7</v>
      </c>
      <c r="V100" s="9">
        <v>4.9425733090772157E-5</v>
      </c>
      <c r="W100" s="9">
        <v>2.6049671134956522E-2</v>
      </c>
      <c r="X100" s="9">
        <v>3.9958336388963649</v>
      </c>
      <c r="Y100" s="9">
        <v>4.9248012070306664E-3</v>
      </c>
      <c r="Z100" s="9">
        <v>1.2201305900379089E-7</v>
      </c>
      <c r="AA100" s="9">
        <v>0.67873626991725422</v>
      </c>
      <c r="AB100" s="9">
        <f t="shared" si="95"/>
        <v>0.24160000000000001</v>
      </c>
      <c r="AC100" s="9">
        <f t="shared" si="97"/>
        <v>1.2113335023995638E-2</v>
      </c>
      <c r="AD100" s="9">
        <f t="shared" si="98"/>
        <v>2.5603323537691915E-9</v>
      </c>
      <c r="AE100" s="9">
        <f t="shared" si="99"/>
        <v>1.7842353734429109E-10</v>
      </c>
      <c r="AF100" s="9">
        <f t="shared" si="100"/>
        <v>3.8475686729441751E-9</v>
      </c>
      <c r="AG100" s="9">
        <f t="shared" si="101"/>
        <v>3.2352672885187837E-9</v>
      </c>
      <c r="AH100" s="9">
        <f t="shared" si="102"/>
        <v>8.3880996600842954E-4</v>
      </c>
      <c r="AI100" s="9">
        <f t="shared" si="103"/>
        <v>4.4650650271270385E-5</v>
      </c>
      <c r="AJ100" s="9">
        <f t="shared" si="104"/>
        <v>4.6022755941102264E-5</v>
      </c>
      <c r="AK100" s="9">
        <f t="shared" si="105"/>
        <v>1.3384633860129012E-4</v>
      </c>
      <c r="AL100" s="9">
        <f t="shared" si="106"/>
        <v>1.250497797611105E-7</v>
      </c>
      <c r="AM100" s="9">
        <f t="shared" si="107"/>
        <v>1.1941257114730554E-5</v>
      </c>
      <c r="AN100" s="9">
        <f t="shared" si="108"/>
        <v>6.2936005462054957E-3</v>
      </c>
      <c r="AO100" s="9">
        <f t="shared" si="109"/>
        <v>0.96539340715736177</v>
      </c>
      <c r="AP100" s="9">
        <f t="shared" si="110"/>
        <v>1.1898319716186091E-3</v>
      </c>
      <c r="AQ100" s="9">
        <f t="shared" si="111"/>
        <v>2.9478355055315882E-8</v>
      </c>
      <c r="AR100" s="9">
        <f t="shared" si="112"/>
        <v>0.16398268281200862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1.1050414654357909E-4</v>
      </c>
      <c r="M101" s="9">
        <v>1.025115283856385E-11</v>
      </c>
      <c r="N101" s="9">
        <v>2.705492136461598E-11</v>
      </c>
      <c r="O101" s="9">
        <v>4.9440035056290798E-11</v>
      </c>
      <c r="P101" s="9">
        <v>6.7713798494487097E-12</v>
      </c>
      <c r="Q101" s="9">
        <v>4.4773941272875507E-5</v>
      </c>
      <c r="R101" s="9">
        <v>4.1450786822939962E-7</v>
      </c>
      <c r="S101" s="9">
        <v>6.6930326627496318E-7</v>
      </c>
      <c r="T101" s="9">
        <v>1.347804655360304E-6</v>
      </c>
      <c r="U101" s="9">
        <v>7.3053508292950994E-9</v>
      </c>
      <c r="V101" s="9">
        <v>1.1982047115318791E-7</v>
      </c>
      <c r="W101" s="9">
        <v>3.2912499986977939E-4</v>
      </c>
      <c r="X101" s="9">
        <v>1.7729817790494309E-3</v>
      </c>
      <c r="Y101" s="9">
        <v>2.9127848514930122E-4</v>
      </c>
      <c r="Z101" s="9">
        <v>1.2579179403044921E-9</v>
      </c>
      <c r="AA101" s="9">
        <v>3.146237094530227E-3</v>
      </c>
      <c r="AB101" s="9">
        <f t="shared" si="95"/>
        <v>0.22500000000000001</v>
      </c>
      <c r="AC101" s="9">
        <f t="shared" si="97"/>
        <v>2.4863432972305296E-5</v>
      </c>
      <c r="AD101" s="9">
        <f t="shared" si="98"/>
        <v>2.3065093886768665E-12</v>
      </c>
      <c r="AE101" s="9">
        <f t="shared" si="99"/>
        <v>6.0873573070385958E-12</v>
      </c>
      <c r="AF101" s="9">
        <f t="shared" si="100"/>
        <v>1.112400788766543E-11</v>
      </c>
      <c r="AG101" s="9">
        <f t="shared" si="101"/>
        <v>1.5235604661259596E-12</v>
      </c>
      <c r="AH101" s="9">
        <f t="shared" si="102"/>
        <v>1.007413678639699E-5</v>
      </c>
      <c r="AI101" s="9">
        <f t="shared" si="103"/>
        <v>9.3264270351614911E-8</v>
      </c>
      <c r="AJ101" s="9">
        <f t="shared" si="104"/>
        <v>1.5059323491186671E-7</v>
      </c>
      <c r="AK101" s="9">
        <f t="shared" si="105"/>
        <v>3.0325604745606841E-7</v>
      </c>
      <c r="AL101" s="9">
        <f t="shared" si="106"/>
        <v>1.6437039365913973E-9</v>
      </c>
      <c r="AM101" s="9">
        <f t="shared" si="107"/>
        <v>2.6959606009467279E-8</v>
      </c>
      <c r="AN101" s="9">
        <f t="shared" si="108"/>
        <v>7.4053124970700364E-5</v>
      </c>
      <c r="AO101" s="9">
        <f t="shared" si="109"/>
        <v>3.9892090028612195E-4</v>
      </c>
      <c r="AP101" s="9">
        <f t="shared" si="110"/>
        <v>6.5537659158592773E-5</v>
      </c>
      <c r="AQ101" s="9">
        <f t="shared" si="111"/>
        <v>2.830315365685107E-10</v>
      </c>
      <c r="AR101" s="9">
        <f t="shared" si="112"/>
        <v>7.0790334626930106E-4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0.49388985272342628</v>
      </c>
      <c r="M103" s="9">
        <v>2.1485861125879131E-8</v>
      </c>
      <c r="N103" s="9">
        <v>4.7401119637248834E-9</v>
      </c>
      <c r="O103" s="9">
        <v>3.4206298880651153E-8</v>
      </c>
      <c r="P103" s="9">
        <v>4.4495889029966462E-8</v>
      </c>
      <c r="Q103" s="9">
        <v>1.46599323575663E-2</v>
      </c>
      <c r="R103" s="9">
        <v>5.5446200817639785E-4</v>
      </c>
      <c r="S103" s="9">
        <v>3.1537167460796052E-3</v>
      </c>
      <c r="T103" s="9">
        <v>1.332595797837815E-2</v>
      </c>
      <c r="U103" s="9">
        <v>2.3867268887409032E-6</v>
      </c>
      <c r="V103" s="9">
        <v>2.05874736596385E-4</v>
      </c>
      <c r="W103" s="9">
        <v>0.1115715462922082</v>
      </c>
      <c r="X103" s="9">
        <v>9.2758883812005539</v>
      </c>
      <c r="Y103" s="9">
        <v>4.6673510136212397E-2</v>
      </c>
      <c r="Z103" s="9">
        <v>1.1025753580353641E-6</v>
      </c>
      <c r="AA103" s="9">
        <v>1.8380583379459789</v>
      </c>
      <c r="AB103" s="9">
        <f t="shared" si="95"/>
        <v>-0.1</v>
      </c>
      <c r="AC103" s="9">
        <f t="shared" si="97"/>
        <v>-4.9388985272342631E-2</v>
      </c>
      <c r="AD103" s="9">
        <f t="shared" si="98"/>
        <v>-2.1485861125879133E-9</v>
      </c>
      <c r="AE103" s="9">
        <f t="shared" si="99"/>
        <v>-4.7401119637248831E-10</v>
      </c>
      <c r="AF103" s="9">
        <f t="shared" si="100"/>
        <v>-3.4206298880651155E-9</v>
      </c>
      <c r="AG103" s="9">
        <f t="shared" si="101"/>
        <v>-4.449588902996646E-9</v>
      </c>
      <c r="AH103" s="9">
        <f t="shared" si="102"/>
        <v>-1.46599323575663E-3</v>
      </c>
      <c r="AI103" s="9">
        <f t="shared" si="103"/>
        <v>-5.544620081763979E-5</v>
      </c>
      <c r="AJ103" s="9">
        <f t="shared" si="104"/>
        <v>-3.1537167460796053E-4</v>
      </c>
      <c r="AK103" s="9">
        <f t="shared" si="105"/>
        <v>-1.3325957978378151E-3</v>
      </c>
      <c r="AL103" s="9">
        <f t="shared" si="106"/>
        <v>-2.3867268887409032E-7</v>
      </c>
      <c r="AM103" s="9">
        <f t="shared" si="107"/>
        <v>-2.05874736596385E-5</v>
      </c>
      <c r="AN103" s="9">
        <f t="shared" si="108"/>
        <v>-1.115715462922082E-2</v>
      </c>
      <c r="AO103" s="9">
        <f t="shared" si="109"/>
        <v>-0.92758883812005544</v>
      </c>
      <c r="AP103" s="9">
        <f t="shared" si="110"/>
        <v>-4.6673510136212397E-3</v>
      </c>
      <c r="AQ103" s="9">
        <f t="shared" si="111"/>
        <v>-1.1025753580353642E-7</v>
      </c>
      <c r="AR103" s="9">
        <f t="shared" si="112"/>
        <v>-0.18380583379459792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-Parameter!H3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-1+Parameter!H3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-1+Parameter!H4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-Parameter!H4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Parameter!H5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-1+Parameter!H4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-Parameter!H4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Parameter!H5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-Parameter!C3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-1+Parameter!C3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-1+Parameter!C4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-Parameter!C4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Parameter!C5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-1+Parameter!C4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-Parameter!C4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Parameter!C5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-Parameter!D3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-1+Parameter!D3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-1+Parameter!D4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-Parameter!D4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Parameter!D5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-1+Parameter!D4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-Parameter!D4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Parameter!D5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-Parameter!E3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-1+Parameter!E3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-1+Parameter!E4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-Parameter!E4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Parameter!E5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-1+Parameter!E4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-Parameter!E4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Parameter!E5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-Parameter!F3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-1+Parameter!F3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-1+Parameter!F4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-Parameter!F4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Parameter!F5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-1+Parameter!F4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-Parameter!F4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Parameter!F5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8.4571351308427148E-2</v>
      </c>
      <c r="AD2" s="9">
        <f t="shared" si="0"/>
        <v>9.3089812813429378E-9</v>
      </c>
      <c r="AE2" s="9">
        <f t="shared" si="0"/>
        <v>1.4641603380025053E-9</v>
      </c>
      <c r="AF2" s="9">
        <f t="shared" si="0"/>
        <v>4.7407107918242491E-9</v>
      </c>
      <c r="AG2" s="9">
        <f t="shared" si="0"/>
        <v>7.8277449412824209E-9</v>
      </c>
      <c r="AH2" s="9">
        <f t="shared" si="0"/>
        <v>3.1347295602674684E-3</v>
      </c>
      <c r="AI2" s="9">
        <f t="shared" si="0"/>
        <v>2.2680499857470012E-3</v>
      </c>
      <c r="AJ2" s="9">
        <f t="shared" si="0"/>
        <v>9.6470497170662059E-4</v>
      </c>
      <c r="AK2" s="9">
        <f t="shared" si="0"/>
        <v>4.2112052908965577E-3</v>
      </c>
      <c r="AL2" s="9">
        <f t="shared" si="0"/>
        <v>3.7174583247742308E-7</v>
      </c>
      <c r="AM2" s="9">
        <f t="shared" si="0"/>
        <v>1.0426182413820424E-4</v>
      </c>
      <c r="AN2" s="9">
        <f t="shared" si="0"/>
        <v>5.256346517004451E-2</v>
      </c>
      <c r="AO2" s="9">
        <f t="shared" si="0"/>
        <v>0.36597991225680804</v>
      </c>
      <c r="AP2" s="9">
        <f t="shared" si="0"/>
        <v>1.1467320036869913E-2</v>
      </c>
      <c r="AQ2" s="9">
        <f t="shared" si="0"/>
        <v>1.1361044034309034E-7</v>
      </c>
      <c r="AR2" s="9">
        <f t="shared" si="0"/>
        <v>0.63873004585112325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-2.2370098301891315E-2</v>
      </c>
      <c r="M3" s="9">
        <f>AD5*AB5</f>
        <v>3.4289907958191305E-10</v>
      </c>
      <c r="N3" s="9">
        <f>AE5*AB5</f>
        <v>1.1596224081172431E-11</v>
      </c>
      <c r="O3" s="9">
        <f>AF5*AB5</f>
        <v>1.3938012627290205E-10</v>
      </c>
      <c r="P3" s="9">
        <f>AG5*AB5</f>
        <v>-1.9113515577109549E-10</v>
      </c>
      <c r="Q3" s="9">
        <f>AH5*AB5</f>
        <v>-1.1872278720968647E-4</v>
      </c>
      <c r="R3" s="9">
        <f>AI5*AB5</f>
        <v>-9.8337397483460962E-3</v>
      </c>
      <c r="S3" s="9">
        <f>AJ5*AB5</f>
        <v>-6.6467002184092478E-5</v>
      </c>
      <c r="T3" s="9">
        <f>AK5*AB5</f>
        <v>-2.7806049673906005E-4</v>
      </c>
      <c r="U3" s="9">
        <f>AL5*AB5</f>
        <v>-2.7343059964230644E-8</v>
      </c>
      <c r="V3" s="9">
        <f>AM5*AB5</f>
        <v>1.2752224051453188E-6</v>
      </c>
      <c r="W3" s="9">
        <f>AN5*AB5</f>
        <v>1.6355119159252177E-3</v>
      </c>
      <c r="X3" s="9">
        <f>AO5*AB5</f>
        <v>2.5465347431800758E-2</v>
      </c>
      <c r="Y3" s="9">
        <f>AP5*AB5</f>
        <v>-2.5612386012441306E-2</v>
      </c>
      <c r="Z3" s="9">
        <f>AQ5*AB5</f>
        <v>-1.1323579924709084E-8</v>
      </c>
      <c r="AA3" s="9">
        <f>AR5*AB5</f>
        <v>-6.7861734385915112E-2</v>
      </c>
      <c r="AB3" s="9">
        <f>-Parameter!G3</f>
        <v>-0.2</v>
      </c>
      <c r="AC3" s="9">
        <f>AB3*L3</f>
        <v>4.4740196603782634E-3</v>
      </c>
      <c r="AD3" s="9">
        <f>AB3*M3</f>
        <v>-6.8579815916382607E-11</v>
      </c>
      <c r="AE3" s="9">
        <f>AB3*N3</f>
        <v>-2.3192448162344863E-12</v>
      </c>
      <c r="AF3" s="9">
        <f>AB3*O3</f>
        <v>-2.7876025254580412E-11</v>
      </c>
      <c r="AG3" s="9">
        <f>AB3*P3</f>
        <v>3.82270311542191E-11</v>
      </c>
      <c r="AH3" s="9">
        <f>AB3*Q3</f>
        <v>2.3744557441937294E-5</v>
      </c>
      <c r="AI3" s="9">
        <f>AB3*R3</f>
        <v>1.9667479496692192E-3</v>
      </c>
      <c r="AJ3" s="9">
        <f>AB3*S3</f>
        <v>1.3293400436818496E-5</v>
      </c>
      <c r="AK3" s="9">
        <f>AB3*T3</f>
        <v>5.5612099347812009E-5</v>
      </c>
      <c r="AL3" s="9">
        <f>AB3*U3</f>
        <v>5.4686119928461289E-9</v>
      </c>
      <c r="AM3" s="9">
        <f>AB3*V3</f>
        <v>-2.5504448102906375E-7</v>
      </c>
      <c r="AN3" s="9">
        <f>AB3*W3</f>
        <v>-3.2710238318504355E-4</v>
      </c>
      <c r="AO3" s="9">
        <f>AB3*X3</f>
        <v>-5.0930694863601522E-3</v>
      </c>
      <c r="AP3" s="9">
        <f>AB3*Y3</f>
        <v>5.1224772024882617E-3</v>
      </c>
      <c r="AQ3" s="9">
        <f>AB3*Z3</f>
        <v>2.2647159849418168E-9</v>
      </c>
      <c r="AR3" s="9">
        <f>AB3*AA3</f>
        <v>1.3572346877183023E-2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-0.10012166456006111</v>
      </c>
      <c r="M4" s="9">
        <f>AD12*AB12</f>
        <v>-1.172195137157415E-8</v>
      </c>
      <c r="N4" s="9">
        <f>AE12*AB12</f>
        <v>-1.8330994785234247E-9</v>
      </c>
      <c r="O4" s="9">
        <f>AF12*AB12</f>
        <v>-5.9607335213485363E-9</v>
      </c>
      <c r="P4" s="9">
        <f>AG12*AB12</f>
        <v>-9.7368973876602521E-9</v>
      </c>
      <c r="Q4" s="9">
        <f>AH12*AB12</f>
        <v>-3.8887312535319137E-3</v>
      </c>
      <c r="R4" s="9">
        <f>AI12*AB12</f>
        <v>-3.7662754509722748E-4</v>
      </c>
      <c r="S4" s="9">
        <f>AJ12*AB12</f>
        <v>-1.1892644640872526E-3</v>
      </c>
      <c r="T4" s="9">
        <f>AK12*AB12</f>
        <v>-5.1944914894359318E-3</v>
      </c>
      <c r="U4" s="9">
        <f>AL12*AB12</f>
        <v>-4.5784652560572118E-7</v>
      </c>
      <c r="V4" s="9">
        <f>AM12*AB12</f>
        <v>-1.3064608577404162E-4</v>
      </c>
      <c r="W4" s="9">
        <f>AN12*AB12</f>
        <v>-6.6113209441536938E-2</v>
      </c>
      <c r="X4" s="9">
        <f>AO12*AB12</f>
        <v>-0.46384122717896026</v>
      </c>
      <c r="Y4" s="9">
        <f>AP12*AB12</f>
        <v>-7.931053542977063E-3</v>
      </c>
      <c r="Z4" s="9">
        <f>AQ12*AB12</f>
        <v>-1.3918215544768565E-7</v>
      </c>
      <c r="AA4" s="9">
        <f>AR12*AB12</f>
        <v>-0.7814471237174252</v>
      </c>
      <c r="AB4" s="9">
        <f>-1+Parameter!G3</f>
        <v>-0.8</v>
      </c>
      <c r="AC4" s="9">
        <f>AB4*L4</f>
        <v>8.0097331648048886E-2</v>
      </c>
      <c r="AD4" s="9">
        <f>AB4*M4</f>
        <v>9.3775610972593211E-9</v>
      </c>
      <c r="AE4" s="9">
        <f>AB4*N4</f>
        <v>1.4664795828187398E-9</v>
      </c>
      <c r="AF4" s="9">
        <f>AB4*O4</f>
        <v>4.7685868170788297E-9</v>
      </c>
      <c r="AG4" s="9">
        <f>AB4*P4</f>
        <v>7.789517910128202E-9</v>
      </c>
      <c r="AH4" s="9">
        <f>AB4*Q4</f>
        <v>3.1109850028255312E-3</v>
      </c>
      <c r="AI4" s="9">
        <f>AB4*R4</f>
        <v>3.0130203607778202E-4</v>
      </c>
      <c r="AJ4" s="9">
        <f>AB4*S4</f>
        <v>9.5141157126980207E-4</v>
      </c>
      <c r="AK4" s="9">
        <f>AB4*T4</f>
        <v>4.1555931915487456E-3</v>
      </c>
      <c r="AL4" s="9">
        <f>AB4*U4</f>
        <v>3.6627722048457696E-7</v>
      </c>
      <c r="AM4" s="9">
        <f>AB4*V4</f>
        <v>1.045168686192333E-4</v>
      </c>
      <c r="AN4" s="9">
        <f>AB4*W4</f>
        <v>5.2890567553229552E-2</v>
      </c>
      <c r="AO4" s="9">
        <f>AB4*X4</f>
        <v>0.37107298174316822</v>
      </c>
      <c r="AP4" s="9">
        <f>AB4*Y4</f>
        <v>6.3448428343816504E-3</v>
      </c>
      <c r="AQ4" s="9">
        <f>AB4*Z4</f>
        <v>1.1134572435814852E-7</v>
      </c>
      <c r="AR4" s="9">
        <f>AB4*AA4</f>
        <v>0.62515769897394025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2.2370098301891315E-2</v>
      </c>
      <c r="AD5" s="9">
        <f t="shared" si="2"/>
        <v>-3.4289907958191305E-10</v>
      </c>
      <c r="AE5" s="9">
        <f t="shared" si="2"/>
        <v>-1.1596224081172431E-11</v>
      </c>
      <c r="AF5" s="9">
        <f t="shared" si="2"/>
        <v>-1.3938012627290205E-10</v>
      </c>
      <c r="AG5" s="9">
        <f t="shared" si="2"/>
        <v>1.9113515577109549E-10</v>
      </c>
      <c r="AH5" s="9">
        <f t="shared" si="2"/>
        <v>1.1872278720968647E-4</v>
      </c>
      <c r="AI5" s="9">
        <f t="shared" si="2"/>
        <v>9.8337397483460962E-3</v>
      </c>
      <c r="AJ5" s="9">
        <f t="shared" si="2"/>
        <v>6.6467002184092478E-5</v>
      </c>
      <c r="AK5" s="9">
        <f t="shared" si="2"/>
        <v>2.7806049673906005E-4</v>
      </c>
      <c r="AL5" s="9">
        <f t="shared" si="2"/>
        <v>2.7343059964230644E-8</v>
      </c>
      <c r="AM5" s="9">
        <f t="shared" si="2"/>
        <v>-1.2752224051453188E-6</v>
      </c>
      <c r="AN5" s="9">
        <f t="shared" si="2"/>
        <v>-1.6355119159252177E-3</v>
      </c>
      <c r="AO5" s="9">
        <f t="shared" si="2"/>
        <v>-2.5465347431800758E-2</v>
      </c>
      <c r="AP5" s="9">
        <f t="shared" si="2"/>
        <v>2.5612386012441306E-2</v>
      </c>
      <c r="AQ5" s="9">
        <f t="shared" si="2"/>
        <v>1.1323579924709084E-8</v>
      </c>
      <c r="AR5" s="9">
        <f t="shared" si="2"/>
        <v>6.7861734385915112E-2</v>
      </c>
    </row>
    <row r="6" spans="1:44" ht="51" x14ac:dyDescent="0.35">
      <c r="A6" s="9" t="s">
        <v>118</v>
      </c>
      <c r="B6" s="9" t="s">
        <v>48</v>
      </c>
      <c r="C6" s="9" t="s">
        <v>105</v>
      </c>
      <c r="D6" s="9" t="s">
        <v>167</v>
      </c>
      <c r="E6" s="9" t="s">
        <v>116</v>
      </c>
      <c r="F6" s="9" t="s">
        <v>2</v>
      </c>
      <c r="G6" s="9" t="s">
        <v>167</v>
      </c>
      <c r="H6" s="9">
        <v>-0.8</v>
      </c>
      <c r="I6" s="9" t="s">
        <v>183</v>
      </c>
      <c r="J6" s="9" t="b">
        <v>1</v>
      </c>
      <c r="L6" s="9">
        <f>AC8*AB8</f>
        <v>-2.2370098301891315E-2</v>
      </c>
      <c r="M6" s="9">
        <f>AD8*AB8</f>
        <v>3.4289907958191305E-10</v>
      </c>
      <c r="N6" s="9">
        <f>AE8*AB8</f>
        <v>1.1596224081172431E-11</v>
      </c>
      <c r="O6" s="9">
        <f>AF8*AB8</f>
        <v>1.3938012627290205E-10</v>
      </c>
      <c r="P6" s="9">
        <f>AG8*AB8</f>
        <v>-1.9113515577109549E-10</v>
      </c>
      <c r="Q6" s="9">
        <f>AH8*AB8</f>
        <v>-1.1872278720968647E-4</v>
      </c>
      <c r="R6" s="9">
        <f>AI8*AB8</f>
        <v>-9.8337397483460945E-3</v>
      </c>
      <c r="S6" s="9">
        <f>AJ8*AB8</f>
        <v>-6.6467002184092478E-5</v>
      </c>
      <c r="T6" s="9">
        <f>AK8*AB8</f>
        <v>-2.7806049673906005E-4</v>
      </c>
      <c r="U6" s="9">
        <f>AL8*AB8</f>
        <v>-2.7343059964230644E-8</v>
      </c>
      <c r="V6" s="9">
        <f>AM8*AB8</f>
        <v>1.2752224051453186E-6</v>
      </c>
      <c r="W6" s="9">
        <f>AN8*AB8</f>
        <v>1.6355119159252177E-3</v>
      </c>
      <c r="X6" s="9">
        <f>AO8*AB8</f>
        <v>2.5465347431800754E-2</v>
      </c>
      <c r="Y6" s="9">
        <f>AP8*AB8</f>
        <v>-2.5612386012441302E-2</v>
      </c>
      <c r="Z6" s="9">
        <f>AQ8*AB8</f>
        <v>-1.1323579924709084E-8</v>
      </c>
      <c r="AA6" s="9">
        <f>AR8*AB8</f>
        <v>-6.7861734385915112E-2</v>
      </c>
      <c r="AB6" s="9">
        <f t="shared" si="1"/>
        <v>-0.8</v>
      </c>
      <c r="AC6" s="9">
        <f>AB6*L6</f>
        <v>1.7896078641513054E-2</v>
      </c>
      <c r="AD6" s="9">
        <f>AB6*M6</f>
        <v>-2.7431926366553043E-10</v>
      </c>
      <c r="AE6" s="9">
        <f>AB6*N6</f>
        <v>-9.2769792649379451E-12</v>
      </c>
      <c r="AF6" s="9">
        <f>AB6*O6</f>
        <v>-1.1150410101832165E-10</v>
      </c>
      <c r="AG6" s="9">
        <f>AB6*P6</f>
        <v>1.529081246168764E-10</v>
      </c>
      <c r="AH6" s="9">
        <f>AB6*Q6</f>
        <v>9.4978229767749177E-5</v>
      </c>
      <c r="AI6" s="9">
        <f>AB6*R6</f>
        <v>7.8669917986768766E-3</v>
      </c>
      <c r="AJ6" s="9">
        <f>AB6*S6</f>
        <v>5.3173601747273985E-5</v>
      </c>
      <c r="AK6" s="9">
        <f>AB6*T6</f>
        <v>2.2244839739124804E-4</v>
      </c>
      <c r="AL6" s="9">
        <f>AB6*U6</f>
        <v>2.1874447971384516E-8</v>
      </c>
      <c r="AM6" s="9">
        <f>AB6*V6</f>
        <v>-1.020177924116255E-6</v>
      </c>
      <c r="AN6" s="9">
        <f>AB6*W6</f>
        <v>-1.3084095327401742E-3</v>
      </c>
      <c r="AO6" s="9">
        <f>AB6*X6</f>
        <v>-2.0372277945440605E-2</v>
      </c>
      <c r="AP6" s="9">
        <f>AB6*Y6</f>
        <v>2.0489908809953043E-2</v>
      </c>
      <c r="AQ6" s="9">
        <f>AB6*Z6</f>
        <v>9.058863939767267E-9</v>
      </c>
      <c r="AR6" s="9">
        <f>AB6*AA6</f>
        <v>5.4289387508732093E-2</v>
      </c>
    </row>
    <row r="7" spans="1:44" ht="51" x14ac:dyDescent="0.35">
      <c r="A7" s="9" t="s">
        <v>119</v>
      </c>
      <c r="B7" s="9" t="s">
        <v>49</v>
      </c>
      <c r="C7" s="9" t="s">
        <v>105</v>
      </c>
      <c r="D7" s="9" t="s">
        <v>167</v>
      </c>
      <c r="E7" s="9" t="s">
        <v>116</v>
      </c>
      <c r="F7" s="9" t="s">
        <v>2</v>
      </c>
      <c r="G7" s="9" t="s">
        <v>167</v>
      </c>
      <c r="H7" s="9">
        <v>-0.2</v>
      </c>
      <c r="I7" s="9" t="s">
        <v>183</v>
      </c>
      <c r="J7" s="9" t="b">
        <v>1</v>
      </c>
      <c r="L7" s="9">
        <f>AC10*AB10</f>
        <v>-2.2370098301891315E-2</v>
      </c>
      <c r="M7" s="9">
        <f>AD10*AB10</f>
        <v>3.4289907958191305E-10</v>
      </c>
      <c r="N7" s="9">
        <f>AE10*AB10</f>
        <v>1.1596224081172431E-11</v>
      </c>
      <c r="O7" s="9">
        <f>AF10*AB10</f>
        <v>1.3938012627290205E-10</v>
      </c>
      <c r="P7" s="9">
        <f>AG10*AB10</f>
        <v>-1.9113515577109549E-10</v>
      </c>
      <c r="Q7" s="9">
        <f>AH10*AB10</f>
        <v>-1.1872278720968647E-4</v>
      </c>
      <c r="R7" s="9">
        <f>AI10*AB10</f>
        <v>-9.8337397483460945E-3</v>
      </c>
      <c r="S7" s="9">
        <f>AJ10*AB10</f>
        <v>-6.6467002184092478E-5</v>
      </c>
      <c r="T7" s="9">
        <f>AK10*AB10</f>
        <v>-2.7806049673906005E-4</v>
      </c>
      <c r="U7" s="9">
        <f>AL10*AB10</f>
        <v>-2.7343059964230644E-8</v>
      </c>
      <c r="V7" s="9">
        <f>AM10*AB10</f>
        <v>1.2752224051453186E-6</v>
      </c>
      <c r="W7" s="9">
        <f>AN10*AB10</f>
        <v>1.6355119159252177E-3</v>
      </c>
      <c r="X7" s="9">
        <f>AO10*AB10</f>
        <v>2.5465347431800754E-2</v>
      </c>
      <c r="Y7" s="9">
        <f>AP10*AB10</f>
        <v>-2.5612386012441302E-2</v>
      </c>
      <c r="Z7" s="9">
        <f>AQ10*AB10</f>
        <v>-1.1323579924709084E-8</v>
      </c>
      <c r="AA7" s="9">
        <f>AR10*AB10</f>
        <v>-6.7861734385915112E-2</v>
      </c>
      <c r="AB7" s="9">
        <f t="shared" si="1"/>
        <v>-0.2</v>
      </c>
      <c r="AC7" s="9">
        <f>AB7*L7</f>
        <v>4.4740196603782634E-3</v>
      </c>
      <c r="AD7" s="9">
        <f>AB7*M7</f>
        <v>-6.8579815916382607E-11</v>
      </c>
      <c r="AE7" s="9">
        <f>AB7*N7</f>
        <v>-2.3192448162344863E-12</v>
      </c>
      <c r="AF7" s="9">
        <f>AB7*O7</f>
        <v>-2.7876025254580412E-11</v>
      </c>
      <c r="AG7" s="9">
        <f>AB7*P7</f>
        <v>3.82270311542191E-11</v>
      </c>
      <c r="AH7" s="9">
        <f>AB7*Q7</f>
        <v>2.3744557441937294E-5</v>
      </c>
      <c r="AI7" s="9">
        <f>AB7*R7</f>
        <v>1.9667479496692192E-3</v>
      </c>
      <c r="AJ7" s="9">
        <f>AB7*S7</f>
        <v>1.3293400436818496E-5</v>
      </c>
      <c r="AK7" s="9">
        <f>AB7*T7</f>
        <v>5.5612099347812009E-5</v>
      </c>
      <c r="AL7" s="9">
        <f>AB7*U7</f>
        <v>5.4686119928461289E-9</v>
      </c>
      <c r="AM7" s="9">
        <f>AB7*V7</f>
        <v>-2.5504448102906375E-7</v>
      </c>
      <c r="AN7" s="9">
        <f>AB7*W7</f>
        <v>-3.2710238318504355E-4</v>
      </c>
      <c r="AO7" s="9">
        <f>AB7*X7</f>
        <v>-5.0930694863601514E-3</v>
      </c>
      <c r="AP7" s="9">
        <f>AB7*Y7</f>
        <v>5.1224772024882608E-3</v>
      </c>
      <c r="AQ7" s="9">
        <f>AB7*Z7</f>
        <v>2.2647159849418168E-9</v>
      </c>
      <c r="AR7" s="9">
        <f>AB7*AA7</f>
        <v>1.3572346877183023E-2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2.2370098301891315E-2</v>
      </c>
      <c r="AD8" s="9">
        <f t="shared" si="3"/>
        <v>-3.4289907958191305E-10</v>
      </c>
      <c r="AE8" s="9">
        <f t="shared" si="3"/>
        <v>-1.1596224081172431E-11</v>
      </c>
      <c r="AF8" s="9">
        <f t="shared" si="3"/>
        <v>-1.3938012627290205E-10</v>
      </c>
      <c r="AG8" s="9">
        <f t="shared" si="3"/>
        <v>1.9113515577109549E-10</v>
      </c>
      <c r="AH8" s="9">
        <f t="shared" si="3"/>
        <v>1.1872278720968647E-4</v>
      </c>
      <c r="AI8" s="9">
        <f t="shared" si="3"/>
        <v>9.8337397483460945E-3</v>
      </c>
      <c r="AJ8" s="9">
        <f t="shared" si="3"/>
        <v>6.6467002184092478E-5</v>
      </c>
      <c r="AK8" s="9">
        <f t="shared" si="3"/>
        <v>2.7806049673906005E-4</v>
      </c>
      <c r="AL8" s="9">
        <f t="shared" si="3"/>
        <v>2.7343059964230644E-8</v>
      </c>
      <c r="AM8" s="9">
        <f t="shared" si="3"/>
        <v>-1.2752224051453186E-6</v>
      </c>
      <c r="AN8" s="9">
        <f t="shared" si="3"/>
        <v>-1.6355119159252177E-3</v>
      </c>
      <c r="AO8" s="9">
        <f t="shared" si="3"/>
        <v>-2.5465347431800754E-2</v>
      </c>
      <c r="AP8" s="9">
        <f t="shared" si="3"/>
        <v>2.5612386012441302E-2</v>
      </c>
      <c r="AQ8" s="9">
        <f t="shared" si="3"/>
        <v>1.1323579924709084E-8</v>
      </c>
      <c r="AR8" s="9">
        <f t="shared" si="3"/>
        <v>6.7861734385915112E-2</v>
      </c>
    </row>
    <row r="9" spans="1:44" ht="88.5" x14ac:dyDescent="0.35">
      <c r="A9" s="9" t="s">
        <v>120</v>
      </c>
      <c r="B9" s="9" t="s">
        <v>50</v>
      </c>
      <c r="C9" s="9" t="s">
        <v>105</v>
      </c>
      <c r="D9" s="9" t="s">
        <v>167</v>
      </c>
      <c r="E9" s="9" t="s">
        <v>118</v>
      </c>
      <c r="F9" s="9" t="s">
        <v>48</v>
      </c>
      <c r="G9" s="9" t="s">
        <v>167</v>
      </c>
      <c r="H9" s="9">
        <v>-1</v>
      </c>
      <c r="I9" s="9" t="s">
        <v>183</v>
      </c>
      <c r="J9" s="9" t="b">
        <v>1</v>
      </c>
      <c r="L9" s="9">
        <f>AC25*AB25</f>
        <v>-2.2370098301891315E-2</v>
      </c>
      <c r="M9" s="9">
        <f>AD25*AB25</f>
        <v>3.4289907958191305E-10</v>
      </c>
      <c r="N9" s="9">
        <f>AE25*AB25</f>
        <v>1.1596224081172431E-11</v>
      </c>
      <c r="O9" s="9">
        <f>AF25*AB25</f>
        <v>1.3938012627290205E-10</v>
      </c>
      <c r="P9" s="9">
        <f>AG25*AB25</f>
        <v>-1.9113515577109549E-10</v>
      </c>
      <c r="Q9" s="9">
        <f>AH25*AB25</f>
        <v>-1.1872278720968647E-4</v>
      </c>
      <c r="R9" s="9">
        <f>AI25*AB25</f>
        <v>-9.8337397483460945E-3</v>
      </c>
      <c r="S9" s="9">
        <f>AJ25*AB25</f>
        <v>-6.6467002184092478E-5</v>
      </c>
      <c r="T9" s="9">
        <f>AK25*AB25</f>
        <v>-2.7806049673906005E-4</v>
      </c>
      <c r="U9" s="9">
        <f>AL25*AB25</f>
        <v>-2.7343059964230644E-8</v>
      </c>
      <c r="V9" s="9">
        <f>AM25*AB25</f>
        <v>1.2752224051453186E-6</v>
      </c>
      <c r="W9" s="9">
        <f>AN25*AB25</f>
        <v>1.6355119159252177E-3</v>
      </c>
      <c r="X9" s="9">
        <f>AO25*AB25</f>
        <v>2.5465347431800754E-2</v>
      </c>
      <c r="Y9" s="9">
        <f>AP25*AB25</f>
        <v>-2.5612386012441302E-2</v>
      </c>
      <c r="Z9" s="9">
        <f>AQ25*AB25</f>
        <v>-1.1323579924709084E-8</v>
      </c>
      <c r="AA9" s="9">
        <f>AR25*AB25</f>
        <v>-6.7861734385915112E-2</v>
      </c>
      <c r="AB9" s="9">
        <f t="shared" si="1"/>
        <v>-1</v>
      </c>
      <c r="AC9" s="9">
        <f>AB9*L9</f>
        <v>2.2370098301891315E-2</v>
      </c>
      <c r="AD9" s="9">
        <f>AB9*M9</f>
        <v>-3.4289907958191305E-10</v>
      </c>
      <c r="AE9" s="9">
        <f>AB9*N9</f>
        <v>-1.1596224081172431E-11</v>
      </c>
      <c r="AF9" s="9">
        <f>AB9*O9</f>
        <v>-1.3938012627290205E-10</v>
      </c>
      <c r="AG9" s="9">
        <f>AB9*P9</f>
        <v>1.9113515577109549E-10</v>
      </c>
      <c r="AH9" s="9">
        <f>AB9*Q9</f>
        <v>1.1872278720968647E-4</v>
      </c>
      <c r="AI9" s="9">
        <f>AB9*R9</f>
        <v>9.8337397483460945E-3</v>
      </c>
      <c r="AJ9" s="9">
        <f>AB9*S9</f>
        <v>6.6467002184092478E-5</v>
      </c>
      <c r="AK9" s="9">
        <f>AB9*T9</f>
        <v>2.7806049673906005E-4</v>
      </c>
      <c r="AL9" s="9">
        <f>AB9*U9</f>
        <v>2.7343059964230644E-8</v>
      </c>
      <c r="AM9" s="9">
        <f>AB9*V9</f>
        <v>-1.2752224051453186E-6</v>
      </c>
      <c r="AN9" s="9">
        <f>AB9*W9</f>
        <v>-1.6355119159252177E-3</v>
      </c>
      <c r="AO9" s="9">
        <f>AB9*X9</f>
        <v>-2.5465347431800754E-2</v>
      </c>
      <c r="AP9" s="9">
        <f>AB9*Y9</f>
        <v>2.5612386012441302E-2</v>
      </c>
      <c r="AQ9" s="9">
        <f>AB9*Z9</f>
        <v>1.1323579924709084E-8</v>
      </c>
      <c r="AR9" s="9">
        <f>AB9*AA9</f>
        <v>6.7861734385915112E-2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2.2370098301891315E-2</v>
      </c>
      <c r="AD10" s="9">
        <f t="shared" si="4"/>
        <v>-3.4289907958191305E-10</v>
      </c>
      <c r="AE10" s="9">
        <f t="shared" si="4"/>
        <v>-1.1596224081172431E-11</v>
      </c>
      <c r="AF10" s="9">
        <f t="shared" si="4"/>
        <v>-1.3938012627290205E-10</v>
      </c>
      <c r="AG10" s="9">
        <f t="shared" si="4"/>
        <v>1.9113515577109549E-10</v>
      </c>
      <c r="AH10" s="9">
        <f t="shared" si="4"/>
        <v>1.1872278720968647E-4</v>
      </c>
      <c r="AI10" s="9">
        <f t="shared" si="4"/>
        <v>9.8337397483460945E-3</v>
      </c>
      <c r="AJ10" s="9">
        <f t="shared" si="4"/>
        <v>6.6467002184092478E-5</v>
      </c>
      <c r="AK10" s="9">
        <f t="shared" si="4"/>
        <v>2.7806049673906005E-4</v>
      </c>
      <c r="AL10" s="9">
        <f t="shared" si="4"/>
        <v>2.7343059964230644E-8</v>
      </c>
      <c r="AM10" s="9">
        <f t="shared" si="4"/>
        <v>-1.2752224051453186E-6</v>
      </c>
      <c r="AN10" s="9">
        <f t="shared" si="4"/>
        <v>-1.6355119159252177E-3</v>
      </c>
      <c r="AO10" s="9">
        <f t="shared" si="4"/>
        <v>-2.5465347431800754E-2</v>
      </c>
      <c r="AP10" s="9">
        <f t="shared" si="4"/>
        <v>2.5612386012441302E-2</v>
      </c>
      <c r="AQ10" s="9">
        <f t="shared" si="4"/>
        <v>1.1323579924709084E-8</v>
      </c>
      <c r="AR10" s="9">
        <f t="shared" si="4"/>
        <v>6.7861734385915112E-2</v>
      </c>
    </row>
    <row r="11" spans="1:44" ht="88.5" x14ac:dyDescent="0.35">
      <c r="A11" s="9" t="s">
        <v>121</v>
      </c>
      <c r="B11" s="9" t="s">
        <v>51</v>
      </c>
      <c r="C11" s="9" t="s">
        <v>105</v>
      </c>
      <c r="D11" s="9" t="s">
        <v>167</v>
      </c>
      <c r="E11" s="9" t="s">
        <v>119</v>
      </c>
      <c r="F11" s="9" t="s">
        <v>49</v>
      </c>
      <c r="G11" s="9" t="s">
        <v>167</v>
      </c>
      <c r="H11" s="9">
        <v>-1</v>
      </c>
      <c r="I11" s="9" t="s">
        <v>183</v>
      </c>
      <c r="J11" s="9" t="b">
        <v>1</v>
      </c>
      <c r="L11" s="9">
        <f>AC69*AB69</f>
        <v>-2.2370098301891315E-2</v>
      </c>
      <c r="M11" s="9">
        <f>AD69*AB69</f>
        <v>3.4289907958191305E-10</v>
      </c>
      <c r="N11" s="9">
        <f>AE69*AB69</f>
        <v>1.1596224081172431E-11</v>
      </c>
      <c r="O11" s="9">
        <f>AF69*AB69</f>
        <v>1.3938012627290205E-10</v>
      </c>
      <c r="P11" s="9">
        <f>AG69*AB69</f>
        <v>-1.9113515577109549E-10</v>
      </c>
      <c r="Q11" s="9">
        <f>AH69*AB69</f>
        <v>-1.1872278720968647E-4</v>
      </c>
      <c r="R11" s="9">
        <f>AI69*AB69</f>
        <v>-9.8337397483460945E-3</v>
      </c>
      <c r="S11" s="9">
        <f>AJ69*AB69</f>
        <v>-6.6467002184092478E-5</v>
      </c>
      <c r="T11" s="9">
        <f>AK69*AB69</f>
        <v>-2.7806049673906005E-4</v>
      </c>
      <c r="U11" s="9">
        <f>AL69*AB69</f>
        <v>-2.7343059964230644E-8</v>
      </c>
      <c r="V11" s="9">
        <f>AM69*AB69</f>
        <v>1.2752224051453186E-6</v>
      </c>
      <c r="W11" s="9">
        <f>AN69*AB69</f>
        <v>1.6355119159252177E-3</v>
      </c>
      <c r="X11" s="9">
        <f>AO69*AB69</f>
        <v>2.5465347431800754E-2</v>
      </c>
      <c r="Y11" s="9">
        <f>AP69*AB69</f>
        <v>-2.5612386012441302E-2</v>
      </c>
      <c r="Z11" s="9">
        <f>AQ69*AB69</f>
        <v>-1.1323579924709084E-8</v>
      </c>
      <c r="AA11" s="9">
        <f>AR69*AB69</f>
        <v>-6.7861734385915112E-2</v>
      </c>
      <c r="AB11" s="9">
        <f t="shared" si="1"/>
        <v>-1</v>
      </c>
      <c r="AC11" s="9">
        <f>AB11*L11</f>
        <v>2.2370098301891315E-2</v>
      </c>
      <c r="AD11" s="9">
        <f>AB11*M11</f>
        <v>-3.4289907958191305E-10</v>
      </c>
      <c r="AE11" s="9">
        <f>AB11*N11</f>
        <v>-1.1596224081172431E-11</v>
      </c>
      <c r="AF11" s="9">
        <f>AB11*O11</f>
        <v>-1.3938012627290205E-10</v>
      </c>
      <c r="AG11" s="9">
        <f>AB11*P11</f>
        <v>1.9113515577109549E-10</v>
      </c>
      <c r="AH11" s="9">
        <f>AB11*Q11</f>
        <v>1.1872278720968647E-4</v>
      </c>
      <c r="AI11" s="9">
        <f>AB11*R11</f>
        <v>9.8337397483460945E-3</v>
      </c>
      <c r="AJ11" s="9">
        <f>AB11*S11</f>
        <v>6.6467002184092478E-5</v>
      </c>
      <c r="AK11" s="9">
        <f>AB11*T11</f>
        <v>2.7806049673906005E-4</v>
      </c>
      <c r="AL11" s="9">
        <f>AB11*U11</f>
        <v>2.7343059964230644E-8</v>
      </c>
      <c r="AM11" s="9">
        <f>AB11*V11</f>
        <v>-1.2752224051453186E-6</v>
      </c>
      <c r="AN11" s="9">
        <f>AB11*W11</f>
        <v>-1.6355119159252177E-3</v>
      </c>
      <c r="AO11" s="9">
        <f>AB11*X11</f>
        <v>-2.5465347431800754E-2</v>
      </c>
      <c r="AP11" s="9">
        <f>AB11*Y11</f>
        <v>2.5612386012441302E-2</v>
      </c>
      <c r="AQ11" s="9">
        <f>AB11*Z11</f>
        <v>1.1323579924709084E-8</v>
      </c>
      <c r="AR11" s="9">
        <f>AB11*AA11</f>
        <v>6.7861734385915112E-2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0.10012166456006111</v>
      </c>
      <c r="AD12" s="9">
        <f t="shared" si="5"/>
        <v>1.172195137157415E-8</v>
      </c>
      <c r="AE12" s="9">
        <f t="shared" si="5"/>
        <v>1.8330994785234247E-9</v>
      </c>
      <c r="AF12" s="9">
        <f t="shared" si="5"/>
        <v>5.9607335213485363E-9</v>
      </c>
      <c r="AG12" s="9">
        <f t="shared" si="5"/>
        <v>9.7368973876602521E-9</v>
      </c>
      <c r="AH12" s="9">
        <f t="shared" si="5"/>
        <v>3.8887312535319137E-3</v>
      </c>
      <c r="AI12" s="9">
        <f t="shared" si="5"/>
        <v>3.7662754509722748E-4</v>
      </c>
      <c r="AJ12" s="9">
        <f t="shared" si="5"/>
        <v>1.1892644640872526E-3</v>
      </c>
      <c r="AK12" s="9">
        <f t="shared" si="5"/>
        <v>5.1944914894359318E-3</v>
      </c>
      <c r="AL12" s="9">
        <f t="shared" si="5"/>
        <v>4.5784652560572118E-7</v>
      </c>
      <c r="AM12" s="9">
        <f t="shared" si="5"/>
        <v>1.3064608577404162E-4</v>
      </c>
      <c r="AN12" s="9">
        <f t="shared" si="5"/>
        <v>6.6113209441536938E-2</v>
      </c>
      <c r="AO12" s="9">
        <f t="shared" si="5"/>
        <v>0.46384122717896026</v>
      </c>
      <c r="AP12" s="9">
        <f t="shared" si="5"/>
        <v>7.931053542977063E-3</v>
      </c>
      <c r="AQ12" s="9">
        <f t="shared" si="5"/>
        <v>1.3918215544768565E-7</v>
      </c>
      <c r="AR12" s="9">
        <f t="shared" si="5"/>
        <v>0.7814471237174252</v>
      </c>
    </row>
    <row r="13" spans="1:44" ht="51" x14ac:dyDescent="0.35">
      <c r="A13" s="9" t="s">
        <v>122</v>
      </c>
      <c r="B13" s="9" t="s">
        <v>52</v>
      </c>
      <c r="C13" s="9" t="s">
        <v>105</v>
      </c>
      <c r="D13" s="9" t="s">
        <v>167</v>
      </c>
      <c r="E13" s="9" t="s">
        <v>117</v>
      </c>
      <c r="F13" s="9" t="s">
        <v>3</v>
      </c>
      <c r="G13" s="9" t="s">
        <v>167</v>
      </c>
      <c r="H13" s="9">
        <v>-0.6</v>
      </c>
      <c r="I13" s="9" t="s">
        <v>183</v>
      </c>
      <c r="J13" s="9" t="b">
        <v>1</v>
      </c>
      <c r="L13" s="9">
        <f>AC15*AB15</f>
        <v>-0.10012166456006111</v>
      </c>
      <c r="M13" s="9">
        <f>AD15*AB15</f>
        <v>-1.172195137157415E-8</v>
      </c>
      <c r="N13" s="9">
        <f>AE15*AB15</f>
        <v>-1.8330994785234247E-9</v>
      </c>
      <c r="O13" s="9">
        <f>AF15*AB15</f>
        <v>-5.9607335213485363E-9</v>
      </c>
      <c r="P13" s="9">
        <f>AG15*AB15</f>
        <v>-9.7368973876602521E-9</v>
      </c>
      <c r="Q13" s="9">
        <f>AH15*AB15</f>
        <v>-3.8887312535319137E-3</v>
      </c>
      <c r="R13" s="9">
        <f>AI15*AB15</f>
        <v>-3.7662754509722748E-4</v>
      </c>
      <c r="S13" s="9">
        <f>AJ15*AB15</f>
        <v>-1.1892644640872526E-3</v>
      </c>
      <c r="T13" s="9">
        <f>AK15*AB15</f>
        <v>-5.1944914894359318E-3</v>
      </c>
      <c r="U13" s="9">
        <f>AL15*AB15</f>
        <v>-4.5784652560572118E-7</v>
      </c>
      <c r="V13" s="9">
        <f>AM15*AB15</f>
        <v>-1.3064608577404162E-4</v>
      </c>
      <c r="W13" s="9">
        <f>AN15*AB15</f>
        <v>-6.6113209441536938E-2</v>
      </c>
      <c r="X13" s="9">
        <f>AO15*AB15</f>
        <v>-0.46384122717896026</v>
      </c>
      <c r="Y13" s="9">
        <f>AP15*AB15</f>
        <v>-7.931053542977063E-3</v>
      </c>
      <c r="Z13" s="9">
        <f>AQ15*AB15</f>
        <v>-1.3918215544768565E-7</v>
      </c>
      <c r="AA13" s="9">
        <f>AR15*AB15</f>
        <v>-0.7814471237174252</v>
      </c>
      <c r="AB13" s="9">
        <f t="shared" si="1"/>
        <v>-0.6</v>
      </c>
      <c r="AC13" s="9">
        <f>AB13*L13</f>
        <v>6.0072998736036665E-2</v>
      </c>
      <c r="AD13" s="9">
        <f>AB13*M13</f>
        <v>7.0331708229444896E-9</v>
      </c>
      <c r="AE13" s="9">
        <f>AB13*N13</f>
        <v>1.0998596871140548E-9</v>
      </c>
      <c r="AF13" s="9">
        <f>AB13*O13</f>
        <v>3.5764401128091215E-9</v>
      </c>
      <c r="AG13" s="9">
        <f>AB13*P13</f>
        <v>5.8421384325961511E-9</v>
      </c>
      <c r="AH13" s="9">
        <f>AB13*Q13</f>
        <v>2.3332387521191483E-3</v>
      </c>
      <c r="AI13" s="9">
        <f>AB13*R13</f>
        <v>2.2597652705833647E-4</v>
      </c>
      <c r="AJ13" s="9">
        <f>AB13*S13</f>
        <v>7.1355867845235147E-4</v>
      </c>
      <c r="AK13" s="9">
        <f>AB13*T13</f>
        <v>3.116694893661559E-3</v>
      </c>
      <c r="AL13" s="9">
        <f>AB13*U13</f>
        <v>2.7470791536343268E-7</v>
      </c>
      <c r="AM13" s="9">
        <f>AB13*V13</f>
        <v>7.8387651464424974E-5</v>
      </c>
      <c r="AN13" s="9">
        <f>AB13*W13</f>
        <v>3.9667925664922159E-2</v>
      </c>
      <c r="AO13" s="9">
        <f>AB13*X13</f>
        <v>0.27830473630737612</v>
      </c>
      <c r="AP13" s="9">
        <f>AB13*Y13</f>
        <v>4.7586321257862378E-3</v>
      </c>
      <c r="AQ13" s="9">
        <f>AB13*Z13</f>
        <v>8.350929326861138E-8</v>
      </c>
      <c r="AR13" s="9">
        <f>AB13*AA13</f>
        <v>0.46886827423045507</v>
      </c>
    </row>
    <row r="14" spans="1:44" ht="51" x14ac:dyDescent="0.35">
      <c r="A14" s="9" t="s">
        <v>123</v>
      </c>
      <c r="B14" s="9" t="s">
        <v>53</v>
      </c>
      <c r="C14" s="9" t="s">
        <v>105</v>
      </c>
      <c r="D14" s="9" t="s">
        <v>167</v>
      </c>
      <c r="E14" s="9" t="s">
        <v>117</v>
      </c>
      <c r="F14" s="9" t="s">
        <v>3</v>
      </c>
      <c r="G14" s="9" t="s">
        <v>167</v>
      </c>
      <c r="H14" s="9">
        <v>-0.4</v>
      </c>
      <c r="I14" s="9" t="s">
        <v>183</v>
      </c>
      <c r="J14" s="9" t="b">
        <v>1</v>
      </c>
      <c r="L14" s="9">
        <f>AC20*AB20</f>
        <v>-0.10012166456006111</v>
      </c>
      <c r="M14" s="9">
        <f>AD20*AB20</f>
        <v>-1.172195137157415E-8</v>
      </c>
      <c r="N14" s="9">
        <f>AE20*AB20</f>
        <v>-1.8330994785234247E-9</v>
      </c>
      <c r="O14" s="9">
        <f>AF20*AB20</f>
        <v>-5.9607335213485363E-9</v>
      </c>
      <c r="P14" s="9">
        <f>AG20*AB20</f>
        <v>-9.7368973876602521E-9</v>
      </c>
      <c r="Q14" s="9">
        <f>AH20*AB20</f>
        <v>-3.8887312535319137E-3</v>
      </c>
      <c r="R14" s="9">
        <f>AI20*AB20</f>
        <v>-3.7662754509722748E-4</v>
      </c>
      <c r="S14" s="9">
        <f>AJ20*AB20</f>
        <v>-1.1892644640872526E-3</v>
      </c>
      <c r="T14" s="9">
        <f>AK20*AB20</f>
        <v>-5.1944914894359318E-3</v>
      </c>
      <c r="U14" s="9">
        <f>AL20*AB20</f>
        <v>-4.5784652560572118E-7</v>
      </c>
      <c r="V14" s="9">
        <f>AM20*AB20</f>
        <v>-1.3064608577404162E-4</v>
      </c>
      <c r="W14" s="9">
        <f>AN20*AB20</f>
        <v>-6.6113209441536938E-2</v>
      </c>
      <c r="X14" s="9">
        <f>AO20*AB20</f>
        <v>-0.46384122717896026</v>
      </c>
      <c r="Y14" s="9">
        <f>AP20*AB20</f>
        <v>-7.931053542977063E-3</v>
      </c>
      <c r="Z14" s="9">
        <f>AQ20*AB20</f>
        <v>-1.3918215544768565E-7</v>
      </c>
      <c r="AA14" s="9">
        <f>AR20*AB20</f>
        <v>-0.7814471237174252</v>
      </c>
      <c r="AB14" s="9">
        <f t="shared" si="1"/>
        <v>-0.4</v>
      </c>
      <c r="AC14" s="9">
        <f>AB14*L14</f>
        <v>4.0048665824024443E-2</v>
      </c>
      <c r="AD14" s="9">
        <f>AB14*M14</f>
        <v>4.6887805486296605E-9</v>
      </c>
      <c r="AE14" s="9">
        <f>AB14*N14</f>
        <v>7.3323979140936991E-10</v>
      </c>
      <c r="AF14" s="9">
        <f>AB14*O14</f>
        <v>2.3842934085394149E-9</v>
      </c>
      <c r="AG14" s="9">
        <f>AB14*P14</f>
        <v>3.894758955064101E-9</v>
      </c>
      <c r="AH14" s="9">
        <f>AB14*Q14</f>
        <v>1.5554925014127656E-3</v>
      </c>
      <c r="AI14" s="9">
        <f>AB14*R14</f>
        <v>1.5065101803889101E-4</v>
      </c>
      <c r="AJ14" s="9">
        <f>AB14*S14</f>
        <v>4.7570578563490103E-4</v>
      </c>
      <c r="AK14" s="9">
        <f>AB14*T14</f>
        <v>2.0777965957743728E-3</v>
      </c>
      <c r="AL14" s="9">
        <f>AB14*U14</f>
        <v>1.8313861024228848E-7</v>
      </c>
      <c r="AM14" s="9">
        <f>AB14*V14</f>
        <v>5.2258434309616652E-5</v>
      </c>
      <c r="AN14" s="9">
        <f>AB14*W14</f>
        <v>2.6445283776614776E-2</v>
      </c>
      <c r="AO14" s="9">
        <f>AB14*X14</f>
        <v>0.18553649087158411</v>
      </c>
      <c r="AP14" s="9">
        <f>AB14*Y14</f>
        <v>3.1724214171908252E-3</v>
      </c>
      <c r="AQ14" s="9">
        <f>AB14*Z14</f>
        <v>5.567286217907426E-8</v>
      </c>
      <c r="AR14" s="9">
        <f>AB14*AA14</f>
        <v>0.31257884948697012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0.10012166456006111</v>
      </c>
      <c r="AD15" s="9">
        <f t="shared" si="6"/>
        <v>1.172195137157415E-8</v>
      </c>
      <c r="AE15" s="9">
        <f t="shared" si="6"/>
        <v>1.8330994785234247E-9</v>
      </c>
      <c r="AF15" s="9">
        <f t="shared" si="6"/>
        <v>5.9607335213485363E-9</v>
      </c>
      <c r="AG15" s="9">
        <f t="shared" si="6"/>
        <v>9.7368973876602521E-9</v>
      </c>
      <c r="AH15" s="9">
        <f t="shared" si="6"/>
        <v>3.8887312535319137E-3</v>
      </c>
      <c r="AI15" s="9">
        <f t="shared" si="6"/>
        <v>3.7662754509722748E-4</v>
      </c>
      <c r="AJ15" s="9">
        <f t="shared" si="6"/>
        <v>1.1892644640872526E-3</v>
      </c>
      <c r="AK15" s="9">
        <f t="shared" si="6"/>
        <v>5.1944914894359318E-3</v>
      </c>
      <c r="AL15" s="9">
        <f t="shared" si="6"/>
        <v>4.5784652560572118E-7</v>
      </c>
      <c r="AM15" s="9">
        <f t="shared" si="6"/>
        <v>1.3064608577404162E-4</v>
      </c>
      <c r="AN15" s="9">
        <f t="shared" si="6"/>
        <v>6.6113209441536938E-2</v>
      </c>
      <c r="AO15" s="9">
        <f t="shared" si="6"/>
        <v>0.46384122717896026</v>
      </c>
      <c r="AP15" s="9">
        <f t="shared" si="6"/>
        <v>7.931053542977063E-3</v>
      </c>
      <c r="AQ15" s="9">
        <f t="shared" si="6"/>
        <v>1.3918215544768565E-7</v>
      </c>
      <c r="AR15" s="9">
        <f t="shared" si="6"/>
        <v>0.7814471237174252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-5.3019021743057546E-2</v>
      </c>
      <c r="M16" s="9">
        <f>AD38*AB38</f>
        <v>-2.7498432369686693E-9</v>
      </c>
      <c r="N16" s="9">
        <f>AE38*AB38</f>
        <v>-1.985644930267291E-9</v>
      </c>
      <c r="O16" s="9">
        <f>AF38*AB38</f>
        <v>-2.1435001812639703E-9</v>
      </c>
      <c r="P16" s="9">
        <f>AG38*AB38</f>
        <v>-1.0761813863404445E-8</v>
      </c>
      <c r="Q16" s="9">
        <f>AH38*AB38</f>
        <v>-2.182154852512721E-3</v>
      </c>
      <c r="R16" s="9">
        <f>AI38*AB38</f>
        <v>-6.1423683005998897E-5</v>
      </c>
      <c r="S16" s="9">
        <f>AJ38*AB38</f>
        <v>-2.1605341671279226E-3</v>
      </c>
      <c r="T16" s="9">
        <f>AK38*AB38</f>
        <v>-9.5877052226171471E-3</v>
      </c>
      <c r="U16" s="9">
        <f>AL38*AB38</f>
        <v>-3.9382322862321606E-7</v>
      </c>
      <c r="V16" s="9">
        <f>AM38*AB38</f>
        <v>-8.2939373405734582E-5</v>
      </c>
      <c r="W16" s="9">
        <f>AN38*AB38</f>
        <v>-2.180927372531791E-2</v>
      </c>
      <c r="X16" s="9">
        <f>AO38*AB38</f>
        <v>-0.39346378236854612</v>
      </c>
      <c r="Y16" s="9">
        <f>AP38*AB38</f>
        <v>-1.2239628652401101E-2</v>
      </c>
      <c r="Z16" s="9">
        <f>AQ38*AB38</f>
        <v>-1.051274971674038E-7</v>
      </c>
      <c r="AA16" s="9">
        <f>AR38*AB38</f>
        <v>-0.27442869335198644</v>
      </c>
      <c r="AB16" s="9">
        <f>-1+Parameter!G4</f>
        <v>-0.5</v>
      </c>
      <c r="AC16" s="9">
        <f>AB16*L16</f>
        <v>2.6509510871528773E-2</v>
      </c>
      <c r="AD16" s="9">
        <f>AB16*M16</f>
        <v>1.3749216184843347E-9</v>
      </c>
      <c r="AE16" s="9">
        <f>AB16*N16</f>
        <v>9.9282246513364551E-10</v>
      </c>
      <c r="AF16" s="9">
        <f>AB16*O16</f>
        <v>1.0717500906319852E-9</v>
      </c>
      <c r="AG16" s="9">
        <f>AB16*P16</f>
        <v>5.3809069317022227E-9</v>
      </c>
      <c r="AH16" s="9">
        <f>AB16*Q16</f>
        <v>1.0910774262563605E-3</v>
      </c>
      <c r="AI16" s="9">
        <f>AB16*R16</f>
        <v>3.0711841502999448E-5</v>
      </c>
      <c r="AJ16" s="9">
        <f>AB16*S16</f>
        <v>1.0802670835639613E-3</v>
      </c>
      <c r="AK16" s="9">
        <f>AB16*T16</f>
        <v>4.7938526113085736E-3</v>
      </c>
      <c r="AL16" s="9">
        <f>AB16*U16</f>
        <v>1.9691161431160803E-7</v>
      </c>
      <c r="AM16" s="9">
        <f>AB16*V16</f>
        <v>4.1469686702867291E-5</v>
      </c>
      <c r="AN16" s="9">
        <f>AB16*W16</f>
        <v>1.0904636862658955E-2</v>
      </c>
      <c r="AO16" s="9">
        <f>AB16*X16</f>
        <v>0.19673189118427306</v>
      </c>
      <c r="AP16" s="9">
        <f>AB16*Y16</f>
        <v>6.1198143262005504E-3</v>
      </c>
      <c r="AQ16" s="9">
        <f>AB16*Z16</f>
        <v>5.2563748583701898E-8</v>
      </c>
      <c r="AR16" s="9">
        <f>AB16*AA16</f>
        <v>0.13721434667599322</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-6.4319468675877275E-2</v>
      </c>
      <c r="M17" s="9">
        <f>AD51*AB51</f>
        <v>-2.299715370397298E-9</v>
      </c>
      <c r="N17" s="9">
        <f>AE51*AB51</f>
        <v>-7.1356480310831545E-10</v>
      </c>
      <c r="O17" s="9">
        <f>AF51*AB51</f>
        <v>-2.235844947309803E-9</v>
      </c>
      <c r="P17" s="9">
        <f>AG51*AB51</f>
        <v>4.7836191014111166E-10</v>
      </c>
      <c r="Q17" s="9">
        <f>AH51*AB51</f>
        <v>-1.1510543270193017E-4</v>
      </c>
      <c r="R17" s="9">
        <f>AI51*AB51</f>
        <v>-5.6090196636233392E-5</v>
      </c>
      <c r="S17" s="9">
        <f>AJ51*AB51</f>
        <v>2.2873060809397113E-4</v>
      </c>
      <c r="T17" s="9">
        <f>AK51*AB51</f>
        <v>1.0568316962701761E-3</v>
      </c>
      <c r="U17" s="9">
        <f>AL51*AB51</f>
        <v>-2.758353085651202E-7</v>
      </c>
      <c r="V17" s="9">
        <f>AM51*AB51</f>
        <v>-9.3678363361420373E-6</v>
      </c>
      <c r="W17" s="9">
        <f>AN51*AB51</f>
        <v>-9.0786535055326391E-3</v>
      </c>
      <c r="X17" s="9">
        <f>AO51*AB51</f>
        <v>6.8496900733942656E-2</v>
      </c>
      <c r="Y17" s="9">
        <f>AP51*AB51</f>
        <v>-3.3345465702472581E-4</v>
      </c>
      <c r="Z17" s="9">
        <f>AQ51*AB51</f>
        <v>-6.3514326901130732E-9</v>
      </c>
      <c r="AA17" s="9">
        <f>AR51*AB51</f>
        <v>-0.11141421974228616</v>
      </c>
      <c r="AB17" s="9">
        <f>-Parameter!G4</f>
        <v>-0.5</v>
      </c>
      <c r="AC17" s="9">
        <f>AB17*L17</f>
        <v>3.2159734337938638E-2</v>
      </c>
      <c r="AD17" s="9">
        <f>AB17*M17</f>
        <v>1.149857685198649E-9</v>
      </c>
      <c r="AE17" s="9">
        <f>AB17*N17</f>
        <v>3.5678240155415773E-10</v>
      </c>
      <c r="AF17" s="9">
        <f>AB17*O17</f>
        <v>1.1179224736549015E-9</v>
      </c>
      <c r="AG17" s="9">
        <f>AB17*P17</f>
        <v>-2.3918095507055583E-10</v>
      </c>
      <c r="AH17" s="9">
        <f>AB17*Q17</f>
        <v>5.7552716350965085E-5</v>
      </c>
      <c r="AI17" s="9">
        <f>AB17*R17</f>
        <v>2.8045098318116696E-5</v>
      </c>
      <c r="AJ17" s="9">
        <f>AB17*S17</f>
        <v>-1.1436530404698557E-4</v>
      </c>
      <c r="AK17" s="9">
        <f>AB17*T17</f>
        <v>-5.2841584813508805E-4</v>
      </c>
      <c r="AL17" s="9">
        <f>AB17*U17</f>
        <v>1.379176542825601E-7</v>
      </c>
      <c r="AM17" s="9">
        <f>AB17*V17</f>
        <v>4.6839181680710186E-6</v>
      </c>
      <c r="AN17" s="9">
        <f>AB17*W17</f>
        <v>4.5393267527663195E-3</v>
      </c>
      <c r="AO17" s="9">
        <f>AB17*X17</f>
        <v>-3.4248450366971328E-2</v>
      </c>
      <c r="AP17" s="9">
        <f>AB17*Y17</f>
        <v>1.6672732851236291E-4</v>
      </c>
      <c r="AQ17" s="9">
        <f>AB17*Z17</f>
        <v>3.1757163450565366E-9</v>
      </c>
      <c r="AR17" s="9">
        <f>AB17*AA17</f>
        <v>5.5707109871143079E-2</v>
      </c>
    </row>
    <row r="18" spans="1:44" ht="113.5" x14ac:dyDescent="0.35">
      <c r="A18" s="9" t="s">
        <v>126</v>
      </c>
      <c r="B18" s="9" t="s">
        <v>56</v>
      </c>
      <c r="C18" s="9" t="s">
        <v>107</v>
      </c>
      <c r="D18" s="9" t="s">
        <v>168</v>
      </c>
      <c r="E18" s="9" t="s">
        <v>122</v>
      </c>
      <c r="F18" s="9" t="s">
        <v>52</v>
      </c>
      <c r="G18" s="9" t="s">
        <v>167</v>
      </c>
      <c r="H18" s="9">
        <v>0.02</v>
      </c>
      <c r="I18" s="9" t="s">
        <v>183</v>
      </c>
      <c r="J18" s="9" t="b">
        <v>0</v>
      </c>
      <c r="L18" s="9">
        <v>1.2586254682457581</v>
      </c>
      <c r="M18" s="9">
        <v>2.7498810976283472E-7</v>
      </c>
      <c r="N18" s="9">
        <v>7.6466109748393072E-9</v>
      </c>
      <c r="O18" s="9">
        <v>6.8617646878813953E-8</v>
      </c>
      <c r="P18" s="9">
        <v>1.7222972356405229E-7</v>
      </c>
      <c r="Q18" s="9">
        <v>7.8665084244742431E-2</v>
      </c>
      <c r="R18" s="9">
        <v>1.250922837194115E-2</v>
      </c>
      <c r="S18" s="9">
        <v>7.9483817560448145E-3</v>
      </c>
      <c r="T18" s="9">
        <v>3.5439662954920112E-2</v>
      </c>
      <c r="U18" s="9">
        <v>1.5727976854522029E-6</v>
      </c>
      <c r="V18" s="9">
        <v>3.2258245811270722E-3</v>
      </c>
      <c r="W18" s="9">
        <v>0.32888379320518069</v>
      </c>
      <c r="X18" s="9">
        <v>2.2984433692066908</v>
      </c>
      <c r="Y18" s="9">
        <v>2.9414528451618519E-2</v>
      </c>
      <c r="Z18" s="9">
        <v>1.1361822156693779E-6</v>
      </c>
      <c r="AA18" s="9">
        <v>16.967255103292441</v>
      </c>
      <c r="AB18" s="9">
        <f>H18</f>
        <v>0.02</v>
      </c>
      <c r="AC18" s="9">
        <f>AB18*L18</f>
        <v>2.5172509364915163E-2</v>
      </c>
      <c r="AD18" s="9">
        <f>AB18*M18</f>
        <v>5.4997621952566948E-9</v>
      </c>
      <c r="AE18" s="9">
        <f>AB18*N18</f>
        <v>1.5293221949678615E-10</v>
      </c>
      <c r="AF18" s="9">
        <f>AB18*O18</f>
        <v>1.3723529375762791E-9</v>
      </c>
      <c r="AG18" s="9">
        <f>AB18*P18</f>
        <v>3.4445944712810458E-9</v>
      </c>
      <c r="AH18" s="9">
        <f>AB18*Q18</f>
        <v>1.5733016848948486E-3</v>
      </c>
      <c r="AI18" s="9">
        <f>AB18*R18</f>
        <v>2.5018456743882301E-4</v>
      </c>
      <c r="AJ18" s="9">
        <f>AB18*S18</f>
        <v>1.5896763512089629E-4</v>
      </c>
      <c r="AK18" s="9">
        <f>AB18*T18</f>
        <v>7.0879325909840223E-4</v>
      </c>
      <c r="AL18" s="9">
        <f>AB18*U18</f>
        <v>3.1455953709044056E-8</v>
      </c>
      <c r="AM18" s="9">
        <f>AB18*V18</f>
        <v>6.451649162254144E-5</v>
      </c>
      <c r="AN18" s="9">
        <f>AB18*W18</f>
        <v>6.577675864103614E-3</v>
      </c>
      <c r="AO18" s="9">
        <f>AB18*X18</f>
        <v>4.5968867384133819E-2</v>
      </c>
      <c r="AP18" s="9">
        <f>AB18*Y18</f>
        <v>5.8829056903237037E-4</v>
      </c>
      <c r="AQ18" s="9">
        <f>AB18*Z18</f>
        <v>2.2723644313387561E-8</v>
      </c>
      <c r="AR18" s="9">
        <f>AB18*AA18</f>
        <v>0.33934510206584884</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0.16279909985678531</v>
      </c>
      <c r="M19" s="9">
        <v>3.6974098726344711E-8</v>
      </c>
      <c r="N19" s="9">
        <v>3.3056239233883511E-9</v>
      </c>
      <c r="O19" s="9">
        <v>2.398708019485371E-8</v>
      </c>
      <c r="P19" s="9">
        <v>1.150576939747539E-8</v>
      </c>
      <c r="Q19" s="9">
        <v>1.1667994260297399E-2</v>
      </c>
      <c r="R19" s="9">
        <v>6.7686037837288299E-4</v>
      </c>
      <c r="S19" s="9">
        <v>6.4395049449380659E-4</v>
      </c>
      <c r="T19" s="9">
        <v>2.2026146716404411E-3</v>
      </c>
      <c r="U19" s="9">
        <v>9.156130330250902E-7</v>
      </c>
      <c r="V19" s="9">
        <v>1.9975989280561881E-4</v>
      </c>
      <c r="W19" s="9">
        <v>0.44091569962008048</v>
      </c>
      <c r="X19" s="9">
        <v>2.5538891897752469</v>
      </c>
      <c r="Y19" s="9">
        <v>1.0562213192317781E-2</v>
      </c>
      <c r="Z19" s="9">
        <v>6.0719046205539649E-7</v>
      </c>
      <c r="AA19" s="9">
        <v>2.4918056510444009</v>
      </c>
      <c r="AB19" s="9">
        <f>Parameter!G5</f>
        <v>0.1</v>
      </c>
      <c r="AC19" s="9">
        <f>AB19*L19</f>
        <v>1.6279909985678531E-2</v>
      </c>
      <c r="AD19" s="9">
        <f>AB19*M19</f>
        <v>3.6974098726344714E-9</v>
      </c>
      <c r="AE19" s="9">
        <f>AB19*N19</f>
        <v>3.3056239233883513E-10</v>
      </c>
      <c r="AF19" s="9">
        <f>AB19*O19</f>
        <v>2.398708019485371E-9</v>
      </c>
      <c r="AG19" s="9">
        <f>AB19*P19</f>
        <v>1.1505769397475391E-9</v>
      </c>
      <c r="AH19" s="9">
        <f>AB19*Q19</f>
        <v>1.16679942602974E-3</v>
      </c>
      <c r="AI19" s="9">
        <f>AB19*R19</f>
        <v>6.7686037837288304E-5</v>
      </c>
      <c r="AJ19" s="9">
        <f>AB19*S19</f>
        <v>6.4395049449380662E-5</v>
      </c>
      <c r="AK19" s="9">
        <f>AB19*T19</f>
        <v>2.2026146716404413E-4</v>
      </c>
      <c r="AL19" s="9">
        <f>AB19*U19</f>
        <v>9.1561303302509025E-8</v>
      </c>
      <c r="AM19" s="9">
        <f>AB19*V19</f>
        <v>1.9975989280561883E-5</v>
      </c>
      <c r="AN19" s="9">
        <f>AB19*W19</f>
        <v>4.4091569962008054E-2</v>
      </c>
      <c r="AO19" s="9">
        <f>AB19*X19</f>
        <v>0.25538891897752469</v>
      </c>
      <c r="AP19" s="9">
        <f>AB19*Y19</f>
        <v>1.0562213192317781E-3</v>
      </c>
      <c r="AQ19" s="9">
        <f>AB19*Z19</f>
        <v>6.0719046205539649E-8</v>
      </c>
      <c r="AR19" s="9">
        <f>AB19*AA19</f>
        <v>0.24918056510444009</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0.10012166456006111</v>
      </c>
      <c r="AD20" s="9">
        <f t="shared" si="7"/>
        <v>1.172195137157415E-8</v>
      </c>
      <c r="AE20" s="9">
        <f t="shared" si="7"/>
        <v>1.8330994785234247E-9</v>
      </c>
      <c r="AF20" s="9">
        <f t="shared" si="7"/>
        <v>5.9607335213485363E-9</v>
      </c>
      <c r="AG20" s="9">
        <f t="shared" si="7"/>
        <v>9.7368973876602521E-9</v>
      </c>
      <c r="AH20" s="9">
        <f t="shared" si="7"/>
        <v>3.8887312535319137E-3</v>
      </c>
      <c r="AI20" s="9">
        <f t="shared" si="7"/>
        <v>3.7662754509722748E-4</v>
      </c>
      <c r="AJ20" s="9">
        <f t="shared" si="7"/>
        <v>1.1892644640872526E-3</v>
      </c>
      <c r="AK20" s="9">
        <f t="shared" si="7"/>
        <v>5.1944914894359318E-3</v>
      </c>
      <c r="AL20" s="9">
        <f t="shared" si="7"/>
        <v>4.5784652560572118E-7</v>
      </c>
      <c r="AM20" s="9">
        <f t="shared" si="7"/>
        <v>1.3064608577404162E-4</v>
      </c>
      <c r="AN20" s="9">
        <f t="shared" si="7"/>
        <v>6.6113209441536938E-2</v>
      </c>
      <c r="AO20" s="9">
        <f t="shared" si="7"/>
        <v>0.46384122717896026</v>
      </c>
      <c r="AP20" s="9">
        <f t="shared" si="7"/>
        <v>7.931053542977063E-3</v>
      </c>
      <c r="AQ20" s="9">
        <f t="shared" si="7"/>
        <v>1.3918215544768565E-7</v>
      </c>
      <c r="AR20" s="9">
        <f t="shared" si="7"/>
        <v>0.7814471237174252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-5.3019021743057546E-2</v>
      </c>
      <c r="M21" s="9">
        <f>AD82*AB82</f>
        <v>-2.7498432369686693E-9</v>
      </c>
      <c r="N21" s="9">
        <f>AE82*AB82</f>
        <v>-1.985644930267291E-9</v>
      </c>
      <c r="O21" s="9">
        <f>AF82*AB82</f>
        <v>-2.1435001812639703E-9</v>
      </c>
      <c r="P21" s="9">
        <f>AG82*AB82</f>
        <v>-1.0761813863404445E-8</v>
      </c>
      <c r="Q21" s="9">
        <f>AH82*AB82</f>
        <v>-2.182154852512721E-3</v>
      </c>
      <c r="R21" s="9">
        <f>AI82*AB82</f>
        <v>-6.1423683005998897E-5</v>
      </c>
      <c r="S21" s="9">
        <f>AJ82*AB82</f>
        <v>-2.1605341671279226E-3</v>
      </c>
      <c r="T21" s="9">
        <f>AK82*AB82</f>
        <v>-9.5877052226171471E-3</v>
      </c>
      <c r="U21" s="9">
        <f>AL82*AB82</f>
        <v>-3.9382322862321606E-7</v>
      </c>
      <c r="V21" s="9">
        <f>AM82*AB82</f>
        <v>-8.2939373405734582E-5</v>
      </c>
      <c r="W21" s="9">
        <f>AN82*AB82</f>
        <v>-2.180927372531791E-2</v>
      </c>
      <c r="X21" s="9">
        <f>AO82*AB82</f>
        <v>-0.39346378236854612</v>
      </c>
      <c r="Y21" s="9">
        <f>AP82*AB82</f>
        <v>-1.2239628652401101E-2</v>
      </c>
      <c r="Z21" s="9">
        <f>AQ82*AB82</f>
        <v>-1.051274971674038E-7</v>
      </c>
      <c r="AA21" s="9">
        <f>AR82*AB82</f>
        <v>-0.27442869335198644</v>
      </c>
      <c r="AB21" s="9">
        <f>-1+Parameter!G4</f>
        <v>-0.5</v>
      </c>
      <c r="AC21" s="9">
        <f>AB21*L21</f>
        <v>2.6509510871528773E-2</v>
      </c>
      <c r="AD21" s="9">
        <f>AB21*M21</f>
        <v>1.3749216184843347E-9</v>
      </c>
      <c r="AE21" s="9">
        <f>AB21*N21</f>
        <v>9.9282246513364551E-10</v>
      </c>
      <c r="AF21" s="9">
        <f>AB21*O21</f>
        <v>1.0717500906319852E-9</v>
      </c>
      <c r="AG21" s="9">
        <f>AB21*P21</f>
        <v>5.3809069317022227E-9</v>
      </c>
      <c r="AH21" s="9">
        <f>AB21*Q21</f>
        <v>1.0910774262563605E-3</v>
      </c>
      <c r="AI21" s="9">
        <f>AB21*R21</f>
        <v>3.0711841502999448E-5</v>
      </c>
      <c r="AJ21" s="9">
        <f>AB21*S21</f>
        <v>1.0802670835639613E-3</v>
      </c>
      <c r="AK21" s="9">
        <f>AB21*T21</f>
        <v>4.7938526113085736E-3</v>
      </c>
      <c r="AL21" s="9">
        <f>AB21*U21</f>
        <v>1.9691161431160803E-7</v>
      </c>
      <c r="AM21" s="9">
        <f>AB21*V21</f>
        <v>4.1469686702867291E-5</v>
      </c>
      <c r="AN21" s="9">
        <f>AB21*W21</f>
        <v>1.0904636862658955E-2</v>
      </c>
      <c r="AO21" s="9">
        <f>AB21*X21</f>
        <v>0.19673189118427306</v>
      </c>
      <c r="AP21" s="9">
        <f>AB21*Y21</f>
        <v>6.1198143262005504E-3</v>
      </c>
      <c r="AQ21" s="9">
        <f>AB21*Z21</f>
        <v>5.2563748583701898E-8</v>
      </c>
      <c r="AR21" s="9">
        <f>AB21*AA21</f>
        <v>0.13721434667599322</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-6.4319468675877275E-2</v>
      </c>
      <c r="M22" s="9">
        <f>AD95*AB95</f>
        <v>-2.299715370397298E-9</v>
      </c>
      <c r="N22" s="9">
        <f>AE95*AB95</f>
        <v>-7.1356480310831545E-10</v>
      </c>
      <c r="O22" s="9">
        <f>AF95*AB95</f>
        <v>-2.235844947309803E-9</v>
      </c>
      <c r="P22" s="9">
        <f>AG95*AB95</f>
        <v>4.7836191014111166E-10</v>
      </c>
      <c r="Q22" s="9">
        <f>AH95*AB95</f>
        <v>-1.1510543270193017E-4</v>
      </c>
      <c r="R22" s="9">
        <f>AI95*AB95</f>
        <v>-5.6090196636233392E-5</v>
      </c>
      <c r="S22" s="9">
        <f>AJ95*AB95</f>
        <v>2.2873060809397113E-4</v>
      </c>
      <c r="T22" s="9">
        <f>AK95*AB95</f>
        <v>1.0568316962701761E-3</v>
      </c>
      <c r="U22" s="9">
        <f>AL95*AB95</f>
        <v>-2.758353085651202E-7</v>
      </c>
      <c r="V22" s="9">
        <f>AM95*AB95</f>
        <v>-9.3678363361420373E-6</v>
      </c>
      <c r="W22" s="9">
        <f>AN95*AB95</f>
        <v>-9.0786535055326391E-3</v>
      </c>
      <c r="X22" s="9">
        <f>AO95*AB95</f>
        <v>6.8496900733942656E-2</v>
      </c>
      <c r="Y22" s="9">
        <f>AP95*AB95</f>
        <v>-3.3345465702472581E-4</v>
      </c>
      <c r="Z22" s="9">
        <f>AQ95*AB95</f>
        <v>-6.3514326901130732E-9</v>
      </c>
      <c r="AA22" s="9">
        <f>AR95*AB95</f>
        <v>-0.11141421974228616</v>
      </c>
      <c r="AB22" s="9">
        <f>-Parameter!G4</f>
        <v>-0.5</v>
      </c>
      <c r="AC22" s="9">
        <f>AB22*L22</f>
        <v>3.2159734337938638E-2</v>
      </c>
      <c r="AD22" s="9">
        <f>AB22*M22</f>
        <v>1.149857685198649E-9</v>
      </c>
      <c r="AE22" s="9">
        <f>AB22*N22</f>
        <v>3.5678240155415773E-10</v>
      </c>
      <c r="AF22" s="9">
        <f>AB22*O22</f>
        <v>1.1179224736549015E-9</v>
      </c>
      <c r="AG22" s="9">
        <f>AB22*P22</f>
        <v>-2.3918095507055583E-10</v>
      </c>
      <c r="AH22" s="9">
        <f>AB22*Q22</f>
        <v>5.7552716350965085E-5</v>
      </c>
      <c r="AI22" s="9">
        <f>AB22*R22</f>
        <v>2.8045098318116696E-5</v>
      </c>
      <c r="AJ22" s="9">
        <f>AB22*S22</f>
        <v>-1.1436530404698557E-4</v>
      </c>
      <c r="AK22" s="9">
        <f>AB22*T22</f>
        <v>-5.2841584813508805E-4</v>
      </c>
      <c r="AL22" s="9">
        <f>AB22*U22</f>
        <v>1.379176542825601E-7</v>
      </c>
      <c r="AM22" s="9">
        <f>AB22*V22</f>
        <v>4.6839181680710186E-6</v>
      </c>
      <c r="AN22" s="9">
        <f>AB22*W22</f>
        <v>4.5393267527663195E-3</v>
      </c>
      <c r="AO22" s="9">
        <f>AB22*X22</f>
        <v>-3.4248450366971328E-2</v>
      </c>
      <c r="AP22" s="9">
        <f>AB22*Y22</f>
        <v>1.6672732851236291E-4</v>
      </c>
      <c r="AQ22" s="9">
        <f>AB22*Z22</f>
        <v>3.1757163450565366E-9</v>
      </c>
      <c r="AR22" s="9">
        <f>AB22*AA22</f>
        <v>5.5707109871143079E-2</v>
      </c>
    </row>
    <row r="23" spans="1:44" ht="113.5" x14ac:dyDescent="0.35">
      <c r="A23" s="9" t="s">
        <v>126</v>
      </c>
      <c r="B23" s="9" t="s">
        <v>56</v>
      </c>
      <c r="C23" s="9" t="s">
        <v>107</v>
      </c>
      <c r="D23" s="9" t="s">
        <v>168</v>
      </c>
      <c r="E23" s="9" t="s">
        <v>123</v>
      </c>
      <c r="F23" s="9" t="s">
        <v>53</v>
      </c>
      <c r="G23" s="9" t="s">
        <v>167</v>
      </c>
      <c r="H23" s="9">
        <v>0.02</v>
      </c>
      <c r="I23" s="9" t="s">
        <v>183</v>
      </c>
      <c r="J23" s="9" t="b">
        <v>0</v>
      </c>
      <c r="L23" s="9">
        <v>1.2586254682457581</v>
      </c>
      <c r="M23" s="9">
        <v>2.7498810976283472E-7</v>
      </c>
      <c r="N23" s="9">
        <v>7.6466109748393072E-9</v>
      </c>
      <c r="O23" s="9">
        <v>6.8617646878813953E-8</v>
      </c>
      <c r="P23" s="9">
        <v>1.7222972356405229E-7</v>
      </c>
      <c r="Q23" s="9">
        <v>7.8665084244742431E-2</v>
      </c>
      <c r="R23" s="9">
        <v>1.250922837194115E-2</v>
      </c>
      <c r="S23" s="9">
        <v>7.9483817560448145E-3</v>
      </c>
      <c r="T23" s="9">
        <v>3.5439662954920112E-2</v>
      </c>
      <c r="U23" s="9">
        <v>1.5727976854522029E-6</v>
      </c>
      <c r="V23" s="9">
        <v>3.2258245811270722E-3</v>
      </c>
      <c r="W23" s="9">
        <v>0.32888379320518069</v>
      </c>
      <c r="X23" s="9">
        <v>2.2984433692066908</v>
      </c>
      <c r="Y23" s="9">
        <v>2.9414528451618519E-2</v>
      </c>
      <c r="Z23" s="9">
        <v>1.1361822156693779E-6</v>
      </c>
      <c r="AA23" s="9">
        <v>16.967255103292441</v>
      </c>
      <c r="AB23" s="9">
        <f>H23</f>
        <v>0.02</v>
      </c>
      <c r="AC23" s="9">
        <f>AB23*L23</f>
        <v>2.5172509364915163E-2</v>
      </c>
      <c r="AD23" s="9">
        <f>AB23*M23</f>
        <v>5.4997621952566948E-9</v>
      </c>
      <c r="AE23" s="9">
        <f>AB23*N23</f>
        <v>1.5293221949678615E-10</v>
      </c>
      <c r="AF23" s="9">
        <f>AB23*O23</f>
        <v>1.3723529375762791E-9</v>
      </c>
      <c r="AG23" s="9">
        <f>AB23*P23</f>
        <v>3.4445944712810458E-9</v>
      </c>
      <c r="AH23" s="9">
        <f>AB23*Q23</f>
        <v>1.5733016848948486E-3</v>
      </c>
      <c r="AI23" s="9">
        <f>AB23*R23</f>
        <v>2.5018456743882301E-4</v>
      </c>
      <c r="AJ23" s="9">
        <f>AB23*S23</f>
        <v>1.5896763512089629E-4</v>
      </c>
      <c r="AK23" s="9">
        <f>AB23*T23</f>
        <v>7.0879325909840223E-4</v>
      </c>
      <c r="AL23" s="9">
        <f>AB23*U23</f>
        <v>3.1455953709044056E-8</v>
      </c>
      <c r="AM23" s="9">
        <f>AB23*V23</f>
        <v>6.451649162254144E-5</v>
      </c>
      <c r="AN23" s="9">
        <f>AB23*W23</f>
        <v>6.577675864103614E-3</v>
      </c>
      <c r="AO23" s="9">
        <f>AB23*X23</f>
        <v>4.5968867384133819E-2</v>
      </c>
      <c r="AP23" s="9">
        <f>AB23*Y23</f>
        <v>5.8829056903237037E-4</v>
      </c>
      <c r="AQ23" s="9">
        <f>AB23*Z23</f>
        <v>2.2723644313387561E-8</v>
      </c>
      <c r="AR23" s="9">
        <f>AB23*AA23</f>
        <v>0.33934510206584884</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0.16279909985678531</v>
      </c>
      <c r="M24" s="9">
        <v>3.6974098726344711E-8</v>
      </c>
      <c r="N24" s="9">
        <v>3.3056239233883511E-9</v>
      </c>
      <c r="O24" s="9">
        <v>2.398708019485371E-8</v>
      </c>
      <c r="P24" s="9">
        <v>1.150576939747539E-8</v>
      </c>
      <c r="Q24" s="9">
        <v>1.1667994260297399E-2</v>
      </c>
      <c r="R24" s="9">
        <v>6.7686037837288299E-4</v>
      </c>
      <c r="S24" s="9">
        <v>6.4395049449380659E-4</v>
      </c>
      <c r="T24" s="9">
        <v>2.2026146716404411E-3</v>
      </c>
      <c r="U24" s="9">
        <v>9.156130330250902E-7</v>
      </c>
      <c r="V24" s="9">
        <v>1.9975989280561881E-4</v>
      </c>
      <c r="W24" s="9">
        <v>0.44091569962008048</v>
      </c>
      <c r="X24" s="9">
        <v>2.5538891897752469</v>
      </c>
      <c r="Y24" s="9">
        <v>1.0562213192317781E-2</v>
      </c>
      <c r="Z24" s="9">
        <v>6.0719046205539649E-7</v>
      </c>
      <c r="AA24" s="9">
        <v>2.4918056510444009</v>
      </c>
      <c r="AB24" s="9">
        <f>Parameter!G5</f>
        <v>0.1</v>
      </c>
      <c r="AC24" s="9">
        <f>AB24*L24</f>
        <v>1.6279909985678531E-2</v>
      </c>
      <c r="AD24" s="9">
        <f>AB24*M24</f>
        <v>3.6974098726344714E-9</v>
      </c>
      <c r="AE24" s="9">
        <f>AB24*N24</f>
        <v>3.3056239233883513E-10</v>
      </c>
      <c r="AF24" s="9">
        <f>AB24*O24</f>
        <v>2.398708019485371E-9</v>
      </c>
      <c r="AG24" s="9">
        <f>AB24*P24</f>
        <v>1.1505769397475391E-9</v>
      </c>
      <c r="AH24" s="9">
        <f>AB24*Q24</f>
        <v>1.16679942602974E-3</v>
      </c>
      <c r="AI24" s="9">
        <f>AB24*R24</f>
        <v>6.7686037837288304E-5</v>
      </c>
      <c r="AJ24" s="9">
        <f>AB24*S24</f>
        <v>6.4395049449380662E-5</v>
      </c>
      <c r="AK24" s="9">
        <f>AB24*T24</f>
        <v>2.2026146716404413E-4</v>
      </c>
      <c r="AL24" s="9">
        <f>AB24*U24</f>
        <v>9.1561303302509025E-8</v>
      </c>
      <c r="AM24" s="9">
        <f>AB24*V24</f>
        <v>1.9975989280561883E-5</v>
      </c>
      <c r="AN24" s="9">
        <f>AB24*W24</f>
        <v>4.4091569962008054E-2</v>
      </c>
      <c r="AO24" s="9">
        <f>AB24*X24</f>
        <v>0.25538891897752469</v>
      </c>
      <c r="AP24" s="9">
        <f>AB24*Y24</f>
        <v>1.0562213192317781E-3</v>
      </c>
      <c r="AQ24" s="9">
        <f>AB24*Z24</f>
        <v>6.0719046205539649E-8</v>
      </c>
      <c r="AR24" s="9">
        <f>AB24*AA24</f>
        <v>0.24918056510444009</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2.2370098301891315E-2</v>
      </c>
      <c r="AD25" s="9">
        <f t="shared" si="9"/>
        <v>-3.4289907958191305E-10</v>
      </c>
      <c r="AE25" s="9">
        <f t="shared" si="9"/>
        <v>-1.1596224081172431E-11</v>
      </c>
      <c r="AF25" s="9">
        <f t="shared" si="9"/>
        <v>-1.3938012627290205E-10</v>
      </c>
      <c r="AG25" s="9">
        <f t="shared" si="9"/>
        <v>1.9113515577109549E-10</v>
      </c>
      <c r="AH25" s="9">
        <f t="shared" si="9"/>
        <v>1.1872278720968647E-4</v>
      </c>
      <c r="AI25" s="9">
        <f t="shared" si="9"/>
        <v>9.8337397483460945E-3</v>
      </c>
      <c r="AJ25" s="9">
        <f t="shared" si="9"/>
        <v>6.6467002184092478E-5</v>
      </c>
      <c r="AK25" s="9">
        <f t="shared" si="9"/>
        <v>2.7806049673906005E-4</v>
      </c>
      <c r="AL25" s="9">
        <f t="shared" si="9"/>
        <v>2.7343059964230644E-8</v>
      </c>
      <c r="AM25" s="9">
        <f t="shared" si="9"/>
        <v>-1.2752224051453186E-6</v>
      </c>
      <c r="AN25" s="9">
        <f t="shared" si="9"/>
        <v>-1.6355119159252177E-3</v>
      </c>
      <c r="AO25" s="9">
        <f t="shared" si="9"/>
        <v>-2.5465347431800754E-2</v>
      </c>
      <c r="AP25" s="9">
        <f t="shared" si="9"/>
        <v>2.5612386012441302E-2</v>
      </c>
      <c r="AQ25" s="9">
        <f t="shared" si="9"/>
        <v>1.1323579924709084E-8</v>
      </c>
      <c r="AR25" s="9">
        <f t="shared" si="9"/>
        <v>6.7861734385915112E-2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-1.939036825831266</v>
      </c>
      <c r="M26" s="9">
        <v>-4.7771224704387128E-9</v>
      </c>
      <c r="N26" s="9">
        <v>-4.1827358603936496E-9</v>
      </c>
      <c r="O26" s="9">
        <v>-3.426968196813145E-8</v>
      </c>
      <c r="P26" s="9">
        <v>-3.4892990296694251E-9</v>
      </c>
      <c r="Q26" s="9">
        <v>-1.9259240698464161E-3</v>
      </c>
      <c r="R26" s="9">
        <v>-4.3905983032698262E-4</v>
      </c>
      <c r="S26" s="9">
        <v>-3.2694958332840179E-4</v>
      </c>
      <c r="T26" s="9">
        <v>-1.6170868679100179E-3</v>
      </c>
      <c r="U26" s="9">
        <v>-2.2411291739267469E-7</v>
      </c>
      <c r="V26" s="9">
        <v>-1.5869876248912881E-4</v>
      </c>
      <c r="W26" s="9">
        <v>-2.7123247575786018</v>
      </c>
      <c r="X26" s="9">
        <v>-0.61787231364993989</v>
      </c>
      <c r="Y26" s="9">
        <v>-5.5155862366453458E-2</v>
      </c>
      <c r="Z26" s="9">
        <v>-9.681083998813706E-8</v>
      </c>
      <c r="AA26" s="9">
        <v>-0.41919412679166912</v>
      </c>
      <c r="AB26" s="9">
        <f t="shared" si="8"/>
        <v>-1.1199999999999999E-3</v>
      </c>
      <c r="AC26" s="9">
        <f t="shared" ref="AC26:AC37" si="10">AB26*L26</f>
        <v>2.1717212449310179E-3</v>
      </c>
      <c r="AD26" s="9">
        <f t="shared" ref="AD26:AD37" si="11">AB26*M26</f>
        <v>5.3503771668913577E-12</v>
      </c>
      <c r="AE26" s="9">
        <f t="shared" ref="AE26:AE37" si="12">AB26*N26</f>
        <v>4.6846641636408872E-12</v>
      </c>
      <c r="AF26" s="9">
        <f t="shared" ref="AF26:AF37" si="13">AB26*O26</f>
        <v>3.8382043804307218E-11</v>
      </c>
      <c r="AG26" s="9">
        <f t="shared" ref="AG26:AG37" si="14">AB26*P26</f>
        <v>3.9080149132297559E-12</v>
      </c>
      <c r="AH26" s="9">
        <f t="shared" ref="AH26:AH37" si="15">AB26*Q26</f>
        <v>2.1570349582279859E-6</v>
      </c>
      <c r="AI26" s="9">
        <f t="shared" ref="AI26:AI37" si="16">AB26*R26</f>
        <v>4.9174700996622048E-7</v>
      </c>
      <c r="AJ26" s="9">
        <f t="shared" ref="AJ26:AJ37" si="17">AB26*S26</f>
        <v>3.6618353332780997E-7</v>
      </c>
      <c r="AK26" s="9">
        <f t="shared" ref="AK26:AK37" si="18">AB26*T26</f>
        <v>1.81113729205922E-6</v>
      </c>
      <c r="AL26" s="9">
        <f t="shared" ref="AL26:AL37" si="19">AB26*U26</f>
        <v>2.5100646747979562E-10</v>
      </c>
      <c r="AM26" s="9">
        <f t="shared" ref="AM26:AM37" si="20">AB26*V26</f>
        <v>1.7774261398782425E-7</v>
      </c>
      <c r="AN26" s="9">
        <f t="shared" ref="AN26:AN37" si="21">AB26*W26</f>
        <v>3.0378037284880337E-3</v>
      </c>
      <c r="AO26" s="9">
        <f t="shared" ref="AO26:AO37" si="22">AB26*X26</f>
        <v>6.9201699128793265E-4</v>
      </c>
      <c r="AP26" s="9">
        <f t="shared" ref="AP26:AP37" si="23">AB26*Y26</f>
        <v>6.177456585042787E-5</v>
      </c>
      <c r="AQ26" s="9">
        <f t="shared" ref="AQ26:AQ37" si="24">AB26*Z26</f>
        <v>1.084281407867135E-10</v>
      </c>
      <c r="AR26" s="9">
        <f t="shared" ref="AR26:AR37" si="25">AB26*AA26</f>
        <v>4.6949742200666939E-4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2.073326860120082</v>
      </c>
      <c r="M27" s="9">
        <v>5.5952726264064477E-8</v>
      </c>
      <c r="N27" s="9">
        <v>3.8463554506922732E-8</v>
      </c>
      <c r="O27" s="9">
        <v>9.8420203005073806E-8</v>
      </c>
      <c r="P27" s="9">
        <v>7.0302638924510854E-8</v>
      </c>
      <c r="Q27" s="9">
        <v>6.5547247517309407E-2</v>
      </c>
      <c r="R27" s="9">
        <v>7.5453480200430439E-3</v>
      </c>
      <c r="S27" s="9">
        <v>7.5198783690394551E-3</v>
      </c>
      <c r="T27" s="9">
        <v>1.6676936781424751E-2</v>
      </c>
      <c r="U27" s="9">
        <v>2.7932976774374921E-5</v>
      </c>
      <c r="V27" s="9">
        <v>1.5088196071006189E-3</v>
      </c>
      <c r="W27" s="9">
        <v>1.133923187197261</v>
      </c>
      <c r="X27" s="9">
        <v>6.0876104667184059</v>
      </c>
      <c r="Y27" s="9">
        <v>0.94264576555460389</v>
      </c>
      <c r="Z27" s="9">
        <v>1.510332384293078E-5</v>
      </c>
      <c r="AA27" s="9">
        <v>73.601061037978411</v>
      </c>
      <c r="AB27" s="9">
        <f t="shared" si="8"/>
        <v>1.1199999999999999E-3</v>
      </c>
      <c r="AC27" s="9">
        <f t="shared" si="10"/>
        <v>2.3221260833344915E-3</v>
      </c>
      <c r="AD27" s="9">
        <f t="shared" si="11"/>
        <v>6.2667053415752208E-11</v>
      </c>
      <c r="AE27" s="9">
        <f t="shared" si="12"/>
        <v>4.3079181047753454E-11</v>
      </c>
      <c r="AF27" s="9">
        <f t="shared" si="13"/>
        <v>1.1023062736568265E-10</v>
      </c>
      <c r="AG27" s="9">
        <f t="shared" si="14"/>
        <v>7.8738955595452144E-11</v>
      </c>
      <c r="AH27" s="9">
        <f t="shared" si="15"/>
        <v>7.3412917219386524E-5</v>
      </c>
      <c r="AI27" s="9">
        <f t="shared" si="16"/>
        <v>8.4507897824482084E-6</v>
      </c>
      <c r="AJ27" s="9">
        <f t="shared" si="17"/>
        <v>8.4222637733241887E-6</v>
      </c>
      <c r="AK27" s="9">
        <f t="shared" si="18"/>
        <v>1.8678169195195719E-5</v>
      </c>
      <c r="AL27" s="9">
        <f t="shared" si="19"/>
        <v>3.128493398729991E-8</v>
      </c>
      <c r="AM27" s="9">
        <f t="shared" si="20"/>
        <v>1.689877959952693E-6</v>
      </c>
      <c r="AN27" s="9">
        <f t="shared" si="21"/>
        <v>1.2699939696609324E-3</v>
      </c>
      <c r="AO27" s="9">
        <f t="shared" si="22"/>
        <v>6.8181237227246142E-3</v>
      </c>
      <c r="AP27" s="9">
        <f t="shared" si="23"/>
        <v>1.0557632574211564E-3</v>
      </c>
      <c r="AQ27" s="9">
        <f t="shared" si="24"/>
        <v>1.6915722704082471E-8</v>
      </c>
      <c r="AR27" s="9">
        <f t="shared" si="25"/>
        <v>8.2433188362535811E-2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0.51367915973016076</v>
      </c>
      <c r="M28" s="9">
        <v>9.0539473571677369E-8</v>
      </c>
      <c r="N28" s="9">
        <v>1.789278562396036E-8</v>
      </c>
      <c r="O28" s="9">
        <v>4.7904514521999977E-8</v>
      </c>
      <c r="P28" s="9">
        <v>1.235978899737191E-8</v>
      </c>
      <c r="Q28" s="9">
        <v>0.19421188208907059</v>
      </c>
      <c r="R28" s="9">
        <v>1.7170389440854541E-3</v>
      </c>
      <c r="S28" s="9">
        <v>1.5852153468312519E-3</v>
      </c>
      <c r="T28" s="9">
        <v>3.8301545207636151E-3</v>
      </c>
      <c r="U28" s="9">
        <v>1.073832368734817E-5</v>
      </c>
      <c r="V28" s="9">
        <v>3.3206836380808628E-4</v>
      </c>
      <c r="W28" s="9">
        <v>0.40085082283649759</v>
      </c>
      <c r="X28" s="9">
        <v>12.707563489493539</v>
      </c>
      <c r="Y28" s="9">
        <v>0.56014981500340055</v>
      </c>
      <c r="Z28" s="9">
        <v>2.9150197657430978E-6</v>
      </c>
      <c r="AA28" s="9">
        <v>18.671454374408071</v>
      </c>
      <c r="AB28" s="9">
        <f t="shared" si="8"/>
        <v>1.1199999999999999E-3</v>
      </c>
      <c r="AC28" s="9">
        <f t="shared" si="10"/>
        <v>5.7532065889778002E-4</v>
      </c>
      <c r="AD28" s="9">
        <f t="shared" si="11"/>
        <v>1.0140421040027864E-10</v>
      </c>
      <c r="AE28" s="9">
        <f t="shared" si="12"/>
        <v>2.0039919898835603E-11</v>
      </c>
      <c r="AF28" s="9">
        <f t="shared" si="13"/>
        <v>5.3653056264639968E-11</v>
      </c>
      <c r="AG28" s="9">
        <f t="shared" si="14"/>
        <v>1.3842963677056537E-11</v>
      </c>
      <c r="AH28" s="9">
        <f t="shared" si="15"/>
        <v>2.1751730793975903E-4</v>
      </c>
      <c r="AI28" s="9">
        <f t="shared" si="16"/>
        <v>1.9230836173757083E-6</v>
      </c>
      <c r="AJ28" s="9">
        <f t="shared" si="17"/>
        <v>1.7754411884510019E-6</v>
      </c>
      <c r="AK28" s="9">
        <f t="shared" si="18"/>
        <v>4.2897730632552485E-6</v>
      </c>
      <c r="AL28" s="9">
        <f t="shared" si="19"/>
        <v>1.2026922529829949E-8</v>
      </c>
      <c r="AM28" s="9">
        <f t="shared" si="20"/>
        <v>3.7191656746505661E-7</v>
      </c>
      <c r="AN28" s="9">
        <f t="shared" si="21"/>
        <v>4.4895292157687728E-4</v>
      </c>
      <c r="AO28" s="9">
        <f t="shared" si="22"/>
        <v>1.4232471108232763E-2</v>
      </c>
      <c r="AP28" s="9">
        <f t="shared" si="23"/>
        <v>6.2736779280380859E-4</v>
      </c>
      <c r="AQ28" s="9">
        <f t="shared" si="24"/>
        <v>3.2648221376322694E-9</v>
      </c>
      <c r="AR28" s="9">
        <f t="shared" si="25"/>
        <v>2.0912028899337038E-2</v>
      </c>
    </row>
    <row r="29" spans="1:44" ht="51" x14ac:dyDescent="0.35">
      <c r="A29" s="9" t="s">
        <v>133</v>
      </c>
      <c r="B29" s="9" t="s">
        <v>63</v>
      </c>
      <c r="C29" s="9" t="s">
        <v>105</v>
      </c>
      <c r="D29" s="9" t="s">
        <v>168</v>
      </c>
      <c r="E29" s="9" t="s">
        <v>120</v>
      </c>
      <c r="F29" s="9" t="s">
        <v>50</v>
      </c>
      <c r="G29" s="9" t="s">
        <v>167</v>
      </c>
      <c r="H29" s="9">
        <v>-0.8</v>
      </c>
      <c r="I29" s="9" t="s">
        <v>183</v>
      </c>
      <c r="J29" s="9" t="b">
        <v>0</v>
      </c>
      <c r="L29" s="9">
        <v>2.87502710658997E-3</v>
      </c>
      <c r="M29" s="9">
        <v>6.40400900706044E-10</v>
      </c>
      <c r="N29" s="9">
        <v>9.9249986489252954E-11</v>
      </c>
      <c r="O29" s="9">
        <v>4.2705731713441483E-10</v>
      </c>
      <c r="P29" s="9">
        <v>2.9171847301830369E-10</v>
      </c>
      <c r="Q29" s="9">
        <v>2.179555911346088E-4</v>
      </c>
      <c r="R29" s="9">
        <v>2.1999452579619201E-5</v>
      </c>
      <c r="S29" s="9">
        <v>1.8569357888763151E-5</v>
      </c>
      <c r="T29" s="9">
        <v>7.7900853514312744E-5</v>
      </c>
      <c r="U29" s="9">
        <v>2.027475377547376E-8</v>
      </c>
      <c r="V29" s="9">
        <v>7.0878994331886151E-6</v>
      </c>
      <c r="W29" s="9">
        <v>7.9903281695638262E-3</v>
      </c>
      <c r="X29" s="9">
        <v>5.9009949067557577E-2</v>
      </c>
      <c r="Y29" s="9">
        <v>2.4460825454261691E-4</v>
      </c>
      <c r="Z29" s="9">
        <v>1.1206741322240461E-8</v>
      </c>
      <c r="AA29" s="9">
        <v>4.4941225372455498E-2</v>
      </c>
      <c r="AB29" s="9">
        <f t="shared" si="8"/>
        <v>-0.8</v>
      </c>
      <c r="AC29" s="9">
        <f t="shared" si="10"/>
        <v>-2.3000216852719761E-3</v>
      </c>
      <c r="AD29" s="9">
        <f t="shared" si="11"/>
        <v>-5.1232072056483526E-10</v>
      </c>
      <c r="AE29" s="9">
        <f t="shared" si="12"/>
        <v>-7.9399989191402374E-11</v>
      </c>
      <c r="AF29" s="9">
        <f t="shared" si="13"/>
        <v>-3.4164585370753189E-10</v>
      </c>
      <c r="AG29" s="9">
        <f t="shared" si="14"/>
        <v>-2.3337477841464294E-10</v>
      </c>
      <c r="AH29" s="9">
        <f t="shared" si="15"/>
        <v>-1.7436447290768706E-4</v>
      </c>
      <c r="AI29" s="9">
        <f t="shared" si="16"/>
        <v>-1.7599562063695363E-5</v>
      </c>
      <c r="AJ29" s="9">
        <f t="shared" si="17"/>
        <v>-1.4855486311010522E-5</v>
      </c>
      <c r="AK29" s="9">
        <f t="shared" si="18"/>
        <v>-6.2320682811450203E-5</v>
      </c>
      <c r="AL29" s="9">
        <f t="shared" si="19"/>
        <v>-1.621980302037901E-8</v>
      </c>
      <c r="AM29" s="9">
        <f t="shared" si="20"/>
        <v>-5.6703195465508926E-6</v>
      </c>
      <c r="AN29" s="9">
        <f t="shared" si="21"/>
        <v>-6.392262535651061E-3</v>
      </c>
      <c r="AO29" s="9">
        <f t="shared" si="22"/>
        <v>-4.7207959254046063E-2</v>
      </c>
      <c r="AP29" s="9">
        <f t="shared" si="23"/>
        <v>-1.9568660363409354E-4</v>
      </c>
      <c r="AQ29" s="9">
        <f t="shared" si="24"/>
        <v>-8.9653930577923689E-9</v>
      </c>
      <c r="AR29" s="9">
        <f t="shared" si="25"/>
        <v>-3.5952980297964399E-2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5.3019021743057546E-2</v>
      </c>
      <c r="AD38" s="9">
        <f t="shared" si="26"/>
        <v>2.7498432369686693E-9</v>
      </c>
      <c r="AE38" s="9">
        <f t="shared" si="26"/>
        <v>1.985644930267291E-9</v>
      </c>
      <c r="AF38" s="9">
        <f t="shared" si="26"/>
        <v>2.1435001812639703E-9</v>
      </c>
      <c r="AG38" s="9">
        <f t="shared" si="26"/>
        <v>1.0761813863404445E-8</v>
      </c>
      <c r="AH38" s="9">
        <f t="shared" si="26"/>
        <v>2.182154852512721E-3</v>
      </c>
      <c r="AI38" s="9">
        <f t="shared" si="26"/>
        <v>6.1423683005998897E-5</v>
      </c>
      <c r="AJ38" s="9">
        <f t="shared" si="26"/>
        <v>2.1605341671279226E-3</v>
      </c>
      <c r="AK38" s="9">
        <f t="shared" si="26"/>
        <v>9.5877052226171471E-3</v>
      </c>
      <c r="AL38" s="9">
        <f t="shared" si="26"/>
        <v>3.9382322862321606E-7</v>
      </c>
      <c r="AM38" s="9">
        <f t="shared" si="26"/>
        <v>8.2939373405734582E-5</v>
      </c>
      <c r="AN38" s="9">
        <f t="shared" si="26"/>
        <v>2.180927372531791E-2</v>
      </c>
      <c r="AO38" s="9">
        <f t="shared" si="26"/>
        <v>0.39346378236854612</v>
      </c>
      <c r="AP38" s="9">
        <f t="shared" si="26"/>
        <v>1.2239628652401101E-2</v>
      </c>
      <c r="AQ38" s="9">
        <f t="shared" si="26"/>
        <v>1.051274971674038E-7</v>
      </c>
      <c r="AR38" s="9">
        <f t="shared" si="26"/>
        <v>0.27442869335198644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-0.52541268777851924</v>
      </c>
      <c r="M39" s="9">
        <v>-4.99489022600243E-9</v>
      </c>
      <c r="N39" s="9">
        <v>-6.7524016223398087E-9</v>
      </c>
      <c r="O39" s="9">
        <v>-4.2000673500203712E-8</v>
      </c>
      <c r="P39" s="9">
        <v>-3.7604227722744339E-9</v>
      </c>
      <c r="Q39" s="9">
        <v>-2.0597086895146068E-3</v>
      </c>
      <c r="R39" s="9">
        <v>-4.0959280091595028E-4</v>
      </c>
      <c r="S39" s="9">
        <v>-3.2375390670326431E-4</v>
      </c>
      <c r="T39" s="9">
        <v>-1.533903452720989E-3</v>
      </c>
      <c r="U39" s="9">
        <v>-7.477838708533426E-7</v>
      </c>
      <c r="V39" s="9">
        <v>-1.5314005058788009E-4</v>
      </c>
      <c r="W39" s="9">
        <v>-1.380132847882632</v>
      </c>
      <c r="X39" s="9">
        <v>-0.31693663331573652</v>
      </c>
      <c r="Y39" s="9">
        <v>-7.194825849891695E-2</v>
      </c>
      <c r="Z39" s="9">
        <v>-1.055550653546782E-7</v>
      </c>
      <c r="AA39" s="9">
        <v>-0.37821610893647539</v>
      </c>
      <c r="AB39" s="9">
        <f t="shared" si="8"/>
        <v>-1.8499999999999999E-5</v>
      </c>
      <c r="AC39" s="9">
        <f t="shared" ref="AC39:AC50" si="27">AB39*L39</f>
        <v>9.7201347239026053E-6</v>
      </c>
      <c r="AD39" s="9">
        <f t="shared" ref="AD39:AD50" si="28">AB39*M39</f>
        <v>9.240546918104495E-14</v>
      </c>
      <c r="AE39" s="9">
        <f t="shared" ref="AE39:AE50" si="29">AB39*N39</f>
        <v>1.2491943001328646E-13</v>
      </c>
      <c r="AF39" s="9">
        <f t="shared" ref="AF39:AF50" si="30">AB39*O39</f>
        <v>7.7701245975376859E-13</v>
      </c>
      <c r="AG39" s="9">
        <f t="shared" ref="AG39:AG50" si="31">AB39*P39</f>
        <v>6.9567821287077018E-14</v>
      </c>
      <c r="AH39" s="9">
        <f t="shared" ref="AH39:AH50" si="32">AB39*Q39</f>
        <v>3.8104610756020221E-8</v>
      </c>
      <c r="AI39" s="9">
        <f t="shared" ref="AI39:AI50" si="33">AB39*R39</f>
        <v>7.5774668169450799E-9</v>
      </c>
      <c r="AJ39" s="9">
        <f t="shared" ref="AJ39:AJ50" si="34">AB39*S39</f>
        <v>5.9894472740103899E-9</v>
      </c>
      <c r="AK39" s="9">
        <f t="shared" ref="AK39:AK50" si="35">AB39*T39</f>
        <v>2.8377213875338295E-8</v>
      </c>
      <c r="AL39" s="9">
        <f t="shared" ref="AL39:AL50" si="36">AB39*U39</f>
        <v>1.3834001610786838E-11</v>
      </c>
      <c r="AM39" s="9">
        <f t="shared" ref="AM39:AM50" si="37">AB39*V39</f>
        <v>2.8330909358757815E-9</v>
      </c>
      <c r="AN39" s="9">
        <f t="shared" ref="AN39:AN50" si="38">AB39*W39</f>
        <v>2.5532457685828692E-5</v>
      </c>
      <c r="AO39" s="9">
        <f t="shared" ref="AO39:AO50" si="39">AB39*X39</f>
        <v>5.8633277163411252E-6</v>
      </c>
      <c r="AP39" s="9">
        <f t="shared" ref="AP39:AP50" si="40">AB39*Y39</f>
        <v>1.3310427822299635E-6</v>
      </c>
      <c r="AQ39" s="9">
        <f t="shared" ref="AQ39:AQ50" si="41">AB39*Z39</f>
        <v>1.9527687090615467E-12</v>
      </c>
      <c r="AR39" s="9">
        <f t="shared" ref="AR39:AR50" si="42">AB39*AA39</f>
        <v>6.9969980153247941E-6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-0.34313694206542522</v>
      </c>
      <c r="M40" s="9">
        <v>-2.0294899186928421E-8</v>
      </c>
      <c r="N40" s="9">
        <v>-1.417457314030762E-7</v>
      </c>
      <c r="O40" s="9">
        <v>-2.0990487713467428E-6</v>
      </c>
      <c r="P40" s="9">
        <v>-3.0762335055052667E-8</v>
      </c>
      <c r="Q40" s="9">
        <v>-3.5249343616699728E-2</v>
      </c>
      <c r="R40" s="9">
        <v>-1.715694401980002E-3</v>
      </c>
      <c r="S40" s="9">
        <v>-3.9719264283071187E-3</v>
      </c>
      <c r="T40" s="9">
        <v>-1.188371392223489E-2</v>
      </c>
      <c r="U40" s="9">
        <v>-9.1094809232309098E-4</v>
      </c>
      <c r="V40" s="9">
        <v>-2.0746398752388231E-2</v>
      </c>
      <c r="W40" s="9">
        <v>-4.809349604771886</v>
      </c>
      <c r="X40" s="9">
        <v>-2.6704900174587181</v>
      </c>
      <c r="Y40" s="9">
        <v>-4.4427772410804218</v>
      </c>
      <c r="Z40" s="9">
        <v>-6.0378207380078821E-6</v>
      </c>
      <c r="AA40" s="9">
        <v>-4.333984750831168</v>
      </c>
      <c r="AB40" s="9">
        <f t="shared" si="8"/>
        <v>-2.2499999999999999E-4</v>
      </c>
      <c r="AC40" s="9">
        <f t="shared" si="27"/>
        <v>7.7205811964720669E-5</v>
      </c>
      <c r="AD40" s="9">
        <f t="shared" si="28"/>
        <v>4.5663523170588944E-12</v>
      </c>
      <c r="AE40" s="9">
        <f t="shared" si="29"/>
        <v>3.1892789565692142E-11</v>
      </c>
      <c r="AF40" s="9">
        <f t="shared" si="30"/>
        <v>4.7228597355301708E-10</v>
      </c>
      <c r="AG40" s="9">
        <f t="shared" si="31"/>
        <v>6.92152538738685E-12</v>
      </c>
      <c r="AH40" s="9">
        <f t="shared" si="32"/>
        <v>7.9311023137574393E-6</v>
      </c>
      <c r="AI40" s="9">
        <f t="shared" si="33"/>
        <v>3.8603124044550044E-7</v>
      </c>
      <c r="AJ40" s="9">
        <f t="shared" si="34"/>
        <v>8.936834463691017E-7</v>
      </c>
      <c r="AK40" s="9">
        <f t="shared" si="35"/>
        <v>2.6738356325028502E-6</v>
      </c>
      <c r="AL40" s="9">
        <f t="shared" si="36"/>
        <v>2.0496332077269546E-7</v>
      </c>
      <c r="AM40" s="9">
        <f t="shared" si="37"/>
        <v>4.6679397192873521E-6</v>
      </c>
      <c r="AN40" s="9">
        <f t="shared" si="38"/>
        <v>1.0821036610736744E-3</v>
      </c>
      <c r="AO40" s="9">
        <f t="shared" si="39"/>
        <v>6.0086025392821151E-4</v>
      </c>
      <c r="AP40" s="9">
        <f t="shared" si="40"/>
        <v>9.9962487924309495E-4</v>
      </c>
      <c r="AQ40" s="9">
        <f t="shared" si="41"/>
        <v>1.3585096660517735E-9</v>
      </c>
      <c r="AR40" s="9">
        <f t="shared" si="42"/>
        <v>9.7514656893701271E-4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621787.383000592</v>
      </c>
      <c r="M41" s="9">
        <v>0.19456775969130341</v>
      </c>
      <c r="N41" s="9">
        <v>0.23782397123611759</v>
      </c>
      <c r="O41" s="9">
        <v>0.2116479886994842</v>
      </c>
      <c r="P41" s="9">
        <v>8.0342879320842817E-2</v>
      </c>
      <c r="Q41" s="9">
        <v>79572.362904384398</v>
      </c>
      <c r="R41" s="9">
        <v>4376.6843600377961</v>
      </c>
      <c r="S41" s="9">
        <v>3863.4671979815448</v>
      </c>
      <c r="T41" s="9">
        <v>13878.535196284131</v>
      </c>
      <c r="U41" s="9">
        <v>16.535667421168629</v>
      </c>
      <c r="V41" s="9">
        <v>1231.365127438203</v>
      </c>
      <c r="W41" s="9">
        <v>3083246.372845721</v>
      </c>
      <c r="X41" s="9">
        <v>57022415.464733012</v>
      </c>
      <c r="Y41" s="9">
        <v>456029.43693387148</v>
      </c>
      <c r="Z41" s="9">
        <v>8.8987596271714331</v>
      </c>
      <c r="AA41" s="9">
        <v>15573660.870985311</v>
      </c>
      <c r="AB41" s="9">
        <f t="shared" si="8"/>
        <v>7.4099999999999998E-9</v>
      </c>
      <c r="AC41" s="9">
        <f t="shared" si="27"/>
        <v>4.6074445080343867E-3</v>
      </c>
      <c r="AD41" s="9">
        <f t="shared" si="28"/>
        <v>1.4417470993125583E-9</v>
      </c>
      <c r="AE41" s="9">
        <f t="shared" si="29"/>
        <v>1.7622756268596314E-9</v>
      </c>
      <c r="AF41" s="9">
        <f t="shared" si="30"/>
        <v>1.5683115962631779E-9</v>
      </c>
      <c r="AG41" s="9">
        <f t="shared" si="31"/>
        <v>5.9534073576744525E-10</v>
      </c>
      <c r="AH41" s="9">
        <f t="shared" si="32"/>
        <v>5.8963120912148832E-4</v>
      </c>
      <c r="AI41" s="9">
        <f t="shared" si="33"/>
        <v>3.2431231107880068E-5</v>
      </c>
      <c r="AJ41" s="9">
        <f t="shared" si="34"/>
        <v>2.8628291937043246E-5</v>
      </c>
      <c r="AK41" s="9">
        <f t="shared" si="35"/>
        <v>1.0283994580446541E-4</v>
      </c>
      <c r="AL41" s="9">
        <f t="shared" si="36"/>
        <v>1.2252929559085954E-7</v>
      </c>
      <c r="AM41" s="9">
        <f t="shared" si="37"/>
        <v>9.1244155943170841E-6</v>
      </c>
      <c r="AN41" s="9">
        <f t="shared" si="38"/>
        <v>2.2846855622786794E-2</v>
      </c>
      <c r="AO41" s="9">
        <f t="shared" si="39"/>
        <v>0.42253609859367158</v>
      </c>
      <c r="AP41" s="9">
        <f t="shared" si="40"/>
        <v>3.3791781276799877E-3</v>
      </c>
      <c r="AQ41" s="9">
        <f t="shared" si="41"/>
        <v>6.5939808837340321E-8</v>
      </c>
      <c r="AR41" s="9">
        <f t="shared" si="42"/>
        <v>0.11540082705400115</v>
      </c>
    </row>
    <row r="42" spans="1:44" ht="63.5" x14ac:dyDescent="0.35">
      <c r="A42" s="9" t="s">
        <v>145</v>
      </c>
      <c r="B42" s="9" t="s">
        <v>75</v>
      </c>
      <c r="C42" s="9" t="s">
        <v>163</v>
      </c>
      <c r="D42" s="9" t="s">
        <v>175</v>
      </c>
      <c r="E42" s="9" t="s">
        <v>124</v>
      </c>
      <c r="F42" s="9" t="s">
        <v>54</v>
      </c>
      <c r="G42" s="9" t="s">
        <v>167</v>
      </c>
      <c r="H42" s="9">
        <v>1.18E-2</v>
      </c>
      <c r="I42" s="9" t="s">
        <v>183</v>
      </c>
      <c r="J42" s="9" t="b">
        <v>0</v>
      </c>
      <c r="L42" s="9">
        <v>0.1166849162483769</v>
      </c>
      <c r="M42" s="9">
        <v>1.1409806272136249E-8</v>
      </c>
      <c r="N42" s="9">
        <v>6.7362584823021197E-9</v>
      </c>
      <c r="O42" s="9">
        <v>2.8151250561831712E-8</v>
      </c>
      <c r="P42" s="9">
        <v>3.5225485837969301E-9</v>
      </c>
      <c r="Q42" s="9">
        <v>0.1073870852111657</v>
      </c>
      <c r="R42" s="9">
        <v>4.2130528014015317E-4</v>
      </c>
      <c r="S42" s="9">
        <v>4.2524254066659357E-4</v>
      </c>
      <c r="T42" s="9">
        <v>1.2707287633450489E-3</v>
      </c>
      <c r="U42" s="9">
        <v>5.8567719257282451E-6</v>
      </c>
      <c r="V42" s="9">
        <v>1.086690437102553E-4</v>
      </c>
      <c r="W42" s="9">
        <v>0.13850912597950021</v>
      </c>
      <c r="X42" s="9">
        <v>1.4242972100683551</v>
      </c>
      <c r="Y42" s="9">
        <v>0.2056307766627789</v>
      </c>
      <c r="Z42" s="9">
        <v>3.777136812406079E-6</v>
      </c>
      <c r="AA42" s="9">
        <v>7.4928070276811027</v>
      </c>
      <c r="AB42" s="9">
        <f t="shared" si="8"/>
        <v>1.18E-2</v>
      </c>
      <c r="AC42" s="9">
        <f t="shared" si="27"/>
        <v>1.3768820117308475E-3</v>
      </c>
      <c r="AD42" s="9">
        <f t="shared" si="28"/>
        <v>1.3463571401120774E-10</v>
      </c>
      <c r="AE42" s="9">
        <f t="shared" si="29"/>
        <v>7.9487850091165011E-11</v>
      </c>
      <c r="AF42" s="9">
        <f t="shared" si="30"/>
        <v>3.3218475662961417E-10</v>
      </c>
      <c r="AG42" s="9">
        <f t="shared" si="31"/>
        <v>4.1566073288803777E-11</v>
      </c>
      <c r="AH42" s="9">
        <f t="shared" si="32"/>
        <v>1.2671676054917553E-3</v>
      </c>
      <c r="AI42" s="9">
        <f t="shared" si="33"/>
        <v>4.9714023056538075E-6</v>
      </c>
      <c r="AJ42" s="9">
        <f t="shared" si="34"/>
        <v>5.0178619798658041E-6</v>
      </c>
      <c r="AK42" s="9">
        <f t="shared" si="35"/>
        <v>1.4994599407471577E-5</v>
      </c>
      <c r="AL42" s="9">
        <f t="shared" si="36"/>
        <v>6.9109908723593286E-8</v>
      </c>
      <c r="AM42" s="9">
        <f t="shared" si="37"/>
        <v>1.2822947157810126E-6</v>
      </c>
      <c r="AN42" s="9">
        <f t="shared" si="38"/>
        <v>1.6344076865581025E-3</v>
      </c>
      <c r="AO42" s="9">
        <f t="shared" si="39"/>
        <v>1.680670707880659E-2</v>
      </c>
      <c r="AP42" s="9">
        <f t="shared" si="40"/>
        <v>2.4264431646207909E-3</v>
      </c>
      <c r="AQ42" s="9">
        <f t="shared" si="41"/>
        <v>4.4570214386391731E-8</v>
      </c>
      <c r="AR42" s="9">
        <f t="shared" si="42"/>
        <v>8.8415122926637016E-2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22.96223402999842</v>
      </c>
      <c r="M43" s="9">
        <v>4.9562614332432531E-6</v>
      </c>
      <c r="N43" s="9">
        <v>5.7137599933757229E-7</v>
      </c>
      <c r="O43" s="9">
        <v>4.3819049489344228E-7</v>
      </c>
      <c r="P43" s="9">
        <v>1.6485137466710291E-6</v>
      </c>
      <c r="Q43" s="9">
        <v>1.458473090908958</v>
      </c>
      <c r="R43" s="9">
        <v>9.4648532907482E-2</v>
      </c>
      <c r="S43" s="9">
        <v>8.1510165265010814E-2</v>
      </c>
      <c r="T43" s="9">
        <v>0.30751302092966859</v>
      </c>
      <c r="U43" s="9">
        <v>4.388978012796866E-5</v>
      </c>
      <c r="V43" s="9">
        <v>2.794843936180379E-2</v>
      </c>
      <c r="W43" s="9">
        <v>9.6891418054915111</v>
      </c>
      <c r="X43" s="9">
        <v>18.809908661639589</v>
      </c>
      <c r="Y43" s="9">
        <v>0.80783478274391929</v>
      </c>
      <c r="Z43" s="9">
        <v>9.4943435049535949E-6</v>
      </c>
      <c r="AA43" s="9">
        <v>312.62067549648089</v>
      </c>
      <c r="AB43" s="9">
        <f t="shared" si="8"/>
        <v>3.5211267605633799E-4</v>
      </c>
      <c r="AC43" s="9">
        <f t="shared" si="27"/>
        <v>8.085293672534655E-3</v>
      </c>
      <c r="AD43" s="9">
        <f t="shared" si="28"/>
        <v>1.745162476494103E-9</v>
      </c>
      <c r="AE43" s="9">
        <f t="shared" si="29"/>
        <v>2.01188732161117E-10</v>
      </c>
      <c r="AF43" s="9">
        <f t="shared" si="30"/>
        <v>1.5429242777938108E-10</v>
      </c>
      <c r="AG43" s="9">
        <f t="shared" si="31"/>
        <v>5.8046258685599613E-10</v>
      </c>
      <c r="AH43" s="9">
        <f t="shared" si="32"/>
        <v>5.1354686299611189E-4</v>
      </c>
      <c r="AI43" s="9">
        <f t="shared" si="33"/>
        <v>3.3326948206859858E-5</v>
      </c>
      <c r="AJ43" s="9">
        <f t="shared" si="34"/>
        <v>2.8700762417257324E-5</v>
      </c>
      <c r="AK43" s="9">
        <f t="shared" si="35"/>
        <v>1.0827923272171428E-4</v>
      </c>
      <c r="AL43" s="9">
        <f t="shared" si="36"/>
        <v>1.545414793238333E-8</v>
      </c>
      <c r="AM43" s="9">
        <f t="shared" si="37"/>
        <v>9.8409997752830242E-6</v>
      </c>
      <c r="AN43" s="9">
        <f t="shared" si="38"/>
        <v>3.4116696498209544E-3</v>
      </c>
      <c r="AO43" s="9">
        <f t="shared" si="39"/>
        <v>6.6232072752252071E-3</v>
      </c>
      <c r="AP43" s="9">
        <f t="shared" si="40"/>
        <v>2.8444886716335184E-4</v>
      </c>
      <c r="AQ43" s="9">
        <f t="shared" si="41"/>
        <v>3.3430786989273217E-9</v>
      </c>
      <c r="AR43" s="9">
        <f t="shared" si="42"/>
        <v>0.11007770263960594</v>
      </c>
    </row>
    <row r="44" spans="1:44" ht="63.5" x14ac:dyDescent="0.35">
      <c r="A44" s="9" t="s">
        <v>133</v>
      </c>
      <c r="B44" s="9" t="s">
        <v>63</v>
      </c>
      <c r="C44" s="9" t="s">
        <v>105</v>
      </c>
      <c r="D44" s="9" t="s">
        <v>168</v>
      </c>
      <c r="E44" s="9" t="s">
        <v>124</v>
      </c>
      <c r="F44" s="9" t="s">
        <v>54</v>
      </c>
      <c r="G44" s="9" t="s">
        <v>167</v>
      </c>
      <c r="H44" s="9">
        <v>-0.9</v>
      </c>
      <c r="I44" s="9" t="s">
        <v>183</v>
      </c>
      <c r="J44" s="9" t="b">
        <v>0</v>
      </c>
      <c r="L44" s="9">
        <v>2.87502710658997E-3</v>
      </c>
      <c r="M44" s="9">
        <v>6.40400900706044E-10</v>
      </c>
      <c r="N44" s="9">
        <v>9.9249986489252954E-11</v>
      </c>
      <c r="O44" s="9">
        <v>4.2705731713441483E-10</v>
      </c>
      <c r="P44" s="9">
        <v>2.9171847301830369E-10</v>
      </c>
      <c r="Q44" s="9">
        <v>2.179555911346088E-4</v>
      </c>
      <c r="R44" s="9">
        <v>2.1999452579619201E-5</v>
      </c>
      <c r="S44" s="9">
        <v>1.8569357888763151E-5</v>
      </c>
      <c r="T44" s="9">
        <v>7.7900853514312744E-5</v>
      </c>
      <c r="U44" s="9">
        <v>2.027475377547376E-8</v>
      </c>
      <c r="V44" s="9">
        <v>7.0878994331886151E-6</v>
      </c>
      <c r="W44" s="9">
        <v>7.9903281695638262E-3</v>
      </c>
      <c r="X44" s="9">
        <v>5.9009949067557577E-2</v>
      </c>
      <c r="Y44" s="9">
        <v>2.4460825454261691E-4</v>
      </c>
      <c r="Z44" s="9">
        <v>1.1206741322240461E-8</v>
      </c>
      <c r="AA44" s="9">
        <v>4.4941225372455498E-2</v>
      </c>
      <c r="AB44" s="9">
        <f t="shared" si="8"/>
        <v>-0.9</v>
      </c>
      <c r="AC44" s="9">
        <f t="shared" si="27"/>
        <v>-2.5875243959309732E-3</v>
      </c>
      <c r="AD44" s="9">
        <f t="shared" si="28"/>
        <v>-5.7636081063543958E-10</v>
      </c>
      <c r="AE44" s="9">
        <f t="shared" si="29"/>
        <v>-8.9324987840327664E-11</v>
      </c>
      <c r="AF44" s="9">
        <f t="shared" si="30"/>
        <v>-3.8435158542097336E-10</v>
      </c>
      <c r="AG44" s="9">
        <f t="shared" si="31"/>
        <v>-2.6254662571647334E-10</v>
      </c>
      <c r="AH44" s="9">
        <f t="shared" si="32"/>
        <v>-1.9616003202114793E-4</v>
      </c>
      <c r="AI44" s="9">
        <f t="shared" si="33"/>
        <v>-1.979950732165728E-5</v>
      </c>
      <c r="AJ44" s="9">
        <f t="shared" si="34"/>
        <v>-1.6712422099886838E-5</v>
      </c>
      <c r="AK44" s="9">
        <f t="shared" si="35"/>
        <v>-7.0110768162881467E-5</v>
      </c>
      <c r="AL44" s="9">
        <f t="shared" si="36"/>
        <v>-1.8247278397926385E-8</v>
      </c>
      <c r="AM44" s="9">
        <f t="shared" si="37"/>
        <v>-6.3791094898697534E-6</v>
      </c>
      <c r="AN44" s="9">
        <f t="shared" si="38"/>
        <v>-7.1912953526074436E-3</v>
      </c>
      <c r="AO44" s="9">
        <f t="shared" si="39"/>
        <v>-5.3108954160801823E-2</v>
      </c>
      <c r="AP44" s="9">
        <f t="shared" si="40"/>
        <v>-2.2014742908835522E-4</v>
      </c>
      <c r="AQ44" s="9">
        <f t="shared" si="41"/>
        <v>-1.0086067190016415E-8</v>
      </c>
      <c r="AR44" s="9">
        <f t="shared" si="42"/>
        <v>-4.0447102835209948E-2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6.4319468675877275E-2</v>
      </c>
      <c r="AD51" s="9">
        <f t="shared" si="43"/>
        <v>2.299715370397298E-9</v>
      </c>
      <c r="AE51" s="9">
        <f t="shared" si="43"/>
        <v>7.1356480310831545E-10</v>
      </c>
      <c r="AF51" s="9">
        <f t="shared" si="43"/>
        <v>2.235844947309803E-9</v>
      </c>
      <c r="AG51" s="9">
        <f t="shared" si="43"/>
        <v>-4.7836191014111166E-10</v>
      </c>
      <c r="AH51" s="9">
        <f t="shared" si="43"/>
        <v>1.1510543270193017E-4</v>
      </c>
      <c r="AI51" s="9">
        <f t="shared" si="43"/>
        <v>5.6090196636233392E-5</v>
      </c>
      <c r="AJ51" s="9">
        <f t="shared" si="43"/>
        <v>-2.2873060809397113E-4</v>
      </c>
      <c r="AK51" s="9">
        <f t="shared" si="43"/>
        <v>-1.0568316962701761E-3</v>
      </c>
      <c r="AL51" s="9">
        <f t="shared" si="43"/>
        <v>2.758353085651202E-7</v>
      </c>
      <c r="AM51" s="9">
        <f t="shared" si="43"/>
        <v>9.3678363361420373E-6</v>
      </c>
      <c r="AN51" s="9">
        <f t="shared" si="43"/>
        <v>9.0786535055326391E-3</v>
      </c>
      <c r="AO51" s="9">
        <f t="shared" si="43"/>
        <v>-6.8496900733942656E-2</v>
      </c>
      <c r="AP51" s="9">
        <f t="shared" si="43"/>
        <v>3.3345465702472581E-4</v>
      </c>
      <c r="AQ51" s="9">
        <f t="shared" si="43"/>
        <v>6.3514326901130732E-9</v>
      </c>
      <c r="AR51" s="9">
        <f t="shared" si="43"/>
        <v>0.11141421974228616</v>
      </c>
    </row>
    <row r="52" spans="1:44" ht="76" x14ac:dyDescent="0.35">
      <c r="A52" s="9" t="s">
        <v>148</v>
      </c>
      <c r="B52" s="9" t="s">
        <v>79</v>
      </c>
      <c r="C52" s="9" t="s">
        <v>162</v>
      </c>
      <c r="D52" s="9" t="s">
        <v>175</v>
      </c>
      <c r="E52" s="9" t="s">
        <v>125</v>
      </c>
      <c r="F52" s="9" t="s">
        <v>55</v>
      </c>
      <c r="G52" s="9" t="s">
        <v>167</v>
      </c>
      <c r="H52" s="9">
        <v>1.67E-9</v>
      </c>
      <c r="I52" s="9" t="s">
        <v>183</v>
      </c>
      <c r="J52" s="9" t="b">
        <v>0</v>
      </c>
      <c r="L52" s="9">
        <v>871053.3430391514</v>
      </c>
      <c r="M52" s="9">
        <v>6.6101223812076212E-2</v>
      </c>
      <c r="N52" s="9">
        <v>0.4537746860324503</v>
      </c>
      <c r="O52" s="9">
        <v>0.59274382683320515</v>
      </c>
      <c r="P52" s="9">
        <v>7.9092824507988518E-2</v>
      </c>
      <c r="Q52" s="9">
        <v>42997.090134184662</v>
      </c>
      <c r="R52" s="9">
        <v>3974.439172710679</v>
      </c>
      <c r="S52" s="9">
        <v>3563.5689588747291</v>
      </c>
      <c r="T52" s="9">
        <v>10758.52582204437</v>
      </c>
      <c r="U52" s="9">
        <v>31.26635035102306</v>
      </c>
      <c r="V52" s="9">
        <v>955.39856425976961</v>
      </c>
      <c r="W52" s="9">
        <v>5328917.1936384821</v>
      </c>
      <c r="X52" s="9">
        <v>26239251.09532807</v>
      </c>
      <c r="Y52" s="9">
        <v>251231.6140693441</v>
      </c>
      <c r="Z52" s="9">
        <v>45.650653279734499</v>
      </c>
      <c r="AA52" s="9">
        <v>11098485.69268344</v>
      </c>
      <c r="AB52" s="9">
        <f t="shared" si="8"/>
        <v>1.67E-9</v>
      </c>
      <c r="AC52" s="9">
        <f t="shared" ref="AC52:AC68" si="44">AB52*L52</f>
        <v>1.4546590828753828E-3</v>
      </c>
      <c r="AD52" s="9">
        <f t="shared" ref="AD52:AD68" si="45">AB52*M52</f>
        <v>1.1038904376616728E-10</v>
      </c>
      <c r="AE52" s="9">
        <f t="shared" ref="AE52:AE68" si="46">AB52*N52</f>
        <v>7.5780372567419207E-10</v>
      </c>
      <c r="AF52" s="9">
        <f t="shared" ref="AF52:AF68" si="47">AB52*O52</f>
        <v>9.8988219081145253E-10</v>
      </c>
      <c r="AG52" s="9">
        <f t="shared" ref="AG52:AG68" si="48">AB52*P52</f>
        <v>1.3208501692834082E-10</v>
      </c>
      <c r="AH52" s="9">
        <f t="shared" ref="AH52:AH68" si="49">AB52*Q52</f>
        <v>7.1805140524088386E-5</v>
      </c>
      <c r="AI52" s="9">
        <f t="shared" ref="AI52:AI68" si="50">AB52*R52</f>
        <v>6.6373134184268344E-6</v>
      </c>
      <c r="AJ52" s="9">
        <f t="shared" ref="AJ52:AJ68" si="51">AB52*S52</f>
        <v>5.9511601613207973E-6</v>
      </c>
      <c r="AK52" s="9">
        <f t="shared" ref="AK52:AK68" si="52">AB52*T52</f>
        <v>1.7966738122814098E-5</v>
      </c>
      <c r="AL52" s="9">
        <f t="shared" ref="AL52:AL68" si="53">AB52*U52</f>
        <v>5.2214805086208514E-8</v>
      </c>
      <c r="AM52" s="9">
        <f t="shared" ref="AM52:AM68" si="54">AB52*V52</f>
        <v>1.5955156023138152E-6</v>
      </c>
      <c r="AN52" s="9">
        <f t="shared" ref="AN52:AN68" si="55">AB52*W52</f>
        <v>8.8992917133762645E-3</v>
      </c>
      <c r="AO52" s="9">
        <f t="shared" ref="AO52:AO68" si="56">AB52*X52</f>
        <v>4.3819549329197877E-2</v>
      </c>
      <c r="AP52" s="9">
        <f t="shared" ref="AP52:AP68" si="57">AB52*Y52</f>
        <v>4.1955679549580466E-4</v>
      </c>
      <c r="AQ52" s="9">
        <f t="shared" ref="AQ52:AQ68" si="58">AB52*Z52</f>
        <v>7.6236590977156615E-8</v>
      </c>
      <c r="AR52" s="9">
        <f t="shared" ref="AR52:AR68" si="59">AB52*AA52</f>
        <v>1.8534471106781344E-2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22.96223402999842</v>
      </c>
      <c r="M53" s="9">
        <v>4.9562614332432531E-6</v>
      </c>
      <c r="N53" s="9">
        <v>5.7137599933757229E-7</v>
      </c>
      <c r="O53" s="9">
        <v>4.3819049489344228E-7</v>
      </c>
      <c r="P53" s="9">
        <v>1.6485137466710291E-6</v>
      </c>
      <c r="Q53" s="9">
        <v>1.458473090908958</v>
      </c>
      <c r="R53" s="9">
        <v>9.4648532907482E-2</v>
      </c>
      <c r="S53" s="9">
        <v>8.1510165265010814E-2</v>
      </c>
      <c r="T53" s="9">
        <v>0.30751302092966859</v>
      </c>
      <c r="U53" s="9">
        <v>4.388978012796866E-5</v>
      </c>
      <c r="V53" s="9">
        <v>2.794843936180379E-2</v>
      </c>
      <c r="W53" s="9">
        <v>9.6891418054915111</v>
      </c>
      <c r="X53" s="9">
        <v>18.809908661639589</v>
      </c>
      <c r="Y53" s="9">
        <v>0.80783478274391929</v>
      </c>
      <c r="Z53" s="9">
        <v>9.4943435049535949E-6</v>
      </c>
      <c r="AA53" s="9">
        <v>312.62067549648089</v>
      </c>
      <c r="AB53" s="9">
        <f t="shared" si="8"/>
        <v>3.5211267605633799E-4</v>
      </c>
      <c r="AC53" s="9">
        <f t="shared" si="44"/>
        <v>8.085293672534655E-3</v>
      </c>
      <c r="AD53" s="9">
        <f t="shared" si="45"/>
        <v>1.745162476494103E-9</v>
      </c>
      <c r="AE53" s="9">
        <f t="shared" si="46"/>
        <v>2.01188732161117E-10</v>
      </c>
      <c r="AF53" s="9">
        <f t="shared" si="47"/>
        <v>1.5429242777938108E-10</v>
      </c>
      <c r="AG53" s="9">
        <f t="shared" si="48"/>
        <v>5.8046258685599613E-10</v>
      </c>
      <c r="AH53" s="9">
        <f t="shared" si="49"/>
        <v>5.1354686299611189E-4</v>
      </c>
      <c r="AI53" s="9">
        <f t="shared" si="50"/>
        <v>3.3326948206859858E-5</v>
      </c>
      <c r="AJ53" s="9">
        <f t="shared" si="51"/>
        <v>2.8700762417257324E-5</v>
      </c>
      <c r="AK53" s="9">
        <f t="shared" si="52"/>
        <v>1.0827923272171428E-4</v>
      </c>
      <c r="AL53" s="9">
        <f t="shared" si="53"/>
        <v>1.545414793238333E-8</v>
      </c>
      <c r="AM53" s="9">
        <f t="shared" si="54"/>
        <v>9.8409997752830242E-6</v>
      </c>
      <c r="AN53" s="9">
        <f t="shared" si="55"/>
        <v>3.4116696498209544E-3</v>
      </c>
      <c r="AO53" s="9">
        <f t="shared" si="56"/>
        <v>6.6232072752252071E-3</v>
      </c>
      <c r="AP53" s="9">
        <f t="shared" si="57"/>
        <v>2.8444886716335184E-4</v>
      </c>
      <c r="AQ53" s="9">
        <f t="shared" si="58"/>
        <v>3.3430786989273217E-9</v>
      </c>
      <c r="AR53" s="9">
        <f t="shared" si="59"/>
        <v>0.11007770263960594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-0.34313694206542522</v>
      </c>
      <c r="M54" s="9">
        <v>-2.0294899186928421E-8</v>
      </c>
      <c r="N54" s="9">
        <v>-1.417457314030762E-7</v>
      </c>
      <c r="O54" s="9">
        <v>-2.0990487713467428E-6</v>
      </c>
      <c r="P54" s="9">
        <v>-3.0762335055052667E-8</v>
      </c>
      <c r="Q54" s="9">
        <v>-3.5249343616699728E-2</v>
      </c>
      <c r="R54" s="9">
        <v>-1.715694401980002E-3</v>
      </c>
      <c r="S54" s="9">
        <v>-3.9719264283071187E-3</v>
      </c>
      <c r="T54" s="9">
        <v>-1.188371392223489E-2</v>
      </c>
      <c r="U54" s="9">
        <v>-9.1094809232309098E-4</v>
      </c>
      <c r="V54" s="9">
        <v>-2.0746398752388231E-2</v>
      </c>
      <c r="W54" s="9">
        <v>-4.809349604771886</v>
      </c>
      <c r="X54" s="9">
        <v>-2.6704900174587181</v>
      </c>
      <c r="Y54" s="9">
        <v>-4.4427772410804218</v>
      </c>
      <c r="Z54" s="9">
        <v>-6.0378207380078821E-6</v>
      </c>
      <c r="AA54" s="9">
        <v>-4.333984750831168</v>
      </c>
      <c r="AB54" s="9">
        <f t="shared" si="8"/>
        <v>-2.2499999999999999E-4</v>
      </c>
      <c r="AC54" s="9">
        <f t="shared" si="44"/>
        <v>7.7205811964720669E-5</v>
      </c>
      <c r="AD54" s="9">
        <f t="shared" si="45"/>
        <v>4.5663523170588944E-12</v>
      </c>
      <c r="AE54" s="9">
        <f t="shared" si="46"/>
        <v>3.1892789565692142E-11</v>
      </c>
      <c r="AF54" s="9">
        <f t="shared" si="47"/>
        <v>4.7228597355301708E-10</v>
      </c>
      <c r="AG54" s="9">
        <f t="shared" si="48"/>
        <v>6.92152538738685E-12</v>
      </c>
      <c r="AH54" s="9">
        <f t="shared" si="49"/>
        <v>7.9311023137574393E-6</v>
      </c>
      <c r="AI54" s="9">
        <f t="shared" si="50"/>
        <v>3.8603124044550044E-7</v>
      </c>
      <c r="AJ54" s="9">
        <f t="shared" si="51"/>
        <v>8.936834463691017E-7</v>
      </c>
      <c r="AK54" s="9">
        <f t="shared" si="52"/>
        <v>2.6738356325028502E-6</v>
      </c>
      <c r="AL54" s="9">
        <f t="shared" si="53"/>
        <v>2.0496332077269546E-7</v>
      </c>
      <c r="AM54" s="9">
        <f t="shared" si="54"/>
        <v>4.6679397192873521E-6</v>
      </c>
      <c r="AN54" s="9">
        <f t="shared" si="55"/>
        <v>1.0821036610736744E-3</v>
      </c>
      <c r="AO54" s="9">
        <f t="shared" si="56"/>
        <v>6.0086025392821151E-4</v>
      </c>
      <c r="AP54" s="9">
        <f t="shared" si="57"/>
        <v>9.9962487924309495E-4</v>
      </c>
      <c r="AQ54" s="9">
        <f t="shared" si="58"/>
        <v>1.3585096660517735E-9</v>
      </c>
      <c r="AR54" s="9">
        <f t="shared" si="59"/>
        <v>9.7514656893701271E-4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0.1166849162483769</v>
      </c>
      <c r="M55" s="9">
        <v>1.1409806272136249E-8</v>
      </c>
      <c r="N55" s="9">
        <v>6.7362584823021197E-9</v>
      </c>
      <c r="O55" s="9">
        <v>2.8151250561831712E-8</v>
      </c>
      <c r="P55" s="9">
        <v>3.5225485837969301E-9</v>
      </c>
      <c r="Q55" s="9">
        <v>0.1073870852111657</v>
      </c>
      <c r="R55" s="9">
        <v>4.2130528014015317E-4</v>
      </c>
      <c r="S55" s="9">
        <v>4.2524254066659357E-4</v>
      </c>
      <c r="T55" s="9">
        <v>1.2707287633450489E-3</v>
      </c>
      <c r="U55" s="9">
        <v>5.8567719257282451E-6</v>
      </c>
      <c r="V55" s="9">
        <v>1.086690437102553E-4</v>
      </c>
      <c r="W55" s="9">
        <v>0.13850912597950021</v>
      </c>
      <c r="X55" s="9">
        <v>1.4242972100683551</v>
      </c>
      <c r="Y55" s="9">
        <v>0.2056307766627789</v>
      </c>
      <c r="Z55" s="9">
        <v>3.777136812406079E-6</v>
      </c>
      <c r="AA55" s="9">
        <v>7.4928070276811027</v>
      </c>
      <c r="AB55" s="9">
        <f t="shared" si="8"/>
        <v>2.1350000000000002E-3</v>
      </c>
      <c r="AC55" s="9">
        <f t="shared" si="44"/>
        <v>2.4912229619028471E-4</v>
      </c>
      <c r="AD55" s="9">
        <f t="shared" si="45"/>
        <v>2.4359936391010895E-11</v>
      </c>
      <c r="AE55" s="9">
        <f t="shared" si="46"/>
        <v>1.4381911859715026E-11</v>
      </c>
      <c r="AF55" s="9">
        <f t="shared" si="47"/>
        <v>6.0102919949510715E-11</v>
      </c>
      <c r="AG55" s="9">
        <f t="shared" si="48"/>
        <v>7.5206412264064458E-12</v>
      </c>
      <c r="AH55" s="9">
        <f t="shared" si="49"/>
        <v>2.2927142692583881E-4</v>
      </c>
      <c r="AI55" s="9">
        <f t="shared" si="50"/>
        <v>8.9948677309922706E-7</v>
      </c>
      <c r="AJ55" s="9">
        <f t="shared" si="51"/>
        <v>9.0789282432317731E-7</v>
      </c>
      <c r="AK55" s="9">
        <f t="shared" si="52"/>
        <v>2.7130059097416797E-6</v>
      </c>
      <c r="AL55" s="9">
        <f t="shared" si="53"/>
        <v>1.2504208061429805E-8</v>
      </c>
      <c r="AM55" s="9">
        <f t="shared" si="54"/>
        <v>2.320084083213951E-7</v>
      </c>
      <c r="AN55" s="9">
        <f t="shared" si="55"/>
        <v>2.95716983966233E-4</v>
      </c>
      <c r="AO55" s="9">
        <f t="shared" si="56"/>
        <v>3.0408745434959382E-3</v>
      </c>
      <c r="AP55" s="9">
        <f t="shared" si="57"/>
        <v>4.3902170817503299E-4</v>
      </c>
      <c r="AQ55" s="9">
        <f t="shared" si="58"/>
        <v>8.0641870944869789E-9</v>
      </c>
      <c r="AR55" s="9">
        <f t="shared" si="59"/>
        <v>1.5997143004099157E-2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5.3155032161866039E-2</v>
      </c>
      <c r="M56" s="9">
        <v>1.120616229977927E-8</v>
      </c>
      <c r="N56" s="9">
        <v>8.521970897612588E-10</v>
      </c>
      <c r="O56" s="9">
        <v>1.799229195143807E-8</v>
      </c>
      <c r="P56" s="9">
        <v>1.355661807486561E-8</v>
      </c>
      <c r="Q56" s="9">
        <v>3.9087265386522361E-3</v>
      </c>
      <c r="R56" s="9">
        <v>2.1763513603934931E-4</v>
      </c>
      <c r="S56" s="9">
        <v>2.1895682226120779E-4</v>
      </c>
      <c r="T56" s="9">
        <v>7.0663204835067243E-4</v>
      </c>
      <c r="U56" s="9">
        <v>2.4596082822238442E-7</v>
      </c>
      <c r="V56" s="9">
        <v>6.3167200222400847E-5</v>
      </c>
      <c r="W56" s="9">
        <v>3.2353954664470969E-2</v>
      </c>
      <c r="X56" s="9">
        <v>1.3469353304104379</v>
      </c>
      <c r="Y56" s="9">
        <v>3.8049955490645241E-3</v>
      </c>
      <c r="Z56" s="9">
        <v>1.3743614137695891E-7</v>
      </c>
      <c r="AA56" s="9">
        <v>0.73734226358305277</v>
      </c>
      <c r="AB56" s="9">
        <f t="shared" si="8"/>
        <v>0.24160000000000001</v>
      </c>
      <c r="AC56" s="9">
        <f t="shared" si="44"/>
        <v>1.2842255770306836E-2</v>
      </c>
      <c r="AD56" s="9">
        <f t="shared" si="45"/>
        <v>2.7074088116266719E-9</v>
      </c>
      <c r="AE56" s="9">
        <f t="shared" si="46"/>
        <v>2.0589081688632013E-10</v>
      </c>
      <c r="AF56" s="9">
        <f t="shared" si="47"/>
        <v>4.3469377354674375E-9</v>
      </c>
      <c r="AG56" s="9">
        <f t="shared" si="48"/>
        <v>3.2752789268875314E-9</v>
      </c>
      <c r="AH56" s="9">
        <f t="shared" si="49"/>
        <v>9.4434833173838027E-4</v>
      </c>
      <c r="AI56" s="9">
        <f t="shared" si="50"/>
        <v>5.2580648867106795E-5</v>
      </c>
      <c r="AJ56" s="9">
        <f t="shared" si="51"/>
        <v>5.2899968258307804E-5</v>
      </c>
      <c r="AK56" s="9">
        <f t="shared" si="52"/>
        <v>1.7072230288152246E-4</v>
      </c>
      <c r="AL56" s="9">
        <f t="shared" si="53"/>
        <v>5.9424136098528077E-8</v>
      </c>
      <c r="AM56" s="9">
        <f t="shared" si="54"/>
        <v>1.5261195573732046E-5</v>
      </c>
      <c r="AN56" s="9">
        <f t="shared" si="55"/>
        <v>7.8167154469361861E-3</v>
      </c>
      <c r="AO56" s="9">
        <f t="shared" si="56"/>
        <v>0.3254195758271618</v>
      </c>
      <c r="AP56" s="9">
        <f t="shared" si="57"/>
        <v>9.1928692465398907E-4</v>
      </c>
      <c r="AQ56" s="9">
        <f t="shared" si="58"/>
        <v>3.320457175667327E-8</v>
      </c>
      <c r="AR56" s="9">
        <f t="shared" si="59"/>
        <v>0.17814189088166554</v>
      </c>
    </row>
    <row r="57" spans="1:44" ht="51" x14ac:dyDescent="0.35">
      <c r="A57" s="9" t="s">
        <v>150</v>
      </c>
      <c r="B57" s="9" t="s">
        <v>81</v>
      </c>
      <c r="C57" s="9" t="s">
        <v>105</v>
      </c>
      <c r="D57" s="9" t="s">
        <v>175</v>
      </c>
      <c r="E57" s="9" t="s">
        <v>125</v>
      </c>
      <c r="F57" s="9" t="s">
        <v>55</v>
      </c>
      <c r="G57" s="9" t="s">
        <v>167</v>
      </c>
      <c r="H57" s="9">
        <v>0.22500000000000001</v>
      </c>
      <c r="I57" s="9" t="s">
        <v>183</v>
      </c>
      <c r="J57" s="9" t="b">
        <v>0</v>
      </c>
      <c r="L57" s="9">
        <v>1.0261465999633719E-4</v>
      </c>
      <c r="M57" s="9">
        <v>1.2101361359075391E-11</v>
      </c>
      <c r="N57" s="9">
        <v>2.7598769573301289E-11</v>
      </c>
      <c r="O57" s="9">
        <v>4.9951206064625648E-11</v>
      </c>
      <c r="P57" s="9">
        <v>6.8175700259157528E-12</v>
      </c>
      <c r="Q57" s="9">
        <v>5.3563695797392923E-5</v>
      </c>
      <c r="R57" s="9">
        <v>4.5703558255720568E-7</v>
      </c>
      <c r="S57" s="9">
        <v>5.2108835080087819E-7</v>
      </c>
      <c r="T57" s="9">
        <v>1.3156226160030081E-6</v>
      </c>
      <c r="U57" s="9">
        <v>3.9082748899020852E-9</v>
      </c>
      <c r="V57" s="9">
        <v>1.179517949955203E-7</v>
      </c>
      <c r="W57" s="9">
        <v>3.4125696690641768E-4</v>
      </c>
      <c r="X57" s="9">
        <v>1.2482580795831429E-3</v>
      </c>
      <c r="Y57" s="9">
        <v>2.0393997182536599E-4</v>
      </c>
      <c r="Z57" s="9">
        <v>1.3559129387036461E-9</v>
      </c>
      <c r="AA57" s="9">
        <v>4.2323828897079026E-3</v>
      </c>
      <c r="AB57" s="9">
        <f t="shared" ref="AB57:AB88" si="60">H57</f>
        <v>0.22500000000000001</v>
      </c>
      <c r="AC57" s="9">
        <f t="shared" si="44"/>
        <v>2.3088298499175871E-5</v>
      </c>
      <c r="AD57" s="9">
        <f t="shared" si="45"/>
        <v>2.7228063057919632E-12</v>
      </c>
      <c r="AE57" s="9">
        <f t="shared" si="46"/>
        <v>6.20972315399279E-12</v>
      </c>
      <c r="AF57" s="9">
        <f t="shared" si="47"/>
        <v>1.1239021364540771E-11</v>
      </c>
      <c r="AG57" s="9">
        <f t="shared" si="48"/>
        <v>1.5339532558310443E-12</v>
      </c>
      <c r="AH57" s="9">
        <f t="shared" si="49"/>
        <v>1.2051831554413408E-5</v>
      </c>
      <c r="AI57" s="9">
        <f t="shared" si="50"/>
        <v>1.0283300607537128E-7</v>
      </c>
      <c r="AJ57" s="9">
        <f t="shared" si="51"/>
        <v>1.1724487893019759E-7</v>
      </c>
      <c r="AK57" s="9">
        <f t="shared" si="52"/>
        <v>2.960150886006768E-7</v>
      </c>
      <c r="AL57" s="9">
        <f t="shared" si="53"/>
        <v>8.7936185022796924E-10</v>
      </c>
      <c r="AM57" s="9">
        <f t="shared" si="54"/>
        <v>2.653915387399207E-8</v>
      </c>
      <c r="AN57" s="9">
        <f t="shared" si="55"/>
        <v>7.6782817553943975E-5</v>
      </c>
      <c r="AO57" s="9">
        <f t="shared" si="56"/>
        <v>2.8085806790620717E-4</v>
      </c>
      <c r="AP57" s="9">
        <f t="shared" si="57"/>
        <v>4.5886493660707352E-5</v>
      </c>
      <c r="AQ57" s="9">
        <f t="shared" si="58"/>
        <v>3.0508041120832038E-10</v>
      </c>
      <c r="AR57" s="9">
        <f t="shared" si="59"/>
        <v>9.522861501842781E-4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0.49846156256493768</v>
      </c>
      <c r="M59" s="9">
        <v>2.2948940565035049E-8</v>
      </c>
      <c r="N59" s="9">
        <v>5.0380289619271358E-9</v>
      </c>
      <c r="O59" s="9">
        <v>3.7988953216155369E-8</v>
      </c>
      <c r="P59" s="9">
        <v>4.4821645606826042E-8</v>
      </c>
      <c r="Q59" s="9">
        <v>1.6638492633506599E-2</v>
      </c>
      <c r="R59" s="9">
        <v>6.2083064875780177E-4</v>
      </c>
      <c r="S59" s="9">
        <v>3.1820132008047951E-3</v>
      </c>
      <c r="T59" s="9">
        <v>1.3594828266270721E-2</v>
      </c>
      <c r="U59" s="9">
        <v>1.4000467123635289E-6</v>
      </c>
      <c r="V59" s="9">
        <v>2.302799149666959E-4</v>
      </c>
      <c r="W59" s="9">
        <v>0.1250362676719462</v>
      </c>
      <c r="X59" s="9">
        <v>4.4828182603085791</v>
      </c>
      <c r="Y59" s="9">
        <v>2.7743710113672548E-2</v>
      </c>
      <c r="Z59" s="9">
        <v>1.161605859143912E-6</v>
      </c>
      <c r="AA59" s="9">
        <v>2.1326442060898709</v>
      </c>
      <c r="AB59" s="9">
        <f t="shared" si="60"/>
        <v>-0.1</v>
      </c>
      <c r="AC59" s="9">
        <f t="shared" si="44"/>
        <v>-4.9846156256493773E-2</v>
      </c>
      <c r="AD59" s="9">
        <f t="shared" si="45"/>
        <v>-2.2948940565035051E-9</v>
      </c>
      <c r="AE59" s="9">
        <f t="shared" si="46"/>
        <v>-5.0380289619271362E-10</v>
      </c>
      <c r="AF59" s="9">
        <f t="shared" si="47"/>
        <v>-3.7988953216155367E-9</v>
      </c>
      <c r="AG59" s="9">
        <f t="shared" si="48"/>
        <v>-4.4821645606826045E-9</v>
      </c>
      <c r="AH59" s="9">
        <f t="shared" si="49"/>
        <v>-1.6638492633506601E-3</v>
      </c>
      <c r="AI59" s="9">
        <f t="shared" si="50"/>
        <v>-6.2083064875780185E-5</v>
      </c>
      <c r="AJ59" s="9">
        <f t="shared" si="51"/>
        <v>-3.1820132008047953E-4</v>
      </c>
      <c r="AK59" s="9">
        <f t="shared" si="52"/>
        <v>-1.3594828266270721E-3</v>
      </c>
      <c r="AL59" s="9">
        <f t="shared" si="53"/>
        <v>-1.4000467123635291E-7</v>
      </c>
      <c r="AM59" s="9">
        <f t="shared" si="54"/>
        <v>-2.3027991496669592E-5</v>
      </c>
      <c r="AN59" s="9">
        <f t="shared" si="55"/>
        <v>-1.2503626767194621E-2</v>
      </c>
      <c r="AO59" s="9">
        <f t="shared" si="56"/>
        <v>-0.44828182603085792</v>
      </c>
      <c r="AP59" s="9">
        <f t="shared" si="57"/>
        <v>-2.7743710113672551E-3</v>
      </c>
      <c r="AQ59" s="9">
        <f t="shared" si="58"/>
        <v>-1.161605859143912E-7</v>
      </c>
      <c r="AR59" s="9">
        <f t="shared" si="59"/>
        <v>-0.21326442060898709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2.2370098301891315E-2</v>
      </c>
      <c r="AD69" s="9">
        <f t="shared" si="61"/>
        <v>-3.4289907958191305E-10</v>
      </c>
      <c r="AE69" s="9">
        <f t="shared" si="61"/>
        <v>-1.1596224081172431E-11</v>
      </c>
      <c r="AF69" s="9">
        <f t="shared" si="61"/>
        <v>-1.3938012627290205E-10</v>
      </c>
      <c r="AG69" s="9">
        <f t="shared" si="61"/>
        <v>1.9113515577109549E-10</v>
      </c>
      <c r="AH69" s="9">
        <f t="shared" si="61"/>
        <v>1.1872278720968647E-4</v>
      </c>
      <c r="AI69" s="9">
        <f t="shared" si="61"/>
        <v>9.8337397483460945E-3</v>
      </c>
      <c r="AJ69" s="9">
        <f t="shared" si="61"/>
        <v>6.6467002184092478E-5</v>
      </c>
      <c r="AK69" s="9">
        <f t="shared" si="61"/>
        <v>2.7806049673906005E-4</v>
      </c>
      <c r="AL69" s="9">
        <f t="shared" si="61"/>
        <v>2.7343059964230644E-8</v>
      </c>
      <c r="AM69" s="9">
        <f t="shared" si="61"/>
        <v>-1.2752224051453186E-6</v>
      </c>
      <c r="AN69" s="9">
        <f t="shared" si="61"/>
        <v>-1.6355119159252177E-3</v>
      </c>
      <c r="AO69" s="9">
        <f t="shared" si="61"/>
        <v>-2.5465347431800754E-2</v>
      </c>
      <c r="AP69" s="9">
        <f t="shared" si="61"/>
        <v>2.5612386012441302E-2</v>
      </c>
      <c r="AQ69" s="9">
        <f t="shared" si="61"/>
        <v>1.1323579924709084E-8</v>
      </c>
      <c r="AR69" s="9">
        <f t="shared" si="61"/>
        <v>6.7861734385915112E-2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-1.939036825831266</v>
      </c>
      <c r="M70" s="9">
        <v>-4.7771224704387128E-9</v>
      </c>
      <c r="N70" s="9">
        <v>-4.1827358603936496E-9</v>
      </c>
      <c r="O70" s="9">
        <v>-3.426968196813145E-8</v>
      </c>
      <c r="P70" s="9">
        <v>-3.4892990296694251E-9</v>
      </c>
      <c r="Q70" s="9">
        <v>-1.9259240698464161E-3</v>
      </c>
      <c r="R70" s="9">
        <v>-4.3905983032698262E-4</v>
      </c>
      <c r="S70" s="9">
        <v>-3.2694958332840179E-4</v>
      </c>
      <c r="T70" s="9">
        <v>-1.6170868679100179E-3</v>
      </c>
      <c r="U70" s="9">
        <v>-2.2411291739267469E-7</v>
      </c>
      <c r="V70" s="9">
        <v>-1.5869876248912881E-4</v>
      </c>
      <c r="W70" s="9">
        <v>-2.7123247575786018</v>
      </c>
      <c r="X70" s="9">
        <v>-0.61787231364993989</v>
      </c>
      <c r="Y70" s="9">
        <v>-5.5155862366453458E-2</v>
      </c>
      <c r="Z70" s="9">
        <v>-9.681083998813706E-8</v>
      </c>
      <c r="AA70" s="9">
        <v>-0.41919412679166912</v>
      </c>
      <c r="AB70" s="9">
        <f t="shared" si="60"/>
        <v>-1.1199999999999999E-3</v>
      </c>
      <c r="AC70" s="9">
        <f t="shared" ref="AC70:AC81" si="62">AB70*L70</f>
        <v>2.1717212449310179E-3</v>
      </c>
      <c r="AD70" s="9">
        <f t="shared" ref="AD70:AD81" si="63">AB70*M70</f>
        <v>5.3503771668913577E-12</v>
      </c>
      <c r="AE70" s="9">
        <f t="shared" ref="AE70:AE81" si="64">AB70*N70</f>
        <v>4.6846641636408872E-12</v>
      </c>
      <c r="AF70" s="9">
        <f t="shared" ref="AF70:AF81" si="65">AB70*O70</f>
        <v>3.8382043804307218E-11</v>
      </c>
      <c r="AG70" s="9">
        <f t="shared" ref="AG70:AG81" si="66">AB70*P70</f>
        <v>3.9080149132297559E-12</v>
      </c>
      <c r="AH70" s="9">
        <f t="shared" ref="AH70:AH81" si="67">AB70*Q70</f>
        <v>2.1570349582279859E-6</v>
      </c>
      <c r="AI70" s="9">
        <f t="shared" ref="AI70:AI81" si="68">AB70*R70</f>
        <v>4.9174700996622048E-7</v>
      </c>
      <c r="AJ70" s="9">
        <f t="shared" ref="AJ70:AJ81" si="69">AB70*S70</f>
        <v>3.6618353332780997E-7</v>
      </c>
      <c r="AK70" s="9">
        <f t="shared" ref="AK70:AK81" si="70">AB70*T70</f>
        <v>1.81113729205922E-6</v>
      </c>
      <c r="AL70" s="9">
        <f t="shared" ref="AL70:AL81" si="71">AB70*U70</f>
        <v>2.5100646747979562E-10</v>
      </c>
      <c r="AM70" s="9">
        <f t="shared" ref="AM70:AM81" si="72">AB70*V70</f>
        <v>1.7774261398782425E-7</v>
      </c>
      <c r="AN70" s="9">
        <f t="shared" ref="AN70:AN81" si="73">AB70*W70</f>
        <v>3.0378037284880337E-3</v>
      </c>
      <c r="AO70" s="9">
        <f t="shared" ref="AO70:AO81" si="74">AB70*X70</f>
        <v>6.9201699128793265E-4</v>
      </c>
      <c r="AP70" s="9">
        <f t="shared" ref="AP70:AP81" si="75">AB70*Y70</f>
        <v>6.177456585042787E-5</v>
      </c>
      <c r="AQ70" s="9">
        <f t="shared" ref="AQ70:AQ81" si="76">AB70*Z70</f>
        <v>1.084281407867135E-10</v>
      </c>
      <c r="AR70" s="9">
        <f t="shared" ref="AR70:AR81" si="77">AB70*AA70</f>
        <v>4.6949742200666939E-4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2.073326860120082</v>
      </c>
      <c r="M71" s="9">
        <v>5.5952726264064477E-8</v>
      </c>
      <c r="N71" s="9">
        <v>3.8463554506922732E-8</v>
      </c>
      <c r="O71" s="9">
        <v>9.8420203005073806E-8</v>
      </c>
      <c r="P71" s="9">
        <v>7.0302638924510854E-8</v>
      </c>
      <c r="Q71" s="9">
        <v>6.5547247517309407E-2</v>
      </c>
      <c r="R71" s="9">
        <v>7.5453480200430439E-3</v>
      </c>
      <c r="S71" s="9">
        <v>7.5198783690394551E-3</v>
      </c>
      <c r="T71" s="9">
        <v>1.6676936781424751E-2</v>
      </c>
      <c r="U71" s="9">
        <v>2.7932976774374921E-5</v>
      </c>
      <c r="V71" s="9">
        <v>1.5088196071006189E-3</v>
      </c>
      <c r="W71" s="9">
        <v>1.133923187197261</v>
      </c>
      <c r="X71" s="9">
        <v>6.0876104667184059</v>
      </c>
      <c r="Y71" s="9">
        <v>0.94264576555460389</v>
      </c>
      <c r="Z71" s="9">
        <v>1.510332384293078E-5</v>
      </c>
      <c r="AA71" s="9">
        <v>73.601061037978411</v>
      </c>
      <c r="AB71" s="9">
        <f t="shared" si="60"/>
        <v>1.1199999999999999E-3</v>
      </c>
      <c r="AC71" s="9">
        <f t="shared" si="62"/>
        <v>2.3221260833344915E-3</v>
      </c>
      <c r="AD71" s="9">
        <f t="shared" si="63"/>
        <v>6.2667053415752208E-11</v>
      </c>
      <c r="AE71" s="9">
        <f t="shared" si="64"/>
        <v>4.3079181047753454E-11</v>
      </c>
      <c r="AF71" s="9">
        <f t="shared" si="65"/>
        <v>1.1023062736568265E-10</v>
      </c>
      <c r="AG71" s="9">
        <f t="shared" si="66"/>
        <v>7.8738955595452144E-11</v>
      </c>
      <c r="AH71" s="9">
        <f t="shared" si="67"/>
        <v>7.3412917219386524E-5</v>
      </c>
      <c r="AI71" s="9">
        <f t="shared" si="68"/>
        <v>8.4507897824482084E-6</v>
      </c>
      <c r="AJ71" s="9">
        <f t="shared" si="69"/>
        <v>8.4222637733241887E-6</v>
      </c>
      <c r="AK71" s="9">
        <f t="shared" si="70"/>
        <v>1.8678169195195719E-5</v>
      </c>
      <c r="AL71" s="9">
        <f t="shared" si="71"/>
        <v>3.128493398729991E-8</v>
      </c>
      <c r="AM71" s="9">
        <f t="shared" si="72"/>
        <v>1.689877959952693E-6</v>
      </c>
      <c r="AN71" s="9">
        <f t="shared" si="73"/>
        <v>1.2699939696609324E-3</v>
      </c>
      <c r="AO71" s="9">
        <f t="shared" si="74"/>
        <v>6.8181237227246142E-3</v>
      </c>
      <c r="AP71" s="9">
        <f t="shared" si="75"/>
        <v>1.0557632574211564E-3</v>
      </c>
      <c r="AQ71" s="9">
        <f t="shared" si="76"/>
        <v>1.6915722704082471E-8</v>
      </c>
      <c r="AR71" s="9">
        <f t="shared" si="77"/>
        <v>8.2433188362535811E-2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0.51367915973016076</v>
      </c>
      <c r="M72" s="9">
        <v>9.0539473571677369E-8</v>
      </c>
      <c r="N72" s="9">
        <v>1.789278562396036E-8</v>
      </c>
      <c r="O72" s="9">
        <v>4.7904514521999977E-8</v>
      </c>
      <c r="P72" s="9">
        <v>1.235978899737191E-8</v>
      </c>
      <c r="Q72" s="9">
        <v>0.19421188208907059</v>
      </c>
      <c r="R72" s="9">
        <v>1.7170389440854541E-3</v>
      </c>
      <c r="S72" s="9">
        <v>1.5852153468312519E-3</v>
      </c>
      <c r="T72" s="9">
        <v>3.8301545207636151E-3</v>
      </c>
      <c r="U72" s="9">
        <v>1.073832368734817E-5</v>
      </c>
      <c r="V72" s="9">
        <v>3.3206836380808628E-4</v>
      </c>
      <c r="W72" s="9">
        <v>0.40085082283649759</v>
      </c>
      <c r="X72" s="9">
        <v>12.707563489493539</v>
      </c>
      <c r="Y72" s="9">
        <v>0.56014981500340055</v>
      </c>
      <c r="Z72" s="9">
        <v>2.9150197657430978E-6</v>
      </c>
      <c r="AA72" s="9">
        <v>18.671454374408071</v>
      </c>
      <c r="AB72" s="9">
        <f t="shared" si="60"/>
        <v>1.1199999999999999E-3</v>
      </c>
      <c r="AC72" s="9">
        <f t="shared" si="62"/>
        <v>5.7532065889778002E-4</v>
      </c>
      <c r="AD72" s="9">
        <f t="shared" si="63"/>
        <v>1.0140421040027864E-10</v>
      </c>
      <c r="AE72" s="9">
        <f t="shared" si="64"/>
        <v>2.0039919898835603E-11</v>
      </c>
      <c r="AF72" s="9">
        <f t="shared" si="65"/>
        <v>5.3653056264639968E-11</v>
      </c>
      <c r="AG72" s="9">
        <f t="shared" si="66"/>
        <v>1.3842963677056537E-11</v>
      </c>
      <c r="AH72" s="9">
        <f t="shared" si="67"/>
        <v>2.1751730793975903E-4</v>
      </c>
      <c r="AI72" s="9">
        <f t="shared" si="68"/>
        <v>1.9230836173757083E-6</v>
      </c>
      <c r="AJ72" s="9">
        <f t="shared" si="69"/>
        <v>1.7754411884510019E-6</v>
      </c>
      <c r="AK72" s="9">
        <f t="shared" si="70"/>
        <v>4.2897730632552485E-6</v>
      </c>
      <c r="AL72" s="9">
        <f t="shared" si="71"/>
        <v>1.2026922529829949E-8</v>
      </c>
      <c r="AM72" s="9">
        <f t="shared" si="72"/>
        <v>3.7191656746505661E-7</v>
      </c>
      <c r="AN72" s="9">
        <f t="shared" si="73"/>
        <v>4.4895292157687728E-4</v>
      </c>
      <c r="AO72" s="9">
        <f t="shared" si="74"/>
        <v>1.4232471108232763E-2</v>
      </c>
      <c r="AP72" s="9">
        <f t="shared" si="75"/>
        <v>6.2736779280380859E-4</v>
      </c>
      <c r="AQ72" s="9">
        <f t="shared" si="76"/>
        <v>3.2648221376322694E-9</v>
      </c>
      <c r="AR72" s="9">
        <f t="shared" si="77"/>
        <v>2.0912028899337038E-2</v>
      </c>
    </row>
    <row r="73" spans="1:44" ht="51" x14ac:dyDescent="0.35">
      <c r="A73" s="9" t="s">
        <v>133</v>
      </c>
      <c r="B73" s="9" t="s">
        <v>63</v>
      </c>
      <c r="C73" s="9" t="s">
        <v>105</v>
      </c>
      <c r="D73" s="9" t="s">
        <v>168</v>
      </c>
      <c r="E73" s="9" t="s">
        <v>121</v>
      </c>
      <c r="F73" s="9" t="s">
        <v>51</v>
      </c>
      <c r="G73" s="9" t="s">
        <v>167</v>
      </c>
      <c r="H73" s="9">
        <v>-0.8</v>
      </c>
      <c r="I73" s="9" t="s">
        <v>183</v>
      </c>
      <c r="J73" s="9" t="b">
        <v>0</v>
      </c>
      <c r="L73" s="9">
        <v>2.87502710658997E-3</v>
      </c>
      <c r="M73" s="9">
        <v>6.40400900706044E-10</v>
      </c>
      <c r="N73" s="9">
        <v>9.9249986489252954E-11</v>
      </c>
      <c r="O73" s="9">
        <v>4.2705731713441483E-10</v>
      </c>
      <c r="P73" s="9">
        <v>2.9171847301830369E-10</v>
      </c>
      <c r="Q73" s="9">
        <v>2.179555911346088E-4</v>
      </c>
      <c r="R73" s="9">
        <v>2.1999452579619201E-5</v>
      </c>
      <c r="S73" s="9">
        <v>1.8569357888763151E-5</v>
      </c>
      <c r="T73" s="9">
        <v>7.7900853514312744E-5</v>
      </c>
      <c r="U73" s="9">
        <v>2.027475377547376E-8</v>
      </c>
      <c r="V73" s="9">
        <v>7.0878994331886151E-6</v>
      </c>
      <c r="W73" s="9">
        <v>7.9903281695638262E-3</v>
      </c>
      <c r="X73" s="9">
        <v>5.9009949067557577E-2</v>
      </c>
      <c r="Y73" s="9">
        <v>2.4460825454261691E-4</v>
      </c>
      <c r="Z73" s="9">
        <v>1.1206741322240461E-8</v>
      </c>
      <c r="AA73" s="9">
        <v>4.4941225372455498E-2</v>
      </c>
      <c r="AB73" s="9">
        <f t="shared" si="60"/>
        <v>-0.8</v>
      </c>
      <c r="AC73" s="9">
        <f t="shared" si="62"/>
        <v>-2.3000216852719761E-3</v>
      </c>
      <c r="AD73" s="9">
        <f t="shared" si="63"/>
        <v>-5.1232072056483526E-10</v>
      </c>
      <c r="AE73" s="9">
        <f t="shared" si="64"/>
        <v>-7.9399989191402374E-11</v>
      </c>
      <c r="AF73" s="9">
        <f t="shared" si="65"/>
        <v>-3.4164585370753189E-10</v>
      </c>
      <c r="AG73" s="9">
        <f t="shared" si="66"/>
        <v>-2.3337477841464294E-10</v>
      </c>
      <c r="AH73" s="9">
        <f t="shared" si="67"/>
        <v>-1.7436447290768706E-4</v>
      </c>
      <c r="AI73" s="9">
        <f t="shared" si="68"/>
        <v>-1.7599562063695363E-5</v>
      </c>
      <c r="AJ73" s="9">
        <f t="shared" si="69"/>
        <v>-1.4855486311010522E-5</v>
      </c>
      <c r="AK73" s="9">
        <f t="shared" si="70"/>
        <v>-6.2320682811450203E-5</v>
      </c>
      <c r="AL73" s="9">
        <f t="shared" si="71"/>
        <v>-1.621980302037901E-8</v>
      </c>
      <c r="AM73" s="9">
        <f t="shared" si="72"/>
        <v>-5.6703195465508926E-6</v>
      </c>
      <c r="AN73" s="9">
        <f t="shared" si="73"/>
        <v>-6.392262535651061E-3</v>
      </c>
      <c r="AO73" s="9">
        <f t="shared" si="74"/>
        <v>-4.7207959254046063E-2</v>
      </c>
      <c r="AP73" s="9">
        <f t="shared" si="75"/>
        <v>-1.9568660363409354E-4</v>
      </c>
      <c r="AQ73" s="9">
        <f t="shared" si="76"/>
        <v>-8.9653930577923689E-9</v>
      </c>
      <c r="AR73" s="9">
        <f t="shared" si="77"/>
        <v>-3.5952980297964399E-2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5.3019021743057546E-2</v>
      </c>
      <c r="AD82" s="9">
        <f t="shared" si="78"/>
        <v>2.7498432369686693E-9</v>
      </c>
      <c r="AE82" s="9">
        <f t="shared" si="78"/>
        <v>1.985644930267291E-9</v>
      </c>
      <c r="AF82" s="9">
        <f t="shared" si="78"/>
        <v>2.1435001812639703E-9</v>
      </c>
      <c r="AG82" s="9">
        <f t="shared" si="78"/>
        <v>1.0761813863404445E-8</v>
      </c>
      <c r="AH82" s="9">
        <f t="shared" si="78"/>
        <v>2.182154852512721E-3</v>
      </c>
      <c r="AI82" s="9">
        <f t="shared" si="78"/>
        <v>6.1423683005998897E-5</v>
      </c>
      <c r="AJ82" s="9">
        <f t="shared" si="78"/>
        <v>2.1605341671279226E-3</v>
      </c>
      <c r="AK82" s="9">
        <f t="shared" si="78"/>
        <v>9.5877052226171471E-3</v>
      </c>
      <c r="AL82" s="9">
        <f t="shared" si="78"/>
        <v>3.9382322862321606E-7</v>
      </c>
      <c r="AM82" s="9">
        <f t="shared" si="78"/>
        <v>8.2939373405734582E-5</v>
      </c>
      <c r="AN82" s="9">
        <f t="shared" si="78"/>
        <v>2.180927372531791E-2</v>
      </c>
      <c r="AO82" s="9">
        <f t="shared" si="78"/>
        <v>0.39346378236854612</v>
      </c>
      <c r="AP82" s="9">
        <f t="shared" si="78"/>
        <v>1.2239628652401101E-2</v>
      </c>
      <c r="AQ82" s="9">
        <f t="shared" si="78"/>
        <v>1.051274971674038E-7</v>
      </c>
      <c r="AR82" s="9">
        <f t="shared" si="78"/>
        <v>0.27442869335198644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-0.52541268777851924</v>
      </c>
      <c r="M83" s="9">
        <v>-4.99489022600243E-9</v>
      </c>
      <c r="N83" s="9">
        <v>-6.7524016223398087E-9</v>
      </c>
      <c r="O83" s="9">
        <v>-4.2000673500203712E-8</v>
      </c>
      <c r="P83" s="9">
        <v>-3.7604227722744339E-9</v>
      </c>
      <c r="Q83" s="9">
        <v>-2.0597086895146068E-3</v>
      </c>
      <c r="R83" s="9">
        <v>-4.0959280091595028E-4</v>
      </c>
      <c r="S83" s="9">
        <v>-3.2375390670326431E-4</v>
      </c>
      <c r="T83" s="9">
        <v>-1.533903452720989E-3</v>
      </c>
      <c r="U83" s="9">
        <v>-7.477838708533426E-7</v>
      </c>
      <c r="V83" s="9">
        <v>-1.5314005058788009E-4</v>
      </c>
      <c r="W83" s="9">
        <v>-1.380132847882632</v>
      </c>
      <c r="X83" s="9">
        <v>-0.31693663331573652</v>
      </c>
      <c r="Y83" s="9">
        <v>-7.194825849891695E-2</v>
      </c>
      <c r="Z83" s="9">
        <v>-1.055550653546782E-7</v>
      </c>
      <c r="AA83" s="9">
        <v>-0.37821610893647539</v>
      </c>
      <c r="AB83" s="9">
        <f t="shared" si="60"/>
        <v>-1.8499999999999999E-5</v>
      </c>
      <c r="AC83" s="9">
        <f t="shared" ref="AC83:AC94" si="79">AB83*L83</f>
        <v>9.7201347239026053E-6</v>
      </c>
      <c r="AD83" s="9">
        <f t="shared" ref="AD83:AD94" si="80">AB83*M83</f>
        <v>9.240546918104495E-14</v>
      </c>
      <c r="AE83" s="9">
        <f t="shared" ref="AE83:AE94" si="81">AB83*N83</f>
        <v>1.2491943001328646E-13</v>
      </c>
      <c r="AF83" s="9">
        <f t="shared" ref="AF83:AF94" si="82">AB83*O83</f>
        <v>7.7701245975376859E-13</v>
      </c>
      <c r="AG83" s="9">
        <f t="shared" ref="AG83:AG94" si="83">AB83*P83</f>
        <v>6.9567821287077018E-14</v>
      </c>
      <c r="AH83" s="9">
        <f t="shared" ref="AH83:AH94" si="84">AB83*Q83</f>
        <v>3.8104610756020221E-8</v>
      </c>
      <c r="AI83" s="9">
        <f t="shared" ref="AI83:AI94" si="85">AB83*R83</f>
        <v>7.5774668169450799E-9</v>
      </c>
      <c r="AJ83" s="9">
        <f t="shared" ref="AJ83:AJ94" si="86">AB83*S83</f>
        <v>5.9894472740103899E-9</v>
      </c>
      <c r="AK83" s="9">
        <f t="shared" ref="AK83:AK94" si="87">AB83*T83</f>
        <v>2.8377213875338295E-8</v>
      </c>
      <c r="AL83" s="9">
        <f t="shared" ref="AL83:AL94" si="88">AB83*U83</f>
        <v>1.3834001610786838E-11</v>
      </c>
      <c r="AM83" s="9">
        <f t="shared" ref="AM83:AM94" si="89">AB83*V83</f>
        <v>2.8330909358757815E-9</v>
      </c>
      <c r="AN83" s="9">
        <f t="shared" ref="AN83:AN94" si="90">AB83*W83</f>
        <v>2.5532457685828692E-5</v>
      </c>
      <c r="AO83" s="9">
        <f t="shared" ref="AO83:AO94" si="91">AB83*X83</f>
        <v>5.8633277163411252E-6</v>
      </c>
      <c r="AP83" s="9">
        <f t="shared" ref="AP83:AP94" si="92">AB83*Y83</f>
        <v>1.3310427822299635E-6</v>
      </c>
      <c r="AQ83" s="9">
        <f t="shared" ref="AQ83:AQ94" si="93">AB83*Z83</f>
        <v>1.9527687090615467E-12</v>
      </c>
      <c r="AR83" s="9">
        <f t="shared" ref="AR83:AR94" si="94">AB83*AA83</f>
        <v>6.9969980153247941E-6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-0.34313694206542522</v>
      </c>
      <c r="M84" s="9">
        <v>-2.0294899186928421E-8</v>
      </c>
      <c r="N84" s="9">
        <v>-1.417457314030762E-7</v>
      </c>
      <c r="O84" s="9">
        <v>-2.0990487713467428E-6</v>
      </c>
      <c r="P84" s="9">
        <v>-3.0762335055052667E-8</v>
      </c>
      <c r="Q84" s="9">
        <v>-3.5249343616699728E-2</v>
      </c>
      <c r="R84" s="9">
        <v>-1.715694401980002E-3</v>
      </c>
      <c r="S84" s="9">
        <v>-3.9719264283071187E-3</v>
      </c>
      <c r="T84" s="9">
        <v>-1.188371392223489E-2</v>
      </c>
      <c r="U84" s="9">
        <v>-9.1094809232309098E-4</v>
      </c>
      <c r="V84" s="9">
        <v>-2.0746398752388231E-2</v>
      </c>
      <c r="W84" s="9">
        <v>-4.809349604771886</v>
      </c>
      <c r="X84" s="9">
        <v>-2.6704900174587181</v>
      </c>
      <c r="Y84" s="9">
        <v>-4.4427772410804218</v>
      </c>
      <c r="Z84" s="9">
        <v>-6.0378207380078821E-6</v>
      </c>
      <c r="AA84" s="9">
        <v>-4.333984750831168</v>
      </c>
      <c r="AB84" s="9">
        <f t="shared" si="60"/>
        <v>-2.2499999999999999E-4</v>
      </c>
      <c r="AC84" s="9">
        <f t="shared" si="79"/>
        <v>7.7205811964720669E-5</v>
      </c>
      <c r="AD84" s="9">
        <f t="shared" si="80"/>
        <v>4.5663523170588944E-12</v>
      </c>
      <c r="AE84" s="9">
        <f t="shared" si="81"/>
        <v>3.1892789565692142E-11</v>
      </c>
      <c r="AF84" s="9">
        <f t="shared" si="82"/>
        <v>4.7228597355301708E-10</v>
      </c>
      <c r="AG84" s="9">
        <f t="shared" si="83"/>
        <v>6.92152538738685E-12</v>
      </c>
      <c r="AH84" s="9">
        <f t="shared" si="84"/>
        <v>7.9311023137574393E-6</v>
      </c>
      <c r="AI84" s="9">
        <f t="shared" si="85"/>
        <v>3.8603124044550044E-7</v>
      </c>
      <c r="AJ84" s="9">
        <f t="shared" si="86"/>
        <v>8.936834463691017E-7</v>
      </c>
      <c r="AK84" s="9">
        <f t="shared" si="87"/>
        <v>2.6738356325028502E-6</v>
      </c>
      <c r="AL84" s="9">
        <f t="shared" si="88"/>
        <v>2.0496332077269546E-7</v>
      </c>
      <c r="AM84" s="9">
        <f t="shared" si="89"/>
        <v>4.6679397192873521E-6</v>
      </c>
      <c r="AN84" s="9">
        <f t="shared" si="90"/>
        <v>1.0821036610736744E-3</v>
      </c>
      <c r="AO84" s="9">
        <f t="shared" si="91"/>
        <v>6.0086025392821151E-4</v>
      </c>
      <c r="AP84" s="9">
        <f t="shared" si="92"/>
        <v>9.9962487924309495E-4</v>
      </c>
      <c r="AQ84" s="9">
        <f t="shared" si="93"/>
        <v>1.3585096660517735E-9</v>
      </c>
      <c r="AR84" s="9">
        <f t="shared" si="94"/>
        <v>9.7514656893701271E-4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621787.383000592</v>
      </c>
      <c r="M85" s="9">
        <v>0.19456775969130341</v>
      </c>
      <c r="N85" s="9">
        <v>0.23782397123611759</v>
      </c>
      <c r="O85" s="9">
        <v>0.2116479886994842</v>
      </c>
      <c r="P85" s="9">
        <v>8.0342879320842817E-2</v>
      </c>
      <c r="Q85" s="9">
        <v>79572.362904384398</v>
      </c>
      <c r="R85" s="9">
        <v>4376.6843600377961</v>
      </c>
      <c r="S85" s="9">
        <v>3863.4671979815448</v>
      </c>
      <c r="T85" s="9">
        <v>13878.535196284131</v>
      </c>
      <c r="U85" s="9">
        <v>16.535667421168629</v>
      </c>
      <c r="V85" s="9">
        <v>1231.365127438203</v>
      </c>
      <c r="W85" s="9">
        <v>3083246.372845721</v>
      </c>
      <c r="X85" s="9">
        <v>57022415.464733012</v>
      </c>
      <c r="Y85" s="9">
        <v>456029.43693387148</v>
      </c>
      <c r="Z85" s="9">
        <v>8.8987596271714331</v>
      </c>
      <c r="AA85" s="9">
        <v>15573660.870985311</v>
      </c>
      <c r="AB85" s="9">
        <f t="shared" si="60"/>
        <v>7.4099999999999998E-9</v>
      </c>
      <c r="AC85" s="9">
        <f t="shared" si="79"/>
        <v>4.6074445080343867E-3</v>
      </c>
      <c r="AD85" s="9">
        <f t="shared" si="80"/>
        <v>1.4417470993125583E-9</v>
      </c>
      <c r="AE85" s="9">
        <f t="shared" si="81"/>
        <v>1.7622756268596314E-9</v>
      </c>
      <c r="AF85" s="9">
        <f t="shared" si="82"/>
        <v>1.5683115962631779E-9</v>
      </c>
      <c r="AG85" s="9">
        <f t="shared" si="83"/>
        <v>5.9534073576744525E-10</v>
      </c>
      <c r="AH85" s="9">
        <f t="shared" si="84"/>
        <v>5.8963120912148832E-4</v>
      </c>
      <c r="AI85" s="9">
        <f t="shared" si="85"/>
        <v>3.2431231107880068E-5</v>
      </c>
      <c r="AJ85" s="9">
        <f t="shared" si="86"/>
        <v>2.8628291937043246E-5</v>
      </c>
      <c r="AK85" s="9">
        <f t="shared" si="87"/>
        <v>1.0283994580446541E-4</v>
      </c>
      <c r="AL85" s="9">
        <f t="shared" si="88"/>
        <v>1.2252929559085954E-7</v>
      </c>
      <c r="AM85" s="9">
        <f t="shared" si="89"/>
        <v>9.1244155943170841E-6</v>
      </c>
      <c r="AN85" s="9">
        <f t="shared" si="90"/>
        <v>2.2846855622786794E-2</v>
      </c>
      <c r="AO85" s="9">
        <f t="shared" si="91"/>
        <v>0.42253609859367158</v>
      </c>
      <c r="AP85" s="9">
        <f t="shared" si="92"/>
        <v>3.3791781276799877E-3</v>
      </c>
      <c r="AQ85" s="9">
        <f t="shared" si="93"/>
        <v>6.5939808837340321E-8</v>
      </c>
      <c r="AR85" s="9">
        <f t="shared" si="94"/>
        <v>0.11540082705400115</v>
      </c>
    </row>
    <row r="86" spans="1:44" ht="63.5" x14ac:dyDescent="0.35">
      <c r="A86" s="9" t="s">
        <v>145</v>
      </c>
      <c r="B86" s="9" t="s">
        <v>75</v>
      </c>
      <c r="C86" s="9" t="s">
        <v>163</v>
      </c>
      <c r="D86" s="9" t="s">
        <v>175</v>
      </c>
      <c r="E86" s="9" t="s">
        <v>128</v>
      </c>
      <c r="F86" s="9" t="s">
        <v>58</v>
      </c>
      <c r="G86" s="9" t="s">
        <v>167</v>
      </c>
      <c r="H86" s="9">
        <v>1.18E-2</v>
      </c>
      <c r="I86" s="9" t="s">
        <v>183</v>
      </c>
      <c r="J86" s="9" t="b">
        <v>0</v>
      </c>
      <c r="L86" s="9">
        <v>0.1166849162483769</v>
      </c>
      <c r="M86" s="9">
        <v>1.1409806272136249E-8</v>
      </c>
      <c r="N86" s="9">
        <v>6.7362584823021197E-9</v>
      </c>
      <c r="O86" s="9">
        <v>2.8151250561831712E-8</v>
      </c>
      <c r="P86" s="9">
        <v>3.5225485837969301E-9</v>
      </c>
      <c r="Q86" s="9">
        <v>0.1073870852111657</v>
      </c>
      <c r="R86" s="9">
        <v>4.2130528014015317E-4</v>
      </c>
      <c r="S86" s="9">
        <v>4.2524254066659357E-4</v>
      </c>
      <c r="T86" s="9">
        <v>1.2707287633450489E-3</v>
      </c>
      <c r="U86" s="9">
        <v>5.8567719257282451E-6</v>
      </c>
      <c r="V86" s="9">
        <v>1.086690437102553E-4</v>
      </c>
      <c r="W86" s="9">
        <v>0.13850912597950021</v>
      </c>
      <c r="X86" s="9">
        <v>1.4242972100683551</v>
      </c>
      <c r="Y86" s="9">
        <v>0.2056307766627789</v>
      </c>
      <c r="Z86" s="9">
        <v>3.777136812406079E-6</v>
      </c>
      <c r="AA86" s="9">
        <v>7.4928070276811027</v>
      </c>
      <c r="AB86" s="9">
        <f t="shared" si="60"/>
        <v>1.18E-2</v>
      </c>
      <c r="AC86" s="9">
        <f t="shared" si="79"/>
        <v>1.3768820117308475E-3</v>
      </c>
      <c r="AD86" s="9">
        <f t="shared" si="80"/>
        <v>1.3463571401120774E-10</v>
      </c>
      <c r="AE86" s="9">
        <f t="shared" si="81"/>
        <v>7.9487850091165011E-11</v>
      </c>
      <c r="AF86" s="9">
        <f t="shared" si="82"/>
        <v>3.3218475662961417E-10</v>
      </c>
      <c r="AG86" s="9">
        <f t="shared" si="83"/>
        <v>4.1566073288803777E-11</v>
      </c>
      <c r="AH86" s="9">
        <f t="shared" si="84"/>
        <v>1.2671676054917553E-3</v>
      </c>
      <c r="AI86" s="9">
        <f t="shared" si="85"/>
        <v>4.9714023056538075E-6</v>
      </c>
      <c r="AJ86" s="9">
        <f t="shared" si="86"/>
        <v>5.0178619798658041E-6</v>
      </c>
      <c r="AK86" s="9">
        <f t="shared" si="87"/>
        <v>1.4994599407471577E-5</v>
      </c>
      <c r="AL86" s="9">
        <f t="shared" si="88"/>
        <v>6.9109908723593286E-8</v>
      </c>
      <c r="AM86" s="9">
        <f t="shared" si="89"/>
        <v>1.2822947157810126E-6</v>
      </c>
      <c r="AN86" s="9">
        <f t="shared" si="90"/>
        <v>1.6344076865581025E-3</v>
      </c>
      <c r="AO86" s="9">
        <f t="shared" si="91"/>
        <v>1.680670707880659E-2</v>
      </c>
      <c r="AP86" s="9">
        <f t="shared" si="92"/>
        <v>2.4264431646207909E-3</v>
      </c>
      <c r="AQ86" s="9">
        <f t="shared" si="93"/>
        <v>4.4570214386391731E-8</v>
      </c>
      <c r="AR86" s="9">
        <f t="shared" si="94"/>
        <v>8.8415122926637016E-2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22.96223402999842</v>
      </c>
      <c r="M87" s="9">
        <v>4.9562614332432531E-6</v>
      </c>
      <c r="N87" s="9">
        <v>5.7137599933757229E-7</v>
      </c>
      <c r="O87" s="9">
        <v>4.3819049489344228E-7</v>
      </c>
      <c r="P87" s="9">
        <v>1.6485137466710291E-6</v>
      </c>
      <c r="Q87" s="9">
        <v>1.458473090908958</v>
      </c>
      <c r="R87" s="9">
        <v>9.4648532907482E-2</v>
      </c>
      <c r="S87" s="9">
        <v>8.1510165265010814E-2</v>
      </c>
      <c r="T87" s="9">
        <v>0.30751302092966859</v>
      </c>
      <c r="U87" s="9">
        <v>4.388978012796866E-5</v>
      </c>
      <c r="V87" s="9">
        <v>2.794843936180379E-2</v>
      </c>
      <c r="W87" s="9">
        <v>9.6891418054915111</v>
      </c>
      <c r="X87" s="9">
        <v>18.809908661639589</v>
      </c>
      <c r="Y87" s="9">
        <v>0.80783478274391929</v>
      </c>
      <c r="Z87" s="9">
        <v>9.4943435049535949E-6</v>
      </c>
      <c r="AA87" s="9">
        <v>312.62067549648089</v>
      </c>
      <c r="AB87" s="9">
        <f t="shared" si="60"/>
        <v>3.5211267605633799E-4</v>
      </c>
      <c r="AC87" s="9">
        <f t="shared" si="79"/>
        <v>8.085293672534655E-3</v>
      </c>
      <c r="AD87" s="9">
        <f t="shared" si="80"/>
        <v>1.745162476494103E-9</v>
      </c>
      <c r="AE87" s="9">
        <f t="shared" si="81"/>
        <v>2.01188732161117E-10</v>
      </c>
      <c r="AF87" s="9">
        <f t="shared" si="82"/>
        <v>1.5429242777938108E-10</v>
      </c>
      <c r="AG87" s="9">
        <f t="shared" si="83"/>
        <v>5.8046258685599613E-10</v>
      </c>
      <c r="AH87" s="9">
        <f t="shared" si="84"/>
        <v>5.1354686299611189E-4</v>
      </c>
      <c r="AI87" s="9">
        <f t="shared" si="85"/>
        <v>3.3326948206859858E-5</v>
      </c>
      <c r="AJ87" s="9">
        <f t="shared" si="86"/>
        <v>2.8700762417257324E-5</v>
      </c>
      <c r="AK87" s="9">
        <f t="shared" si="87"/>
        <v>1.0827923272171428E-4</v>
      </c>
      <c r="AL87" s="9">
        <f t="shared" si="88"/>
        <v>1.545414793238333E-8</v>
      </c>
      <c r="AM87" s="9">
        <f t="shared" si="89"/>
        <v>9.8409997752830242E-6</v>
      </c>
      <c r="AN87" s="9">
        <f t="shared" si="90"/>
        <v>3.4116696498209544E-3</v>
      </c>
      <c r="AO87" s="9">
        <f t="shared" si="91"/>
        <v>6.6232072752252071E-3</v>
      </c>
      <c r="AP87" s="9">
        <f t="shared" si="92"/>
        <v>2.8444886716335184E-4</v>
      </c>
      <c r="AQ87" s="9">
        <f t="shared" si="93"/>
        <v>3.3430786989273217E-9</v>
      </c>
      <c r="AR87" s="9">
        <f t="shared" si="94"/>
        <v>0.11007770263960594</v>
      </c>
    </row>
    <row r="88" spans="1:44" ht="63.5" x14ac:dyDescent="0.35">
      <c r="A88" s="9" t="s">
        <v>133</v>
      </c>
      <c r="B88" s="9" t="s">
        <v>63</v>
      </c>
      <c r="C88" s="9" t="s">
        <v>105</v>
      </c>
      <c r="D88" s="9" t="s">
        <v>168</v>
      </c>
      <c r="E88" s="9" t="s">
        <v>128</v>
      </c>
      <c r="F88" s="9" t="s">
        <v>58</v>
      </c>
      <c r="G88" s="9" t="s">
        <v>167</v>
      </c>
      <c r="H88" s="9">
        <v>-0.9</v>
      </c>
      <c r="I88" s="9" t="s">
        <v>183</v>
      </c>
      <c r="J88" s="9" t="b">
        <v>0</v>
      </c>
      <c r="L88" s="9">
        <v>2.87502710658997E-3</v>
      </c>
      <c r="M88" s="9">
        <v>6.40400900706044E-10</v>
      </c>
      <c r="N88" s="9">
        <v>9.9249986489252954E-11</v>
      </c>
      <c r="O88" s="9">
        <v>4.2705731713441483E-10</v>
      </c>
      <c r="P88" s="9">
        <v>2.9171847301830369E-10</v>
      </c>
      <c r="Q88" s="9">
        <v>2.179555911346088E-4</v>
      </c>
      <c r="R88" s="9">
        <v>2.1999452579619201E-5</v>
      </c>
      <c r="S88" s="9">
        <v>1.8569357888763151E-5</v>
      </c>
      <c r="T88" s="9">
        <v>7.7900853514312744E-5</v>
      </c>
      <c r="U88" s="9">
        <v>2.027475377547376E-8</v>
      </c>
      <c r="V88" s="9">
        <v>7.0878994331886151E-6</v>
      </c>
      <c r="W88" s="9">
        <v>7.9903281695638262E-3</v>
      </c>
      <c r="X88" s="9">
        <v>5.9009949067557577E-2</v>
      </c>
      <c r="Y88" s="9">
        <v>2.4460825454261691E-4</v>
      </c>
      <c r="Z88" s="9">
        <v>1.1206741322240461E-8</v>
      </c>
      <c r="AA88" s="9">
        <v>4.4941225372455498E-2</v>
      </c>
      <c r="AB88" s="9">
        <f t="shared" si="60"/>
        <v>-0.9</v>
      </c>
      <c r="AC88" s="9">
        <f t="shared" si="79"/>
        <v>-2.5875243959309732E-3</v>
      </c>
      <c r="AD88" s="9">
        <f t="shared" si="80"/>
        <v>-5.7636081063543958E-10</v>
      </c>
      <c r="AE88" s="9">
        <f t="shared" si="81"/>
        <v>-8.9324987840327664E-11</v>
      </c>
      <c r="AF88" s="9">
        <f t="shared" si="82"/>
        <v>-3.8435158542097336E-10</v>
      </c>
      <c r="AG88" s="9">
        <f t="shared" si="83"/>
        <v>-2.6254662571647334E-10</v>
      </c>
      <c r="AH88" s="9">
        <f t="shared" si="84"/>
        <v>-1.9616003202114793E-4</v>
      </c>
      <c r="AI88" s="9">
        <f t="shared" si="85"/>
        <v>-1.979950732165728E-5</v>
      </c>
      <c r="AJ88" s="9">
        <f t="shared" si="86"/>
        <v>-1.6712422099886838E-5</v>
      </c>
      <c r="AK88" s="9">
        <f t="shared" si="87"/>
        <v>-7.0110768162881467E-5</v>
      </c>
      <c r="AL88" s="9">
        <f t="shared" si="88"/>
        <v>-1.8247278397926385E-8</v>
      </c>
      <c r="AM88" s="9">
        <f t="shared" si="89"/>
        <v>-6.3791094898697534E-6</v>
      </c>
      <c r="AN88" s="9">
        <f t="shared" si="90"/>
        <v>-7.1912953526074436E-3</v>
      </c>
      <c r="AO88" s="9">
        <f t="shared" si="91"/>
        <v>-5.3108954160801823E-2</v>
      </c>
      <c r="AP88" s="9">
        <f t="shared" si="92"/>
        <v>-2.2014742908835522E-4</v>
      </c>
      <c r="AQ88" s="9">
        <f t="shared" si="93"/>
        <v>-1.0086067190016415E-8</v>
      </c>
      <c r="AR88" s="9">
        <f t="shared" si="94"/>
        <v>-4.0447102835209948E-2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6.4319468675877275E-2</v>
      </c>
      <c r="AD95" s="9">
        <f t="shared" si="96"/>
        <v>2.299715370397298E-9</v>
      </c>
      <c r="AE95" s="9">
        <f t="shared" si="96"/>
        <v>7.1356480310831545E-10</v>
      </c>
      <c r="AF95" s="9">
        <f t="shared" si="96"/>
        <v>2.235844947309803E-9</v>
      </c>
      <c r="AG95" s="9">
        <f t="shared" si="96"/>
        <v>-4.7836191014111166E-10</v>
      </c>
      <c r="AH95" s="9">
        <f t="shared" si="96"/>
        <v>1.1510543270193017E-4</v>
      </c>
      <c r="AI95" s="9">
        <f t="shared" si="96"/>
        <v>5.6090196636233392E-5</v>
      </c>
      <c r="AJ95" s="9">
        <f t="shared" si="96"/>
        <v>-2.2873060809397113E-4</v>
      </c>
      <c r="AK95" s="9">
        <f t="shared" si="96"/>
        <v>-1.0568316962701761E-3</v>
      </c>
      <c r="AL95" s="9">
        <f t="shared" si="96"/>
        <v>2.758353085651202E-7</v>
      </c>
      <c r="AM95" s="9">
        <f t="shared" si="96"/>
        <v>9.3678363361420373E-6</v>
      </c>
      <c r="AN95" s="9">
        <f t="shared" si="96"/>
        <v>9.0786535055326391E-3</v>
      </c>
      <c r="AO95" s="9">
        <f t="shared" si="96"/>
        <v>-6.8496900733942656E-2</v>
      </c>
      <c r="AP95" s="9">
        <f t="shared" si="96"/>
        <v>3.3345465702472581E-4</v>
      </c>
      <c r="AQ95" s="9">
        <f t="shared" si="96"/>
        <v>6.3514326901130732E-9</v>
      </c>
      <c r="AR95" s="9">
        <f t="shared" si="96"/>
        <v>0.11141421974228616</v>
      </c>
    </row>
    <row r="96" spans="1:44" ht="76" x14ac:dyDescent="0.35">
      <c r="A96" s="9" t="s">
        <v>148</v>
      </c>
      <c r="B96" s="9" t="s">
        <v>79</v>
      </c>
      <c r="C96" s="9" t="s">
        <v>162</v>
      </c>
      <c r="D96" s="9" t="s">
        <v>175</v>
      </c>
      <c r="E96" s="9" t="s">
        <v>129</v>
      </c>
      <c r="F96" s="9" t="s">
        <v>59</v>
      </c>
      <c r="G96" s="9" t="s">
        <v>167</v>
      </c>
      <c r="H96" s="9">
        <v>1.67E-9</v>
      </c>
      <c r="I96" s="9" t="s">
        <v>183</v>
      </c>
      <c r="J96" s="9" t="b">
        <v>0</v>
      </c>
      <c r="L96" s="9">
        <v>871053.3430391514</v>
      </c>
      <c r="M96" s="9">
        <v>6.6101223812076212E-2</v>
      </c>
      <c r="N96" s="9">
        <v>0.4537746860324503</v>
      </c>
      <c r="O96" s="9">
        <v>0.59274382683320515</v>
      </c>
      <c r="P96" s="9">
        <v>7.9092824507988518E-2</v>
      </c>
      <c r="Q96" s="9">
        <v>42997.090134184662</v>
      </c>
      <c r="R96" s="9">
        <v>3974.439172710679</v>
      </c>
      <c r="S96" s="9">
        <v>3563.5689588747291</v>
      </c>
      <c r="T96" s="9">
        <v>10758.52582204437</v>
      </c>
      <c r="U96" s="9">
        <v>31.26635035102306</v>
      </c>
      <c r="V96" s="9">
        <v>955.39856425976961</v>
      </c>
      <c r="W96" s="9">
        <v>5328917.1936384821</v>
      </c>
      <c r="X96" s="9">
        <v>26239251.09532807</v>
      </c>
      <c r="Y96" s="9">
        <v>251231.6140693441</v>
      </c>
      <c r="Z96" s="9">
        <v>45.650653279734499</v>
      </c>
      <c r="AA96" s="9">
        <v>11098485.69268344</v>
      </c>
      <c r="AB96" s="9">
        <f t="shared" si="95"/>
        <v>1.67E-9</v>
      </c>
      <c r="AC96" s="9">
        <f t="shared" ref="AC96:AC112" si="97">AB96*L96</f>
        <v>1.4546590828753828E-3</v>
      </c>
      <c r="AD96" s="9">
        <f t="shared" ref="AD96:AD112" si="98">AB96*M96</f>
        <v>1.1038904376616728E-10</v>
      </c>
      <c r="AE96" s="9">
        <f t="shared" ref="AE96:AE112" si="99">AB96*N96</f>
        <v>7.5780372567419207E-10</v>
      </c>
      <c r="AF96" s="9">
        <f t="shared" ref="AF96:AF112" si="100">AB96*O96</f>
        <v>9.8988219081145253E-10</v>
      </c>
      <c r="AG96" s="9">
        <f t="shared" ref="AG96:AG112" si="101">AB96*P96</f>
        <v>1.3208501692834082E-10</v>
      </c>
      <c r="AH96" s="9">
        <f t="shared" ref="AH96:AH112" si="102">AB96*Q96</f>
        <v>7.1805140524088386E-5</v>
      </c>
      <c r="AI96" s="9">
        <f t="shared" ref="AI96:AI112" si="103">AB96*R96</f>
        <v>6.6373134184268344E-6</v>
      </c>
      <c r="AJ96" s="9">
        <f t="shared" ref="AJ96:AJ112" si="104">AB96*S96</f>
        <v>5.9511601613207973E-6</v>
      </c>
      <c r="AK96" s="9">
        <f t="shared" ref="AK96:AK112" si="105">AB96*T96</f>
        <v>1.7966738122814098E-5</v>
      </c>
      <c r="AL96" s="9">
        <f t="shared" ref="AL96:AL112" si="106">AB96*U96</f>
        <v>5.2214805086208514E-8</v>
      </c>
      <c r="AM96" s="9">
        <f t="shared" ref="AM96:AM112" si="107">AB96*V96</f>
        <v>1.5955156023138152E-6</v>
      </c>
      <c r="AN96" s="9">
        <f t="shared" ref="AN96:AN112" si="108">AB96*W96</f>
        <v>8.8992917133762645E-3</v>
      </c>
      <c r="AO96" s="9">
        <f t="shared" ref="AO96:AO112" si="109">AB96*X96</f>
        <v>4.3819549329197877E-2</v>
      </c>
      <c r="AP96" s="9">
        <f t="shared" ref="AP96:AP112" si="110">AB96*Y96</f>
        <v>4.1955679549580466E-4</v>
      </c>
      <c r="AQ96" s="9">
        <f t="shared" ref="AQ96:AQ112" si="111">AB96*Z96</f>
        <v>7.6236590977156615E-8</v>
      </c>
      <c r="AR96" s="9">
        <f t="shared" ref="AR96:AR112" si="112">AB96*AA96</f>
        <v>1.8534471106781344E-2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22.96223402999842</v>
      </c>
      <c r="M97" s="9">
        <v>4.9562614332432531E-6</v>
      </c>
      <c r="N97" s="9">
        <v>5.7137599933757229E-7</v>
      </c>
      <c r="O97" s="9">
        <v>4.3819049489344228E-7</v>
      </c>
      <c r="P97" s="9">
        <v>1.6485137466710291E-6</v>
      </c>
      <c r="Q97" s="9">
        <v>1.458473090908958</v>
      </c>
      <c r="R97" s="9">
        <v>9.4648532907482E-2</v>
      </c>
      <c r="S97" s="9">
        <v>8.1510165265010814E-2</v>
      </c>
      <c r="T97" s="9">
        <v>0.30751302092966859</v>
      </c>
      <c r="U97" s="9">
        <v>4.388978012796866E-5</v>
      </c>
      <c r="V97" s="9">
        <v>2.794843936180379E-2</v>
      </c>
      <c r="W97" s="9">
        <v>9.6891418054915111</v>
      </c>
      <c r="X97" s="9">
        <v>18.809908661639589</v>
      </c>
      <c r="Y97" s="9">
        <v>0.80783478274391929</v>
      </c>
      <c r="Z97" s="9">
        <v>9.4943435049535949E-6</v>
      </c>
      <c r="AA97" s="9">
        <v>312.62067549648089</v>
      </c>
      <c r="AB97" s="9">
        <f t="shared" si="95"/>
        <v>3.5211267605633799E-4</v>
      </c>
      <c r="AC97" s="9">
        <f t="shared" si="97"/>
        <v>8.085293672534655E-3</v>
      </c>
      <c r="AD97" s="9">
        <f t="shared" si="98"/>
        <v>1.745162476494103E-9</v>
      </c>
      <c r="AE97" s="9">
        <f t="shared" si="99"/>
        <v>2.01188732161117E-10</v>
      </c>
      <c r="AF97" s="9">
        <f t="shared" si="100"/>
        <v>1.5429242777938108E-10</v>
      </c>
      <c r="AG97" s="9">
        <f t="shared" si="101"/>
        <v>5.8046258685599613E-10</v>
      </c>
      <c r="AH97" s="9">
        <f t="shared" si="102"/>
        <v>5.1354686299611189E-4</v>
      </c>
      <c r="AI97" s="9">
        <f t="shared" si="103"/>
        <v>3.3326948206859858E-5</v>
      </c>
      <c r="AJ97" s="9">
        <f t="shared" si="104"/>
        <v>2.8700762417257324E-5</v>
      </c>
      <c r="AK97" s="9">
        <f t="shared" si="105"/>
        <v>1.0827923272171428E-4</v>
      </c>
      <c r="AL97" s="9">
        <f t="shared" si="106"/>
        <v>1.545414793238333E-8</v>
      </c>
      <c r="AM97" s="9">
        <f t="shared" si="107"/>
        <v>9.8409997752830242E-6</v>
      </c>
      <c r="AN97" s="9">
        <f t="shared" si="108"/>
        <v>3.4116696498209544E-3</v>
      </c>
      <c r="AO97" s="9">
        <f t="shared" si="109"/>
        <v>6.6232072752252071E-3</v>
      </c>
      <c r="AP97" s="9">
        <f t="shared" si="110"/>
        <v>2.8444886716335184E-4</v>
      </c>
      <c r="AQ97" s="9">
        <f t="shared" si="111"/>
        <v>3.3430786989273217E-9</v>
      </c>
      <c r="AR97" s="9">
        <f t="shared" si="112"/>
        <v>0.11007770263960594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-0.34313694206542522</v>
      </c>
      <c r="M98" s="9">
        <v>-2.0294899186928421E-8</v>
      </c>
      <c r="N98" s="9">
        <v>-1.417457314030762E-7</v>
      </c>
      <c r="O98" s="9">
        <v>-2.0990487713467428E-6</v>
      </c>
      <c r="P98" s="9">
        <v>-3.0762335055052667E-8</v>
      </c>
      <c r="Q98" s="9">
        <v>-3.5249343616699728E-2</v>
      </c>
      <c r="R98" s="9">
        <v>-1.715694401980002E-3</v>
      </c>
      <c r="S98" s="9">
        <v>-3.9719264283071187E-3</v>
      </c>
      <c r="T98" s="9">
        <v>-1.188371392223489E-2</v>
      </c>
      <c r="U98" s="9">
        <v>-9.1094809232309098E-4</v>
      </c>
      <c r="V98" s="9">
        <v>-2.0746398752388231E-2</v>
      </c>
      <c r="W98" s="9">
        <v>-4.809349604771886</v>
      </c>
      <c r="X98" s="9">
        <v>-2.6704900174587181</v>
      </c>
      <c r="Y98" s="9">
        <v>-4.4427772410804218</v>
      </c>
      <c r="Z98" s="9">
        <v>-6.0378207380078821E-6</v>
      </c>
      <c r="AA98" s="9">
        <v>-4.333984750831168</v>
      </c>
      <c r="AB98" s="9">
        <f t="shared" si="95"/>
        <v>-2.2499999999999999E-4</v>
      </c>
      <c r="AC98" s="9">
        <f t="shared" si="97"/>
        <v>7.7205811964720669E-5</v>
      </c>
      <c r="AD98" s="9">
        <f t="shared" si="98"/>
        <v>4.5663523170588944E-12</v>
      </c>
      <c r="AE98" s="9">
        <f t="shared" si="99"/>
        <v>3.1892789565692142E-11</v>
      </c>
      <c r="AF98" s="9">
        <f t="shared" si="100"/>
        <v>4.7228597355301708E-10</v>
      </c>
      <c r="AG98" s="9">
        <f t="shared" si="101"/>
        <v>6.92152538738685E-12</v>
      </c>
      <c r="AH98" s="9">
        <f t="shared" si="102"/>
        <v>7.9311023137574393E-6</v>
      </c>
      <c r="AI98" s="9">
        <f t="shared" si="103"/>
        <v>3.8603124044550044E-7</v>
      </c>
      <c r="AJ98" s="9">
        <f t="shared" si="104"/>
        <v>8.936834463691017E-7</v>
      </c>
      <c r="AK98" s="9">
        <f t="shared" si="105"/>
        <v>2.6738356325028502E-6</v>
      </c>
      <c r="AL98" s="9">
        <f t="shared" si="106"/>
        <v>2.0496332077269546E-7</v>
      </c>
      <c r="AM98" s="9">
        <f t="shared" si="107"/>
        <v>4.6679397192873521E-6</v>
      </c>
      <c r="AN98" s="9">
        <f t="shared" si="108"/>
        <v>1.0821036610736744E-3</v>
      </c>
      <c r="AO98" s="9">
        <f t="shared" si="109"/>
        <v>6.0086025392821151E-4</v>
      </c>
      <c r="AP98" s="9">
        <f t="shared" si="110"/>
        <v>9.9962487924309495E-4</v>
      </c>
      <c r="AQ98" s="9">
        <f t="shared" si="111"/>
        <v>1.3585096660517735E-9</v>
      </c>
      <c r="AR98" s="9">
        <f t="shared" si="112"/>
        <v>9.7514656893701271E-4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0.1166849162483769</v>
      </c>
      <c r="M99" s="9">
        <v>1.1409806272136249E-8</v>
      </c>
      <c r="N99" s="9">
        <v>6.7362584823021197E-9</v>
      </c>
      <c r="O99" s="9">
        <v>2.8151250561831712E-8</v>
      </c>
      <c r="P99" s="9">
        <v>3.5225485837969301E-9</v>
      </c>
      <c r="Q99" s="9">
        <v>0.1073870852111657</v>
      </c>
      <c r="R99" s="9">
        <v>4.2130528014015317E-4</v>
      </c>
      <c r="S99" s="9">
        <v>4.2524254066659357E-4</v>
      </c>
      <c r="T99" s="9">
        <v>1.2707287633450489E-3</v>
      </c>
      <c r="U99" s="9">
        <v>5.8567719257282451E-6</v>
      </c>
      <c r="V99" s="9">
        <v>1.086690437102553E-4</v>
      </c>
      <c r="W99" s="9">
        <v>0.13850912597950021</v>
      </c>
      <c r="X99" s="9">
        <v>1.4242972100683551</v>
      </c>
      <c r="Y99" s="9">
        <v>0.2056307766627789</v>
      </c>
      <c r="Z99" s="9">
        <v>3.777136812406079E-6</v>
      </c>
      <c r="AA99" s="9">
        <v>7.4928070276811027</v>
      </c>
      <c r="AB99" s="9">
        <f t="shared" si="95"/>
        <v>2.1350000000000002E-3</v>
      </c>
      <c r="AC99" s="9">
        <f t="shared" si="97"/>
        <v>2.4912229619028471E-4</v>
      </c>
      <c r="AD99" s="9">
        <f t="shared" si="98"/>
        <v>2.4359936391010895E-11</v>
      </c>
      <c r="AE99" s="9">
        <f t="shared" si="99"/>
        <v>1.4381911859715026E-11</v>
      </c>
      <c r="AF99" s="9">
        <f t="shared" si="100"/>
        <v>6.0102919949510715E-11</v>
      </c>
      <c r="AG99" s="9">
        <f t="shared" si="101"/>
        <v>7.5206412264064458E-12</v>
      </c>
      <c r="AH99" s="9">
        <f t="shared" si="102"/>
        <v>2.2927142692583881E-4</v>
      </c>
      <c r="AI99" s="9">
        <f t="shared" si="103"/>
        <v>8.9948677309922706E-7</v>
      </c>
      <c r="AJ99" s="9">
        <f t="shared" si="104"/>
        <v>9.0789282432317731E-7</v>
      </c>
      <c r="AK99" s="9">
        <f t="shared" si="105"/>
        <v>2.7130059097416797E-6</v>
      </c>
      <c r="AL99" s="9">
        <f t="shared" si="106"/>
        <v>1.2504208061429805E-8</v>
      </c>
      <c r="AM99" s="9">
        <f t="shared" si="107"/>
        <v>2.320084083213951E-7</v>
      </c>
      <c r="AN99" s="9">
        <f t="shared" si="108"/>
        <v>2.95716983966233E-4</v>
      </c>
      <c r="AO99" s="9">
        <f t="shared" si="109"/>
        <v>3.0408745434959382E-3</v>
      </c>
      <c r="AP99" s="9">
        <f t="shared" si="110"/>
        <v>4.3902170817503299E-4</v>
      </c>
      <c r="AQ99" s="9">
        <f t="shared" si="111"/>
        <v>8.0641870944869789E-9</v>
      </c>
      <c r="AR99" s="9">
        <f t="shared" si="112"/>
        <v>1.5997143004099157E-2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5.3155032161866039E-2</v>
      </c>
      <c r="M100" s="9">
        <v>1.120616229977927E-8</v>
      </c>
      <c r="N100" s="9">
        <v>8.521970897612588E-10</v>
      </c>
      <c r="O100" s="9">
        <v>1.799229195143807E-8</v>
      </c>
      <c r="P100" s="9">
        <v>1.355661807486561E-8</v>
      </c>
      <c r="Q100" s="9">
        <v>3.9087265386522361E-3</v>
      </c>
      <c r="R100" s="9">
        <v>2.1763513603934931E-4</v>
      </c>
      <c r="S100" s="9">
        <v>2.1895682226120779E-4</v>
      </c>
      <c r="T100" s="9">
        <v>7.0663204835067243E-4</v>
      </c>
      <c r="U100" s="9">
        <v>2.4596082822238442E-7</v>
      </c>
      <c r="V100" s="9">
        <v>6.3167200222400847E-5</v>
      </c>
      <c r="W100" s="9">
        <v>3.2353954664470969E-2</v>
      </c>
      <c r="X100" s="9">
        <v>1.3469353304104379</v>
      </c>
      <c r="Y100" s="9">
        <v>3.8049955490645241E-3</v>
      </c>
      <c r="Z100" s="9">
        <v>1.3743614137695891E-7</v>
      </c>
      <c r="AA100" s="9">
        <v>0.73734226358305277</v>
      </c>
      <c r="AB100" s="9">
        <f t="shared" si="95"/>
        <v>0.24160000000000001</v>
      </c>
      <c r="AC100" s="9">
        <f t="shared" si="97"/>
        <v>1.2842255770306836E-2</v>
      </c>
      <c r="AD100" s="9">
        <f t="shared" si="98"/>
        <v>2.7074088116266719E-9</v>
      </c>
      <c r="AE100" s="9">
        <f t="shared" si="99"/>
        <v>2.0589081688632013E-10</v>
      </c>
      <c r="AF100" s="9">
        <f t="shared" si="100"/>
        <v>4.3469377354674375E-9</v>
      </c>
      <c r="AG100" s="9">
        <f t="shared" si="101"/>
        <v>3.2752789268875314E-9</v>
      </c>
      <c r="AH100" s="9">
        <f t="shared" si="102"/>
        <v>9.4434833173838027E-4</v>
      </c>
      <c r="AI100" s="9">
        <f t="shared" si="103"/>
        <v>5.2580648867106795E-5</v>
      </c>
      <c r="AJ100" s="9">
        <f t="shared" si="104"/>
        <v>5.2899968258307804E-5</v>
      </c>
      <c r="AK100" s="9">
        <f t="shared" si="105"/>
        <v>1.7072230288152246E-4</v>
      </c>
      <c r="AL100" s="9">
        <f t="shared" si="106"/>
        <v>5.9424136098528077E-8</v>
      </c>
      <c r="AM100" s="9">
        <f t="shared" si="107"/>
        <v>1.5261195573732046E-5</v>
      </c>
      <c r="AN100" s="9">
        <f t="shared" si="108"/>
        <v>7.8167154469361861E-3</v>
      </c>
      <c r="AO100" s="9">
        <f t="shared" si="109"/>
        <v>0.3254195758271618</v>
      </c>
      <c r="AP100" s="9">
        <f t="shared" si="110"/>
        <v>9.1928692465398907E-4</v>
      </c>
      <c r="AQ100" s="9">
        <f t="shared" si="111"/>
        <v>3.320457175667327E-8</v>
      </c>
      <c r="AR100" s="9">
        <f t="shared" si="112"/>
        <v>0.17814189088166554</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1.0261465999633719E-4</v>
      </c>
      <c r="M101" s="9">
        <v>1.2101361359075391E-11</v>
      </c>
      <c r="N101" s="9">
        <v>2.7598769573301289E-11</v>
      </c>
      <c r="O101" s="9">
        <v>4.9951206064625648E-11</v>
      </c>
      <c r="P101" s="9">
        <v>6.8175700259157528E-12</v>
      </c>
      <c r="Q101" s="9">
        <v>5.3563695797392923E-5</v>
      </c>
      <c r="R101" s="9">
        <v>4.5703558255720568E-7</v>
      </c>
      <c r="S101" s="9">
        <v>5.2108835080087819E-7</v>
      </c>
      <c r="T101" s="9">
        <v>1.3156226160030081E-6</v>
      </c>
      <c r="U101" s="9">
        <v>3.9082748899020852E-9</v>
      </c>
      <c r="V101" s="9">
        <v>1.179517949955203E-7</v>
      </c>
      <c r="W101" s="9">
        <v>3.4125696690641768E-4</v>
      </c>
      <c r="X101" s="9">
        <v>1.2482580795831429E-3</v>
      </c>
      <c r="Y101" s="9">
        <v>2.0393997182536599E-4</v>
      </c>
      <c r="Z101" s="9">
        <v>1.3559129387036461E-9</v>
      </c>
      <c r="AA101" s="9">
        <v>4.2323828897079026E-3</v>
      </c>
      <c r="AB101" s="9">
        <f t="shared" si="95"/>
        <v>0.22500000000000001</v>
      </c>
      <c r="AC101" s="9">
        <f t="shared" si="97"/>
        <v>2.3088298499175871E-5</v>
      </c>
      <c r="AD101" s="9">
        <f t="shared" si="98"/>
        <v>2.7228063057919632E-12</v>
      </c>
      <c r="AE101" s="9">
        <f t="shared" si="99"/>
        <v>6.20972315399279E-12</v>
      </c>
      <c r="AF101" s="9">
        <f t="shared" si="100"/>
        <v>1.1239021364540771E-11</v>
      </c>
      <c r="AG101" s="9">
        <f t="shared" si="101"/>
        <v>1.5339532558310443E-12</v>
      </c>
      <c r="AH101" s="9">
        <f t="shared" si="102"/>
        <v>1.2051831554413408E-5</v>
      </c>
      <c r="AI101" s="9">
        <f t="shared" si="103"/>
        <v>1.0283300607537128E-7</v>
      </c>
      <c r="AJ101" s="9">
        <f t="shared" si="104"/>
        <v>1.1724487893019759E-7</v>
      </c>
      <c r="AK101" s="9">
        <f t="shared" si="105"/>
        <v>2.960150886006768E-7</v>
      </c>
      <c r="AL101" s="9">
        <f t="shared" si="106"/>
        <v>8.7936185022796924E-10</v>
      </c>
      <c r="AM101" s="9">
        <f t="shared" si="107"/>
        <v>2.653915387399207E-8</v>
      </c>
      <c r="AN101" s="9">
        <f t="shared" si="108"/>
        <v>7.6782817553943975E-5</v>
      </c>
      <c r="AO101" s="9">
        <f t="shared" si="109"/>
        <v>2.8085806790620717E-4</v>
      </c>
      <c r="AP101" s="9">
        <f t="shared" si="110"/>
        <v>4.5886493660707352E-5</v>
      </c>
      <c r="AQ101" s="9">
        <f t="shared" si="111"/>
        <v>3.0508041120832038E-10</v>
      </c>
      <c r="AR101" s="9">
        <f t="shared" si="112"/>
        <v>9.522861501842781E-4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0.49846156256493768</v>
      </c>
      <c r="M103" s="9">
        <v>2.2948940565035049E-8</v>
      </c>
      <c r="N103" s="9">
        <v>5.0380289619271358E-9</v>
      </c>
      <c r="O103" s="9">
        <v>3.7988953216155369E-8</v>
      </c>
      <c r="P103" s="9">
        <v>4.4821645606826042E-8</v>
      </c>
      <c r="Q103" s="9">
        <v>1.6638492633506599E-2</v>
      </c>
      <c r="R103" s="9">
        <v>6.2083064875780177E-4</v>
      </c>
      <c r="S103" s="9">
        <v>3.1820132008047951E-3</v>
      </c>
      <c r="T103" s="9">
        <v>1.3594828266270721E-2</v>
      </c>
      <c r="U103" s="9">
        <v>1.4000467123635289E-6</v>
      </c>
      <c r="V103" s="9">
        <v>2.302799149666959E-4</v>
      </c>
      <c r="W103" s="9">
        <v>0.1250362676719462</v>
      </c>
      <c r="X103" s="9">
        <v>4.4828182603085791</v>
      </c>
      <c r="Y103" s="9">
        <v>2.7743710113672548E-2</v>
      </c>
      <c r="Z103" s="9">
        <v>1.161605859143912E-6</v>
      </c>
      <c r="AA103" s="9">
        <v>2.1326442060898709</v>
      </c>
      <c r="AB103" s="9">
        <f t="shared" si="95"/>
        <v>-0.1</v>
      </c>
      <c r="AC103" s="9">
        <f t="shared" si="97"/>
        <v>-4.9846156256493773E-2</v>
      </c>
      <c r="AD103" s="9">
        <f t="shared" si="98"/>
        <v>-2.2948940565035051E-9</v>
      </c>
      <c r="AE103" s="9">
        <f t="shared" si="99"/>
        <v>-5.0380289619271362E-10</v>
      </c>
      <c r="AF103" s="9">
        <f t="shared" si="100"/>
        <v>-3.7988953216155367E-9</v>
      </c>
      <c r="AG103" s="9">
        <f t="shared" si="101"/>
        <v>-4.4821645606826045E-9</v>
      </c>
      <c r="AH103" s="9">
        <f t="shared" si="102"/>
        <v>-1.6638492633506601E-3</v>
      </c>
      <c r="AI103" s="9">
        <f t="shared" si="103"/>
        <v>-6.2083064875780185E-5</v>
      </c>
      <c r="AJ103" s="9">
        <f t="shared" si="104"/>
        <v>-3.1820132008047953E-4</v>
      </c>
      <c r="AK103" s="9">
        <f t="shared" si="105"/>
        <v>-1.3594828266270721E-3</v>
      </c>
      <c r="AL103" s="9">
        <f t="shared" si="106"/>
        <v>-1.4000467123635291E-7</v>
      </c>
      <c r="AM103" s="9">
        <f t="shared" si="107"/>
        <v>-2.3027991496669592E-5</v>
      </c>
      <c r="AN103" s="9">
        <f t="shared" si="108"/>
        <v>-1.2503626767194621E-2</v>
      </c>
      <c r="AO103" s="9">
        <f t="shared" si="109"/>
        <v>-0.44828182603085792</v>
      </c>
      <c r="AP103" s="9">
        <f t="shared" si="110"/>
        <v>-2.7743710113672551E-3</v>
      </c>
      <c r="AQ103" s="9">
        <f t="shared" si="111"/>
        <v>-1.161605859143912E-7</v>
      </c>
      <c r="AR103" s="9">
        <f t="shared" si="112"/>
        <v>-0.21326442060898709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-Parameter!H3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-1+Parameter!H3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-1+Parameter!H4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-Parameter!H4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Parameter!H5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-1+Parameter!H4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-Parameter!H4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Parameter!H5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-Parameter!C3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-1+Parameter!C3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-1+Parameter!C4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-Parameter!C4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Parameter!C5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-1+Parameter!C4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-Parameter!C4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Parameter!C5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-Parameter!D3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-1+Parameter!D3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-1+Parameter!D4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-Parameter!D4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Parameter!D5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-1+Parameter!D4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-Parameter!D4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Parameter!D5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-Parameter!E3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-1+Parameter!E3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-1+Parameter!E4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-Parameter!E4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Parameter!E5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-1+Parameter!E4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-Parameter!E4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Parameter!E5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-Parameter!F3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-1+Parameter!F3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-1+Parameter!F4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-Parameter!F4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Parameter!F5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-1+Parameter!F4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-Parameter!F4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Parameter!F5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8.4121597412905535E-2</v>
      </c>
      <c r="AD2" s="9">
        <f t="shared" si="0"/>
        <v>9.3547141462255442E-9</v>
      </c>
      <c r="AE2" s="9">
        <f t="shared" si="0"/>
        <v>1.4673046529266479E-9</v>
      </c>
      <c r="AF2" s="9">
        <f t="shared" si="0"/>
        <v>4.8083954207199341E-9</v>
      </c>
      <c r="AG2" s="9">
        <f t="shared" si="0"/>
        <v>7.827705160036477E-9</v>
      </c>
      <c r="AH2" s="9">
        <f t="shared" si="0"/>
        <v>3.0260448858220987E-3</v>
      </c>
      <c r="AI2" s="9">
        <f t="shared" si="0"/>
        <v>2.2684558352523711E-3</v>
      </c>
      <c r="AJ2" s="9">
        <f t="shared" si="0"/>
        <v>9.6443476066135835E-4</v>
      </c>
      <c r="AK2" s="9">
        <f t="shared" si="0"/>
        <v>4.2144309651117257E-3</v>
      </c>
      <c r="AL2" s="9">
        <f t="shared" si="0"/>
        <v>3.4381355243154981E-7</v>
      </c>
      <c r="AM2" s="9">
        <f t="shared" si="0"/>
        <v>1.0440313135301909E-4</v>
      </c>
      <c r="AN2" s="9">
        <f t="shared" si="0"/>
        <v>5.2649310025928771E-2</v>
      </c>
      <c r="AO2" s="9">
        <f t="shared" si="0"/>
        <v>0.36970898453159751</v>
      </c>
      <c r="AP2" s="9">
        <f t="shared" si="0"/>
        <v>1.1167677545647122E-2</v>
      </c>
      <c r="AQ2" s="9">
        <f t="shared" si="0"/>
        <v>1.1555545035561223E-7</v>
      </c>
      <c r="AR2" s="9">
        <f t="shared" si="0"/>
        <v>0.63347467393560686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-2.2270055856676189E-2</v>
      </c>
      <c r="M3" s="9">
        <f>AD5*AB5</f>
        <v>3.2635440117315254E-10</v>
      </c>
      <c r="N3" s="9">
        <f>AE5*AB5</f>
        <v>1.0224855996236292E-11</v>
      </c>
      <c r="O3" s="9">
        <f>AF5*AB5</f>
        <v>1.1741664820346872E-10</v>
      </c>
      <c r="P3" s="9">
        <f>AG5*AB5</f>
        <v>-1.9358624422309876E-10</v>
      </c>
      <c r="Q3" s="9">
        <f>AH5*AB5</f>
        <v>-8.0796205908156984E-5</v>
      </c>
      <c r="R3" s="9">
        <f>AI5*AB5</f>
        <v>-9.833946866396194E-3</v>
      </c>
      <c r="S3" s="9">
        <f>AJ5*AB5</f>
        <v>-6.6599415909964323E-5</v>
      </c>
      <c r="T3" s="9">
        <f>AK5*AB5</f>
        <v>-2.7939169176199424E-4</v>
      </c>
      <c r="U3" s="9">
        <f>AL5*AB5</f>
        <v>-2.2167698159421057E-8</v>
      </c>
      <c r="V3" s="9">
        <f>AM5*AB5</f>
        <v>1.2013704775197036E-6</v>
      </c>
      <c r="W3" s="9">
        <f>AN5*AB5</f>
        <v>1.5941775412526976E-3</v>
      </c>
      <c r="X3" s="9">
        <f>AO5*AB5</f>
        <v>2.3473025740417909E-2</v>
      </c>
      <c r="Y3" s="9">
        <f>AP5*AB5</f>
        <v>-2.552687956214595E-2</v>
      </c>
      <c r="Z3" s="9">
        <f>AQ5*AB5</f>
        <v>-1.1656134756042198E-8</v>
      </c>
      <c r="AA3" s="9">
        <f>AR5*AB5</f>
        <v>-6.6726300696325208E-2</v>
      </c>
      <c r="AB3" s="9">
        <f>-Parameter!G3</f>
        <v>-0.2</v>
      </c>
      <c r="AC3" s="9">
        <f>AB3*L3</f>
        <v>4.4540111713352376E-3</v>
      </c>
      <c r="AD3" s="9">
        <f>AB3*M3</f>
        <v>-6.5270880234630506E-11</v>
      </c>
      <c r="AE3" s="9">
        <f>AB3*N3</f>
        <v>-2.0449711992472586E-12</v>
      </c>
      <c r="AF3" s="9">
        <f>AB3*O3</f>
        <v>-2.3483329640693747E-11</v>
      </c>
      <c r="AG3" s="9">
        <f>AB3*P3</f>
        <v>3.8717248844619755E-11</v>
      </c>
      <c r="AH3" s="9">
        <f>AB3*Q3</f>
        <v>1.6159241181631397E-5</v>
      </c>
      <c r="AI3" s="9">
        <f>AB3*R3</f>
        <v>1.9667893732792387E-3</v>
      </c>
      <c r="AJ3" s="9">
        <f>AB3*S3</f>
        <v>1.3319883181992865E-5</v>
      </c>
      <c r="AK3" s="9">
        <f>AB3*T3</f>
        <v>5.5878338352398849E-5</v>
      </c>
      <c r="AL3" s="9">
        <f>AB3*U3</f>
        <v>4.4335396318842117E-9</v>
      </c>
      <c r="AM3" s="9">
        <f>AB3*V3</f>
        <v>-2.4027409550394072E-7</v>
      </c>
      <c r="AN3" s="9">
        <f>AB3*W3</f>
        <v>-3.1883550825053953E-4</v>
      </c>
      <c r="AO3" s="9">
        <f>AB3*X3</f>
        <v>-4.694605148083582E-3</v>
      </c>
      <c r="AP3" s="9">
        <f>AB3*Y3</f>
        <v>5.10537591242919E-3</v>
      </c>
      <c r="AQ3" s="9">
        <f>AB3*Z3</f>
        <v>2.3312269512084396E-9</v>
      </c>
      <c r="AR3" s="9">
        <f>AB3*AA3</f>
        <v>1.3345260139265042E-2</v>
      </c>
    </row>
    <row r="4" spans="1:44" ht="38.5" x14ac:dyDescent="0.35">
      <c r="A4" s="9" t="s">
        <v>117</v>
      </c>
      <c r="B4" s="9" t="s">
        <v>3</v>
      </c>
      <c r="C4" s="9" t="s">
        <v>105</v>
      </c>
      <c r="D4" s="9" t="s">
        <v>167</v>
      </c>
      <c r="E4" s="9" t="s">
        <v>115</v>
      </c>
      <c r="F4" s="9" t="s">
        <v>47</v>
      </c>
      <c r="G4" s="9" t="s">
        <v>167</v>
      </c>
      <c r="H4" s="9">
        <v>-0.80079999999999996</v>
      </c>
      <c r="I4" s="9" t="s">
        <v>183</v>
      </c>
      <c r="J4" s="9" t="b">
        <v>1</v>
      </c>
      <c r="K4" s="9" t="s">
        <v>188</v>
      </c>
      <c r="L4" s="9">
        <f>AC12*AB12</f>
        <v>-9.9584482801962873E-2</v>
      </c>
      <c r="M4" s="9">
        <f>AD12*AB12</f>
        <v>-1.1774981283075217E-8</v>
      </c>
      <c r="N4" s="9">
        <f>AE12*AB12</f>
        <v>-1.8366870301573686E-9</v>
      </c>
      <c r="O4" s="9">
        <f>AF12*AB12</f>
        <v>-6.0398484379507838E-9</v>
      </c>
      <c r="P4" s="9">
        <f>AG12*AB12</f>
        <v>-9.7362348889898215E-9</v>
      </c>
      <c r="Q4" s="9">
        <f>AH12*AB12</f>
        <v>-3.7623570558005838E-3</v>
      </c>
      <c r="R4" s="9">
        <f>AI12*AB12</f>
        <v>-3.7708307746641534E-4</v>
      </c>
      <c r="S4" s="9">
        <f>AJ12*AB12</f>
        <v>-1.1888935968492069E-3</v>
      </c>
      <c r="T4" s="9">
        <f>AK12*AB12</f>
        <v>-5.1981907834491589E-3</v>
      </c>
      <c r="U4" s="9">
        <f>AL12*AB12</f>
        <v>-4.24225015999582E-7</v>
      </c>
      <c r="V4" s="9">
        <f>AM12*AB12</f>
        <v>-1.3080425681065379E-4</v>
      </c>
      <c r="W4" s="9">
        <f>AN12*AB12</f>
        <v>-6.621018191772414E-2</v>
      </c>
      <c r="X4" s="9">
        <f>AO12*AB12</f>
        <v>-0.4680044870996013</v>
      </c>
      <c r="Y4" s="9">
        <f>AP12*AB12</f>
        <v>-7.5778770415224151E-3</v>
      </c>
      <c r="Z4" s="9">
        <f>AQ12*AB12</f>
        <v>-1.4153027925550474E-7</v>
      </c>
      <c r="AA4" s="9">
        <f>AR12*AB12</f>
        <v>-0.77516176724542718</v>
      </c>
      <c r="AB4" s="9">
        <f>-1+Parameter!G3</f>
        <v>-0.8</v>
      </c>
      <c r="AC4" s="9">
        <f>AB4*L4</f>
        <v>7.9667586241570304E-2</v>
      </c>
      <c r="AD4" s="9">
        <f>AB4*M4</f>
        <v>9.4199850264601739E-9</v>
      </c>
      <c r="AE4" s="9">
        <f>AB4*N4</f>
        <v>1.4693496241258951E-9</v>
      </c>
      <c r="AF4" s="9">
        <f>AB4*O4</f>
        <v>4.8318787503606277E-9</v>
      </c>
      <c r="AG4" s="9">
        <f>AB4*P4</f>
        <v>7.7889879111918568E-9</v>
      </c>
      <c r="AH4" s="9">
        <f>AB4*Q4</f>
        <v>3.0098856446404672E-3</v>
      </c>
      <c r="AI4" s="9">
        <f>AB4*R4</f>
        <v>3.016664619731323E-4</v>
      </c>
      <c r="AJ4" s="9">
        <f>AB4*S4</f>
        <v>9.5111487747936551E-4</v>
      </c>
      <c r="AK4" s="9">
        <f>AB4*T4</f>
        <v>4.158552626759327E-3</v>
      </c>
      <c r="AL4" s="9">
        <f>AB4*U4</f>
        <v>3.393800127996656E-7</v>
      </c>
      <c r="AM4" s="9">
        <f>AB4*V4</f>
        <v>1.0464340544852303E-4</v>
      </c>
      <c r="AN4" s="9">
        <f>AB4*W4</f>
        <v>5.2968145534179313E-2</v>
      </c>
      <c r="AO4" s="9">
        <f>AB4*X4</f>
        <v>0.37440358967968107</v>
      </c>
      <c r="AP4" s="9">
        <f>AB4*Y4</f>
        <v>6.0623016332179321E-3</v>
      </c>
      <c r="AQ4" s="9">
        <f>AB4*Z4</f>
        <v>1.1322422340440379E-7</v>
      </c>
      <c r="AR4" s="9">
        <f>AB4*AA4</f>
        <v>0.62012941379634179</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2.2270055856676189E-2</v>
      </c>
      <c r="AD5" s="9">
        <f t="shared" si="2"/>
        <v>-3.2635440117315254E-10</v>
      </c>
      <c r="AE5" s="9">
        <f t="shared" si="2"/>
        <v>-1.0224855996236292E-11</v>
      </c>
      <c r="AF5" s="9">
        <f t="shared" si="2"/>
        <v>-1.1741664820346872E-10</v>
      </c>
      <c r="AG5" s="9">
        <f t="shared" si="2"/>
        <v>1.9358624422309876E-10</v>
      </c>
      <c r="AH5" s="9">
        <f t="shared" si="2"/>
        <v>8.0796205908156984E-5</v>
      </c>
      <c r="AI5" s="9">
        <f t="shared" si="2"/>
        <v>9.833946866396194E-3</v>
      </c>
      <c r="AJ5" s="9">
        <f t="shared" si="2"/>
        <v>6.6599415909964323E-5</v>
      </c>
      <c r="AK5" s="9">
        <f t="shared" si="2"/>
        <v>2.7939169176199424E-4</v>
      </c>
      <c r="AL5" s="9">
        <f t="shared" si="2"/>
        <v>2.2167698159421057E-8</v>
      </c>
      <c r="AM5" s="9">
        <f t="shared" si="2"/>
        <v>-1.2013704775197036E-6</v>
      </c>
      <c r="AN5" s="9">
        <f t="shared" si="2"/>
        <v>-1.5941775412526976E-3</v>
      </c>
      <c r="AO5" s="9">
        <f t="shared" si="2"/>
        <v>-2.3473025740417909E-2</v>
      </c>
      <c r="AP5" s="9">
        <f t="shared" si="2"/>
        <v>2.552687956214595E-2</v>
      </c>
      <c r="AQ5" s="9">
        <f t="shared" si="2"/>
        <v>1.1656134756042198E-8</v>
      </c>
      <c r="AR5" s="9">
        <f t="shared" si="2"/>
        <v>6.6726300696325208E-2</v>
      </c>
    </row>
    <row r="6" spans="1:44" ht="51" x14ac:dyDescent="0.35">
      <c r="A6" s="9" t="s">
        <v>118</v>
      </c>
      <c r="B6" s="9" t="s">
        <v>48</v>
      </c>
      <c r="C6" s="9" t="s">
        <v>105</v>
      </c>
      <c r="D6" s="9" t="s">
        <v>167</v>
      </c>
      <c r="E6" s="9" t="s">
        <v>116</v>
      </c>
      <c r="F6" s="9" t="s">
        <v>2</v>
      </c>
      <c r="G6" s="9" t="s">
        <v>167</v>
      </c>
      <c r="H6" s="9">
        <v>-0.8</v>
      </c>
      <c r="I6" s="9" t="s">
        <v>183</v>
      </c>
      <c r="J6" s="9" t="b">
        <v>1</v>
      </c>
      <c r="L6" s="9">
        <f>AC8*AB8</f>
        <v>-2.2270055856676185E-2</v>
      </c>
      <c r="M6" s="9">
        <f>AD8*AB8</f>
        <v>3.2635440117315249E-10</v>
      </c>
      <c r="N6" s="9">
        <f>AE8*AB8</f>
        <v>1.0224855996236292E-11</v>
      </c>
      <c r="O6" s="9">
        <f>AF8*AB8</f>
        <v>1.1741664820346872E-10</v>
      </c>
      <c r="P6" s="9">
        <f>AG8*AB8</f>
        <v>-1.9358624422309873E-10</v>
      </c>
      <c r="Q6" s="9">
        <f>AH8*AB8</f>
        <v>-8.0796205908156984E-5</v>
      </c>
      <c r="R6" s="9">
        <f>AI8*AB8</f>
        <v>-9.8339468663961923E-3</v>
      </c>
      <c r="S6" s="9">
        <f>AJ8*AB8</f>
        <v>-6.6599415909964323E-5</v>
      </c>
      <c r="T6" s="9">
        <f>AK8*AB8</f>
        <v>-2.7939169176199424E-4</v>
      </c>
      <c r="U6" s="9">
        <f>AL8*AB8</f>
        <v>-2.2167698159421057E-8</v>
      </c>
      <c r="V6" s="9">
        <f>AM8*AB8</f>
        <v>1.2013704775197034E-6</v>
      </c>
      <c r="W6" s="9">
        <f>AN8*AB8</f>
        <v>1.5941775412526976E-3</v>
      </c>
      <c r="X6" s="9">
        <f>AO8*AB8</f>
        <v>2.3473025740417909E-2</v>
      </c>
      <c r="Y6" s="9">
        <f>AP8*AB8</f>
        <v>-2.552687956214595E-2</v>
      </c>
      <c r="Z6" s="9">
        <f>AQ8*AB8</f>
        <v>-1.1656134756042198E-8</v>
      </c>
      <c r="AA6" s="9">
        <f>AR8*AB8</f>
        <v>-6.6726300696325208E-2</v>
      </c>
      <c r="AB6" s="9">
        <f t="shared" si="1"/>
        <v>-0.8</v>
      </c>
      <c r="AC6" s="9">
        <f>AB6*L6</f>
        <v>1.781604468534095E-2</v>
      </c>
      <c r="AD6" s="9">
        <f>AB6*M6</f>
        <v>-2.6108352093852203E-10</v>
      </c>
      <c r="AE6" s="9">
        <f>AB6*N6</f>
        <v>-8.1798847969890343E-12</v>
      </c>
      <c r="AF6" s="9">
        <f>AB6*O6</f>
        <v>-9.3933318562774987E-11</v>
      </c>
      <c r="AG6" s="9">
        <f>AB6*P6</f>
        <v>1.54868995378479E-10</v>
      </c>
      <c r="AH6" s="9">
        <f>AB6*Q6</f>
        <v>6.463696472652559E-5</v>
      </c>
      <c r="AI6" s="9">
        <f>AB6*R6</f>
        <v>7.8671574931169549E-3</v>
      </c>
      <c r="AJ6" s="9">
        <f>AB6*S6</f>
        <v>5.327953272797146E-5</v>
      </c>
      <c r="AK6" s="9">
        <f>AB6*T6</f>
        <v>2.235133534095954E-4</v>
      </c>
      <c r="AL6" s="9">
        <f>AB6*U6</f>
        <v>1.7734158527536847E-8</v>
      </c>
      <c r="AM6" s="9">
        <f>AB6*V6</f>
        <v>-9.6109638201576286E-7</v>
      </c>
      <c r="AN6" s="9">
        <f>AB6*W6</f>
        <v>-1.2753420330021581E-3</v>
      </c>
      <c r="AO6" s="9">
        <f>AB6*X6</f>
        <v>-1.8778420592334328E-2</v>
      </c>
      <c r="AP6" s="9">
        <f>AB6*Y6</f>
        <v>2.042150364971676E-2</v>
      </c>
      <c r="AQ6" s="9">
        <f>AB6*Z6</f>
        <v>9.3249078048337585E-9</v>
      </c>
      <c r="AR6" s="9">
        <f>AB6*AA6</f>
        <v>5.3381040557060166E-2</v>
      </c>
    </row>
    <row r="7" spans="1:44" ht="51" x14ac:dyDescent="0.35">
      <c r="A7" s="9" t="s">
        <v>119</v>
      </c>
      <c r="B7" s="9" t="s">
        <v>49</v>
      </c>
      <c r="C7" s="9" t="s">
        <v>105</v>
      </c>
      <c r="D7" s="9" t="s">
        <v>167</v>
      </c>
      <c r="E7" s="9" t="s">
        <v>116</v>
      </c>
      <c r="F7" s="9" t="s">
        <v>2</v>
      </c>
      <c r="G7" s="9" t="s">
        <v>167</v>
      </c>
      <c r="H7" s="9">
        <v>-0.2</v>
      </c>
      <c r="I7" s="9" t="s">
        <v>183</v>
      </c>
      <c r="J7" s="9" t="b">
        <v>1</v>
      </c>
      <c r="L7" s="9">
        <f>AC10*AB10</f>
        <v>-2.2270055856676185E-2</v>
      </c>
      <c r="M7" s="9">
        <f>AD10*AB10</f>
        <v>3.2635440117315249E-10</v>
      </c>
      <c r="N7" s="9">
        <f>AE10*AB10</f>
        <v>1.0224855996236292E-11</v>
      </c>
      <c r="O7" s="9">
        <f>AF10*AB10</f>
        <v>1.1741664820346872E-10</v>
      </c>
      <c r="P7" s="9">
        <f>AG10*AB10</f>
        <v>-1.9358624422309873E-10</v>
      </c>
      <c r="Q7" s="9">
        <f>AH10*AB10</f>
        <v>-8.0796205908156984E-5</v>
      </c>
      <c r="R7" s="9">
        <f>AI10*AB10</f>
        <v>-9.8339468663961923E-3</v>
      </c>
      <c r="S7" s="9">
        <f>AJ10*AB10</f>
        <v>-6.6599415909964323E-5</v>
      </c>
      <c r="T7" s="9">
        <f>AK10*AB10</f>
        <v>-2.7939169176199424E-4</v>
      </c>
      <c r="U7" s="9">
        <f>AL10*AB10</f>
        <v>-2.2167698159421057E-8</v>
      </c>
      <c r="V7" s="9">
        <f>AM10*AB10</f>
        <v>1.2013704775197034E-6</v>
      </c>
      <c r="W7" s="9">
        <f>AN10*AB10</f>
        <v>1.5941775412526976E-3</v>
      </c>
      <c r="X7" s="9">
        <f>AO10*AB10</f>
        <v>2.3473025740417909E-2</v>
      </c>
      <c r="Y7" s="9">
        <f>AP10*AB10</f>
        <v>-2.552687956214595E-2</v>
      </c>
      <c r="Z7" s="9">
        <f>AQ10*AB10</f>
        <v>-1.1656134756042198E-8</v>
      </c>
      <c r="AA7" s="9">
        <f>AR10*AB10</f>
        <v>-6.6726300696325208E-2</v>
      </c>
      <c r="AB7" s="9">
        <f t="shared" si="1"/>
        <v>-0.2</v>
      </c>
      <c r="AC7" s="9">
        <f>AB7*L7</f>
        <v>4.4540111713352376E-3</v>
      </c>
      <c r="AD7" s="9">
        <f>AB7*M7</f>
        <v>-6.5270880234630506E-11</v>
      </c>
      <c r="AE7" s="9">
        <f>AB7*N7</f>
        <v>-2.0449711992472586E-12</v>
      </c>
      <c r="AF7" s="9">
        <f>AB7*O7</f>
        <v>-2.3483329640693747E-11</v>
      </c>
      <c r="AG7" s="9">
        <f>AB7*P7</f>
        <v>3.8717248844619749E-11</v>
      </c>
      <c r="AH7" s="9">
        <f>AB7*Q7</f>
        <v>1.6159241181631397E-5</v>
      </c>
      <c r="AI7" s="9">
        <f>AB7*R7</f>
        <v>1.9667893732792387E-3</v>
      </c>
      <c r="AJ7" s="9">
        <f>AB7*S7</f>
        <v>1.3319883181992865E-5</v>
      </c>
      <c r="AK7" s="9">
        <f>AB7*T7</f>
        <v>5.5878338352398849E-5</v>
      </c>
      <c r="AL7" s="9">
        <f>AB7*U7</f>
        <v>4.4335396318842117E-9</v>
      </c>
      <c r="AM7" s="9">
        <f>AB7*V7</f>
        <v>-2.4027409550394072E-7</v>
      </c>
      <c r="AN7" s="9">
        <f>AB7*W7</f>
        <v>-3.1883550825053953E-4</v>
      </c>
      <c r="AO7" s="9">
        <f>AB7*X7</f>
        <v>-4.694605148083582E-3</v>
      </c>
      <c r="AP7" s="9">
        <f>AB7*Y7</f>
        <v>5.10537591242919E-3</v>
      </c>
      <c r="AQ7" s="9">
        <f>AB7*Z7</f>
        <v>2.3312269512084396E-9</v>
      </c>
      <c r="AR7" s="9">
        <f>AB7*AA7</f>
        <v>1.3345260139265042E-2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2.2270055856676185E-2</v>
      </c>
      <c r="AD8" s="9">
        <f t="shared" si="3"/>
        <v>-3.2635440117315249E-10</v>
      </c>
      <c r="AE8" s="9">
        <f t="shared" si="3"/>
        <v>-1.0224855996236292E-11</v>
      </c>
      <c r="AF8" s="9">
        <f t="shared" si="3"/>
        <v>-1.1741664820346872E-10</v>
      </c>
      <c r="AG8" s="9">
        <f t="shared" si="3"/>
        <v>1.9358624422309873E-10</v>
      </c>
      <c r="AH8" s="9">
        <f t="shared" si="3"/>
        <v>8.0796205908156984E-5</v>
      </c>
      <c r="AI8" s="9">
        <f t="shared" si="3"/>
        <v>9.8339468663961923E-3</v>
      </c>
      <c r="AJ8" s="9">
        <f t="shared" si="3"/>
        <v>6.6599415909964323E-5</v>
      </c>
      <c r="AK8" s="9">
        <f t="shared" si="3"/>
        <v>2.7939169176199424E-4</v>
      </c>
      <c r="AL8" s="9">
        <f t="shared" si="3"/>
        <v>2.2167698159421057E-8</v>
      </c>
      <c r="AM8" s="9">
        <f t="shared" si="3"/>
        <v>-1.2013704775197034E-6</v>
      </c>
      <c r="AN8" s="9">
        <f t="shared" si="3"/>
        <v>-1.5941775412526976E-3</v>
      </c>
      <c r="AO8" s="9">
        <f t="shared" si="3"/>
        <v>-2.3473025740417909E-2</v>
      </c>
      <c r="AP8" s="9">
        <f t="shared" si="3"/>
        <v>2.552687956214595E-2</v>
      </c>
      <c r="AQ8" s="9">
        <f t="shared" si="3"/>
        <v>1.1656134756042198E-8</v>
      </c>
      <c r="AR8" s="9">
        <f t="shared" si="3"/>
        <v>6.6726300696325208E-2</v>
      </c>
    </row>
    <row r="9" spans="1:44" ht="88.5" x14ac:dyDescent="0.35">
      <c r="A9" s="9" t="s">
        <v>120</v>
      </c>
      <c r="B9" s="9" t="s">
        <v>50</v>
      </c>
      <c r="C9" s="9" t="s">
        <v>105</v>
      </c>
      <c r="D9" s="9" t="s">
        <v>167</v>
      </c>
      <c r="E9" s="9" t="s">
        <v>118</v>
      </c>
      <c r="F9" s="9" t="s">
        <v>48</v>
      </c>
      <c r="G9" s="9" t="s">
        <v>167</v>
      </c>
      <c r="H9" s="9">
        <v>-1</v>
      </c>
      <c r="I9" s="9" t="s">
        <v>183</v>
      </c>
      <c r="J9" s="9" t="b">
        <v>1</v>
      </c>
      <c r="L9" s="9">
        <f>AC25*AB25</f>
        <v>-2.2270055856676185E-2</v>
      </c>
      <c r="M9" s="9">
        <f>AD25*AB25</f>
        <v>3.2635440117315249E-10</v>
      </c>
      <c r="N9" s="9">
        <f>AE25*AB25</f>
        <v>1.0224855996236292E-11</v>
      </c>
      <c r="O9" s="9">
        <f>AF25*AB25</f>
        <v>1.1741664820346872E-10</v>
      </c>
      <c r="P9" s="9">
        <f>AG25*AB25</f>
        <v>-1.9358624422309873E-10</v>
      </c>
      <c r="Q9" s="9">
        <f>AH25*AB25</f>
        <v>-8.0796205908156984E-5</v>
      </c>
      <c r="R9" s="9">
        <f>AI25*AB25</f>
        <v>-9.8339468663961923E-3</v>
      </c>
      <c r="S9" s="9">
        <f>AJ25*AB25</f>
        <v>-6.6599415909964323E-5</v>
      </c>
      <c r="T9" s="9">
        <f>AK25*AB25</f>
        <v>-2.7939169176199424E-4</v>
      </c>
      <c r="U9" s="9">
        <f>AL25*AB25</f>
        <v>-2.2167698159421057E-8</v>
      </c>
      <c r="V9" s="9">
        <f>AM25*AB25</f>
        <v>1.2013704775197034E-6</v>
      </c>
      <c r="W9" s="9">
        <f>AN25*AB25</f>
        <v>1.5941775412526976E-3</v>
      </c>
      <c r="X9" s="9">
        <f>AO25*AB25</f>
        <v>2.3473025740417909E-2</v>
      </c>
      <c r="Y9" s="9">
        <f>AP25*AB25</f>
        <v>-2.552687956214595E-2</v>
      </c>
      <c r="Z9" s="9">
        <f>AQ25*AB25</f>
        <v>-1.1656134756042198E-8</v>
      </c>
      <c r="AA9" s="9">
        <f>AR25*AB25</f>
        <v>-6.6726300696325208E-2</v>
      </c>
      <c r="AB9" s="9">
        <f t="shared" si="1"/>
        <v>-1</v>
      </c>
      <c r="AC9" s="9">
        <f>AB9*L9</f>
        <v>2.2270055856676185E-2</v>
      </c>
      <c r="AD9" s="9">
        <f>AB9*M9</f>
        <v>-3.2635440117315249E-10</v>
      </c>
      <c r="AE9" s="9">
        <f>AB9*N9</f>
        <v>-1.0224855996236292E-11</v>
      </c>
      <c r="AF9" s="9">
        <f>AB9*O9</f>
        <v>-1.1741664820346872E-10</v>
      </c>
      <c r="AG9" s="9">
        <f>AB9*P9</f>
        <v>1.9358624422309873E-10</v>
      </c>
      <c r="AH9" s="9">
        <f>AB9*Q9</f>
        <v>8.0796205908156984E-5</v>
      </c>
      <c r="AI9" s="9">
        <f>AB9*R9</f>
        <v>9.8339468663961923E-3</v>
      </c>
      <c r="AJ9" s="9">
        <f>AB9*S9</f>
        <v>6.6599415909964323E-5</v>
      </c>
      <c r="AK9" s="9">
        <f>AB9*T9</f>
        <v>2.7939169176199424E-4</v>
      </c>
      <c r="AL9" s="9">
        <f>AB9*U9</f>
        <v>2.2167698159421057E-8</v>
      </c>
      <c r="AM9" s="9">
        <f>AB9*V9</f>
        <v>-1.2013704775197034E-6</v>
      </c>
      <c r="AN9" s="9">
        <f>AB9*W9</f>
        <v>-1.5941775412526976E-3</v>
      </c>
      <c r="AO9" s="9">
        <f>AB9*X9</f>
        <v>-2.3473025740417909E-2</v>
      </c>
      <c r="AP9" s="9">
        <f>AB9*Y9</f>
        <v>2.552687956214595E-2</v>
      </c>
      <c r="AQ9" s="9">
        <f>AB9*Z9</f>
        <v>1.1656134756042198E-8</v>
      </c>
      <c r="AR9" s="9">
        <f>AB9*AA9</f>
        <v>6.6726300696325208E-2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2.2270055856676185E-2</v>
      </c>
      <c r="AD10" s="9">
        <f t="shared" si="4"/>
        <v>-3.2635440117315249E-10</v>
      </c>
      <c r="AE10" s="9">
        <f t="shared" si="4"/>
        <v>-1.0224855996236292E-11</v>
      </c>
      <c r="AF10" s="9">
        <f t="shared" si="4"/>
        <v>-1.1741664820346872E-10</v>
      </c>
      <c r="AG10" s="9">
        <f t="shared" si="4"/>
        <v>1.9358624422309873E-10</v>
      </c>
      <c r="AH10" s="9">
        <f t="shared" si="4"/>
        <v>8.0796205908156984E-5</v>
      </c>
      <c r="AI10" s="9">
        <f t="shared" si="4"/>
        <v>9.8339468663961923E-3</v>
      </c>
      <c r="AJ10" s="9">
        <f t="shared" si="4"/>
        <v>6.6599415909964323E-5</v>
      </c>
      <c r="AK10" s="9">
        <f t="shared" si="4"/>
        <v>2.7939169176199424E-4</v>
      </c>
      <c r="AL10" s="9">
        <f t="shared" si="4"/>
        <v>2.2167698159421057E-8</v>
      </c>
      <c r="AM10" s="9">
        <f t="shared" si="4"/>
        <v>-1.2013704775197034E-6</v>
      </c>
      <c r="AN10" s="9">
        <f t="shared" si="4"/>
        <v>-1.5941775412526976E-3</v>
      </c>
      <c r="AO10" s="9">
        <f t="shared" si="4"/>
        <v>-2.3473025740417909E-2</v>
      </c>
      <c r="AP10" s="9">
        <f t="shared" si="4"/>
        <v>2.552687956214595E-2</v>
      </c>
      <c r="AQ10" s="9">
        <f t="shared" si="4"/>
        <v>1.1656134756042198E-8</v>
      </c>
      <c r="AR10" s="9">
        <f t="shared" si="4"/>
        <v>6.6726300696325208E-2</v>
      </c>
    </row>
    <row r="11" spans="1:44" ht="88.5" x14ac:dyDescent="0.35">
      <c r="A11" s="9" t="s">
        <v>121</v>
      </c>
      <c r="B11" s="9" t="s">
        <v>51</v>
      </c>
      <c r="C11" s="9" t="s">
        <v>105</v>
      </c>
      <c r="D11" s="9" t="s">
        <v>167</v>
      </c>
      <c r="E11" s="9" t="s">
        <v>119</v>
      </c>
      <c r="F11" s="9" t="s">
        <v>49</v>
      </c>
      <c r="G11" s="9" t="s">
        <v>167</v>
      </c>
      <c r="H11" s="9">
        <v>-1</v>
      </c>
      <c r="I11" s="9" t="s">
        <v>183</v>
      </c>
      <c r="J11" s="9" t="b">
        <v>1</v>
      </c>
      <c r="L11" s="9">
        <f>AC69*AB69</f>
        <v>-2.2270055856676185E-2</v>
      </c>
      <c r="M11" s="9">
        <f>AD69*AB69</f>
        <v>3.2635440117315249E-10</v>
      </c>
      <c r="N11" s="9">
        <f>AE69*AB69</f>
        <v>1.0224855996236292E-11</v>
      </c>
      <c r="O11" s="9">
        <f>AF69*AB69</f>
        <v>1.1741664820346872E-10</v>
      </c>
      <c r="P11" s="9">
        <f>AG69*AB69</f>
        <v>-1.9358624422309873E-10</v>
      </c>
      <c r="Q11" s="9">
        <f>AH69*AB69</f>
        <v>-8.0796205908156984E-5</v>
      </c>
      <c r="R11" s="9">
        <f>AI69*AB69</f>
        <v>-9.8339468663961923E-3</v>
      </c>
      <c r="S11" s="9">
        <f>AJ69*AB69</f>
        <v>-6.6599415909964323E-5</v>
      </c>
      <c r="T11" s="9">
        <f>AK69*AB69</f>
        <v>-2.7939169176199424E-4</v>
      </c>
      <c r="U11" s="9">
        <f>AL69*AB69</f>
        <v>-2.2167698159421057E-8</v>
      </c>
      <c r="V11" s="9">
        <f>AM69*AB69</f>
        <v>1.2013704775197034E-6</v>
      </c>
      <c r="W11" s="9">
        <f>AN69*AB69</f>
        <v>1.5941775412526976E-3</v>
      </c>
      <c r="X11" s="9">
        <f>AO69*AB69</f>
        <v>2.3473025740417909E-2</v>
      </c>
      <c r="Y11" s="9">
        <f>AP69*AB69</f>
        <v>-2.552687956214595E-2</v>
      </c>
      <c r="Z11" s="9">
        <f>AQ69*AB69</f>
        <v>-1.1656134756042198E-8</v>
      </c>
      <c r="AA11" s="9">
        <f>AR69*AB69</f>
        <v>-6.6726300696325208E-2</v>
      </c>
      <c r="AB11" s="9">
        <f t="shared" si="1"/>
        <v>-1</v>
      </c>
      <c r="AC11" s="9">
        <f>AB11*L11</f>
        <v>2.2270055856676185E-2</v>
      </c>
      <c r="AD11" s="9">
        <f>AB11*M11</f>
        <v>-3.2635440117315249E-10</v>
      </c>
      <c r="AE11" s="9">
        <f>AB11*N11</f>
        <v>-1.0224855996236292E-11</v>
      </c>
      <c r="AF11" s="9">
        <f>AB11*O11</f>
        <v>-1.1741664820346872E-10</v>
      </c>
      <c r="AG11" s="9">
        <f>AB11*P11</f>
        <v>1.9358624422309873E-10</v>
      </c>
      <c r="AH11" s="9">
        <f>AB11*Q11</f>
        <v>8.0796205908156984E-5</v>
      </c>
      <c r="AI11" s="9">
        <f>AB11*R11</f>
        <v>9.8339468663961923E-3</v>
      </c>
      <c r="AJ11" s="9">
        <f>AB11*S11</f>
        <v>6.6599415909964323E-5</v>
      </c>
      <c r="AK11" s="9">
        <f>AB11*T11</f>
        <v>2.7939169176199424E-4</v>
      </c>
      <c r="AL11" s="9">
        <f>AB11*U11</f>
        <v>2.2167698159421057E-8</v>
      </c>
      <c r="AM11" s="9">
        <f>AB11*V11</f>
        <v>-1.2013704775197034E-6</v>
      </c>
      <c r="AN11" s="9">
        <f>AB11*W11</f>
        <v>-1.5941775412526976E-3</v>
      </c>
      <c r="AO11" s="9">
        <f>AB11*X11</f>
        <v>-2.3473025740417909E-2</v>
      </c>
      <c r="AP11" s="9">
        <f>AB11*Y11</f>
        <v>2.552687956214595E-2</v>
      </c>
      <c r="AQ11" s="9">
        <f>AB11*Z11</f>
        <v>1.1656134756042198E-8</v>
      </c>
      <c r="AR11" s="9">
        <f>AB11*AA11</f>
        <v>6.6726300696325208E-2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9.9584482801962873E-2</v>
      </c>
      <c r="AD12" s="9">
        <f t="shared" si="5"/>
        <v>1.1774981283075217E-8</v>
      </c>
      <c r="AE12" s="9">
        <f t="shared" si="5"/>
        <v>1.8366870301573686E-9</v>
      </c>
      <c r="AF12" s="9">
        <f t="shared" si="5"/>
        <v>6.0398484379507838E-9</v>
      </c>
      <c r="AG12" s="9">
        <f t="shared" si="5"/>
        <v>9.7362348889898215E-9</v>
      </c>
      <c r="AH12" s="9">
        <f t="shared" si="5"/>
        <v>3.7623570558005838E-3</v>
      </c>
      <c r="AI12" s="9">
        <f t="shared" si="5"/>
        <v>3.7708307746641534E-4</v>
      </c>
      <c r="AJ12" s="9">
        <f t="shared" si="5"/>
        <v>1.1888935968492069E-3</v>
      </c>
      <c r="AK12" s="9">
        <f t="shared" si="5"/>
        <v>5.1981907834491589E-3</v>
      </c>
      <c r="AL12" s="9">
        <f t="shared" si="5"/>
        <v>4.24225015999582E-7</v>
      </c>
      <c r="AM12" s="9">
        <f t="shared" si="5"/>
        <v>1.3080425681065379E-4</v>
      </c>
      <c r="AN12" s="9">
        <f t="shared" si="5"/>
        <v>6.621018191772414E-2</v>
      </c>
      <c r="AO12" s="9">
        <f t="shared" si="5"/>
        <v>0.4680044870996013</v>
      </c>
      <c r="AP12" s="9">
        <f t="shared" si="5"/>
        <v>7.5778770415224151E-3</v>
      </c>
      <c r="AQ12" s="9">
        <f t="shared" si="5"/>
        <v>1.4153027925550474E-7</v>
      </c>
      <c r="AR12" s="9">
        <f t="shared" si="5"/>
        <v>0.77516176724542718</v>
      </c>
    </row>
    <row r="13" spans="1:44" ht="51" x14ac:dyDescent="0.35">
      <c r="A13" s="9" t="s">
        <v>122</v>
      </c>
      <c r="B13" s="9" t="s">
        <v>52</v>
      </c>
      <c r="C13" s="9" t="s">
        <v>105</v>
      </c>
      <c r="D13" s="9" t="s">
        <v>167</v>
      </c>
      <c r="E13" s="9" t="s">
        <v>117</v>
      </c>
      <c r="F13" s="9" t="s">
        <v>3</v>
      </c>
      <c r="G13" s="9" t="s">
        <v>167</v>
      </c>
      <c r="H13" s="9">
        <v>-0.6</v>
      </c>
      <c r="I13" s="9" t="s">
        <v>183</v>
      </c>
      <c r="J13" s="9" t="b">
        <v>1</v>
      </c>
      <c r="L13" s="9">
        <f>AC15*AB15</f>
        <v>-9.9584482801962873E-2</v>
      </c>
      <c r="M13" s="9">
        <f>AD15*AB15</f>
        <v>-1.1774981283075217E-8</v>
      </c>
      <c r="N13" s="9">
        <f>AE15*AB15</f>
        <v>-1.8366870301573684E-9</v>
      </c>
      <c r="O13" s="9">
        <f>AF15*AB15</f>
        <v>-6.0398484379507838E-9</v>
      </c>
      <c r="P13" s="9">
        <f>AG15*AB15</f>
        <v>-9.7362348889898215E-9</v>
      </c>
      <c r="Q13" s="9">
        <f>AH15*AB15</f>
        <v>-3.7623570558005838E-3</v>
      </c>
      <c r="R13" s="9">
        <f>AI15*AB15</f>
        <v>-3.7708307746641534E-4</v>
      </c>
      <c r="S13" s="9">
        <f>AJ15*AB15</f>
        <v>-1.1888935968492069E-3</v>
      </c>
      <c r="T13" s="9">
        <f>AK15*AB15</f>
        <v>-5.1981907834491589E-3</v>
      </c>
      <c r="U13" s="9">
        <f>AL15*AB15</f>
        <v>-4.2422501599958205E-7</v>
      </c>
      <c r="V13" s="9">
        <f>AM15*AB15</f>
        <v>-1.3080425681065379E-4</v>
      </c>
      <c r="W13" s="9">
        <f>AN15*AB15</f>
        <v>-6.621018191772414E-2</v>
      </c>
      <c r="X13" s="9">
        <f>AO15*AB15</f>
        <v>-0.4680044870996013</v>
      </c>
      <c r="Y13" s="9">
        <f>AP15*AB15</f>
        <v>-7.5778770415224151E-3</v>
      </c>
      <c r="Z13" s="9">
        <f>AQ15*AB15</f>
        <v>-1.4153027925550474E-7</v>
      </c>
      <c r="AA13" s="9">
        <f>AR15*AB15</f>
        <v>-0.77516176724542718</v>
      </c>
      <c r="AB13" s="9">
        <f t="shared" si="1"/>
        <v>-0.6</v>
      </c>
      <c r="AC13" s="9">
        <f>AB13*L13</f>
        <v>5.9750689681177721E-2</v>
      </c>
      <c r="AD13" s="9">
        <f>AB13*M13</f>
        <v>7.0649887698451296E-9</v>
      </c>
      <c r="AE13" s="9">
        <f>AB13*N13</f>
        <v>1.1020122180944211E-9</v>
      </c>
      <c r="AF13" s="9">
        <f>AB13*O13</f>
        <v>3.6239090627704699E-9</v>
      </c>
      <c r="AG13" s="9">
        <f>AB13*P13</f>
        <v>5.841740933393893E-9</v>
      </c>
      <c r="AH13" s="9">
        <f>AB13*Q13</f>
        <v>2.2574142334803502E-3</v>
      </c>
      <c r="AI13" s="9">
        <f>AB13*R13</f>
        <v>2.262498464798492E-4</v>
      </c>
      <c r="AJ13" s="9">
        <f>AB13*S13</f>
        <v>7.1333615810952413E-4</v>
      </c>
      <c r="AK13" s="9">
        <f>AB13*T13</f>
        <v>3.1189144700694955E-3</v>
      </c>
      <c r="AL13" s="9">
        <f>AB13*U13</f>
        <v>2.545350095997492E-7</v>
      </c>
      <c r="AM13" s="9">
        <f>AB13*V13</f>
        <v>7.8482554086392272E-5</v>
      </c>
      <c r="AN13" s="9">
        <f>AB13*W13</f>
        <v>3.972610915063448E-2</v>
      </c>
      <c r="AO13" s="9">
        <f>AB13*X13</f>
        <v>0.28080269225976079</v>
      </c>
      <c r="AP13" s="9">
        <f>AB13*Y13</f>
        <v>4.546726224913449E-3</v>
      </c>
      <c r="AQ13" s="9">
        <f>AB13*Z13</f>
        <v>8.4918167553302836E-8</v>
      </c>
      <c r="AR13" s="9">
        <f>AB13*AA13</f>
        <v>0.46509706034725629</v>
      </c>
    </row>
    <row r="14" spans="1:44" ht="51" x14ac:dyDescent="0.35">
      <c r="A14" s="9" t="s">
        <v>123</v>
      </c>
      <c r="B14" s="9" t="s">
        <v>53</v>
      </c>
      <c r="C14" s="9" t="s">
        <v>105</v>
      </c>
      <c r="D14" s="9" t="s">
        <v>167</v>
      </c>
      <c r="E14" s="9" t="s">
        <v>117</v>
      </c>
      <c r="F14" s="9" t="s">
        <v>3</v>
      </c>
      <c r="G14" s="9" t="s">
        <v>167</v>
      </c>
      <c r="H14" s="9">
        <v>-0.4</v>
      </c>
      <c r="I14" s="9" t="s">
        <v>183</v>
      </c>
      <c r="J14" s="9" t="b">
        <v>1</v>
      </c>
      <c r="L14" s="9">
        <f>AC20*AB20</f>
        <v>-9.9584482801962873E-2</v>
      </c>
      <c r="M14" s="9">
        <f>AD20*AB20</f>
        <v>-1.1774981283075217E-8</v>
      </c>
      <c r="N14" s="9">
        <f>AE20*AB20</f>
        <v>-1.8366870301573684E-9</v>
      </c>
      <c r="O14" s="9">
        <f>AF20*AB20</f>
        <v>-6.0398484379507838E-9</v>
      </c>
      <c r="P14" s="9">
        <f>AG20*AB20</f>
        <v>-9.7362348889898215E-9</v>
      </c>
      <c r="Q14" s="9">
        <f>AH20*AB20</f>
        <v>-3.7623570558005838E-3</v>
      </c>
      <c r="R14" s="9">
        <f>AI20*AB20</f>
        <v>-3.7708307746641534E-4</v>
      </c>
      <c r="S14" s="9">
        <f>AJ20*AB20</f>
        <v>-1.1888935968492069E-3</v>
      </c>
      <c r="T14" s="9">
        <f>AK20*AB20</f>
        <v>-5.1981907834491589E-3</v>
      </c>
      <c r="U14" s="9">
        <f>AL20*AB20</f>
        <v>-4.2422501599958205E-7</v>
      </c>
      <c r="V14" s="9">
        <f>AM20*AB20</f>
        <v>-1.3080425681065379E-4</v>
      </c>
      <c r="W14" s="9">
        <f>AN20*AB20</f>
        <v>-6.621018191772414E-2</v>
      </c>
      <c r="X14" s="9">
        <f>AO20*AB20</f>
        <v>-0.4680044870996013</v>
      </c>
      <c r="Y14" s="9">
        <f>AP20*AB20</f>
        <v>-7.5778770415224151E-3</v>
      </c>
      <c r="Z14" s="9">
        <f>AQ20*AB20</f>
        <v>-1.4153027925550474E-7</v>
      </c>
      <c r="AA14" s="9">
        <f>AR20*AB20</f>
        <v>-0.77516176724542718</v>
      </c>
      <c r="AB14" s="9">
        <f t="shared" si="1"/>
        <v>-0.4</v>
      </c>
      <c r="AC14" s="9">
        <f>AB14*L14</f>
        <v>3.9833793120785152E-2</v>
      </c>
      <c r="AD14" s="9">
        <f>AB14*M14</f>
        <v>4.7099925132300869E-9</v>
      </c>
      <c r="AE14" s="9">
        <f>AB14*N14</f>
        <v>7.3467481206294743E-10</v>
      </c>
      <c r="AF14" s="9">
        <f>AB14*O14</f>
        <v>2.4159393751803138E-9</v>
      </c>
      <c r="AG14" s="9">
        <f>AB14*P14</f>
        <v>3.8944939555959284E-9</v>
      </c>
      <c r="AH14" s="9">
        <f>AB14*Q14</f>
        <v>1.5049428223202336E-3</v>
      </c>
      <c r="AI14" s="9">
        <f>AB14*R14</f>
        <v>1.5083323098656615E-4</v>
      </c>
      <c r="AJ14" s="9">
        <f>AB14*S14</f>
        <v>4.7555743873968276E-4</v>
      </c>
      <c r="AK14" s="9">
        <f>AB14*T14</f>
        <v>2.0792763133796635E-3</v>
      </c>
      <c r="AL14" s="9">
        <f>AB14*U14</f>
        <v>1.6969000639983282E-7</v>
      </c>
      <c r="AM14" s="9">
        <f>AB14*V14</f>
        <v>5.2321702724261515E-5</v>
      </c>
      <c r="AN14" s="9">
        <f>AB14*W14</f>
        <v>2.6484072767089657E-2</v>
      </c>
      <c r="AO14" s="9">
        <f>AB14*X14</f>
        <v>0.18720179483984054</v>
      </c>
      <c r="AP14" s="9">
        <f>AB14*Y14</f>
        <v>3.031150816608966E-3</v>
      </c>
      <c r="AQ14" s="9">
        <f>AB14*Z14</f>
        <v>5.6612111702201897E-8</v>
      </c>
      <c r="AR14" s="9">
        <f>AB14*AA14</f>
        <v>0.31006470689817089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9.9584482801962873E-2</v>
      </c>
      <c r="AD15" s="9">
        <f t="shared" si="6"/>
        <v>1.1774981283075217E-8</v>
      </c>
      <c r="AE15" s="9">
        <f t="shared" si="6"/>
        <v>1.8366870301573684E-9</v>
      </c>
      <c r="AF15" s="9">
        <f t="shared" si="6"/>
        <v>6.0398484379507838E-9</v>
      </c>
      <c r="AG15" s="9">
        <f t="shared" si="6"/>
        <v>9.7362348889898215E-9</v>
      </c>
      <c r="AH15" s="9">
        <f t="shared" si="6"/>
        <v>3.7623570558005838E-3</v>
      </c>
      <c r="AI15" s="9">
        <f t="shared" si="6"/>
        <v>3.7708307746641534E-4</v>
      </c>
      <c r="AJ15" s="9">
        <f t="shared" si="6"/>
        <v>1.1888935968492069E-3</v>
      </c>
      <c r="AK15" s="9">
        <f t="shared" si="6"/>
        <v>5.1981907834491589E-3</v>
      </c>
      <c r="AL15" s="9">
        <f t="shared" si="6"/>
        <v>4.2422501599958205E-7</v>
      </c>
      <c r="AM15" s="9">
        <f t="shared" si="6"/>
        <v>1.3080425681065379E-4</v>
      </c>
      <c r="AN15" s="9">
        <f t="shared" si="6"/>
        <v>6.621018191772414E-2</v>
      </c>
      <c r="AO15" s="9">
        <f t="shared" si="6"/>
        <v>0.4680044870996013</v>
      </c>
      <c r="AP15" s="9">
        <f t="shared" si="6"/>
        <v>7.5778770415224151E-3</v>
      </c>
      <c r="AQ15" s="9">
        <f t="shared" si="6"/>
        <v>1.4153027925550474E-7</v>
      </c>
      <c r="AR15" s="9">
        <f t="shared" si="6"/>
        <v>0.77516176724542718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-5.2344790595038063E-2</v>
      </c>
      <c r="M16" s="9">
        <f>AD38*AB38</f>
        <v>-2.8641477979603902E-9</v>
      </c>
      <c r="N16" s="9">
        <f>AE38*AB38</f>
        <v>-1.9945460327417602E-9</v>
      </c>
      <c r="O16" s="9">
        <f>AF38*AB38</f>
        <v>-2.293613930868214E-9</v>
      </c>
      <c r="P16" s="9">
        <f>AG38*AB38</f>
        <v>-1.0779740979101091E-8</v>
      </c>
      <c r="Q16" s="9">
        <f>AH38*AB38</f>
        <v>-1.8778305299946823E-3</v>
      </c>
      <c r="R16" s="9">
        <f>AI38*AB38</f>
        <v>-6.2883739214642339E-5</v>
      </c>
      <c r="S16" s="9">
        <f>AJ38*AB38</f>
        <v>-2.1617262157131358E-3</v>
      </c>
      <c r="T16" s="9">
        <f>AK38*AB38</f>
        <v>-9.5971041404276647E-3</v>
      </c>
      <c r="U16" s="9">
        <f>AL38*AB38</f>
        <v>-3.6258573348000044E-7</v>
      </c>
      <c r="V16" s="9">
        <f>AM38*AB38</f>
        <v>-8.3476618686384715E-5</v>
      </c>
      <c r="W16" s="9">
        <f>AN38*AB38</f>
        <v>-2.2112161725177649E-2</v>
      </c>
      <c r="X16" s="9">
        <f>AO38*AB38</f>
        <v>-0.40169832869464556</v>
      </c>
      <c r="Y16" s="9">
        <f>AP38*AB38</f>
        <v>-1.1579792680651025E-2</v>
      </c>
      <c r="Z16" s="9">
        <f>AQ38*AB38</f>
        <v>-1.1021593552323588E-7</v>
      </c>
      <c r="AA16" s="9">
        <f>AR38*AB38</f>
        <v>-0.26451361412555535</v>
      </c>
      <c r="AB16" s="9">
        <f>-1+Parameter!G4</f>
        <v>-0.5</v>
      </c>
      <c r="AC16" s="9">
        <f>AB16*L16</f>
        <v>2.6172395297519031E-2</v>
      </c>
      <c r="AD16" s="9">
        <f>AB16*M16</f>
        <v>1.4320738989801951E-9</v>
      </c>
      <c r="AE16" s="9">
        <f>AB16*N16</f>
        <v>9.9727301637088012E-10</v>
      </c>
      <c r="AF16" s="9">
        <f>AB16*O16</f>
        <v>1.146806965434107E-9</v>
      </c>
      <c r="AG16" s="9">
        <f>AB16*P16</f>
        <v>5.3898704895505457E-9</v>
      </c>
      <c r="AH16" s="9">
        <f>AB16*Q16</f>
        <v>9.3891526499734115E-4</v>
      </c>
      <c r="AI16" s="9">
        <f>AB16*R16</f>
        <v>3.1441869607321169E-5</v>
      </c>
      <c r="AJ16" s="9">
        <f>AB16*S16</f>
        <v>1.0808631078565679E-3</v>
      </c>
      <c r="AK16" s="9">
        <f>AB16*T16</f>
        <v>4.7985520702138323E-3</v>
      </c>
      <c r="AL16" s="9">
        <f>AB16*U16</f>
        <v>1.8129286674000022E-7</v>
      </c>
      <c r="AM16" s="9">
        <f>AB16*V16</f>
        <v>4.1738309343192357E-5</v>
      </c>
      <c r="AN16" s="9">
        <f>AB16*W16</f>
        <v>1.1056080862588824E-2</v>
      </c>
      <c r="AO16" s="9">
        <f>AB16*X16</f>
        <v>0.20084916434732278</v>
      </c>
      <c r="AP16" s="9">
        <f>AB16*Y16</f>
        <v>5.7898963403255127E-3</v>
      </c>
      <c r="AQ16" s="9">
        <f>AB16*Z16</f>
        <v>5.5107967761617939E-8</v>
      </c>
      <c r="AR16" s="9">
        <f>AB16*AA16</f>
        <v>0.13225680706277768</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-6.4540841810478616E-2</v>
      </c>
      <c r="M17" s="9">
        <f>AD51*AB51</f>
        <v>-2.2647083992135477E-9</v>
      </c>
      <c r="N17" s="9">
        <f>AE51*AB51</f>
        <v>-7.1115721528840909E-10</v>
      </c>
      <c r="O17" s="9">
        <f>AF51*AB51</f>
        <v>-2.2010178779643668E-9</v>
      </c>
      <c r="P17" s="9">
        <f>AG51*AB51</f>
        <v>4.859225089698418E-10</v>
      </c>
      <c r="Q17" s="9">
        <f>AH51*AB51</f>
        <v>-2.3245280060426861E-4</v>
      </c>
      <c r="R17" s="9">
        <f>AI51*AB51</f>
        <v>-5.5829347564815345E-5</v>
      </c>
      <c r="S17" s="9">
        <f>AJ51*AB51</f>
        <v>2.290960666095314E-4</v>
      </c>
      <c r="T17" s="9">
        <f>AK51*AB51</f>
        <v>1.0590736743301824E-3</v>
      </c>
      <c r="U17" s="9">
        <f>AL51*AB51</f>
        <v>-2.8198547771506215E-7</v>
      </c>
      <c r="V17" s="9">
        <f>AM51*AB51</f>
        <v>-9.2703684595555582E-6</v>
      </c>
      <c r="W17" s="9">
        <f>AN51*AB51</f>
        <v>-9.0107325184270951E-3</v>
      </c>
      <c r="X17" s="9">
        <f>AO51*AB51</f>
        <v>9.3268655211629636E-2</v>
      </c>
      <c r="Y17" s="9">
        <f>AP51*AB51</f>
        <v>-5.6437201197495537E-4</v>
      </c>
      <c r="Z17" s="9">
        <f>AQ51*AB51</f>
        <v>-4.4498666861133174E-9</v>
      </c>
      <c r="AA17" s="9">
        <f>AR51*AB51</f>
        <v>-0.1151657045316597</v>
      </c>
      <c r="AB17" s="9">
        <f>-Parameter!G4</f>
        <v>-0.5</v>
      </c>
      <c r="AC17" s="9">
        <f>AB17*L17</f>
        <v>3.2270420905239308E-2</v>
      </c>
      <c r="AD17" s="9">
        <f>AB17*M17</f>
        <v>1.1323541996067739E-9</v>
      </c>
      <c r="AE17" s="9">
        <f>AB17*N17</f>
        <v>3.5557860764420454E-10</v>
      </c>
      <c r="AF17" s="9">
        <f>AB17*O17</f>
        <v>1.1005089389821834E-9</v>
      </c>
      <c r="AG17" s="9">
        <f>AB17*P17</f>
        <v>-2.429612544849209E-10</v>
      </c>
      <c r="AH17" s="9">
        <f>AB17*Q17</f>
        <v>1.162264003021343E-4</v>
      </c>
      <c r="AI17" s="9">
        <f>AB17*R17</f>
        <v>2.7914673782407672E-5</v>
      </c>
      <c r="AJ17" s="9">
        <f>AB17*S17</f>
        <v>-1.145480333047657E-4</v>
      </c>
      <c r="AK17" s="9">
        <f>AB17*T17</f>
        <v>-5.295368371650912E-4</v>
      </c>
      <c r="AL17" s="9">
        <f>AB17*U17</f>
        <v>1.4099273885753107E-7</v>
      </c>
      <c r="AM17" s="9">
        <f>AB17*V17</f>
        <v>4.6351842297777791E-6</v>
      </c>
      <c r="AN17" s="9">
        <f>AB17*W17</f>
        <v>4.5053662592135476E-3</v>
      </c>
      <c r="AO17" s="9">
        <f>AB17*X17</f>
        <v>-4.6634327605814818E-2</v>
      </c>
      <c r="AP17" s="9">
        <f>AB17*Y17</f>
        <v>2.8218600598747768E-4</v>
      </c>
      <c r="AQ17" s="9">
        <f>AB17*Z17</f>
        <v>2.2249333430566587E-9</v>
      </c>
      <c r="AR17" s="9">
        <f>AB17*AA17</f>
        <v>5.7582852265829848E-2</v>
      </c>
    </row>
    <row r="18" spans="1:44" ht="113.5" x14ac:dyDescent="0.35">
      <c r="A18" s="9" t="s">
        <v>126</v>
      </c>
      <c r="B18" s="9" t="s">
        <v>56</v>
      </c>
      <c r="C18" s="9" t="s">
        <v>107</v>
      </c>
      <c r="D18" s="9" t="s">
        <v>168</v>
      </c>
      <c r="E18" s="9" t="s">
        <v>122</v>
      </c>
      <c r="F18" s="9" t="s">
        <v>52</v>
      </c>
      <c r="G18" s="9" t="s">
        <v>167</v>
      </c>
      <c r="H18" s="9">
        <v>0.02</v>
      </c>
      <c r="I18" s="9" t="s">
        <v>183</v>
      </c>
      <c r="J18" s="9" t="b">
        <v>0</v>
      </c>
      <c r="L18" s="9">
        <v>1.2543486819430569</v>
      </c>
      <c r="M18" s="9">
        <v>2.7519660879721699E-7</v>
      </c>
      <c r="N18" s="9">
        <v>7.6525849349883941E-9</v>
      </c>
      <c r="O18" s="9">
        <v>6.8942311305324804E-8</v>
      </c>
      <c r="P18" s="9">
        <v>1.7215397796714999E-7</v>
      </c>
      <c r="Q18" s="9">
        <v>7.8176204559269699E-2</v>
      </c>
      <c r="R18" s="9">
        <v>1.250774214135931E-2</v>
      </c>
      <c r="S18" s="9">
        <v>7.9383909576231544E-3</v>
      </c>
      <c r="T18" s="9">
        <v>3.5443704610790418E-2</v>
      </c>
      <c r="U18" s="9">
        <v>1.2850294466143689E-6</v>
      </c>
      <c r="V18" s="9">
        <v>3.2251442296703909E-3</v>
      </c>
      <c r="W18" s="9">
        <v>0.32869159476324861</v>
      </c>
      <c r="X18" s="9">
        <v>2.4664866242462611</v>
      </c>
      <c r="Y18" s="9">
        <v>2.7342557522777339E-2</v>
      </c>
      <c r="Z18" s="9">
        <v>1.146875203803175E-6</v>
      </c>
      <c r="AA18" s="9">
        <v>16.92384988438538</v>
      </c>
      <c r="AB18" s="9">
        <f>H18</f>
        <v>0.02</v>
      </c>
      <c r="AC18" s="9">
        <f>AB18*L18</f>
        <v>2.508697363886114E-2</v>
      </c>
      <c r="AD18" s="9">
        <f>AB18*M18</f>
        <v>5.5039321759443395E-9</v>
      </c>
      <c r="AE18" s="9">
        <f>AB18*N18</f>
        <v>1.5305169869976788E-10</v>
      </c>
      <c r="AF18" s="9">
        <f>AB18*O18</f>
        <v>1.378846226106496E-9</v>
      </c>
      <c r="AG18" s="9">
        <f>AB18*P18</f>
        <v>3.443079559343E-9</v>
      </c>
      <c r="AH18" s="9">
        <f>AB18*Q18</f>
        <v>1.563524091185394E-3</v>
      </c>
      <c r="AI18" s="9">
        <f>AB18*R18</f>
        <v>2.5015484282718623E-4</v>
      </c>
      <c r="AJ18" s="9">
        <f>AB18*S18</f>
        <v>1.587678191524631E-4</v>
      </c>
      <c r="AK18" s="9">
        <f>AB18*T18</f>
        <v>7.0887409221580841E-4</v>
      </c>
      <c r="AL18" s="9">
        <f>AB18*U18</f>
        <v>2.570058893228738E-8</v>
      </c>
      <c r="AM18" s="9">
        <f>AB18*V18</f>
        <v>6.4502884593407815E-5</v>
      </c>
      <c r="AN18" s="9">
        <f>AB18*W18</f>
        <v>6.573831895264972E-3</v>
      </c>
      <c r="AO18" s="9">
        <f>AB18*X18</f>
        <v>4.9329732484925226E-2</v>
      </c>
      <c r="AP18" s="9">
        <f>AB18*Y18</f>
        <v>5.4685115045554678E-4</v>
      </c>
      <c r="AQ18" s="9">
        <f>AB18*Z18</f>
        <v>2.29375040760635E-8</v>
      </c>
      <c r="AR18" s="9">
        <f>AB18*AA18</f>
        <v>0.33847699768770761</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0.160546929603434</v>
      </c>
      <c r="M19" s="9">
        <v>3.7066210085439078E-8</v>
      </c>
      <c r="N19" s="9">
        <v>3.3078370744251561E-9</v>
      </c>
      <c r="O19" s="9">
        <v>2.4136863074279971E-8</v>
      </c>
      <c r="P19" s="9">
        <v>1.1462460945811971E-8</v>
      </c>
      <c r="Q19" s="9">
        <v>1.143691299315714E-2</v>
      </c>
      <c r="R19" s="9">
        <v>6.7571691249500299E-4</v>
      </c>
      <c r="S19" s="9">
        <v>6.3810703144941681E-4</v>
      </c>
      <c r="T19" s="9">
        <v>2.2030145818460909E-3</v>
      </c>
      <c r="U19" s="9">
        <v>7.6238821469763372E-7</v>
      </c>
      <c r="V19" s="9">
        <v>1.9927878644275849E-4</v>
      </c>
      <c r="W19" s="9">
        <v>0.44074902900656798</v>
      </c>
      <c r="X19" s="9">
        <v>2.6445991787316809</v>
      </c>
      <c r="Y19" s="9">
        <v>9.5894354475387876E-3</v>
      </c>
      <c r="Z19" s="9">
        <v>6.125987407476664E-7</v>
      </c>
      <c r="AA19" s="9">
        <v>2.4684511022911209</v>
      </c>
      <c r="AB19" s="9">
        <f>Parameter!G5</f>
        <v>0.1</v>
      </c>
      <c r="AC19" s="9">
        <f>AB19*L19</f>
        <v>1.6054692960343401E-2</v>
      </c>
      <c r="AD19" s="9">
        <f>AB19*M19</f>
        <v>3.7066210085439081E-9</v>
      </c>
      <c r="AE19" s="9">
        <f>AB19*N19</f>
        <v>3.3078370744251564E-10</v>
      </c>
      <c r="AF19" s="9">
        <f>AB19*O19</f>
        <v>2.4136863074279973E-9</v>
      </c>
      <c r="AG19" s="9">
        <f>AB19*P19</f>
        <v>1.1462460945811971E-9</v>
      </c>
      <c r="AH19" s="9">
        <f>AB19*Q19</f>
        <v>1.143691299315714E-3</v>
      </c>
      <c r="AI19" s="9">
        <f>AB19*R19</f>
        <v>6.7571691249500301E-5</v>
      </c>
      <c r="AJ19" s="9">
        <f>AB19*S19</f>
        <v>6.3810703144941686E-5</v>
      </c>
      <c r="AK19" s="9">
        <f>AB19*T19</f>
        <v>2.203014581846091E-4</v>
      </c>
      <c r="AL19" s="9">
        <f>AB19*U19</f>
        <v>7.6238821469763372E-8</v>
      </c>
      <c r="AM19" s="9">
        <f>AB19*V19</f>
        <v>1.9927878644275851E-5</v>
      </c>
      <c r="AN19" s="9">
        <f>AB19*W19</f>
        <v>4.4074902900656798E-2</v>
      </c>
      <c r="AO19" s="9">
        <f>AB19*X19</f>
        <v>0.26445991787316808</v>
      </c>
      <c r="AP19" s="9">
        <f>AB19*Y19</f>
        <v>9.589435447538788E-4</v>
      </c>
      <c r="AQ19" s="9">
        <f>AB19*Z19</f>
        <v>6.1259874074766646E-8</v>
      </c>
      <c r="AR19" s="9">
        <f>AB19*AA19</f>
        <v>0.2468451102291121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9.9584482801962873E-2</v>
      </c>
      <c r="AD20" s="9">
        <f t="shared" si="7"/>
        <v>1.1774981283075217E-8</v>
      </c>
      <c r="AE20" s="9">
        <f t="shared" si="7"/>
        <v>1.8366870301573684E-9</v>
      </c>
      <c r="AF20" s="9">
        <f t="shared" si="7"/>
        <v>6.0398484379507838E-9</v>
      </c>
      <c r="AG20" s="9">
        <f t="shared" si="7"/>
        <v>9.7362348889898215E-9</v>
      </c>
      <c r="AH20" s="9">
        <f t="shared" si="7"/>
        <v>3.7623570558005838E-3</v>
      </c>
      <c r="AI20" s="9">
        <f t="shared" si="7"/>
        <v>3.7708307746641534E-4</v>
      </c>
      <c r="AJ20" s="9">
        <f t="shared" si="7"/>
        <v>1.1888935968492069E-3</v>
      </c>
      <c r="AK20" s="9">
        <f t="shared" si="7"/>
        <v>5.1981907834491589E-3</v>
      </c>
      <c r="AL20" s="9">
        <f t="shared" si="7"/>
        <v>4.2422501599958205E-7</v>
      </c>
      <c r="AM20" s="9">
        <f t="shared" si="7"/>
        <v>1.3080425681065379E-4</v>
      </c>
      <c r="AN20" s="9">
        <f t="shared" si="7"/>
        <v>6.621018191772414E-2</v>
      </c>
      <c r="AO20" s="9">
        <f t="shared" si="7"/>
        <v>0.4680044870996013</v>
      </c>
      <c r="AP20" s="9">
        <f t="shared" si="7"/>
        <v>7.5778770415224151E-3</v>
      </c>
      <c r="AQ20" s="9">
        <f t="shared" si="7"/>
        <v>1.4153027925550474E-7</v>
      </c>
      <c r="AR20" s="9">
        <f t="shared" si="7"/>
        <v>0.77516176724542718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-5.2344790595038063E-2</v>
      </c>
      <c r="M21" s="9">
        <f>AD82*AB82</f>
        <v>-2.8641477979603902E-9</v>
      </c>
      <c r="N21" s="9">
        <f>AE82*AB82</f>
        <v>-1.9945460327417602E-9</v>
      </c>
      <c r="O21" s="9">
        <f>AF82*AB82</f>
        <v>-2.293613930868214E-9</v>
      </c>
      <c r="P21" s="9">
        <f>AG82*AB82</f>
        <v>-1.0779740979101091E-8</v>
      </c>
      <c r="Q21" s="9">
        <f>AH82*AB82</f>
        <v>-1.8778305299946823E-3</v>
      </c>
      <c r="R21" s="9">
        <f>AI82*AB82</f>
        <v>-6.2883739214642339E-5</v>
      </c>
      <c r="S21" s="9">
        <f>AJ82*AB82</f>
        <v>-2.1617262157131358E-3</v>
      </c>
      <c r="T21" s="9">
        <f>AK82*AB82</f>
        <v>-9.5971041404276647E-3</v>
      </c>
      <c r="U21" s="9">
        <f>AL82*AB82</f>
        <v>-3.6258573348000044E-7</v>
      </c>
      <c r="V21" s="9">
        <f>AM82*AB82</f>
        <v>-8.3476618686384715E-5</v>
      </c>
      <c r="W21" s="9">
        <f>AN82*AB82</f>
        <v>-2.2112161725177649E-2</v>
      </c>
      <c r="X21" s="9">
        <f>AO82*AB82</f>
        <v>-0.40169832869464556</v>
      </c>
      <c r="Y21" s="9">
        <f>AP82*AB82</f>
        <v>-1.1579792680651025E-2</v>
      </c>
      <c r="Z21" s="9">
        <f>AQ82*AB82</f>
        <v>-1.1021593552323588E-7</v>
      </c>
      <c r="AA21" s="9">
        <f>AR82*AB82</f>
        <v>-0.26451361412555535</v>
      </c>
      <c r="AB21" s="9">
        <f>-1+Parameter!G4</f>
        <v>-0.5</v>
      </c>
      <c r="AC21" s="9">
        <f>AB21*L21</f>
        <v>2.6172395297519031E-2</v>
      </c>
      <c r="AD21" s="9">
        <f>AB21*M21</f>
        <v>1.4320738989801951E-9</v>
      </c>
      <c r="AE21" s="9">
        <f>AB21*N21</f>
        <v>9.9727301637088012E-10</v>
      </c>
      <c r="AF21" s="9">
        <f>AB21*O21</f>
        <v>1.146806965434107E-9</v>
      </c>
      <c r="AG21" s="9">
        <f>AB21*P21</f>
        <v>5.3898704895505457E-9</v>
      </c>
      <c r="AH21" s="9">
        <f>AB21*Q21</f>
        <v>9.3891526499734115E-4</v>
      </c>
      <c r="AI21" s="9">
        <f>AB21*R21</f>
        <v>3.1441869607321169E-5</v>
      </c>
      <c r="AJ21" s="9">
        <f>AB21*S21</f>
        <v>1.0808631078565679E-3</v>
      </c>
      <c r="AK21" s="9">
        <f>AB21*T21</f>
        <v>4.7985520702138323E-3</v>
      </c>
      <c r="AL21" s="9">
        <f>AB21*U21</f>
        <v>1.8129286674000022E-7</v>
      </c>
      <c r="AM21" s="9">
        <f>AB21*V21</f>
        <v>4.1738309343192357E-5</v>
      </c>
      <c r="AN21" s="9">
        <f>AB21*W21</f>
        <v>1.1056080862588824E-2</v>
      </c>
      <c r="AO21" s="9">
        <f>AB21*X21</f>
        <v>0.20084916434732278</v>
      </c>
      <c r="AP21" s="9">
        <f>AB21*Y21</f>
        <v>5.7898963403255127E-3</v>
      </c>
      <c r="AQ21" s="9">
        <f>AB21*Z21</f>
        <v>5.5107967761617939E-8</v>
      </c>
      <c r="AR21" s="9">
        <f>AB21*AA21</f>
        <v>0.13225680706277768</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-6.4540841810478616E-2</v>
      </c>
      <c r="M22" s="9">
        <f>AD95*AB95</f>
        <v>-2.2647083992135477E-9</v>
      </c>
      <c r="N22" s="9">
        <f>AE95*AB95</f>
        <v>-7.1115721528840909E-10</v>
      </c>
      <c r="O22" s="9">
        <f>AF95*AB95</f>
        <v>-2.2010178779643668E-9</v>
      </c>
      <c r="P22" s="9">
        <f>AG95*AB95</f>
        <v>4.859225089698418E-10</v>
      </c>
      <c r="Q22" s="9">
        <f>AH95*AB95</f>
        <v>-2.3245280060426861E-4</v>
      </c>
      <c r="R22" s="9">
        <f>AI95*AB95</f>
        <v>-5.5829347564815345E-5</v>
      </c>
      <c r="S22" s="9">
        <f>AJ95*AB95</f>
        <v>2.290960666095314E-4</v>
      </c>
      <c r="T22" s="9">
        <f>AK95*AB95</f>
        <v>1.0590736743301824E-3</v>
      </c>
      <c r="U22" s="9">
        <f>AL95*AB95</f>
        <v>-2.8198547771506215E-7</v>
      </c>
      <c r="V22" s="9">
        <f>AM95*AB95</f>
        <v>-9.2703684595555582E-6</v>
      </c>
      <c r="W22" s="9">
        <f>AN95*AB95</f>
        <v>-9.0107325184270951E-3</v>
      </c>
      <c r="X22" s="9">
        <f>AO95*AB95</f>
        <v>9.3268655211629636E-2</v>
      </c>
      <c r="Y22" s="9">
        <f>AP95*AB95</f>
        <v>-5.6437201197495537E-4</v>
      </c>
      <c r="Z22" s="9">
        <f>AQ95*AB95</f>
        <v>-4.4498666861133174E-9</v>
      </c>
      <c r="AA22" s="9">
        <f>AR95*AB95</f>
        <v>-0.1151657045316597</v>
      </c>
      <c r="AB22" s="9">
        <f>-Parameter!G4</f>
        <v>-0.5</v>
      </c>
      <c r="AC22" s="9">
        <f>AB22*L22</f>
        <v>3.2270420905239308E-2</v>
      </c>
      <c r="AD22" s="9">
        <f>AB22*M22</f>
        <v>1.1323541996067739E-9</v>
      </c>
      <c r="AE22" s="9">
        <f>AB22*N22</f>
        <v>3.5557860764420454E-10</v>
      </c>
      <c r="AF22" s="9">
        <f>AB22*O22</f>
        <v>1.1005089389821834E-9</v>
      </c>
      <c r="AG22" s="9">
        <f>AB22*P22</f>
        <v>-2.429612544849209E-10</v>
      </c>
      <c r="AH22" s="9">
        <f>AB22*Q22</f>
        <v>1.162264003021343E-4</v>
      </c>
      <c r="AI22" s="9">
        <f>AB22*R22</f>
        <v>2.7914673782407672E-5</v>
      </c>
      <c r="AJ22" s="9">
        <f>AB22*S22</f>
        <v>-1.145480333047657E-4</v>
      </c>
      <c r="AK22" s="9">
        <f>AB22*T22</f>
        <v>-5.295368371650912E-4</v>
      </c>
      <c r="AL22" s="9">
        <f>AB22*U22</f>
        <v>1.4099273885753107E-7</v>
      </c>
      <c r="AM22" s="9">
        <f>AB22*V22</f>
        <v>4.6351842297777791E-6</v>
      </c>
      <c r="AN22" s="9">
        <f>AB22*W22</f>
        <v>4.5053662592135476E-3</v>
      </c>
      <c r="AO22" s="9">
        <f>AB22*X22</f>
        <v>-4.6634327605814818E-2</v>
      </c>
      <c r="AP22" s="9">
        <f>AB22*Y22</f>
        <v>2.8218600598747768E-4</v>
      </c>
      <c r="AQ22" s="9">
        <f>AB22*Z22</f>
        <v>2.2249333430566587E-9</v>
      </c>
      <c r="AR22" s="9">
        <f>AB22*AA22</f>
        <v>5.7582852265829848E-2</v>
      </c>
    </row>
    <row r="23" spans="1:44" ht="113.5" x14ac:dyDescent="0.35">
      <c r="A23" s="9" t="s">
        <v>126</v>
      </c>
      <c r="B23" s="9" t="s">
        <v>56</v>
      </c>
      <c r="C23" s="9" t="s">
        <v>107</v>
      </c>
      <c r="D23" s="9" t="s">
        <v>168</v>
      </c>
      <c r="E23" s="9" t="s">
        <v>123</v>
      </c>
      <c r="F23" s="9" t="s">
        <v>53</v>
      </c>
      <c r="G23" s="9" t="s">
        <v>167</v>
      </c>
      <c r="H23" s="9">
        <v>0.02</v>
      </c>
      <c r="I23" s="9" t="s">
        <v>183</v>
      </c>
      <c r="J23" s="9" t="b">
        <v>0</v>
      </c>
      <c r="L23" s="9">
        <v>1.2543486819430569</v>
      </c>
      <c r="M23" s="9">
        <v>2.7519660879721699E-7</v>
      </c>
      <c r="N23" s="9">
        <v>7.6525849349883941E-9</v>
      </c>
      <c r="O23" s="9">
        <v>6.8942311305324804E-8</v>
      </c>
      <c r="P23" s="9">
        <v>1.7215397796714999E-7</v>
      </c>
      <c r="Q23" s="9">
        <v>7.8176204559269699E-2</v>
      </c>
      <c r="R23" s="9">
        <v>1.250774214135931E-2</v>
      </c>
      <c r="S23" s="9">
        <v>7.9383909576231544E-3</v>
      </c>
      <c r="T23" s="9">
        <v>3.5443704610790418E-2</v>
      </c>
      <c r="U23" s="9">
        <v>1.2850294466143689E-6</v>
      </c>
      <c r="V23" s="9">
        <v>3.2251442296703909E-3</v>
      </c>
      <c r="W23" s="9">
        <v>0.32869159476324861</v>
      </c>
      <c r="X23" s="9">
        <v>2.4664866242462611</v>
      </c>
      <c r="Y23" s="9">
        <v>2.7342557522777339E-2</v>
      </c>
      <c r="Z23" s="9">
        <v>1.146875203803175E-6</v>
      </c>
      <c r="AA23" s="9">
        <v>16.92384988438538</v>
      </c>
      <c r="AB23" s="9">
        <f>H23</f>
        <v>0.02</v>
      </c>
      <c r="AC23" s="9">
        <f>AB23*L23</f>
        <v>2.508697363886114E-2</v>
      </c>
      <c r="AD23" s="9">
        <f>AB23*M23</f>
        <v>5.5039321759443395E-9</v>
      </c>
      <c r="AE23" s="9">
        <f>AB23*N23</f>
        <v>1.5305169869976788E-10</v>
      </c>
      <c r="AF23" s="9">
        <f>AB23*O23</f>
        <v>1.378846226106496E-9</v>
      </c>
      <c r="AG23" s="9">
        <f>AB23*P23</f>
        <v>3.443079559343E-9</v>
      </c>
      <c r="AH23" s="9">
        <f>AB23*Q23</f>
        <v>1.563524091185394E-3</v>
      </c>
      <c r="AI23" s="9">
        <f>AB23*R23</f>
        <v>2.5015484282718623E-4</v>
      </c>
      <c r="AJ23" s="9">
        <f>AB23*S23</f>
        <v>1.587678191524631E-4</v>
      </c>
      <c r="AK23" s="9">
        <f>AB23*T23</f>
        <v>7.0887409221580841E-4</v>
      </c>
      <c r="AL23" s="9">
        <f>AB23*U23</f>
        <v>2.570058893228738E-8</v>
      </c>
      <c r="AM23" s="9">
        <f>AB23*V23</f>
        <v>6.4502884593407815E-5</v>
      </c>
      <c r="AN23" s="9">
        <f>AB23*W23</f>
        <v>6.573831895264972E-3</v>
      </c>
      <c r="AO23" s="9">
        <f>AB23*X23</f>
        <v>4.9329732484925226E-2</v>
      </c>
      <c r="AP23" s="9">
        <f>AB23*Y23</f>
        <v>5.4685115045554678E-4</v>
      </c>
      <c r="AQ23" s="9">
        <f>AB23*Z23</f>
        <v>2.29375040760635E-8</v>
      </c>
      <c r="AR23" s="9">
        <f>AB23*AA23</f>
        <v>0.33847699768770761</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0.160546929603434</v>
      </c>
      <c r="M24" s="9">
        <v>3.7066210085439078E-8</v>
      </c>
      <c r="N24" s="9">
        <v>3.3078370744251561E-9</v>
      </c>
      <c r="O24" s="9">
        <v>2.4136863074279971E-8</v>
      </c>
      <c r="P24" s="9">
        <v>1.1462460945811971E-8</v>
      </c>
      <c r="Q24" s="9">
        <v>1.143691299315714E-2</v>
      </c>
      <c r="R24" s="9">
        <v>6.7571691249500299E-4</v>
      </c>
      <c r="S24" s="9">
        <v>6.3810703144941681E-4</v>
      </c>
      <c r="T24" s="9">
        <v>2.2030145818460909E-3</v>
      </c>
      <c r="U24" s="9">
        <v>7.6238821469763372E-7</v>
      </c>
      <c r="V24" s="9">
        <v>1.9927878644275849E-4</v>
      </c>
      <c r="W24" s="9">
        <v>0.44074902900656798</v>
      </c>
      <c r="X24" s="9">
        <v>2.6445991787316809</v>
      </c>
      <c r="Y24" s="9">
        <v>9.5894354475387876E-3</v>
      </c>
      <c r="Z24" s="9">
        <v>6.125987407476664E-7</v>
      </c>
      <c r="AA24" s="9">
        <v>2.4684511022911209</v>
      </c>
      <c r="AB24" s="9">
        <f>Parameter!G5</f>
        <v>0.1</v>
      </c>
      <c r="AC24" s="9">
        <f>AB24*L24</f>
        <v>1.6054692960343401E-2</v>
      </c>
      <c r="AD24" s="9">
        <f>AB24*M24</f>
        <v>3.7066210085439081E-9</v>
      </c>
      <c r="AE24" s="9">
        <f>AB24*N24</f>
        <v>3.3078370744251564E-10</v>
      </c>
      <c r="AF24" s="9">
        <f>AB24*O24</f>
        <v>2.4136863074279973E-9</v>
      </c>
      <c r="AG24" s="9">
        <f>AB24*P24</f>
        <v>1.1462460945811971E-9</v>
      </c>
      <c r="AH24" s="9">
        <f>AB24*Q24</f>
        <v>1.143691299315714E-3</v>
      </c>
      <c r="AI24" s="9">
        <f>AB24*R24</f>
        <v>6.7571691249500301E-5</v>
      </c>
      <c r="AJ24" s="9">
        <f>AB24*S24</f>
        <v>6.3810703144941686E-5</v>
      </c>
      <c r="AK24" s="9">
        <f>AB24*T24</f>
        <v>2.203014581846091E-4</v>
      </c>
      <c r="AL24" s="9">
        <f>AB24*U24</f>
        <v>7.6238821469763372E-8</v>
      </c>
      <c r="AM24" s="9">
        <f>AB24*V24</f>
        <v>1.9927878644275851E-5</v>
      </c>
      <c r="AN24" s="9">
        <f>AB24*W24</f>
        <v>4.4074902900656798E-2</v>
      </c>
      <c r="AO24" s="9">
        <f>AB24*X24</f>
        <v>0.26445991787316808</v>
      </c>
      <c r="AP24" s="9">
        <f>AB24*Y24</f>
        <v>9.589435447538788E-4</v>
      </c>
      <c r="AQ24" s="9">
        <f>AB24*Z24</f>
        <v>6.1259874074766646E-8</v>
      </c>
      <c r="AR24" s="9">
        <f>AB24*AA24</f>
        <v>0.2468451102291121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2.2270055856676185E-2</v>
      </c>
      <c r="AD25" s="9">
        <f t="shared" si="9"/>
        <v>-3.2635440117315249E-10</v>
      </c>
      <c r="AE25" s="9">
        <f t="shared" si="9"/>
        <v>-1.0224855996236292E-11</v>
      </c>
      <c r="AF25" s="9">
        <f t="shared" si="9"/>
        <v>-1.1741664820346872E-10</v>
      </c>
      <c r="AG25" s="9">
        <f t="shared" si="9"/>
        <v>1.9358624422309873E-10</v>
      </c>
      <c r="AH25" s="9">
        <f t="shared" si="9"/>
        <v>8.0796205908156984E-5</v>
      </c>
      <c r="AI25" s="9">
        <f t="shared" si="9"/>
        <v>9.8339468663961923E-3</v>
      </c>
      <c r="AJ25" s="9">
        <f t="shared" si="9"/>
        <v>6.6599415909964323E-5</v>
      </c>
      <c r="AK25" s="9">
        <f t="shared" si="9"/>
        <v>2.7939169176199424E-4</v>
      </c>
      <c r="AL25" s="9">
        <f t="shared" si="9"/>
        <v>2.2167698159421057E-8</v>
      </c>
      <c r="AM25" s="9">
        <f t="shared" si="9"/>
        <v>-1.2013704775197034E-6</v>
      </c>
      <c r="AN25" s="9">
        <f t="shared" si="9"/>
        <v>-1.5941775412526976E-3</v>
      </c>
      <c r="AO25" s="9">
        <f t="shared" si="9"/>
        <v>-2.3473025740417909E-2</v>
      </c>
      <c r="AP25" s="9">
        <f t="shared" si="9"/>
        <v>2.552687956214595E-2</v>
      </c>
      <c r="AQ25" s="9">
        <f t="shared" si="9"/>
        <v>1.1656134756042198E-8</v>
      </c>
      <c r="AR25" s="9">
        <f t="shared" si="9"/>
        <v>6.6726300696325208E-2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-1.9385702056180041</v>
      </c>
      <c r="M26" s="9">
        <v>-4.8006680570762418E-9</v>
      </c>
      <c r="N26" s="9">
        <v>-4.184064060543777E-9</v>
      </c>
      <c r="O26" s="9">
        <v>-3.4307059363133698E-8</v>
      </c>
      <c r="P26" s="9">
        <v>-3.4815551082165618E-9</v>
      </c>
      <c r="Q26" s="9">
        <v>-1.8662394164034679E-3</v>
      </c>
      <c r="R26" s="9">
        <v>-4.3895034896283418E-4</v>
      </c>
      <c r="S26" s="9">
        <v>-3.259858439684703E-4</v>
      </c>
      <c r="T26" s="9">
        <v>-1.617783062443693E-3</v>
      </c>
      <c r="U26" s="9">
        <v>-1.932338546240417E-7</v>
      </c>
      <c r="V26" s="9">
        <v>-1.5864678523797699E-4</v>
      </c>
      <c r="W26" s="9">
        <v>-2.7123173289982061</v>
      </c>
      <c r="X26" s="9">
        <v>-0.63491058435806147</v>
      </c>
      <c r="Y26" s="9">
        <v>-5.4937041820395577E-2</v>
      </c>
      <c r="Z26" s="9">
        <v>-9.7993793686026503E-8</v>
      </c>
      <c r="AA26" s="9">
        <v>-0.41429870424517601</v>
      </c>
      <c r="AB26" s="9">
        <f t="shared" si="8"/>
        <v>-1.1199999999999999E-3</v>
      </c>
      <c r="AC26" s="9">
        <f t="shared" ref="AC26:AC37" si="10">AB26*L26</f>
        <v>2.1711986302921644E-3</v>
      </c>
      <c r="AD26" s="9">
        <f t="shared" ref="AD26:AD37" si="11">AB26*M26</f>
        <v>5.3767482239253901E-12</v>
      </c>
      <c r="AE26" s="9">
        <f t="shared" ref="AE26:AE37" si="12">AB26*N26</f>
        <v>4.68615174780903E-12</v>
      </c>
      <c r="AF26" s="9">
        <f t="shared" ref="AF26:AF37" si="13">AB26*O26</f>
        <v>3.8423906486709739E-11</v>
      </c>
      <c r="AG26" s="9">
        <f t="shared" ref="AG26:AG37" si="14">AB26*P26</f>
        <v>3.8993417212025491E-12</v>
      </c>
      <c r="AH26" s="9">
        <f t="shared" ref="AH26:AH37" si="15">AB26*Q26</f>
        <v>2.0901881463718838E-6</v>
      </c>
      <c r="AI26" s="9">
        <f t="shared" ref="AI26:AI37" si="16">AB26*R26</f>
        <v>4.916243908383742E-7</v>
      </c>
      <c r="AJ26" s="9">
        <f t="shared" ref="AJ26:AJ37" si="17">AB26*S26</f>
        <v>3.651041452446867E-7</v>
      </c>
      <c r="AK26" s="9">
        <f t="shared" ref="AK26:AK37" si="18">AB26*T26</f>
        <v>1.811917029936936E-6</v>
      </c>
      <c r="AL26" s="9">
        <f t="shared" ref="AL26:AL37" si="19">AB26*U26</f>
        <v>2.1642191717892669E-10</v>
      </c>
      <c r="AM26" s="9">
        <f t="shared" ref="AM26:AM37" si="20">AB26*V26</f>
        <v>1.7768439946653422E-7</v>
      </c>
      <c r="AN26" s="9">
        <f t="shared" ref="AN26:AN37" si="21">AB26*W26</f>
        <v>3.0377954084779904E-3</v>
      </c>
      <c r="AO26" s="9">
        <f t="shared" ref="AO26:AO37" si="22">AB26*X26</f>
        <v>7.1109985448102877E-4</v>
      </c>
      <c r="AP26" s="9">
        <f t="shared" ref="AP26:AP37" si="23">AB26*Y26</f>
        <v>6.1529486838843043E-5</v>
      </c>
      <c r="AQ26" s="9">
        <f t="shared" ref="AQ26:AQ37" si="24">AB26*Z26</f>
        <v>1.0975304892834967E-10</v>
      </c>
      <c r="AR26" s="9">
        <f t="shared" ref="AR26:AR37" si="25">AB26*AA26</f>
        <v>4.6401454875459711E-4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2.009697934499636</v>
      </c>
      <c r="M27" s="9">
        <v>5.9145630881787682E-8</v>
      </c>
      <c r="N27" s="9">
        <v>3.8595776533252548E-8</v>
      </c>
      <c r="O27" s="9">
        <v>1.033492695637001E-7</v>
      </c>
      <c r="P27" s="9">
        <v>6.9377410209530002E-8</v>
      </c>
      <c r="Q27" s="9">
        <v>5.7546431122689617E-2</v>
      </c>
      <c r="R27" s="9">
        <v>7.5250584416689673E-3</v>
      </c>
      <c r="S27" s="9">
        <v>7.3704025284315059E-3</v>
      </c>
      <c r="T27" s="9">
        <v>1.67501344141338E-2</v>
      </c>
      <c r="U27" s="9">
        <v>2.364616349806241E-5</v>
      </c>
      <c r="V27" s="9">
        <v>1.499684497089955E-3</v>
      </c>
      <c r="W27" s="9">
        <v>1.1313475483354081</v>
      </c>
      <c r="X27" s="9">
        <v>8.5511516213714529</v>
      </c>
      <c r="Y27" s="9">
        <v>0.91408192337090766</v>
      </c>
      <c r="Z27" s="9">
        <v>1.525439189898019E-5</v>
      </c>
      <c r="AA27" s="9">
        <v>72.925299159885171</v>
      </c>
      <c r="AB27" s="9">
        <f t="shared" si="8"/>
        <v>1.1199999999999999E-3</v>
      </c>
      <c r="AC27" s="9">
        <f t="shared" si="10"/>
        <v>2.2508616866395922E-3</v>
      </c>
      <c r="AD27" s="9">
        <f t="shared" si="11"/>
        <v>6.6243106587602203E-11</v>
      </c>
      <c r="AE27" s="9">
        <f t="shared" si="12"/>
        <v>4.3227269717242851E-11</v>
      </c>
      <c r="AF27" s="9">
        <f t="shared" si="13"/>
        <v>1.157511819113441E-10</v>
      </c>
      <c r="AG27" s="9">
        <f t="shared" si="14"/>
        <v>7.770269943467359E-11</v>
      </c>
      <c r="AH27" s="9">
        <f t="shared" si="15"/>
        <v>6.4452002857412371E-5</v>
      </c>
      <c r="AI27" s="9">
        <f t="shared" si="16"/>
        <v>8.4280654546692434E-6</v>
      </c>
      <c r="AJ27" s="9">
        <f t="shared" si="17"/>
        <v>8.2548508318432861E-6</v>
      </c>
      <c r="AK27" s="9">
        <f t="shared" si="18"/>
        <v>1.8760150543829854E-5</v>
      </c>
      <c r="AL27" s="9">
        <f t="shared" si="19"/>
        <v>2.6483703117829895E-8</v>
      </c>
      <c r="AM27" s="9">
        <f t="shared" si="20"/>
        <v>1.6796466367407493E-6</v>
      </c>
      <c r="AN27" s="9">
        <f t="shared" si="21"/>
        <v>1.267109254135657E-3</v>
      </c>
      <c r="AO27" s="9">
        <f t="shared" si="22"/>
        <v>9.5772898159360263E-3</v>
      </c>
      <c r="AP27" s="9">
        <f t="shared" si="23"/>
        <v>1.0237717541754165E-3</v>
      </c>
      <c r="AQ27" s="9">
        <f t="shared" si="24"/>
        <v>1.7084918926857813E-8</v>
      </c>
      <c r="AR27" s="9">
        <f t="shared" si="25"/>
        <v>8.1676335059071389E-2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0.44600106658214139</v>
      </c>
      <c r="M28" s="9">
        <v>1.039156649714826E-7</v>
      </c>
      <c r="N28" s="9">
        <v>1.9011251304513709E-8</v>
      </c>
      <c r="O28" s="9">
        <v>6.5146683654855196E-8</v>
      </c>
      <c r="P28" s="9">
        <v>1.467494507065209E-8</v>
      </c>
      <c r="Q28" s="9">
        <v>0.1641904068845593</v>
      </c>
      <c r="R28" s="9">
        <v>1.9022740873209231E-3</v>
      </c>
      <c r="S28" s="9">
        <v>1.7496000671027019E-3</v>
      </c>
      <c r="T28" s="9">
        <v>4.954976322675152E-3</v>
      </c>
      <c r="U28" s="9">
        <v>7.646686571238165E-6</v>
      </c>
      <c r="V28" s="9">
        <v>3.9873657769269469E-4</v>
      </c>
      <c r="W28" s="9">
        <v>0.43731323998754268</v>
      </c>
      <c r="X28" s="9">
        <v>13.45673974405786</v>
      </c>
      <c r="Y28" s="9">
        <v>0.49502032972469728</v>
      </c>
      <c r="Z28" s="9">
        <v>3.152045399380597E-6</v>
      </c>
      <c r="AA28" s="9">
        <v>17.901097942386102</v>
      </c>
      <c r="AB28" s="9">
        <f t="shared" si="8"/>
        <v>1.1199999999999999E-3</v>
      </c>
      <c r="AC28" s="9">
        <f t="shared" si="10"/>
        <v>4.9952119457199833E-4</v>
      </c>
      <c r="AD28" s="9">
        <f t="shared" si="11"/>
        <v>1.163855447680605E-10</v>
      </c>
      <c r="AE28" s="9">
        <f t="shared" si="12"/>
        <v>2.1292601461055352E-11</v>
      </c>
      <c r="AF28" s="9">
        <f t="shared" si="13"/>
        <v>7.296428569343781E-11</v>
      </c>
      <c r="AG28" s="9">
        <f t="shared" si="14"/>
        <v>1.6435938479130338E-11</v>
      </c>
      <c r="AH28" s="9">
        <f t="shared" si="15"/>
        <v>1.838932557107064E-4</v>
      </c>
      <c r="AI28" s="9">
        <f t="shared" si="16"/>
        <v>2.1305469777994337E-6</v>
      </c>
      <c r="AJ28" s="9">
        <f t="shared" si="17"/>
        <v>1.9595520751550258E-6</v>
      </c>
      <c r="AK28" s="9">
        <f t="shared" si="18"/>
        <v>5.54957348139617E-6</v>
      </c>
      <c r="AL28" s="9">
        <f t="shared" si="19"/>
        <v>8.5642889597867445E-9</v>
      </c>
      <c r="AM28" s="9">
        <f t="shared" si="20"/>
        <v>4.4658496701581801E-7</v>
      </c>
      <c r="AN28" s="9">
        <f t="shared" si="21"/>
        <v>4.8979082878604775E-4</v>
      </c>
      <c r="AO28" s="9">
        <f t="shared" si="22"/>
        <v>1.5071548513344801E-2</v>
      </c>
      <c r="AP28" s="9">
        <f t="shared" si="23"/>
        <v>5.5442276929166092E-4</v>
      </c>
      <c r="AQ28" s="9">
        <f t="shared" si="24"/>
        <v>3.5302908473062682E-9</v>
      </c>
      <c r="AR28" s="9">
        <f t="shared" si="25"/>
        <v>2.0049229695472431E-2</v>
      </c>
    </row>
    <row r="29" spans="1:44" ht="51" x14ac:dyDescent="0.35">
      <c r="A29" s="9" t="s">
        <v>133</v>
      </c>
      <c r="B29" s="9" t="s">
        <v>63</v>
      </c>
      <c r="C29" s="9" t="s">
        <v>105</v>
      </c>
      <c r="D29" s="9" t="s">
        <v>168</v>
      </c>
      <c r="E29" s="9" t="s">
        <v>120</v>
      </c>
      <c r="F29" s="9" t="s">
        <v>50</v>
      </c>
      <c r="G29" s="9" t="s">
        <v>167</v>
      </c>
      <c r="H29" s="9">
        <v>-0.8</v>
      </c>
      <c r="I29" s="9" t="s">
        <v>183</v>
      </c>
      <c r="J29" s="9" t="b">
        <v>0</v>
      </c>
      <c r="L29" s="9">
        <v>2.8155970685344628E-3</v>
      </c>
      <c r="M29" s="9">
        <v>6.4294975094092566E-10</v>
      </c>
      <c r="N29" s="9">
        <v>9.92885986529294E-11</v>
      </c>
      <c r="O29" s="9">
        <v>4.306950278687004E-10</v>
      </c>
      <c r="P29" s="9">
        <v>2.905896692648847E-10</v>
      </c>
      <c r="Q29" s="9">
        <v>2.1204905100791709E-4</v>
      </c>
      <c r="R29" s="9">
        <v>2.197132553389437E-5</v>
      </c>
      <c r="S29" s="9">
        <v>1.842336392784835E-5</v>
      </c>
      <c r="T29" s="9">
        <v>7.7915061616460932E-5</v>
      </c>
      <c r="U29" s="9">
        <v>1.6370894794218141E-8</v>
      </c>
      <c r="V29" s="9">
        <v>7.0760581009285056E-6</v>
      </c>
      <c r="W29" s="9">
        <v>7.9860912908154905E-3</v>
      </c>
      <c r="X29" s="9">
        <v>6.1041204905224709E-2</v>
      </c>
      <c r="Y29" s="9">
        <v>2.2001431019996699E-4</v>
      </c>
      <c r="Z29" s="9">
        <v>1.1336035083812789E-8</v>
      </c>
      <c r="AA29" s="9">
        <v>4.4329098258716497E-2</v>
      </c>
      <c r="AB29" s="9">
        <f t="shared" si="8"/>
        <v>-0.8</v>
      </c>
      <c r="AC29" s="9">
        <f t="shared" si="10"/>
        <v>-2.2524776548275703E-3</v>
      </c>
      <c r="AD29" s="9">
        <f t="shared" si="11"/>
        <v>-5.1435980075274057E-10</v>
      </c>
      <c r="AE29" s="9">
        <f t="shared" si="12"/>
        <v>-7.9430878922343522E-11</v>
      </c>
      <c r="AF29" s="9">
        <f t="shared" si="13"/>
        <v>-3.4455602229496034E-10</v>
      </c>
      <c r="AG29" s="9">
        <f t="shared" si="14"/>
        <v>-2.3247173541190777E-10</v>
      </c>
      <c r="AH29" s="9">
        <f t="shared" si="15"/>
        <v>-1.6963924080633369E-4</v>
      </c>
      <c r="AI29" s="9">
        <f t="shared" si="16"/>
        <v>-1.7577060427115495E-5</v>
      </c>
      <c r="AJ29" s="9">
        <f t="shared" si="17"/>
        <v>-1.4738691142278681E-5</v>
      </c>
      <c r="AK29" s="9">
        <f t="shared" si="18"/>
        <v>-6.2332049293168748E-5</v>
      </c>
      <c r="AL29" s="9">
        <f t="shared" si="19"/>
        <v>-1.3096715835374513E-8</v>
      </c>
      <c r="AM29" s="9">
        <f t="shared" si="20"/>
        <v>-5.6608464807428048E-6</v>
      </c>
      <c r="AN29" s="9">
        <f t="shared" si="21"/>
        <v>-6.3888730326523927E-3</v>
      </c>
      <c r="AO29" s="9">
        <f t="shared" si="22"/>
        <v>-4.8832963924179768E-2</v>
      </c>
      <c r="AP29" s="9">
        <f t="shared" si="23"/>
        <v>-1.760114481599736E-4</v>
      </c>
      <c r="AQ29" s="9">
        <f t="shared" si="24"/>
        <v>-9.0688280670502329E-9</v>
      </c>
      <c r="AR29" s="9">
        <f t="shared" si="25"/>
        <v>-3.5463278606973202E-2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5.2344790595038063E-2</v>
      </c>
      <c r="AD38" s="9">
        <f t="shared" si="26"/>
        <v>2.8641477979603902E-9</v>
      </c>
      <c r="AE38" s="9">
        <f t="shared" si="26"/>
        <v>1.9945460327417602E-9</v>
      </c>
      <c r="AF38" s="9">
        <f t="shared" si="26"/>
        <v>2.293613930868214E-9</v>
      </c>
      <c r="AG38" s="9">
        <f t="shared" si="26"/>
        <v>1.0779740979101091E-8</v>
      </c>
      <c r="AH38" s="9">
        <f t="shared" si="26"/>
        <v>1.8778305299946823E-3</v>
      </c>
      <c r="AI38" s="9">
        <f t="shared" si="26"/>
        <v>6.2883739214642339E-5</v>
      </c>
      <c r="AJ38" s="9">
        <f t="shared" si="26"/>
        <v>2.1617262157131358E-3</v>
      </c>
      <c r="AK38" s="9">
        <f t="shared" si="26"/>
        <v>9.5971041404276647E-3</v>
      </c>
      <c r="AL38" s="9">
        <f t="shared" si="26"/>
        <v>3.6258573348000044E-7</v>
      </c>
      <c r="AM38" s="9">
        <f t="shared" si="26"/>
        <v>8.3476618686384715E-5</v>
      </c>
      <c r="AN38" s="9">
        <f t="shared" si="26"/>
        <v>2.2112161725177649E-2</v>
      </c>
      <c r="AO38" s="9">
        <f t="shared" si="26"/>
        <v>0.40169832869464556</v>
      </c>
      <c r="AP38" s="9">
        <f t="shared" si="26"/>
        <v>1.1579792680651025E-2</v>
      </c>
      <c r="AQ38" s="9">
        <f t="shared" si="26"/>
        <v>1.1021593552323588E-7</v>
      </c>
      <c r="AR38" s="9">
        <f t="shared" si="26"/>
        <v>0.26451361412555535</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-0.52487453605213541</v>
      </c>
      <c r="M39" s="9">
        <v>-5.0396911487027533E-9</v>
      </c>
      <c r="N39" s="9">
        <v>-6.755554715032396E-9</v>
      </c>
      <c r="O39" s="9">
        <v>-4.2064704012750087E-8</v>
      </c>
      <c r="P39" s="9">
        <v>-3.757844293416695E-9</v>
      </c>
      <c r="Q39" s="9">
        <v>-1.9537634954625229E-3</v>
      </c>
      <c r="R39" s="9">
        <v>-4.0982045436410458E-4</v>
      </c>
      <c r="S39" s="9">
        <v>-3.2317624786131198E-4</v>
      </c>
      <c r="T39" s="9">
        <v>-1.5365015204013711E-3</v>
      </c>
      <c r="U39" s="9">
        <v>-7.1468153457274361E-7</v>
      </c>
      <c r="V39" s="9">
        <v>-1.532099378210104E-4</v>
      </c>
      <c r="W39" s="9">
        <v>-1.3801893385394239</v>
      </c>
      <c r="X39" s="9">
        <v>-0.33396979555037509</v>
      </c>
      <c r="Y39" s="9">
        <v>-7.164158145490411E-2</v>
      </c>
      <c r="Z39" s="9">
        <v>-1.07022185632848E-7</v>
      </c>
      <c r="AA39" s="9">
        <v>-0.37254483813698752</v>
      </c>
      <c r="AB39" s="9">
        <f t="shared" si="8"/>
        <v>-1.8499999999999999E-5</v>
      </c>
      <c r="AC39" s="9">
        <f t="shared" ref="AC39:AC50" si="27">AB39*L39</f>
        <v>9.7101789169645045E-6</v>
      </c>
      <c r="AD39" s="9">
        <f t="shared" ref="AD39:AD50" si="28">AB39*M39</f>
        <v>9.3234286251000932E-14</v>
      </c>
      <c r="AE39" s="9">
        <f t="shared" ref="AE39:AE50" si="29">AB39*N39</f>
        <v>1.2497776222809932E-13</v>
      </c>
      <c r="AF39" s="9">
        <f t="shared" ref="AF39:AF50" si="30">AB39*O39</f>
        <v>7.7819702423587662E-13</v>
      </c>
      <c r="AG39" s="9">
        <f t="shared" ref="AG39:AG50" si="31">AB39*P39</f>
        <v>6.9520119428208859E-14</v>
      </c>
      <c r="AH39" s="9">
        <f t="shared" ref="AH39:AH50" si="32">AB39*Q39</f>
        <v>3.6144624666056672E-8</v>
      </c>
      <c r="AI39" s="9">
        <f t="shared" ref="AI39:AI50" si="33">AB39*R39</f>
        <v>7.5816784057359348E-9</v>
      </c>
      <c r="AJ39" s="9">
        <f t="shared" ref="AJ39:AJ50" si="34">AB39*S39</f>
        <v>5.9787605854342716E-9</v>
      </c>
      <c r="AK39" s="9">
        <f t="shared" ref="AK39:AK50" si="35">AB39*T39</f>
        <v>2.8425278127425364E-8</v>
      </c>
      <c r="AL39" s="9">
        <f t="shared" ref="AL39:AL50" si="36">AB39*U39</f>
        <v>1.3221608389595756E-11</v>
      </c>
      <c r="AM39" s="9">
        <f t="shared" ref="AM39:AM50" si="37">AB39*V39</f>
        <v>2.8343838496886921E-9</v>
      </c>
      <c r="AN39" s="9">
        <f t="shared" ref="AN39:AN50" si="38">AB39*W39</f>
        <v>2.5533502762979341E-5</v>
      </c>
      <c r="AO39" s="9">
        <f t="shared" ref="AO39:AO50" si="39">AB39*X39</f>
        <v>6.1784412176819385E-6</v>
      </c>
      <c r="AP39" s="9">
        <f t="shared" ref="AP39:AP50" si="40">AB39*Y39</f>
        <v>1.325369256915726E-6</v>
      </c>
      <c r="AQ39" s="9">
        <f t="shared" ref="AQ39:AQ50" si="41">AB39*Z39</f>
        <v>1.9799104342076879E-12</v>
      </c>
      <c r="AR39" s="9">
        <f t="shared" ref="AR39:AR50" si="42">AB39*AA39</f>
        <v>6.8920795055342687E-6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-0.3251409141740359</v>
      </c>
      <c r="M40" s="9">
        <v>-2.2741359279224309E-8</v>
      </c>
      <c r="N40" s="9">
        <v>-1.4192901252089759E-7</v>
      </c>
      <c r="O40" s="9">
        <v>-2.1023208716048961E-6</v>
      </c>
      <c r="P40" s="9">
        <v>-3.1012928090954098E-8</v>
      </c>
      <c r="Q40" s="9">
        <v>-2.8870919692402131E-2</v>
      </c>
      <c r="R40" s="9">
        <v>-1.742293249599174E-3</v>
      </c>
      <c r="S40" s="9">
        <v>-3.9837692461378738E-3</v>
      </c>
      <c r="T40" s="9">
        <v>-1.2070290404070219E-2</v>
      </c>
      <c r="U40" s="9">
        <v>-9.1001588027775512E-4</v>
      </c>
      <c r="V40" s="9">
        <v>-2.0756031065101141E-2</v>
      </c>
      <c r="W40" s="9">
        <v>-4.8149957283819234</v>
      </c>
      <c r="X40" s="9">
        <v>-3.0263874383743161</v>
      </c>
      <c r="Y40" s="9">
        <v>-4.4279582053191993</v>
      </c>
      <c r="Z40" s="9">
        <v>-6.1421370729398786E-6</v>
      </c>
      <c r="AA40" s="9">
        <v>-4.0960855519330703</v>
      </c>
      <c r="AB40" s="9">
        <f t="shared" si="8"/>
        <v>-2.2499999999999999E-4</v>
      </c>
      <c r="AC40" s="9">
        <f t="shared" si="27"/>
        <v>7.3156705689158072E-5</v>
      </c>
      <c r="AD40" s="9">
        <f t="shared" si="28"/>
        <v>5.1168058378254696E-12</v>
      </c>
      <c r="AE40" s="9">
        <f t="shared" si="29"/>
        <v>3.1934027817201956E-11</v>
      </c>
      <c r="AF40" s="9">
        <f t="shared" si="30"/>
        <v>4.7302219611110161E-10</v>
      </c>
      <c r="AG40" s="9">
        <f t="shared" si="31"/>
        <v>6.9779088204646715E-12</v>
      </c>
      <c r="AH40" s="9">
        <f t="shared" si="32"/>
        <v>6.4959569307904795E-6</v>
      </c>
      <c r="AI40" s="9">
        <f t="shared" si="33"/>
        <v>3.9201598115981412E-7</v>
      </c>
      <c r="AJ40" s="9">
        <f t="shared" si="34"/>
        <v>8.963480803810216E-7</v>
      </c>
      <c r="AK40" s="9">
        <f t="shared" si="35"/>
        <v>2.7158153409157994E-6</v>
      </c>
      <c r="AL40" s="9">
        <f t="shared" si="36"/>
        <v>2.0475357306249491E-7</v>
      </c>
      <c r="AM40" s="9">
        <f t="shared" si="37"/>
        <v>4.6701069896477568E-6</v>
      </c>
      <c r="AN40" s="9">
        <f t="shared" si="38"/>
        <v>1.0833740388859327E-3</v>
      </c>
      <c r="AO40" s="9">
        <f t="shared" si="39"/>
        <v>6.809371736342211E-4</v>
      </c>
      <c r="AP40" s="9">
        <f t="shared" si="40"/>
        <v>9.9629059619681971E-4</v>
      </c>
      <c r="AQ40" s="9">
        <f t="shared" si="41"/>
        <v>1.3819808414114727E-9</v>
      </c>
      <c r="AR40" s="9">
        <f t="shared" si="42"/>
        <v>9.2161924918494084E-4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602007.93575904041</v>
      </c>
      <c r="M41" s="9">
        <v>0.1966007804970431</v>
      </c>
      <c r="N41" s="9">
        <v>0.23796715015474609</v>
      </c>
      <c r="O41" s="9">
        <v>0.21443598201835959</v>
      </c>
      <c r="P41" s="9">
        <v>8.0321508927904406E-2</v>
      </c>
      <c r="Q41" s="9">
        <v>74943.532762275179</v>
      </c>
      <c r="R41" s="9">
        <v>4392.6562447687547</v>
      </c>
      <c r="S41" s="9">
        <v>3853.0967149049579</v>
      </c>
      <c r="T41" s="9">
        <v>14012.380417093669</v>
      </c>
      <c r="U41" s="9">
        <v>15.37093721265594</v>
      </c>
      <c r="V41" s="9">
        <v>1236.7549748785809</v>
      </c>
      <c r="W41" s="9">
        <v>3086724.3435344738</v>
      </c>
      <c r="X41" s="9">
        <v>57509354.235403337</v>
      </c>
      <c r="Y41" s="9">
        <v>443270.99772893282</v>
      </c>
      <c r="Z41" s="9">
        <v>8.9541173761063444</v>
      </c>
      <c r="AA41" s="9">
        <v>15362913.798036261</v>
      </c>
      <c r="AB41" s="9">
        <f t="shared" si="8"/>
        <v>7.4099999999999998E-9</v>
      </c>
      <c r="AC41" s="9">
        <f t="shared" si="27"/>
        <v>4.4608788039744891E-3</v>
      </c>
      <c r="AD41" s="9">
        <f t="shared" si="28"/>
        <v>1.4568117834830894E-9</v>
      </c>
      <c r="AE41" s="9">
        <f t="shared" si="29"/>
        <v>1.7633365826466685E-9</v>
      </c>
      <c r="AF41" s="9">
        <f t="shared" si="30"/>
        <v>1.5889706267560446E-9</v>
      </c>
      <c r="AG41" s="9">
        <f t="shared" si="31"/>
        <v>5.9518238115577166E-10</v>
      </c>
      <c r="AH41" s="9">
        <f t="shared" si="32"/>
        <v>5.5533157776845911E-4</v>
      </c>
      <c r="AI41" s="9">
        <f t="shared" si="33"/>
        <v>3.2549582773736471E-5</v>
      </c>
      <c r="AJ41" s="9">
        <f t="shared" si="34"/>
        <v>2.8551446657445738E-5</v>
      </c>
      <c r="AK41" s="9">
        <f t="shared" si="35"/>
        <v>1.0383173889066408E-4</v>
      </c>
      <c r="AL41" s="9">
        <f t="shared" si="36"/>
        <v>1.1389864474578052E-7</v>
      </c>
      <c r="AM41" s="9">
        <f t="shared" si="37"/>
        <v>9.1643543638502843E-6</v>
      </c>
      <c r="AN41" s="9">
        <f t="shared" si="38"/>
        <v>2.2872627385590451E-2</v>
      </c>
      <c r="AO41" s="9">
        <f t="shared" si="39"/>
        <v>0.42614431488433874</v>
      </c>
      <c r="AP41" s="9">
        <f t="shared" si="40"/>
        <v>3.2846380931713924E-3</v>
      </c>
      <c r="AQ41" s="9">
        <f t="shared" si="41"/>
        <v>6.6350009756948017E-8</v>
      </c>
      <c r="AR41" s="9">
        <f t="shared" si="42"/>
        <v>0.11383919124344868</v>
      </c>
    </row>
    <row r="42" spans="1:44" ht="63.5" x14ac:dyDescent="0.35">
      <c r="A42" s="9" t="s">
        <v>145</v>
      </c>
      <c r="B42" s="9" t="s">
        <v>75</v>
      </c>
      <c r="C42" s="9" t="s">
        <v>163</v>
      </c>
      <c r="D42" s="9" t="s">
        <v>175</v>
      </c>
      <c r="E42" s="9" t="s">
        <v>124</v>
      </c>
      <c r="F42" s="9" t="s">
        <v>54</v>
      </c>
      <c r="G42" s="9" t="s">
        <v>167</v>
      </c>
      <c r="H42" s="9">
        <v>1.18E-2</v>
      </c>
      <c r="I42" s="9" t="s">
        <v>183</v>
      </c>
      <c r="J42" s="9" t="b">
        <v>0</v>
      </c>
      <c r="L42" s="9">
        <v>7.1137572107529398E-2</v>
      </c>
      <c r="M42" s="9">
        <v>1.9782499395749359E-8</v>
      </c>
      <c r="N42" s="9">
        <v>7.3927184579372778E-9</v>
      </c>
      <c r="O42" s="9">
        <v>3.9058281545195342E-8</v>
      </c>
      <c r="P42" s="9">
        <v>5.0161165655928881E-9</v>
      </c>
      <c r="Q42" s="9">
        <v>8.4605164397826907E-2</v>
      </c>
      <c r="R42" s="9">
        <v>5.329513501760515E-4</v>
      </c>
      <c r="S42" s="9">
        <v>5.2817312032551837E-4</v>
      </c>
      <c r="T42" s="9">
        <v>1.9748462027018398E-3</v>
      </c>
      <c r="U42" s="9">
        <v>3.8829601831484739E-6</v>
      </c>
      <c r="V42" s="9">
        <v>1.5005108929944539E-4</v>
      </c>
      <c r="W42" s="9">
        <v>0.16162672731267921</v>
      </c>
      <c r="X42" s="9">
        <v>1.837739435857892</v>
      </c>
      <c r="Y42" s="9">
        <v>0.15777762027545039</v>
      </c>
      <c r="Z42" s="9">
        <v>4.1732983299099553E-6</v>
      </c>
      <c r="AA42" s="9">
        <v>6.7769407363733993</v>
      </c>
      <c r="AB42" s="9">
        <f t="shared" si="8"/>
        <v>1.18E-2</v>
      </c>
      <c r="AC42" s="9">
        <f t="shared" si="27"/>
        <v>8.3942335086884684E-4</v>
      </c>
      <c r="AD42" s="9">
        <f t="shared" si="28"/>
        <v>2.3343349286984242E-10</v>
      </c>
      <c r="AE42" s="9">
        <f t="shared" si="29"/>
        <v>8.7234077803659874E-11</v>
      </c>
      <c r="AF42" s="9">
        <f t="shared" si="30"/>
        <v>4.6088772223330501E-10</v>
      </c>
      <c r="AG42" s="9">
        <f t="shared" si="31"/>
        <v>5.9190175473996084E-11</v>
      </c>
      <c r="AH42" s="9">
        <f t="shared" si="32"/>
        <v>9.9834093989435756E-4</v>
      </c>
      <c r="AI42" s="9">
        <f t="shared" si="33"/>
        <v>6.2888259320774073E-6</v>
      </c>
      <c r="AJ42" s="9">
        <f t="shared" si="34"/>
        <v>6.2324428198411167E-6</v>
      </c>
      <c r="AK42" s="9">
        <f t="shared" si="35"/>
        <v>2.3303185191881711E-5</v>
      </c>
      <c r="AL42" s="9">
        <f t="shared" si="36"/>
        <v>4.5818930161151988E-8</v>
      </c>
      <c r="AM42" s="9">
        <f t="shared" si="37"/>
        <v>1.7706028537334557E-6</v>
      </c>
      <c r="AN42" s="9">
        <f t="shared" si="38"/>
        <v>1.9071953822896147E-3</v>
      </c>
      <c r="AO42" s="9">
        <f t="shared" si="39"/>
        <v>2.1685325343123125E-2</v>
      </c>
      <c r="AP42" s="9">
        <f t="shared" si="40"/>
        <v>1.8617759192503145E-3</v>
      </c>
      <c r="AQ42" s="9">
        <f t="shared" si="41"/>
        <v>4.9244920292937474E-8</v>
      </c>
      <c r="AR42" s="9">
        <f t="shared" si="42"/>
        <v>7.9967900689206103E-2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22.849671325045719</v>
      </c>
      <c r="M43" s="9">
        <v>4.9624662108178107E-6</v>
      </c>
      <c r="N43" s="9">
        <v>5.7162413961897246E-7</v>
      </c>
      <c r="O43" s="9">
        <v>4.4752922726401518E-7</v>
      </c>
      <c r="P43" s="9">
        <v>1.6467788162703069E-6</v>
      </c>
      <c r="Q43" s="9">
        <v>1.4440549609812381</v>
      </c>
      <c r="R43" s="9">
        <v>9.4628589356540727E-2</v>
      </c>
      <c r="S43" s="9">
        <v>8.1283716481046195E-2</v>
      </c>
      <c r="T43" s="9">
        <v>0.3077098285537278</v>
      </c>
      <c r="U43" s="9">
        <v>3.6451880576222468E-5</v>
      </c>
      <c r="V43" s="9">
        <v>2.7937569576635311E-2</v>
      </c>
      <c r="W43" s="9">
        <v>9.6869945597666174</v>
      </c>
      <c r="X43" s="9">
        <v>23.05698663837671</v>
      </c>
      <c r="Y43" s="9">
        <v>0.75267265275376849</v>
      </c>
      <c r="Z43" s="9">
        <v>9.7681126832989121E-6</v>
      </c>
      <c r="AA43" s="9">
        <v>311.47472600363608</v>
      </c>
      <c r="AB43" s="9">
        <f t="shared" si="8"/>
        <v>3.5211267605633799E-4</v>
      </c>
      <c r="AC43" s="9">
        <f t="shared" si="27"/>
        <v>8.0456589172696186E-3</v>
      </c>
      <c r="AD43" s="9">
        <f t="shared" si="28"/>
        <v>1.7473472573302148E-9</v>
      </c>
      <c r="AE43" s="9">
        <f t="shared" si="29"/>
        <v>2.0127610549963818E-10</v>
      </c>
      <c r="AF43" s="9">
        <f t="shared" si="30"/>
        <v>1.5758071382535743E-10</v>
      </c>
      <c r="AG43" s="9">
        <f t="shared" si="31"/>
        <v>5.7985169586982634E-10</v>
      </c>
      <c r="AH43" s="9">
        <f t="shared" si="32"/>
        <v>5.0847005668353451E-4</v>
      </c>
      <c r="AI43" s="9">
        <f t="shared" si="33"/>
        <v>3.3319925829767855E-5</v>
      </c>
      <c r="AJ43" s="9">
        <f t="shared" si="34"/>
        <v>2.8621026929945842E-5</v>
      </c>
      <c r="AK43" s="9">
        <f t="shared" si="35"/>
        <v>1.0834853118089006E-4</v>
      </c>
      <c r="AL43" s="9">
        <f t="shared" si="36"/>
        <v>1.2835169216979741E-8</v>
      </c>
      <c r="AM43" s="9">
        <f t="shared" si="37"/>
        <v>9.8371723861391929E-6</v>
      </c>
      <c r="AN43" s="9">
        <f t="shared" si="38"/>
        <v>3.4109135773826116E-3</v>
      </c>
      <c r="AO43" s="9">
        <f t="shared" si="39"/>
        <v>8.1186572670340525E-3</v>
      </c>
      <c r="AP43" s="9">
        <f t="shared" si="40"/>
        <v>2.6502558195555227E-4</v>
      </c>
      <c r="AQ43" s="9">
        <f t="shared" si="41"/>
        <v>3.4394762969362362E-9</v>
      </c>
      <c r="AR43" s="9">
        <f t="shared" si="42"/>
        <v>0.10967419929705495</v>
      </c>
    </row>
    <row r="44" spans="1:44" ht="63.5" x14ac:dyDescent="0.35">
      <c r="A44" s="9" t="s">
        <v>133</v>
      </c>
      <c r="B44" s="9" t="s">
        <v>63</v>
      </c>
      <c r="C44" s="9" t="s">
        <v>105</v>
      </c>
      <c r="D44" s="9" t="s">
        <v>168</v>
      </c>
      <c r="E44" s="9" t="s">
        <v>124</v>
      </c>
      <c r="F44" s="9" t="s">
        <v>54</v>
      </c>
      <c r="G44" s="9" t="s">
        <v>167</v>
      </c>
      <c r="H44" s="9">
        <v>-0.9</v>
      </c>
      <c r="I44" s="9" t="s">
        <v>183</v>
      </c>
      <c r="J44" s="9" t="b">
        <v>0</v>
      </c>
      <c r="L44" s="9">
        <v>2.8155970685344628E-3</v>
      </c>
      <c r="M44" s="9">
        <v>6.4294975094092566E-10</v>
      </c>
      <c r="N44" s="9">
        <v>9.92885986529294E-11</v>
      </c>
      <c r="O44" s="9">
        <v>4.306950278687004E-10</v>
      </c>
      <c r="P44" s="9">
        <v>2.905896692648847E-10</v>
      </c>
      <c r="Q44" s="9">
        <v>2.1204905100791709E-4</v>
      </c>
      <c r="R44" s="9">
        <v>2.197132553389437E-5</v>
      </c>
      <c r="S44" s="9">
        <v>1.842336392784835E-5</v>
      </c>
      <c r="T44" s="9">
        <v>7.7915061616460932E-5</v>
      </c>
      <c r="U44" s="9">
        <v>1.6370894794218141E-8</v>
      </c>
      <c r="V44" s="9">
        <v>7.0760581009285056E-6</v>
      </c>
      <c r="W44" s="9">
        <v>7.9860912908154905E-3</v>
      </c>
      <c r="X44" s="9">
        <v>6.1041204905224709E-2</v>
      </c>
      <c r="Y44" s="9">
        <v>2.2001431019996699E-4</v>
      </c>
      <c r="Z44" s="9">
        <v>1.1336035083812789E-8</v>
      </c>
      <c r="AA44" s="9">
        <v>4.4329098258716497E-2</v>
      </c>
      <c r="AB44" s="9">
        <f t="shared" si="8"/>
        <v>-0.9</v>
      </c>
      <c r="AC44" s="9">
        <f t="shared" si="27"/>
        <v>-2.5340373616810166E-3</v>
      </c>
      <c r="AD44" s="9">
        <f t="shared" si="28"/>
        <v>-5.7865477584683312E-10</v>
      </c>
      <c r="AE44" s="9">
        <f t="shared" si="29"/>
        <v>-8.9359738787636461E-11</v>
      </c>
      <c r="AF44" s="9">
        <f t="shared" si="30"/>
        <v>-3.8762552508183035E-10</v>
      </c>
      <c r="AG44" s="9">
        <f t="shared" si="31"/>
        <v>-2.6153070233839626E-10</v>
      </c>
      <c r="AH44" s="9">
        <f t="shared" si="32"/>
        <v>-1.9084414590712538E-4</v>
      </c>
      <c r="AI44" s="9">
        <f t="shared" si="33"/>
        <v>-1.9774192980504932E-5</v>
      </c>
      <c r="AJ44" s="9">
        <f t="shared" si="34"/>
        <v>-1.6581027535063516E-5</v>
      </c>
      <c r="AK44" s="9">
        <f t="shared" si="35"/>
        <v>-7.012355545481484E-5</v>
      </c>
      <c r="AL44" s="9">
        <f t="shared" si="36"/>
        <v>-1.4733805314796328E-8</v>
      </c>
      <c r="AM44" s="9">
        <f t="shared" si="37"/>
        <v>-6.3684522908356552E-6</v>
      </c>
      <c r="AN44" s="9">
        <f t="shared" si="38"/>
        <v>-7.1874821617339416E-3</v>
      </c>
      <c r="AO44" s="9">
        <f t="shared" si="39"/>
        <v>-5.4937084414702242E-2</v>
      </c>
      <c r="AP44" s="9">
        <f t="shared" si="40"/>
        <v>-1.980128791799703E-4</v>
      </c>
      <c r="AQ44" s="9">
        <f t="shared" si="41"/>
        <v>-1.0202431575431511E-8</v>
      </c>
      <c r="AR44" s="9">
        <f t="shared" si="42"/>
        <v>-3.9896188432844849E-2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6.4540841810478616E-2</v>
      </c>
      <c r="AD51" s="9">
        <f t="shared" si="43"/>
        <v>2.2647083992135477E-9</v>
      </c>
      <c r="AE51" s="9">
        <f t="shared" si="43"/>
        <v>7.1115721528840909E-10</v>
      </c>
      <c r="AF51" s="9">
        <f t="shared" si="43"/>
        <v>2.2010178779643668E-9</v>
      </c>
      <c r="AG51" s="9">
        <f t="shared" si="43"/>
        <v>-4.859225089698418E-10</v>
      </c>
      <c r="AH51" s="9">
        <f t="shared" si="43"/>
        <v>2.3245280060426861E-4</v>
      </c>
      <c r="AI51" s="9">
        <f t="shared" si="43"/>
        <v>5.5829347564815345E-5</v>
      </c>
      <c r="AJ51" s="9">
        <f t="shared" si="43"/>
        <v>-2.290960666095314E-4</v>
      </c>
      <c r="AK51" s="9">
        <f t="shared" si="43"/>
        <v>-1.0590736743301824E-3</v>
      </c>
      <c r="AL51" s="9">
        <f t="shared" si="43"/>
        <v>2.8198547771506215E-7</v>
      </c>
      <c r="AM51" s="9">
        <f t="shared" si="43"/>
        <v>9.2703684595555582E-6</v>
      </c>
      <c r="AN51" s="9">
        <f t="shared" si="43"/>
        <v>9.0107325184270951E-3</v>
      </c>
      <c r="AO51" s="9">
        <f t="shared" si="43"/>
        <v>-9.3268655211629636E-2</v>
      </c>
      <c r="AP51" s="9">
        <f t="shared" si="43"/>
        <v>5.6437201197495537E-4</v>
      </c>
      <c r="AQ51" s="9">
        <f t="shared" si="43"/>
        <v>4.4498666861133174E-9</v>
      </c>
      <c r="AR51" s="9">
        <f t="shared" si="43"/>
        <v>0.1151657045316597</v>
      </c>
    </row>
    <row r="52" spans="1:44" ht="76" x14ac:dyDescent="0.35">
      <c r="A52" s="9" t="s">
        <v>148</v>
      </c>
      <c r="B52" s="9" t="s">
        <v>79</v>
      </c>
      <c r="C52" s="9" t="s">
        <v>162</v>
      </c>
      <c r="D52" s="9" t="s">
        <v>175</v>
      </c>
      <c r="E52" s="9" t="s">
        <v>125</v>
      </c>
      <c r="F52" s="9" t="s">
        <v>55</v>
      </c>
      <c r="G52" s="9" t="s">
        <v>167</v>
      </c>
      <c r="H52" s="9">
        <v>1.67E-9</v>
      </c>
      <c r="I52" s="9" t="s">
        <v>183</v>
      </c>
      <c r="J52" s="9" t="b">
        <v>0</v>
      </c>
      <c r="L52" s="9">
        <v>842335.08320289338</v>
      </c>
      <c r="M52" s="9">
        <v>6.7994130370053127E-2</v>
      </c>
      <c r="N52" s="9">
        <v>0.45389380245619387</v>
      </c>
      <c r="O52" s="9">
        <v>0.59558602296079732</v>
      </c>
      <c r="P52" s="9">
        <v>7.8612669798321655E-2</v>
      </c>
      <c r="Q52" s="9">
        <v>38445.876037624817</v>
      </c>
      <c r="R52" s="9">
        <v>3976.0597421129792</v>
      </c>
      <c r="S52" s="9">
        <v>3516.71441256958</v>
      </c>
      <c r="T52" s="9">
        <v>10844.75765549567</v>
      </c>
      <c r="U52" s="9">
        <v>29.454055800796532</v>
      </c>
      <c r="V52" s="9">
        <v>955.3046258483364</v>
      </c>
      <c r="W52" s="9">
        <v>5330164.9812266221</v>
      </c>
      <c r="X52" s="9">
        <v>27203542.208814848</v>
      </c>
      <c r="Y52" s="9">
        <v>235698.38620693609</v>
      </c>
      <c r="Z52" s="9">
        <v>45.723279542175497</v>
      </c>
      <c r="AA52" s="9">
        <v>10800546.167463509</v>
      </c>
      <c r="AB52" s="9">
        <f t="shared" si="8"/>
        <v>1.67E-9</v>
      </c>
      <c r="AC52" s="9">
        <f t="shared" ref="AC52:AC68" si="44">AB52*L52</f>
        <v>1.4066995889488319E-3</v>
      </c>
      <c r="AD52" s="9">
        <f t="shared" ref="AD52:AD68" si="45">AB52*M52</f>
        <v>1.1355019771798873E-10</v>
      </c>
      <c r="AE52" s="9">
        <f t="shared" ref="AE52:AE68" si="46">AB52*N52</f>
        <v>7.5800265010184381E-10</v>
      </c>
      <c r="AF52" s="9">
        <f t="shared" ref="AF52:AF68" si="47">AB52*O52</f>
        <v>9.9462865834453153E-10</v>
      </c>
      <c r="AG52" s="9">
        <f t="shared" ref="AG52:AG68" si="48">AB52*P52</f>
        <v>1.3128315856319718E-10</v>
      </c>
      <c r="AH52" s="9">
        <f t="shared" ref="AH52:AH68" si="49">AB52*Q52</f>
        <v>6.4204612982833448E-5</v>
      </c>
      <c r="AI52" s="9">
        <f t="shared" ref="AI52:AI68" si="50">AB52*R52</f>
        <v>6.640019769328675E-6</v>
      </c>
      <c r="AJ52" s="9">
        <f t="shared" ref="AJ52:AJ68" si="51">AB52*S52</f>
        <v>5.8729130689911985E-6</v>
      </c>
      <c r="AK52" s="9">
        <f t="shared" ref="AK52:AK68" si="52">AB52*T52</f>
        <v>1.8110745284677771E-5</v>
      </c>
      <c r="AL52" s="9">
        <f t="shared" ref="AL52:AL68" si="53">AB52*U52</f>
        <v>4.9188273187330211E-8</v>
      </c>
      <c r="AM52" s="9">
        <f t="shared" ref="AM52:AM68" si="54">AB52*V52</f>
        <v>1.5953587251667218E-6</v>
      </c>
      <c r="AN52" s="9">
        <f t="shared" ref="AN52:AN68" si="55">AB52*W52</f>
        <v>8.9013755186484588E-3</v>
      </c>
      <c r="AO52" s="9">
        <f t="shared" ref="AO52:AO68" si="56">AB52*X52</f>
        <v>4.5429915488720794E-2</v>
      </c>
      <c r="AP52" s="9">
        <f t="shared" ref="AP52:AP68" si="57">AB52*Y52</f>
        <v>3.9361630496558328E-4</v>
      </c>
      <c r="AQ52" s="9">
        <f t="shared" ref="AQ52:AQ68" si="58">AB52*Z52</f>
        <v>7.6357876835433084E-8</v>
      </c>
      <c r="AR52" s="9">
        <f t="shared" ref="AR52:AR68" si="59">AB52*AA52</f>
        <v>1.803691209966406E-2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22.849671325045719</v>
      </c>
      <c r="M53" s="9">
        <v>4.9624662108178107E-6</v>
      </c>
      <c r="N53" s="9">
        <v>5.7162413961897246E-7</v>
      </c>
      <c r="O53" s="9">
        <v>4.4752922726401518E-7</v>
      </c>
      <c r="P53" s="9">
        <v>1.6467788162703069E-6</v>
      </c>
      <c r="Q53" s="9">
        <v>1.4440549609812381</v>
      </c>
      <c r="R53" s="9">
        <v>9.4628589356540727E-2</v>
      </c>
      <c r="S53" s="9">
        <v>8.1283716481046195E-2</v>
      </c>
      <c r="T53" s="9">
        <v>0.3077098285537278</v>
      </c>
      <c r="U53" s="9">
        <v>3.6451880576222468E-5</v>
      </c>
      <c r="V53" s="9">
        <v>2.7937569576635311E-2</v>
      </c>
      <c r="W53" s="9">
        <v>9.6869945597666174</v>
      </c>
      <c r="X53" s="9">
        <v>23.05698663837671</v>
      </c>
      <c r="Y53" s="9">
        <v>0.75267265275376849</v>
      </c>
      <c r="Z53" s="9">
        <v>9.7681126832989121E-6</v>
      </c>
      <c r="AA53" s="9">
        <v>311.47472600363608</v>
      </c>
      <c r="AB53" s="9">
        <f t="shared" si="8"/>
        <v>3.5211267605633799E-4</v>
      </c>
      <c r="AC53" s="9">
        <f t="shared" si="44"/>
        <v>8.0456589172696186E-3</v>
      </c>
      <c r="AD53" s="9">
        <f t="shared" si="45"/>
        <v>1.7473472573302148E-9</v>
      </c>
      <c r="AE53" s="9">
        <f t="shared" si="46"/>
        <v>2.0127610549963818E-10</v>
      </c>
      <c r="AF53" s="9">
        <f t="shared" si="47"/>
        <v>1.5758071382535743E-10</v>
      </c>
      <c r="AG53" s="9">
        <f t="shared" si="48"/>
        <v>5.7985169586982634E-10</v>
      </c>
      <c r="AH53" s="9">
        <f t="shared" si="49"/>
        <v>5.0847005668353451E-4</v>
      </c>
      <c r="AI53" s="9">
        <f t="shared" si="50"/>
        <v>3.3319925829767855E-5</v>
      </c>
      <c r="AJ53" s="9">
        <f t="shared" si="51"/>
        <v>2.8621026929945842E-5</v>
      </c>
      <c r="AK53" s="9">
        <f t="shared" si="52"/>
        <v>1.0834853118089006E-4</v>
      </c>
      <c r="AL53" s="9">
        <f t="shared" si="53"/>
        <v>1.2835169216979741E-8</v>
      </c>
      <c r="AM53" s="9">
        <f t="shared" si="54"/>
        <v>9.8371723861391929E-6</v>
      </c>
      <c r="AN53" s="9">
        <f t="shared" si="55"/>
        <v>3.4109135773826116E-3</v>
      </c>
      <c r="AO53" s="9">
        <f t="shared" si="56"/>
        <v>8.1186572670340525E-3</v>
      </c>
      <c r="AP53" s="9">
        <f t="shared" si="57"/>
        <v>2.6502558195555227E-4</v>
      </c>
      <c r="AQ53" s="9">
        <f t="shared" si="58"/>
        <v>3.4394762969362362E-9</v>
      </c>
      <c r="AR53" s="9">
        <f t="shared" si="59"/>
        <v>0.10967419929705495</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-0.3251409141740359</v>
      </c>
      <c r="M54" s="9">
        <v>-2.2741359279224309E-8</v>
      </c>
      <c r="N54" s="9">
        <v>-1.4192901252089759E-7</v>
      </c>
      <c r="O54" s="9">
        <v>-2.1023208716048961E-6</v>
      </c>
      <c r="P54" s="9">
        <v>-3.1012928090954098E-8</v>
      </c>
      <c r="Q54" s="9">
        <v>-2.8870919692402131E-2</v>
      </c>
      <c r="R54" s="9">
        <v>-1.742293249599174E-3</v>
      </c>
      <c r="S54" s="9">
        <v>-3.9837692461378738E-3</v>
      </c>
      <c r="T54" s="9">
        <v>-1.2070290404070219E-2</v>
      </c>
      <c r="U54" s="9">
        <v>-9.1001588027775512E-4</v>
      </c>
      <c r="V54" s="9">
        <v>-2.0756031065101141E-2</v>
      </c>
      <c r="W54" s="9">
        <v>-4.8149957283819234</v>
      </c>
      <c r="X54" s="9">
        <v>-3.0263874383743161</v>
      </c>
      <c r="Y54" s="9">
        <v>-4.4279582053191993</v>
      </c>
      <c r="Z54" s="9">
        <v>-6.1421370729398786E-6</v>
      </c>
      <c r="AA54" s="9">
        <v>-4.0960855519330703</v>
      </c>
      <c r="AB54" s="9">
        <f t="shared" si="8"/>
        <v>-2.2499999999999999E-4</v>
      </c>
      <c r="AC54" s="9">
        <f t="shared" si="44"/>
        <v>7.3156705689158072E-5</v>
      </c>
      <c r="AD54" s="9">
        <f t="shared" si="45"/>
        <v>5.1168058378254696E-12</v>
      </c>
      <c r="AE54" s="9">
        <f t="shared" si="46"/>
        <v>3.1934027817201956E-11</v>
      </c>
      <c r="AF54" s="9">
        <f t="shared" si="47"/>
        <v>4.7302219611110161E-10</v>
      </c>
      <c r="AG54" s="9">
        <f t="shared" si="48"/>
        <v>6.9779088204646715E-12</v>
      </c>
      <c r="AH54" s="9">
        <f t="shared" si="49"/>
        <v>6.4959569307904795E-6</v>
      </c>
      <c r="AI54" s="9">
        <f t="shared" si="50"/>
        <v>3.9201598115981412E-7</v>
      </c>
      <c r="AJ54" s="9">
        <f t="shared" si="51"/>
        <v>8.963480803810216E-7</v>
      </c>
      <c r="AK54" s="9">
        <f t="shared" si="52"/>
        <v>2.7158153409157994E-6</v>
      </c>
      <c r="AL54" s="9">
        <f t="shared" si="53"/>
        <v>2.0475357306249491E-7</v>
      </c>
      <c r="AM54" s="9">
        <f t="shared" si="54"/>
        <v>4.6701069896477568E-6</v>
      </c>
      <c r="AN54" s="9">
        <f t="shared" si="55"/>
        <v>1.0833740388859327E-3</v>
      </c>
      <c r="AO54" s="9">
        <f t="shared" si="56"/>
        <v>6.809371736342211E-4</v>
      </c>
      <c r="AP54" s="9">
        <f t="shared" si="57"/>
        <v>9.9629059619681971E-4</v>
      </c>
      <c r="AQ54" s="9">
        <f t="shared" si="58"/>
        <v>1.3819808414114727E-9</v>
      </c>
      <c r="AR54" s="9">
        <f t="shared" si="59"/>
        <v>9.2161924918494084E-4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7.1137572107529398E-2</v>
      </c>
      <c r="M55" s="9">
        <v>1.9782499395749359E-8</v>
      </c>
      <c r="N55" s="9">
        <v>7.3927184579372778E-9</v>
      </c>
      <c r="O55" s="9">
        <v>3.9058281545195342E-8</v>
      </c>
      <c r="P55" s="9">
        <v>5.0161165655928881E-9</v>
      </c>
      <c r="Q55" s="9">
        <v>8.4605164397826907E-2</v>
      </c>
      <c r="R55" s="9">
        <v>5.329513501760515E-4</v>
      </c>
      <c r="S55" s="9">
        <v>5.2817312032551837E-4</v>
      </c>
      <c r="T55" s="9">
        <v>1.9748462027018398E-3</v>
      </c>
      <c r="U55" s="9">
        <v>3.8829601831484739E-6</v>
      </c>
      <c r="V55" s="9">
        <v>1.5005108929944539E-4</v>
      </c>
      <c r="W55" s="9">
        <v>0.16162672731267921</v>
      </c>
      <c r="X55" s="9">
        <v>1.837739435857892</v>
      </c>
      <c r="Y55" s="9">
        <v>0.15777762027545039</v>
      </c>
      <c r="Z55" s="9">
        <v>4.1732983299099553E-6</v>
      </c>
      <c r="AA55" s="9">
        <v>6.7769407363733993</v>
      </c>
      <c r="AB55" s="9">
        <f t="shared" si="8"/>
        <v>2.1350000000000002E-3</v>
      </c>
      <c r="AC55" s="9">
        <f t="shared" si="44"/>
        <v>1.5187871644957527E-4</v>
      </c>
      <c r="AD55" s="9">
        <f t="shared" si="45"/>
        <v>4.2235636209924884E-11</v>
      </c>
      <c r="AE55" s="9">
        <f t="shared" si="46"/>
        <v>1.5783453907696088E-11</v>
      </c>
      <c r="AF55" s="9">
        <f t="shared" si="47"/>
        <v>8.3389431098992061E-11</v>
      </c>
      <c r="AG55" s="9">
        <f t="shared" si="48"/>
        <v>1.0709408867540816E-11</v>
      </c>
      <c r="AH55" s="9">
        <f t="shared" si="49"/>
        <v>1.8063202598936047E-4</v>
      </c>
      <c r="AI55" s="9">
        <f t="shared" si="50"/>
        <v>1.13785113262587E-6</v>
      </c>
      <c r="AJ55" s="9">
        <f t="shared" si="51"/>
        <v>1.1276496118949819E-6</v>
      </c>
      <c r="AK55" s="9">
        <f t="shared" si="52"/>
        <v>4.2162966427684284E-6</v>
      </c>
      <c r="AL55" s="9">
        <f t="shared" si="53"/>
        <v>8.2901199910219921E-9</v>
      </c>
      <c r="AM55" s="9">
        <f t="shared" si="54"/>
        <v>3.2035907565431593E-7</v>
      </c>
      <c r="AN55" s="9">
        <f t="shared" si="55"/>
        <v>3.4507306281257014E-4</v>
      </c>
      <c r="AO55" s="9">
        <f t="shared" si="56"/>
        <v>3.9235736955565998E-3</v>
      </c>
      <c r="AP55" s="9">
        <f t="shared" si="57"/>
        <v>3.368552192880866E-4</v>
      </c>
      <c r="AQ55" s="9">
        <f t="shared" si="58"/>
        <v>8.9099919343577548E-9</v>
      </c>
      <c r="AR55" s="9">
        <f t="shared" si="59"/>
        <v>1.4468768472157209E-2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5.3205490933598547E-2</v>
      </c>
      <c r="M56" s="9">
        <v>1.137736959596547E-8</v>
      </c>
      <c r="N56" s="9">
        <v>8.7194656651945766E-10</v>
      </c>
      <c r="O56" s="9">
        <v>1.8372837332386581E-8</v>
      </c>
      <c r="P56" s="9">
        <v>1.3588069741931429E-8</v>
      </c>
      <c r="Q56" s="9">
        <v>3.768156795577259E-3</v>
      </c>
      <c r="R56" s="9">
        <v>2.237690803966778E-4</v>
      </c>
      <c r="S56" s="9">
        <v>2.2401088962371629E-4</v>
      </c>
      <c r="T56" s="9">
        <v>7.3397595361779757E-4</v>
      </c>
      <c r="U56" s="9">
        <v>2.1094354620282959E-7</v>
      </c>
      <c r="V56" s="9">
        <v>6.5450972720484108E-5</v>
      </c>
      <c r="W56" s="9">
        <v>3.3389166820351882E-2</v>
      </c>
      <c r="X56" s="9">
        <v>0.97148932434805824</v>
      </c>
      <c r="Y56" s="9">
        <v>3.4297421059789599E-3</v>
      </c>
      <c r="Z56" s="9">
        <v>1.4216772462108059E-7</v>
      </c>
      <c r="AA56" s="9">
        <v>0.73811296690007544</v>
      </c>
      <c r="AB56" s="9">
        <f t="shared" si="8"/>
        <v>0.24160000000000001</v>
      </c>
      <c r="AC56" s="9">
        <f t="shared" si="44"/>
        <v>1.285444660955741E-2</v>
      </c>
      <c r="AD56" s="9">
        <f t="shared" si="45"/>
        <v>2.7487724943852574E-9</v>
      </c>
      <c r="AE56" s="9">
        <f t="shared" si="46"/>
        <v>2.1066229047110098E-10</v>
      </c>
      <c r="AF56" s="9">
        <f t="shared" si="47"/>
        <v>4.4388774995045981E-9</v>
      </c>
      <c r="AG56" s="9">
        <f t="shared" si="48"/>
        <v>3.2828776496506335E-9</v>
      </c>
      <c r="AH56" s="9">
        <f t="shared" si="49"/>
        <v>9.103866818114658E-4</v>
      </c>
      <c r="AI56" s="9">
        <f t="shared" si="50"/>
        <v>5.4062609823837361E-5</v>
      </c>
      <c r="AJ56" s="9">
        <f t="shared" si="51"/>
        <v>5.4121030933089856E-5</v>
      </c>
      <c r="AK56" s="9">
        <f t="shared" si="52"/>
        <v>1.773285903940599E-4</v>
      </c>
      <c r="AL56" s="9">
        <f t="shared" si="53"/>
        <v>5.0963960762603634E-8</v>
      </c>
      <c r="AM56" s="9">
        <f t="shared" si="54"/>
        <v>1.5812955009268962E-5</v>
      </c>
      <c r="AN56" s="9">
        <f t="shared" si="55"/>
        <v>8.066822703797015E-3</v>
      </c>
      <c r="AO56" s="9">
        <f t="shared" si="56"/>
        <v>0.23471182076249089</v>
      </c>
      <c r="AP56" s="9">
        <f t="shared" si="57"/>
        <v>8.2862569280451671E-4</v>
      </c>
      <c r="AQ56" s="9">
        <f t="shared" si="58"/>
        <v>3.4347722268453072E-8</v>
      </c>
      <c r="AR56" s="9">
        <f t="shared" si="59"/>
        <v>0.17832809280305822</v>
      </c>
    </row>
    <row r="57" spans="1:44" ht="51" x14ac:dyDescent="0.35">
      <c r="A57" s="9" t="s">
        <v>150</v>
      </c>
      <c r="B57" s="9" t="s">
        <v>81</v>
      </c>
      <c r="C57" s="9" t="s">
        <v>105</v>
      </c>
      <c r="D57" s="9" t="s">
        <v>175</v>
      </c>
      <c r="E57" s="9" t="s">
        <v>125</v>
      </c>
      <c r="F57" s="9" t="s">
        <v>55</v>
      </c>
      <c r="G57" s="9" t="s">
        <v>167</v>
      </c>
      <c r="H57" s="9">
        <v>0.22500000000000001</v>
      </c>
      <c r="I57" s="9" t="s">
        <v>183</v>
      </c>
      <c r="J57" s="9" t="b">
        <v>0</v>
      </c>
      <c r="L57" s="9">
        <v>8.0104207104636044E-5</v>
      </c>
      <c r="M57" s="9">
        <v>1.6424965288783379E-11</v>
      </c>
      <c r="N57" s="9">
        <v>2.795645060795275E-11</v>
      </c>
      <c r="O57" s="9">
        <v>5.5535348966007652E-11</v>
      </c>
      <c r="P57" s="9">
        <v>7.5354384716592937E-12</v>
      </c>
      <c r="Q57" s="9">
        <v>4.3858904508244643E-5</v>
      </c>
      <c r="R57" s="9">
        <v>5.1614565924037054E-7</v>
      </c>
      <c r="S57" s="9">
        <v>5.7229210232065517E-7</v>
      </c>
      <c r="T57" s="9">
        <v>1.6769431711316759E-6</v>
      </c>
      <c r="U57" s="9">
        <v>2.8685642364786071E-9</v>
      </c>
      <c r="V57" s="9">
        <v>1.3919818256010519E-7</v>
      </c>
      <c r="W57" s="9">
        <v>3.5287741217870851E-4</v>
      </c>
      <c r="X57" s="9">
        <v>1.5260866660254269E-3</v>
      </c>
      <c r="Y57" s="9">
        <v>1.8270364384573209E-4</v>
      </c>
      <c r="Z57" s="9">
        <v>1.4334448103387411E-9</v>
      </c>
      <c r="AA57" s="9">
        <v>3.9776991529596002E-3</v>
      </c>
      <c r="AB57" s="9">
        <f t="shared" ref="AB57:AB88" si="60">H57</f>
        <v>0.22500000000000001</v>
      </c>
      <c r="AC57" s="9">
        <f t="shared" si="44"/>
        <v>1.802344659854311E-5</v>
      </c>
      <c r="AD57" s="9">
        <f t="shared" si="45"/>
        <v>3.6956171899762608E-12</v>
      </c>
      <c r="AE57" s="9">
        <f t="shared" si="46"/>
        <v>6.290201386789369E-12</v>
      </c>
      <c r="AF57" s="9">
        <f t="shared" si="47"/>
        <v>1.2495453517351722E-11</v>
      </c>
      <c r="AG57" s="9">
        <f t="shared" si="48"/>
        <v>1.6954736561233411E-12</v>
      </c>
      <c r="AH57" s="9">
        <f t="shared" si="49"/>
        <v>9.8682535143550446E-6</v>
      </c>
      <c r="AI57" s="9">
        <f t="shared" si="50"/>
        <v>1.1613277332908337E-7</v>
      </c>
      <c r="AJ57" s="9">
        <f t="shared" si="51"/>
        <v>1.2876572302214743E-7</v>
      </c>
      <c r="AK57" s="9">
        <f t="shared" si="52"/>
        <v>3.7731221350462709E-7</v>
      </c>
      <c r="AL57" s="9">
        <f t="shared" si="53"/>
        <v>6.4542695320768665E-10</v>
      </c>
      <c r="AM57" s="9">
        <f t="shared" si="54"/>
        <v>3.1319591076023673E-8</v>
      </c>
      <c r="AN57" s="9">
        <f t="shared" si="55"/>
        <v>7.9397417740209421E-5</v>
      </c>
      <c r="AO57" s="9">
        <f t="shared" si="56"/>
        <v>3.4336949985572105E-4</v>
      </c>
      <c r="AP57" s="9">
        <f t="shared" si="57"/>
        <v>4.1108319865289719E-5</v>
      </c>
      <c r="AQ57" s="9">
        <f t="shared" si="58"/>
        <v>3.2252508232621673E-10</v>
      </c>
      <c r="AR57" s="9">
        <f t="shared" si="59"/>
        <v>8.9498230941591011E-4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0.49443022174034501</v>
      </c>
      <c r="M59" s="9">
        <v>2.3960096094576398E-8</v>
      </c>
      <c r="N59" s="9">
        <v>5.1279151389586136E-9</v>
      </c>
      <c r="O59" s="9">
        <v>3.9589760744375653E-8</v>
      </c>
      <c r="P59" s="9">
        <v>4.4993178043976272E-8</v>
      </c>
      <c r="Q59" s="9">
        <v>1.4476047873080711E-2</v>
      </c>
      <c r="R59" s="9">
        <v>6.4079207745233323E-4</v>
      </c>
      <c r="S59" s="9">
        <v>3.198638009568564E-3</v>
      </c>
      <c r="T59" s="9">
        <v>1.3701709653869991E-2</v>
      </c>
      <c r="U59" s="9">
        <v>1.15091045458576E-6</v>
      </c>
      <c r="V59" s="9">
        <v>2.3768532917397409E-4</v>
      </c>
      <c r="W59" s="9">
        <v>0.12876223800839701</v>
      </c>
      <c r="X59" s="9">
        <v>3.8647692909892188</v>
      </c>
      <c r="Y59" s="9">
        <v>2.2971497031008929E-2</v>
      </c>
      <c r="Z59" s="9">
        <v>1.2030970657280449E-6</v>
      </c>
      <c r="AA59" s="9">
        <v>2.0715886969887558</v>
      </c>
      <c r="AB59" s="9">
        <f t="shared" si="60"/>
        <v>-0.1</v>
      </c>
      <c r="AC59" s="9">
        <f t="shared" si="44"/>
        <v>-4.9443022174034505E-2</v>
      </c>
      <c r="AD59" s="9">
        <f t="shared" si="45"/>
        <v>-2.39600960945764E-9</v>
      </c>
      <c r="AE59" s="9">
        <f t="shared" si="46"/>
        <v>-5.127915138958614E-10</v>
      </c>
      <c r="AF59" s="9">
        <f t="shared" si="47"/>
        <v>-3.9589760744375655E-9</v>
      </c>
      <c r="AG59" s="9">
        <f t="shared" si="48"/>
        <v>-4.4993178043976278E-9</v>
      </c>
      <c r="AH59" s="9">
        <f t="shared" si="49"/>
        <v>-1.4476047873080711E-3</v>
      </c>
      <c r="AI59" s="9">
        <f t="shared" si="50"/>
        <v>-6.4079207745233323E-5</v>
      </c>
      <c r="AJ59" s="9">
        <f t="shared" si="51"/>
        <v>-3.1986380095685643E-4</v>
      </c>
      <c r="AK59" s="9">
        <f t="shared" si="52"/>
        <v>-1.3701709653869991E-3</v>
      </c>
      <c r="AL59" s="9">
        <f t="shared" si="53"/>
        <v>-1.15091045458576E-7</v>
      </c>
      <c r="AM59" s="9">
        <f t="shared" si="54"/>
        <v>-2.3768532917397409E-5</v>
      </c>
      <c r="AN59" s="9">
        <f t="shared" si="55"/>
        <v>-1.2876223800839701E-2</v>
      </c>
      <c r="AO59" s="9">
        <f t="shared" si="56"/>
        <v>-0.3864769290989219</v>
      </c>
      <c r="AP59" s="9">
        <f t="shared" si="57"/>
        <v>-2.2971497031008931E-3</v>
      </c>
      <c r="AQ59" s="9">
        <f t="shared" si="58"/>
        <v>-1.2030970657280451E-7</v>
      </c>
      <c r="AR59" s="9">
        <f t="shared" si="59"/>
        <v>-0.20715886969887559</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2.2270055856676185E-2</v>
      </c>
      <c r="AD69" s="9">
        <f t="shared" si="61"/>
        <v>-3.2635440117315249E-10</v>
      </c>
      <c r="AE69" s="9">
        <f t="shared" si="61"/>
        <v>-1.0224855996236292E-11</v>
      </c>
      <c r="AF69" s="9">
        <f t="shared" si="61"/>
        <v>-1.1741664820346872E-10</v>
      </c>
      <c r="AG69" s="9">
        <f t="shared" si="61"/>
        <v>1.9358624422309873E-10</v>
      </c>
      <c r="AH69" s="9">
        <f t="shared" si="61"/>
        <v>8.0796205908156984E-5</v>
      </c>
      <c r="AI69" s="9">
        <f t="shared" si="61"/>
        <v>9.8339468663961923E-3</v>
      </c>
      <c r="AJ69" s="9">
        <f t="shared" si="61"/>
        <v>6.6599415909964323E-5</v>
      </c>
      <c r="AK69" s="9">
        <f t="shared" si="61"/>
        <v>2.7939169176199424E-4</v>
      </c>
      <c r="AL69" s="9">
        <f t="shared" si="61"/>
        <v>2.2167698159421057E-8</v>
      </c>
      <c r="AM69" s="9">
        <f t="shared" si="61"/>
        <v>-1.2013704775197034E-6</v>
      </c>
      <c r="AN69" s="9">
        <f t="shared" si="61"/>
        <v>-1.5941775412526976E-3</v>
      </c>
      <c r="AO69" s="9">
        <f t="shared" si="61"/>
        <v>-2.3473025740417909E-2</v>
      </c>
      <c r="AP69" s="9">
        <f t="shared" si="61"/>
        <v>2.552687956214595E-2</v>
      </c>
      <c r="AQ69" s="9">
        <f t="shared" si="61"/>
        <v>1.1656134756042198E-8</v>
      </c>
      <c r="AR69" s="9">
        <f t="shared" si="61"/>
        <v>6.6726300696325208E-2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-1.9385702056180041</v>
      </c>
      <c r="M70" s="9">
        <v>-4.8006680570762418E-9</v>
      </c>
      <c r="N70" s="9">
        <v>-4.184064060543777E-9</v>
      </c>
      <c r="O70" s="9">
        <v>-3.4307059363133698E-8</v>
      </c>
      <c r="P70" s="9">
        <v>-3.4815551082165618E-9</v>
      </c>
      <c r="Q70" s="9">
        <v>-1.8662394164034679E-3</v>
      </c>
      <c r="R70" s="9">
        <v>-4.3895034896283418E-4</v>
      </c>
      <c r="S70" s="9">
        <v>-3.259858439684703E-4</v>
      </c>
      <c r="T70" s="9">
        <v>-1.617783062443693E-3</v>
      </c>
      <c r="U70" s="9">
        <v>-1.932338546240417E-7</v>
      </c>
      <c r="V70" s="9">
        <v>-1.5864678523797699E-4</v>
      </c>
      <c r="W70" s="9">
        <v>-2.7123173289982061</v>
      </c>
      <c r="X70" s="9">
        <v>-0.63491058435806147</v>
      </c>
      <c r="Y70" s="9">
        <v>-5.4937041820395577E-2</v>
      </c>
      <c r="Z70" s="9">
        <v>-9.7993793686026503E-8</v>
      </c>
      <c r="AA70" s="9">
        <v>-0.41429870424517601</v>
      </c>
      <c r="AB70" s="9">
        <f t="shared" si="60"/>
        <v>-1.1199999999999999E-3</v>
      </c>
      <c r="AC70" s="9">
        <f t="shared" ref="AC70:AC81" si="62">AB70*L70</f>
        <v>2.1711986302921644E-3</v>
      </c>
      <c r="AD70" s="9">
        <f t="shared" ref="AD70:AD81" si="63">AB70*M70</f>
        <v>5.3767482239253901E-12</v>
      </c>
      <c r="AE70" s="9">
        <f t="shared" ref="AE70:AE81" si="64">AB70*N70</f>
        <v>4.68615174780903E-12</v>
      </c>
      <c r="AF70" s="9">
        <f t="shared" ref="AF70:AF81" si="65">AB70*O70</f>
        <v>3.8423906486709739E-11</v>
      </c>
      <c r="AG70" s="9">
        <f t="shared" ref="AG70:AG81" si="66">AB70*P70</f>
        <v>3.8993417212025491E-12</v>
      </c>
      <c r="AH70" s="9">
        <f t="shared" ref="AH70:AH81" si="67">AB70*Q70</f>
        <v>2.0901881463718838E-6</v>
      </c>
      <c r="AI70" s="9">
        <f t="shared" ref="AI70:AI81" si="68">AB70*R70</f>
        <v>4.916243908383742E-7</v>
      </c>
      <c r="AJ70" s="9">
        <f t="shared" ref="AJ70:AJ81" si="69">AB70*S70</f>
        <v>3.651041452446867E-7</v>
      </c>
      <c r="AK70" s="9">
        <f t="shared" ref="AK70:AK81" si="70">AB70*T70</f>
        <v>1.811917029936936E-6</v>
      </c>
      <c r="AL70" s="9">
        <f t="shared" ref="AL70:AL81" si="71">AB70*U70</f>
        <v>2.1642191717892669E-10</v>
      </c>
      <c r="AM70" s="9">
        <f t="shared" ref="AM70:AM81" si="72">AB70*V70</f>
        <v>1.7768439946653422E-7</v>
      </c>
      <c r="AN70" s="9">
        <f t="shared" ref="AN70:AN81" si="73">AB70*W70</f>
        <v>3.0377954084779904E-3</v>
      </c>
      <c r="AO70" s="9">
        <f t="shared" ref="AO70:AO81" si="74">AB70*X70</f>
        <v>7.1109985448102877E-4</v>
      </c>
      <c r="AP70" s="9">
        <f t="shared" ref="AP70:AP81" si="75">AB70*Y70</f>
        <v>6.1529486838843043E-5</v>
      </c>
      <c r="AQ70" s="9">
        <f t="shared" ref="AQ70:AQ81" si="76">AB70*Z70</f>
        <v>1.0975304892834967E-10</v>
      </c>
      <c r="AR70" s="9">
        <f t="shared" ref="AR70:AR81" si="77">AB70*AA70</f>
        <v>4.6401454875459711E-4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2.009697934499636</v>
      </c>
      <c r="M71" s="9">
        <v>5.9145630881787682E-8</v>
      </c>
      <c r="N71" s="9">
        <v>3.8595776533252548E-8</v>
      </c>
      <c r="O71" s="9">
        <v>1.033492695637001E-7</v>
      </c>
      <c r="P71" s="9">
        <v>6.9377410209530002E-8</v>
      </c>
      <c r="Q71" s="9">
        <v>5.7546431122689617E-2</v>
      </c>
      <c r="R71" s="9">
        <v>7.5250584416689673E-3</v>
      </c>
      <c r="S71" s="9">
        <v>7.3704025284315059E-3</v>
      </c>
      <c r="T71" s="9">
        <v>1.67501344141338E-2</v>
      </c>
      <c r="U71" s="9">
        <v>2.364616349806241E-5</v>
      </c>
      <c r="V71" s="9">
        <v>1.499684497089955E-3</v>
      </c>
      <c r="W71" s="9">
        <v>1.1313475483354081</v>
      </c>
      <c r="X71" s="9">
        <v>8.5511516213714529</v>
      </c>
      <c r="Y71" s="9">
        <v>0.91408192337090766</v>
      </c>
      <c r="Z71" s="9">
        <v>1.525439189898019E-5</v>
      </c>
      <c r="AA71" s="9">
        <v>72.925299159885171</v>
      </c>
      <c r="AB71" s="9">
        <f t="shared" si="60"/>
        <v>1.1199999999999999E-3</v>
      </c>
      <c r="AC71" s="9">
        <f t="shared" si="62"/>
        <v>2.2508616866395922E-3</v>
      </c>
      <c r="AD71" s="9">
        <f t="shared" si="63"/>
        <v>6.6243106587602203E-11</v>
      </c>
      <c r="AE71" s="9">
        <f t="shared" si="64"/>
        <v>4.3227269717242851E-11</v>
      </c>
      <c r="AF71" s="9">
        <f t="shared" si="65"/>
        <v>1.157511819113441E-10</v>
      </c>
      <c r="AG71" s="9">
        <f t="shared" si="66"/>
        <v>7.770269943467359E-11</v>
      </c>
      <c r="AH71" s="9">
        <f t="shared" si="67"/>
        <v>6.4452002857412371E-5</v>
      </c>
      <c r="AI71" s="9">
        <f t="shared" si="68"/>
        <v>8.4280654546692434E-6</v>
      </c>
      <c r="AJ71" s="9">
        <f t="shared" si="69"/>
        <v>8.2548508318432861E-6</v>
      </c>
      <c r="AK71" s="9">
        <f t="shared" si="70"/>
        <v>1.8760150543829854E-5</v>
      </c>
      <c r="AL71" s="9">
        <f t="shared" si="71"/>
        <v>2.6483703117829895E-8</v>
      </c>
      <c r="AM71" s="9">
        <f t="shared" si="72"/>
        <v>1.6796466367407493E-6</v>
      </c>
      <c r="AN71" s="9">
        <f t="shared" si="73"/>
        <v>1.267109254135657E-3</v>
      </c>
      <c r="AO71" s="9">
        <f t="shared" si="74"/>
        <v>9.5772898159360263E-3</v>
      </c>
      <c r="AP71" s="9">
        <f t="shared" si="75"/>
        <v>1.0237717541754165E-3</v>
      </c>
      <c r="AQ71" s="9">
        <f t="shared" si="76"/>
        <v>1.7084918926857813E-8</v>
      </c>
      <c r="AR71" s="9">
        <f t="shared" si="77"/>
        <v>8.1676335059071389E-2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0.44600106658214139</v>
      </c>
      <c r="M72" s="9">
        <v>1.039156649714826E-7</v>
      </c>
      <c r="N72" s="9">
        <v>1.9011251304513709E-8</v>
      </c>
      <c r="O72" s="9">
        <v>6.5146683654855196E-8</v>
      </c>
      <c r="P72" s="9">
        <v>1.467494507065209E-8</v>
      </c>
      <c r="Q72" s="9">
        <v>0.1641904068845593</v>
      </c>
      <c r="R72" s="9">
        <v>1.9022740873209231E-3</v>
      </c>
      <c r="S72" s="9">
        <v>1.7496000671027019E-3</v>
      </c>
      <c r="T72" s="9">
        <v>4.954976322675152E-3</v>
      </c>
      <c r="U72" s="9">
        <v>7.646686571238165E-6</v>
      </c>
      <c r="V72" s="9">
        <v>3.9873657769269469E-4</v>
      </c>
      <c r="W72" s="9">
        <v>0.43731323998754268</v>
      </c>
      <c r="X72" s="9">
        <v>13.45673974405786</v>
      </c>
      <c r="Y72" s="9">
        <v>0.49502032972469728</v>
      </c>
      <c r="Z72" s="9">
        <v>3.152045399380597E-6</v>
      </c>
      <c r="AA72" s="9">
        <v>17.901097942386102</v>
      </c>
      <c r="AB72" s="9">
        <f t="shared" si="60"/>
        <v>1.1199999999999999E-3</v>
      </c>
      <c r="AC72" s="9">
        <f t="shared" si="62"/>
        <v>4.9952119457199833E-4</v>
      </c>
      <c r="AD72" s="9">
        <f t="shared" si="63"/>
        <v>1.163855447680605E-10</v>
      </c>
      <c r="AE72" s="9">
        <f t="shared" si="64"/>
        <v>2.1292601461055352E-11</v>
      </c>
      <c r="AF72" s="9">
        <f t="shared" si="65"/>
        <v>7.296428569343781E-11</v>
      </c>
      <c r="AG72" s="9">
        <f t="shared" si="66"/>
        <v>1.6435938479130338E-11</v>
      </c>
      <c r="AH72" s="9">
        <f t="shared" si="67"/>
        <v>1.838932557107064E-4</v>
      </c>
      <c r="AI72" s="9">
        <f t="shared" si="68"/>
        <v>2.1305469777994337E-6</v>
      </c>
      <c r="AJ72" s="9">
        <f t="shared" si="69"/>
        <v>1.9595520751550258E-6</v>
      </c>
      <c r="AK72" s="9">
        <f t="shared" si="70"/>
        <v>5.54957348139617E-6</v>
      </c>
      <c r="AL72" s="9">
        <f t="shared" si="71"/>
        <v>8.5642889597867445E-9</v>
      </c>
      <c r="AM72" s="9">
        <f t="shared" si="72"/>
        <v>4.4658496701581801E-7</v>
      </c>
      <c r="AN72" s="9">
        <f t="shared" si="73"/>
        <v>4.8979082878604775E-4</v>
      </c>
      <c r="AO72" s="9">
        <f t="shared" si="74"/>
        <v>1.5071548513344801E-2</v>
      </c>
      <c r="AP72" s="9">
        <f t="shared" si="75"/>
        <v>5.5442276929166092E-4</v>
      </c>
      <c r="AQ72" s="9">
        <f t="shared" si="76"/>
        <v>3.5302908473062682E-9</v>
      </c>
      <c r="AR72" s="9">
        <f t="shared" si="77"/>
        <v>2.0049229695472431E-2</v>
      </c>
    </row>
    <row r="73" spans="1:44" ht="51" x14ac:dyDescent="0.35">
      <c r="A73" s="9" t="s">
        <v>133</v>
      </c>
      <c r="B73" s="9" t="s">
        <v>63</v>
      </c>
      <c r="C73" s="9" t="s">
        <v>105</v>
      </c>
      <c r="D73" s="9" t="s">
        <v>168</v>
      </c>
      <c r="E73" s="9" t="s">
        <v>121</v>
      </c>
      <c r="F73" s="9" t="s">
        <v>51</v>
      </c>
      <c r="G73" s="9" t="s">
        <v>167</v>
      </c>
      <c r="H73" s="9">
        <v>-0.8</v>
      </c>
      <c r="I73" s="9" t="s">
        <v>183</v>
      </c>
      <c r="J73" s="9" t="b">
        <v>0</v>
      </c>
      <c r="L73" s="9">
        <v>2.8155970685344628E-3</v>
      </c>
      <c r="M73" s="9">
        <v>6.4294975094092566E-10</v>
      </c>
      <c r="N73" s="9">
        <v>9.92885986529294E-11</v>
      </c>
      <c r="O73" s="9">
        <v>4.306950278687004E-10</v>
      </c>
      <c r="P73" s="9">
        <v>2.905896692648847E-10</v>
      </c>
      <c r="Q73" s="9">
        <v>2.1204905100791709E-4</v>
      </c>
      <c r="R73" s="9">
        <v>2.197132553389437E-5</v>
      </c>
      <c r="S73" s="9">
        <v>1.842336392784835E-5</v>
      </c>
      <c r="T73" s="9">
        <v>7.7915061616460932E-5</v>
      </c>
      <c r="U73" s="9">
        <v>1.6370894794218141E-8</v>
      </c>
      <c r="V73" s="9">
        <v>7.0760581009285056E-6</v>
      </c>
      <c r="W73" s="9">
        <v>7.9860912908154905E-3</v>
      </c>
      <c r="X73" s="9">
        <v>6.1041204905224709E-2</v>
      </c>
      <c r="Y73" s="9">
        <v>2.2001431019996699E-4</v>
      </c>
      <c r="Z73" s="9">
        <v>1.1336035083812789E-8</v>
      </c>
      <c r="AA73" s="9">
        <v>4.4329098258716497E-2</v>
      </c>
      <c r="AB73" s="9">
        <f t="shared" si="60"/>
        <v>-0.8</v>
      </c>
      <c r="AC73" s="9">
        <f t="shared" si="62"/>
        <v>-2.2524776548275703E-3</v>
      </c>
      <c r="AD73" s="9">
        <f t="shared" si="63"/>
        <v>-5.1435980075274057E-10</v>
      </c>
      <c r="AE73" s="9">
        <f t="shared" si="64"/>
        <v>-7.9430878922343522E-11</v>
      </c>
      <c r="AF73" s="9">
        <f t="shared" si="65"/>
        <v>-3.4455602229496034E-10</v>
      </c>
      <c r="AG73" s="9">
        <f t="shared" si="66"/>
        <v>-2.3247173541190777E-10</v>
      </c>
      <c r="AH73" s="9">
        <f t="shared" si="67"/>
        <v>-1.6963924080633369E-4</v>
      </c>
      <c r="AI73" s="9">
        <f t="shared" si="68"/>
        <v>-1.7577060427115495E-5</v>
      </c>
      <c r="AJ73" s="9">
        <f t="shared" si="69"/>
        <v>-1.4738691142278681E-5</v>
      </c>
      <c r="AK73" s="9">
        <f t="shared" si="70"/>
        <v>-6.2332049293168748E-5</v>
      </c>
      <c r="AL73" s="9">
        <f t="shared" si="71"/>
        <v>-1.3096715835374513E-8</v>
      </c>
      <c r="AM73" s="9">
        <f t="shared" si="72"/>
        <v>-5.6608464807428048E-6</v>
      </c>
      <c r="AN73" s="9">
        <f t="shared" si="73"/>
        <v>-6.3888730326523927E-3</v>
      </c>
      <c r="AO73" s="9">
        <f t="shared" si="74"/>
        <v>-4.8832963924179768E-2</v>
      </c>
      <c r="AP73" s="9">
        <f t="shared" si="75"/>
        <v>-1.760114481599736E-4</v>
      </c>
      <c r="AQ73" s="9">
        <f t="shared" si="76"/>
        <v>-9.0688280670502329E-9</v>
      </c>
      <c r="AR73" s="9">
        <f t="shared" si="77"/>
        <v>-3.5463278606973202E-2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5.2344790595038063E-2</v>
      </c>
      <c r="AD82" s="9">
        <f t="shared" si="78"/>
        <v>2.8641477979603902E-9</v>
      </c>
      <c r="AE82" s="9">
        <f t="shared" si="78"/>
        <v>1.9945460327417602E-9</v>
      </c>
      <c r="AF82" s="9">
        <f t="shared" si="78"/>
        <v>2.293613930868214E-9</v>
      </c>
      <c r="AG82" s="9">
        <f t="shared" si="78"/>
        <v>1.0779740979101091E-8</v>
      </c>
      <c r="AH82" s="9">
        <f t="shared" si="78"/>
        <v>1.8778305299946823E-3</v>
      </c>
      <c r="AI82" s="9">
        <f t="shared" si="78"/>
        <v>6.2883739214642339E-5</v>
      </c>
      <c r="AJ82" s="9">
        <f t="shared" si="78"/>
        <v>2.1617262157131358E-3</v>
      </c>
      <c r="AK82" s="9">
        <f t="shared" si="78"/>
        <v>9.5971041404276647E-3</v>
      </c>
      <c r="AL82" s="9">
        <f t="shared" si="78"/>
        <v>3.6258573348000044E-7</v>
      </c>
      <c r="AM82" s="9">
        <f t="shared" si="78"/>
        <v>8.3476618686384715E-5</v>
      </c>
      <c r="AN82" s="9">
        <f t="shared" si="78"/>
        <v>2.2112161725177649E-2</v>
      </c>
      <c r="AO82" s="9">
        <f t="shared" si="78"/>
        <v>0.40169832869464556</v>
      </c>
      <c r="AP82" s="9">
        <f t="shared" si="78"/>
        <v>1.1579792680651025E-2</v>
      </c>
      <c r="AQ82" s="9">
        <f t="shared" si="78"/>
        <v>1.1021593552323588E-7</v>
      </c>
      <c r="AR82" s="9">
        <f t="shared" si="78"/>
        <v>0.26451361412555535</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-0.52487453605213541</v>
      </c>
      <c r="M83" s="9">
        <v>-5.0396911487027533E-9</v>
      </c>
      <c r="N83" s="9">
        <v>-6.755554715032396E-9</v>
      </c>
      <c r="O83" s="9">
        <v>-4.2064704012750087E-8</v>
      </c>
      <c r="P83" s="9">
        <v>-3.757844293416695E-9</v>
      </c>
      <c r="Q83" s="9">
        <v>-1.9537634954625229E-3</v>
      </c>
      <c r="R83" s="9">
        <v>-4.0982045436410458E-4</v>
      </c>
      <c r="S83" s="9">
        <v>-3.2317624786131198E-4</v>
      </c>
      <c r="T83" s="9">
        <v>-1.5365015204013711E-3</v>
      </c>
      <c r="U83" s="9">
        <v>-7.1468153457274361E-7</v>
      </c>
      <c r="V83" s="9">
        <v>-1.532099378210104E-4</v>
      </c>
      <c r="W83" s="9">
        <v>-1.3801893385394239</v>
      </c>
      <c r="X83" s="9">
        <v>-0.33396979555037509</v>
      </c>
      <c r="Y83" s="9">
        <v>-7.164158145490411E-2</v>
      </c>
      <c r="Z83" s="9">
        <v>-1.07022185632848E-7</v>
      </c>
      <c r="AA83" s="9">
        <v>-0.37254483813698752</v>
      </c>
      <c r="AB83" s="9">
        <f t="shared" si="60"/>
        <v>-1.8499999999999999E-5</v>
      </c>
      <c r="AC83" s="9">
        <f t="shared" ref="AC83:AC94" si="79">AB83*L83</f>
        <v>9.7101789169645045E-6</v>
      </c>
      <c r="AD83" s="9">
        <f t="shared" ref="AD83:AD94" si="80">AB83*M83</f>
        <v>9.3234286251000932E-14</v>
      </c>
      <c r="AE83" s="9">
        <f t="shared" ref="AE83:AE94" si="81">AB83*N83</f>
        <v>1.2497776222809932E-13</v>
      </c>
      <c r="AF83" s="9">
        <f t="shared" ref="AF83:AF94" si="82">AB83*O83</f>
        <v>7.7819702423587662E-13</v>
      </c>
      <c r="AG83" s="9">
        <f t="shared" ref="AG83:AG94" si="83">AB83*P83</f>
        <v>6.9520119428208859E-14</v>
      </c>
      <c r="AH83" s="9">
        <f t="shared" ref="AH83:AH94" si="84">AB83*Q83</f>
        <v>3.6144624666056672E-8</v>
      </c>
      <c r="AI83" s="9">
        <f t="shared" ref="AI83:AI94" si="85">AB83*R83</f>
        <v>7.5816784057359348E-9</v>
      </c>
      <c r="AJ83" s="9">
        <f t="shared" ref="AJ83:AJ94" si="86">AB83*S83</f>
        <v>5.9787605854342716E-9</v>
      </c>
      <c r="AK83" s="9">
        <f t="shared" ref="AK83:AK94" si="87">AB83*T83</f>
        <v>2.8425278127425364E-8</v>
      </c>
      <c r="AL83" s="9">
        <f t="shared" ref="AL83:AL94" si="88">AB83*U83</f>
        <v>1.3221608389595756E-11</v>
      </c>
      <c r="AM83" s="9">
        <f t="shared" ref="AM83:AM94" si="89">AB83*V83</f>
        <v>2.8343838496886921E-9</v>
      </c>
      <c r="AN83" s="9">
        <f t="shared" ref="AN83:AN94" si="90">AB83*W83</f>
        <v>2.5533502762979341E-5</v>
      </c>
      <c r="AO83" s="9">
        <f t="shared" ref="AO83:AO94" si="91">AB83*X83</f>
        <v>6.1784412176819385E-6</v>
      </c>
      <c r="AP83" s="9">
        <f t="shared" ref="AP83:AP94" si="92">AB83*Y83</f>
        <v>1.325369256915726E-6</v>
      </c>
      <c r="AQ83" s="9">
        <f t="shared" ref="AQ83:AQ94" si="93">AB83*Z83</f>
        <v>1.9799104342076879E-12</v>
      </c>
      <c r="AR83" s="9">
        <f t="shared" ref="AR83:AR94" si="94">AB83*AA83</f>
        <v>6.8920795055342687E-6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-0.3251409141740359</v>
      </c>
      <c r="M84" s="9">
        <v>-2.2741359279224309E-8</v>
      </c>
      <c r="N84" s="9">
        <v>-1.4192901252089759E-7</v>
      </c>
      <c r="O84" s="9">
        <v>-2.1023208716048961E-6</v>
      </c>
      <c r="P84" s="9">
        <v>-3.1012928090954098E-8</v>
      </c>
      <c r="Q84" s="9">
        <v>-2.8870919692402131E-2</v>
      </c>
      <c r="R84" s="9">
        <v>-1.742293249599174E-3</v>
      </c>
      <c r="S84" s="9">
        <v>-3.9837692461378738E-3</v>
      </c>
      <c r="T84" s="9">
        <v>-1.2070290404070219E-2</v>
      </c>
      <c r="U84" s="9">
        <v>-9.1001588027775512E-4</v>
      </c>
      <c r="V84" s="9">
        <v>-2.0756031065101141E-2</v>
      </c>
      <c r="W84" s="9">
        <v>-4.8149957283819234</v>
      </c>
      <c r="X84" s="9">
        <v>-3.0263874383743161</v>
      </c>
      <c r="Y84" s="9">
        <v>-4.4279582053191993</v>
      </c>
      <c r="Z84" s="9">
        <v>-6.1421370729398786E-6</v>
      </c>
      <c r="AA84" s="9">
        <v>-4.0960855519330703</v>
      </c>
      <c r="AB84" s="9">
        <f t="shared" si="60"/>
        <v>-2.2499999999999999E-4</v>
      </c>
      <c r="AC84" s="9">
        <f t="shared" si="79"/>
        <v>7.3156705689158072E-5</v>
      </c>
      <c r="AD84" s="9">
        <f t="shared" si="80"/>
        <v>5.1168058378254696E-12</v>
      </c>
      <c r="AE84" s="9">
        <f t="shared" si="81"/>
        <v>3.1934027817201956E-11</v>
      </c>
      <c r="AF84" s="9">
        <f t="shared" si="82"/>
        <v>4.7302219611110161E-10</v>
      </c>
      <c r="AG84" s="9">
        <f t="shared" si="83"/>
        <v>6.9779088204646715E-12</v>
      </c>
      <c r="AH84" s="9">
        <f t="shared" si="84"/>
        <v>6.4959569307904795E-6</v>
      </c>
      <c r="AI84" s="9">
        <f t="shared" si="85"/>
        <v>3.9201598115981412E-7</v>
      </c>
      <c r="AJ84" s="9">
        <f t="shared" si="86"/>
        <v>8.963480803810216E-7</v>
      </c>
      <c r="AK84" s="9">
        <f t="shared" si="87"/>
        <v>2.7158153409157994E-6</v>
      </c>
      <c r="AL84" s="9">
        <f t="shared" si="88"/>
        <v>2.0475357306249491E-7</v>
      </c>
      <c r="AM84" s="9">
        <f t="shared" si="89"/>
        <v>4.6701069896477568E-6</v>
      </c>
      <c r="AN84" s="9">
        <f t="shared" si="90"/>
        <v>1.0833740388859327E-3</v>
      </c>
      <c r="AO84" s="9">
        <f t="shared" si="91"/>
        <v>6.809371736342211E-4</v>
      </c>
      <c r="AP84" s="9">
        <f t="shared" si="92"/>
        <v>9.9629059619681971E-4</v>
      </c>
      <c r="AQ84" s="9">
        <f t="shared" si="93"/>
        <v>1.3819808414114727E-9</v>
      </c>
      <c r="AR84" s="9">
        <f t="shared" si="94"/>
        <v>9.2161924918494084E-4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602007.93575904041</v>
      </c>
      <c r="M85" s="9">
        <v>0.1966007804970431</v>
      </c>
      <c r="N85" s="9">
        <v>0.23796715015474609</v>
      </c>
      <c r="O85" s="9">
        <v>0.21443598201835959</v>
      </c>
      <c r="P85" s="9">
        <v>8.0321508927904406E-2</v>
      </c>
      <c r="Q85" s="9">
        <v>74943.532762275179</v>
      </c>
      <c r="R85" s="9">
        <v>4392.6562447687547</v>
      </c>
      <c r="S85" s="9">
        <v>3853.0967149049579</v>
      </c>
      <c r="T85" s="9">
        <v>14012.380417093669</v>
      </c>
      <c r="U85" s="9">
        <v>15.37093721265594</v>
      </c>
      <c r="V85" s="9">
        <v>1236.7549748785809</v>
      </c>
      <c r="W85" s="9">
        <v>3086724.3435344738</v>
      </c>
      <c r="X85" s="9">
        <v>57509354.235403337</v>
      </c>
      <c r="Y85" s="9">
        <v>443270.99772893282</v>
      </c>
      <c r="Z85" s="9">
        <v>8.9541173761063444</v>
      </c>
      <c r="AA85" s="9">
        <v>15362913.798036261</v>
      </c>
      <c r="AB85" s="9">
        <f t="shared" si="60"/>
        <v>7.4099999999999998E-9</v>
      </c>
      <c r="AC85" s="9">
        <f t="shared" si="79"/>
        <v>4.4608788039744891E-3</v>
      </c>
      <c r="AD85" s="9">
        <f t="shared" si="80"/>
        <v>1.4568117834830894E-9</v>
      </c>
      <c r="AE85" s="9">
        <f t="shared" si="81"/>
        <v>1.7633365826466685E-9</v>
      </c>
      <c r="AF85" s="9">
        <f t="shared" si="82"/>
        <v>1.5889706267560446E-9</v>
      </c>
      <c r="AG85" s="9">
        <f t="shared" si="83"/>
        <v>5.9518238115577166E-10</v>
      </c>
      <c r="AH85" s="9">
        <f t="shared" si="84"/>
        <v>5.5533157776845911E-4</v>
      </c>
      <c r="AI85" s="9">
        <f t="shared" si="85"/>
        <v>3.2549582773736471E-5</v>
      </c>
      <c r="AJ85" s="9">
        <f t="shared" si="86"/>
        <v>2.8551446657445738E-5</v>
      </c>
      <c r="AK85" s="9">
        <f t="shared" si="87"/>
        <v>1.0383173889066408E-4</v>
      </c>
      <c r="AL85" s="9">
        <f t="shared" si="88"/>
        <v>1.1389864474578052E-7</v>
      </c>
      <c r="AM85" s="9">
        <f t="shared" si="89"/>
        <v>9.1643543638502843E-6</v>
      </c>
      <c r="AN85" s="9">
        <f t="shared" si="90"/>
        <v>2.2872627385590451E-2</v>
      </c>
      <c r="AO85" s="9">
        <f t="shared" si="91"/>
        <v>0.42614431488433874</v>
      </c>
      <c r="AP85" s="9">
        <f t="shared" si="92"/>
        <v>3.2846380931713924E-3</v>
      </c>
      <c r="AQ85" s="9">
        <f t="shared" si="93"/>
        <v>6.6350009756948017E-8</v>
      </c>
      <c r="AR85" s="9">
        <f t="shared" si="94"/>
        <v>0.11383919124344868</v>
      </c>
    </row>
    <row r="86" spans="1:44" ht="63.5" x14ac:dyDescent="0.35">
      <c r="A86" s="9" t="s">
        <v>145</v>
      </c>
      <c r="B86" s="9" t="s">
        <v>75</v>
      </c>
      <c r="C86" s="9" t="s">
        <v>163</v>
      </c>
      <c r="D86" s="9" t="s">
        <v>175</v>
      </c>
      <c r="E86" s="9" t="s">
        <v>128</v>
      </c>
      <c r="F86" s="9" t="s">
        <v>58</v>
      </c>
      <c r="G86" s="9" t="s">
        <v>167</v>
      </c>
      <c r="H86" s="9">
        <v>1.18E-2</v>
      </c>
      <c r="I86" s="9" t="s">
        <v>183</v>
      </c>
      <c r="J86" s="9" t="b">
        <v>0</v>
      </c>
      <c r="L86" s="9">
        <v>7.1137572107529398E-2</v>
      </c>
      <c r="M86" s="9">
        <v>1.9782499395749359E-8</v>
      </c>
      <c r="N86" s="9">
        <v>7.3927184579372778E-9</v>
      </c>
      <c r="O86" s="9">
        <v>3.9058281545195342E-8</v>
      </c>
      <c r="P86" s="9">
        <v>5.0161165655928881E-9</v>
      </c>
      <c r="Q86" s="9">
        <v>8.4605164397826907E-2</v>
      </c>
      <c r="R86" s="9">
        <v>5.329513501760515E-4</v>
      </c>
      <c r="S86" s="9">
        <v>5.2817312032551837E-4</v>
      </c>
      <c r="T86" s="9">
        <v>1.9748462027018398E-3</v>
      </c>
      <c r="U86" s="9">
        <v>3.8829601831484739E-6</v>
      </c>
      <c r="V86" s="9">
        <v>1.5005108929944539E-4</v>
      </c>
      <c r="W86" s="9">
        <v>0.16162672731267921</v>
      </c>
      <c r="X86" s="9">
        <v>1.837739435857892</v>
      </c>
      <c r="Y86" s="9">
        <v>0.15777762027545039</v>
      </c>
      <c r="Z86" s="9">
        <v>4.1732983299099553E-6</v>
      </c>
      <c r="AA86" s="9">
        <v>6.7769407363733993</v>
      </c>
      <c r="AB86" s="9">
        <f t="shared" si="60"/>
        <v>1.18E-2</v>
      </c>
      <c r="AC86" s="9">
        <f t="shared" si="79"/>
        <v>8.3942335086884684E-4</v>
      </c>
      <c r="AD86" s="9">
        <f t="shared" si="80"/>
        <v>2.3343349286984242E-10</v>
      </c>
      <c r="AE86" s="9">
        <f t="shared" si="81"/>
        <v>8.7234077803659874E-11</v>
      </c>
      <c r="AF86" s="9">
        <f t="shared" si="82"/>
        <v>4.6088772223330501E-10</v>
      </c>
      <c r="AG86" s="9">
        <f t="shared" si="83"/>
        <v>5.9190175473996084E-11</v>
      </c>
      <c r="AH86" s="9">
        <f t="shared" si="84"/>
        <v>9.9834093989435756E-4</v>
      </c>
      <c r="AI86" s="9">
        <f t="shared" si="85"/>
        <v>6.2888259320774073E-6</v>
      </c>
      <c r="AJ86" s="9">
        <f t="shared" si="86"/>
        <v>6.2324428198411167E-6</v>
      </c>
      <c r="AK86" s="9">
        <f t="shared" si="87"/>
        <v>2.3303185191881711E-5</v>
      </c>
      <c r="AL86" s="9">
        <f t="shared" si="88"/>
        <v>4.5818930161151988E-8</v>
      </c>
      <c r="AM86" s="9">
        <f t="shared" si="89"/>
        <v>1.7706028537334557E-6</v>
      </c>
      <c r="AN86" s="9">
        <f t="shared" si="90"/>
        <v>1.9071953822896147E-3</v>
      </c>
      <c r="AO86" s="9">
        <f t="shared" si="91"/>
        <v>2.1685325343123125E-2</v>
      </c>
      <c r="AP86" s="9">
        <f t="shared" si="92"/>
        <v>1.8617759192503145E-3</v>
      </c>
      <c r="AQ86" s="9">
        <f t="shared" si="93"/>
        <v>4.9244920292937474E-8</v>
      </c>
      <c r="AR86" s="9">
        <f t="shared" si="94"/>
        <v>7.9967900689206103E-2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22.849671325045719</v>
      </c>
      <c r="M87" s="9">
        <v>4.9624662108178107E-6</v>
      </c>
      <c r="N87" s="9">
        <v>5.7162413961897246E-7</v>
      </c>
      <c r="O87" s="9">
        <v>4.4752922726401518E-7</v>
      </c>
      <c r="P87" s="9">
        <v>1.6467788162703069E-6</v>
      </c>
      <c r="Q87" s="9">
        <v>1.4440549609812381</v>
      </c>
      <c r="R87" s="9">
        <v>9.4628589356540727E-2</v>
      </c>
      <c r="S87" s="9">
        <v>8.1283716481046195E-2</v>
      </c>
      <c r="T87" s="9">
        <v>0.3077098285537278</v>
      </c>
      <c r="U87" s="9">
        <v>3.6451880576222468E-5</v>
      </c>
      <c r="V87" s="9">
        <v>2.7937569576635311E-2</v>
      </c>
      <c r="W87" s="9">
        <v>9.6869945597666174</v>
      </c>
      <c r="X87" s="9">
        <v>23.05698663837671</v>
      </c>
      <c r="Y87" s="9">
        <v>0.75267265275376849</v>
      </c>
      <c r="Z87" s="9">
        <v>9.7681126832989121E-6</v>
      </c>
      <c r="AA87" s="9">
        <v>311.47472600363608</v>
      </c>
      <c r="AB87" s="9">
        <f t="shared" si="60"/>
        <v>3.5211267605633799E-4</v>
      </c>
      <c r="AC87" s="9">
        <f t="shared" si="79"/>
        <v>8.0456589172696186E-3</v>
      </c>
      <c r="AD87" s="9">
        <f t="shared" si="80"/>
        <v>1.7473472573302148E-9</v>
      </c>
      <c r="AE87" s="9">
        <f t="shared" si="81"/>
        <v>2.0127610549963818E-10</v>
      </c>
      <c r="AF87" s="9">
        <f t="shared" si="82"/>
        <v>1.5758071382535743E-10</v>
      </c>
      <c r="AG87" s="9">
        <f t="shared" si="83"/>
        <v>5.7985169586982634E-10</v>
      </c>
      <c r="AH87" s="9">
        <f t="shared" si="84"/>
        <v>5.0847005668353451E-4</v>
      </c>
      <c r="AI87" s="9">
        <f t="shared" si="85"/>
        <v>3.3319925829767855E-5</v>
      </c>
      <c r="AJ87" s="9">
        <f t="shared" si="86"/>
        <v>2.8621026929945842E-5</v>
      </c>
      <c r="AK87" s="9">
        <f t="shared" si="87"/>
        <v>1.0834853118089006E-4</v>
      </c>
      <c r="AL87" s="9">
        <f t="shared" si="88"/>
        <v>1.2835169216979741E-8</v>
      </c>
      <c r="AM87" s="9">
        <f t="shared" si="89"/>
        <v>9.8371723861391929E-6</v>
      </c>
      <c r="AN87" s="9">
        <f t="shared" si="90"/>
        <v>3.4109135773826116E-3</v>
      </c>
      <c r="AO87" s="9">
        <f t="shared" si="91"/>
        <v>8.1186572670340525E-3</v>
      </c>
      <c r="AP87" s="9">
        <f t="shared" si="92"/>
        <v>2.6502558195555227E-4</v>
      </c>
      <c r="AQ87" s="9">
        <f t="shared" si="93"/>
        <v>3.4394762969362362E-9</v>
      </c>
      <c r="AR87" s="9">
        <f t="shared" si="94"/>
        <v>0.10967419929705495</v>
      </c>
    </row>
    <row r="88" spans="1:44" ht="63.5" x14ac:dyDescent="0.35">
      <c r="A88" s="9" t="s">
        <v>133</v>
      </c>
      <c r="B88" s="9" t="s">
        <v>63</v>
      </c>
      <c r="C88" s="9" t="s">
        <v>105</v>
      </c>
      <c r="D88" s="9" t="s">
        <v>168</v>
      </c>
      <c r="E88" s="9" t="s">
        <v>128</v>
      </c>
      <c r="F88" s="9" t="s">
        <v>58</v>
      </c>
      <c r="G88" s="9" t="s">
        <v>167</v>
      </c>
      <c r="H88" s="9">
        <v>-0.9</v>
      </c>
      <c r="I88" s="9" t="s">
        <v>183</v>
      </c>
      <c r="J88" s="9" t="b">
        <v>0</v>
      </c>
      <c r="L88" s="9">
        <v>2.8155970685344628E-3</v>
      </c>
      <c r="M88" s="9">
        <v>6.4294975094092566E-10</v>
      </c>
      <c r="N88" s="9">
        <v>9.92885986529294E-11</v>
      </c>
      <c r="O88" s="9">
        <v>4.306950278687004E-10</v>
      </c>
      <c r="P88" s="9">
        <v>2.905896692648847E-10</v>
      </c>
      <c r="Q88" s="9">
        <v>2.1204905100791709E-4</v>
      </c>
      <c r="R88" s="9">
        <v>2.197132553389437E-5</v>
      </c>
      <c r="S88" s="9">
        <v>1.842336392784835E-5</v>
      </c>
      <c r="T88" s="9">
        <v>7.7915061616460932E-5</v>
      </c>
      <c r="U88" s="9">
        <v>1.6370894794218141E-8</v>
      </c>
      <c r="V88" s="9">
        <v>7.0760581009285056E-6</v>
      </c>
      <c r="W88" s="9">
        <v>7.9860912908154905E-3</v>
      </c>
      <c r="X88" s="9">
        <v>6.1041204905224709E-2</v>
      </c>
      <c r="Y88" s="9">
        <v>2.2001431019996699E-4</v>
      </c>
      <c r="Z88" s="9">
        <v>1.1336035083812789E-8</v>
      </c>
      <c r="AA88" s="9">
        <v>4.4329098258716497E-2</v>
      </c>
      <c r="AB88" s="9">
        <f t="shared" si="60"/>
        <v>-0.9</v>
      </c>
      <c r="AC88" s="9">
        <f t="shared" si="79"/>
        <v>-2.5340373616810166E-3</v>
      </c>
      <c r="AD88" s="9">
        <f t="shared" si="80"/>
        <v>-5.7865477584683312E-10</v>
      </c>
      <c r="AE88" s="9">
        <f t="shared" si="81"/>
        <v>-8.9359738787636461E-11</v>
      </c>
      <c r="AF88" s="9">
        <f t="shared" si="82"/>
        <v>-3.8762552508183035E-10</v>
      </c>
      <c r="AG88" s="9">
        <f t="shared" si="83"/>
        <v>-2.6153070233839626E-10</v>
      </c>
      <c r="AH88" s="9">
        <f t="shared" si="84"/>
        <v>-1.9084414590712538E-4</v>
      </c>
      <c r="AI88" s="9">
        <f t="shared" si="85"/>
        <v>-1.9774192980504932E-5</v>
      </c>
      <c r="AJ88" s="9">
        <f t="shared" si="86"/>
        <v>-1.6581027535063516E-5</v>
      </c>
      <c r="AK88" s="9">
        <f t="shared" si="87"/>
        <v>-7.012355545481484E-5</v>
      </c>
      <c r="AL88" s="9">
        <f t="shared" si="88"/>
        <v>-1.4733805314796328E-8</v>
      </c>
      <c r="AM88" s="9">
        <f t="shared" si="89"/>
        <v>-6.3684522908356552E-6</v>
      </c>
      <c r="AN88" s="9">
        <f t="shared" si="90"/>
        <v>-7.1874821617339416E-3</v>
      </c>
      <c r="AO88" s="9">
        <f t="shared" si="91"/>
        <v>-5.4937084414702242E-2</v>
      </c>
      <c r="AP88" s="9">
        <f t="shared" si="92"/>
        <v>-1.980128791799703E-4</v>
      </c>
      <c r="AQ88" s="9">
        <f t="shared" si="93"/>
        <v>-1.0202431575431511E-8</v>
      </c>
      <c r="AR88" s="9">
        <f t="shared" si="94"/>
        <v>-3.9896188432844849E-2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6.4540841810478616E-2</v>
      </c>
      <c r="AD95" s="9">
        <f t="shared" si="96"/>
        <v>2.2647083992135477E-9</v>
      </c>
      <c r="AE95" s="9">
        <f t="shared" si="96"/>
        <v>7.1115721528840909E-10</v>
      </c>
      <c r="AF95" s="9">
        <f t="shared" si="96"/>
        <v>2.2010178779643668E-9</v>
      </c>
      <c r="AG95" s="9">
        <f t="shared" si="96"/>
        <v>-4.859225089698418E-10</v>
      </c>
      <c r="AH95" s="9">
        <f t="shared" si="96"/>
        <v>2.3245280060426861E-4</v>
      </c>
      <c r="AI95" s="9">
        <f t="shared" si="96"/>
        <v>5.5829347564815345E-5</v>
      </c>
      <c r="AJ95" s="9">
        <f t="shared" si="96"/>
        <v>-2.290960666095314E-4</v>
      </c>
      <c r="AK95" s="9">
        <f t="shared" si="96"/>
        <v>-1.0590736743301824E-3</v>
      </c>
      <c r="AL95" s="9">
        <f t="shared" si="96"/>
        <v>2.8198547771506215E-7</v>
      </c>
      <c r="AM95" s="9">
        <f t="shared" si="96"/>
        <v>9.2703684595555582E-6</v>
      </c>
      <c r="AN95" s="9">
        <f t="shared" si="96"/>
        <v>9.0107325184270951E-3</v>
      </c>
      <c r="AO95" s="9">
        <f t="shared" si="96"/>
        <v>-9.3268655211629636E-2</v>
      </c>
      <c r="AP95" s="9">
        <f t="shared" si="96"/>
        <v>5.6437201197495537E-4</v>
      </c>
      <c r="AQ95" s="9">
        <f t="shared" si="96"/>
        <v>4.4498666861133174E-9</v>
      </c>
      <c r="AR95" s="9">
        <f t="shared" si="96"/>
        <v>0.1151657045316597</v>
      </c>
    </row>
    <row r="96" spans="1:44" ht="76" x14ac:dyDescent="0.35">
      <c r="A96" s="9" t="s">
        <v>148</v>
      </c>
      <c r="B96" s="9" t="s">
        <v>79</v>
      </c>
      <c r="C96" s="9" t="s">
        <v>162</v>
      </c>
      <c r="D96" s="9" t="s">
        <v>175</v>
      </c>
      <c r="E96" s="9" t="s">
        <v>129</v>
      </c>
      <c r="F96" s="9" t="s">
        <v>59</v>
      </c>
      <c r="G96" s="9" t="s">
        <v>167</v>
      </c>
      <c r="H96" s="9">
        <v>1.67E-9</v>
      </c>
      <c r="I96" s="9" t="s">
        <v>183</v>
      </c>
      <c r="J96" s="9" t="b">
        <v>0</v>
      </c>
      <c r="L96" s="9">
        <v>842335.08320289338</v>
      </c>
      <c r="M96" s="9">
        <v>6.7994130370053127E-2</v>
      </c>
      <c r="N96" s="9">
        <v>0.45389380245619387</v>
      </c>
      <c r="O96" s="9">
        <v>0.59558602296079732</v>
      </c>
      <c r="P96" s="9">
        <v>7.8612669798321655E-2</v>
      </c>
      <c r="Q96" s="9">
        <v>38445.876037624817</v>
      </c>
      <c r="R96" s="9">
        <v>3976.0597421129792</v>
      </c>
      <c r="S96" s="9">
        <v>3516.71441256958</v>
      </c>
      <c r="T96" s="9">
        <v>10844.75765549567</v>
      </c>
      <c r="U96" s="9">
        <v>29.454055800796532</v>
      </c>
      <c r="V96" s="9">
        <v>955.3046258483364</v>
      </c>
      <c r="W96" s="9">
        <v>5330164.9812266221</v>
      </c>
      <c r="X96" s="9">
        <v>27203542.208814848</v>
      </c>
      <c r="Y96" s="9">
        <v>235698.38620693609</v>
      </c>
      <c r="Z96" s="9">
        <v>45.723279542175497</v>
      </c>
      <c r="AA96" s="9">
        <v>10800546.167463509</v>
      </c>
      <c r="AB96" s="9">
        <f t="shared" si="95"/>
        <v>1.67E-9</v>
      </c>
      <c r="AC96" s="9">
        <f t="shared" ref="AC96:AC112" si="97">AB96*L96</f>
        <v>1.4066995889488319E-3</v>
      </c>
      <c r="AD96" s="9">
        <f t="shared" ref="AD96:AD112" si="98">AB96*M96</f>
        <v>1.1355019771798873E-10</v>
      </c>
      <c r="AE96" s="9">
        <f t="shared" ref="AE96:AE112" si="99">AB96*N96</f>
        <v>7.5800265010184381E-10</v>
      </c>
      <c r="AF96" s="9">
        <f t="shared" ref="AF96:AF112" si="100">AB96*O96</f>
        <v>9.9462865834453153E-10</v>
      </c>
      <c r="AG96" s="9">
        <f t="shared" ref="AG96:AG112" si="101">AB96*P96</f>
        <v>1.3128315856319718E-10</v>
      </c>
      <c r="AH96" s="9">
        <f t="shared" ref="AH96:AH112" si="102">AB96*Q96</f>
        <v>6.4204612982833448E-5</v>
      </c>
      <c r="AI96" s="9">
        <f t="shared" ref="AI96:AI112" si="103">AB96*R96</f>
        <v>6.640019769328675E-6</v>
      </c>
      <c r="AJ96" s="9">
        <f t="shared" ref="AJ96:AJ112" si="104">AB96*S96</f>
        <v>5.8729130689911985E-6</v>
      </c>
      <c r="AK96" s="9">
        <f t="shared" ref="AK96:AK112" si="105">AB96*T96</f>
        <v>1.8110745284677771E-5</v>
      </c>
      <c r="AL96" s="9">
        <f t="shared" ref="AL96:AL112" si="106">AB96*U96</f>
        <v>4.9188273187330211E-8</v>
      </c>
      <c r="AM96" s="9">
        <f t="shared" ref="AM96:AM112" si="107">AB96*V96</f>
        <v>1.5953587251667218E-6</v>
      </c>
      <c r="AN96" s="9">
        <f t="shared" ref="AN96:AN112" si="108">AB96*W96</f>
        <v>8.9013755186484588E-3</v>
      </c>
      <c r="AO96" s="9">
        <f t="shared" ref="AO96:AO112" si="109">AB96*X96</f>
        <v>4.5429915488720794E-2</v>
      </c>
      <c r="AP96" s="9">
        <f t="shared" ref="AP96:AP112" si="110">AB96*Y96</f>
        <v>3.9361630496558328E-4</v>
      </c>
      <c r="AQ96" s="9">
        <f t="shared" ref="AQ96:AQ112" si="111">AB96*Z96</f>
        <v>7.6357876835433084E-8</v>
      </c>
      <c r="AR96" s="9">
        <f t="shared" ref="AR96:AR112" si="112">AB96*AA96</f>
        <v>1.803691209966406E-2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22.849671325045719</v>
      </c>
      <c r="M97" s="9">
        <v>4.9624662108178107E-6</v>
      </c>
      <c r="N97" s="9">
        <v>5.7162413961897246E-7</v>
      </c>
      <c r="O97" s="9">
        <v>4.4752922726401518E-7</v>
      </c>
      <c r="P97" s="9">
        <v>1.6467788162703069E-6</v>
      </c>
      <c r="Q97" s="9">
        <v>1.4440549609812381</v>
      </c>
      <c r="R97" s="9">
        <v>9.4628589356540727E-2</v>
      </c>
      <c r="S97" s="9">
        <v>8.1283716481046195E-2</v>
      </c>
      <c r="T97" s="9">
        <v>0.3077098285537278</v>
      </c>
      <c r="U97" s="9">
        <v>3.6451880576222468E-5</v>
      </c>
      <c r="V97" s="9">
        <v>2.7937569576635311E-2</v>
      </c>
      <c r="W97" s="9">
        <v>9.6869945597666174</v>
      </c>
      <c r="X97" s="9">
        <v>23.05698663837671</v>
      </c>
      <c r="Y97" s="9">
        <v>0.75267265275376849</v>
      </c>
      <c r="Z97" s="9">
        <v>9.7681126832989121E-6</v>
      </c>
      <c r="AA97" s="9">
        <v>311.47472600363608</v>
      </c>
      <c r="AB97" s="9">
        <f t="shared" si="95"/>
        <v>3.5211267605633799E-4</v>
      </c>
      <c r="AC97" s="9">
        <f t="shared" si="97"/>
        <v>8.0456589172696186E-3</v>
      </c>
      <c r="AD97" s="9">
        <f t="shared" si="98"/>
        <v>1.7473472573302148E-9</v>
      </c>
      <c r="AE97" s="9">
        <f t="shared" si="99"/>
        <v>2.0127610549963818E-10</v>
      </c>
      <c r="AF97" s="9">
        <f t="shared" si="100"/>
        <v>1.5758071382535743E-10</v>
      </c>
      <c r="AG97" s="9">
        <f t="shared" si="101"/>
        <v>5.7985169586982634E-10</v>
      </c>
      <c r="AH97" s="9">
        <f t="shared" si="102"/>
        <v>5.0847005668353451E-4</v>
      </c>
      <c r="AI97" s="9">
        <f t="shared" si="103"/>
        <v>3.3319925829767855E-5</v>
      </c>
      <c r="AJ97" s="9">
        <f t="shared" si="104"/>
        <v>2.8621026929945842E-5</v>
      </c>
      <c r="AK97" s="9">
        <f t="shared" si="105"/>
        <v>1.0834853118089006E-4</v>
      </c>
      <c r="AL97" s="9">
        <f t="shared" si="106"/>
        <v>1.2835169216979741E-8</v>
      </c>
      <c r="AM97" s="9">
        <f t="shared" si="107"/>
        <v>9.8371723861391929E-6</v>
      </c>
      <c r="AN97" s="9">
        <f t="shared" si="108"/>
        <v>3.4109135773826116E-3</v>
      </c>
      <c r="AO97" s="9">
        <f t="shared" si="109"/>
        <v>8.1186572670340525E-3</v>
      </c>
      <c r="AP97" s="9">
        <f t="shared" si="110"/>
        <v>2.6502558195555227E-4</v>
      </c>
      <c r="AQ97" s="9">
        <f t="shared" si="111"/>
        <v>3.4394762969362362E-9</v>
      </c>
      <c r="AR97" s="9">
        <f t="shared" si="112"/>
        <v>0.10967419929705495</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-0.3251409141740359</v>
      </c>
      <c r="M98" s="9">
        <v>-2.2741359279224309E-8</v>
      </c>
      <c r="N98" s="9">
        <v>-1.4192901252089759E-7</v>
      </c>
      <c r="O98" s="9">
        <v>-2.1023208716048961E-6</v>
      </c>
      <c r="P98" s="9">
        <v>-3.1012928090954098E-8</v>
      </c>
      <c r="Q98" s="9">
        <v>-2.8870919692402131E-2</v>
      </c>
      <c r="R98" s="9">
        <v>-1.742293249599174E-3</v>
      </c>
      <c r="S98" s="9">
        <v>-3.9837692461378738E-3</v>
      </c>
      <c r="T98" s="9">
        <v>-1.2070290404070219E-2</v>
      </c>
      <c r="U98" s="9">
        <v>-9.1001588027775512E-4</v>
      </c>
      <c r="V98" s="9">
        <v>-2.0756031065101141E-2</v>
      </c>
      <c r="W98" s="9">
        <v>-4.8149957283819234</v>
      </c>
      <c r="X98" s="9">
        <v>-3.0263874383743161</v>
      </c>
      <c r="Y98" s="9">
        <v>-4.4279582053191993</v>
      </c>
      <c r="Z98" s="9">
        <v>-6.1421370729398786E-6</v>
      </c>
      <c r="AA98" s="9">
        <v>-4.0960855519330703</v>
      </c>
      <c r="AB98" s="9">
        <f t="shared" si="95"/>
        <v>-2.2499999999999999E-4</v>
      </c>
      <c r="AC98" s="9">
        <f t="shared" si="97"/>
        <v>7.3156705689158072E-5</v>
      </c>
      <c r="AD98" s="9">
        <f t="shared" si="98"/>
        <v>5.1168058378254696E-12</v>
      </c>
      <c r="AE98" s="9">
        <f t="shared" si="99"/>
        <v>3.1934027817201956E-11</v>
      </c>
      <c r="AF98" s="9">
        <f t="shared" si="100"/>
        <v>4.7302219611110161E-10</v>
      </c>
      <c r="AG98" s="9">
        <f t="shared" si="101"/>
        <v>6.9779088204646715E-12</v>
      </c>
      <c r="AH98" s="9">
        <f t="shared" si="102"/>
        <v>6.4959569307904795E-6</v>
      </c>
      <c r="AI98" s="9">
        <f t="shared" si="103"/>
        <v>3.9201598115981412E-7</v>
      </c>
      <c r="AJ98" s="9">
        <f t="shared" si="104"/>
        <v>8.963480803810216E-7</v>
      </c>
      <c r="AK98" s="9">
        <f t="shared" si="105"/>
        <v>2.7158153409157994E-6</v>
      </c>
      <c r="AL98" s="9">
        <f t="shared" si="106"/>
        <v>2.0475357306249491E-7</v>
      </c>
      <c r="AM98" s="9">
        <f t="shared" si="107"/>
        <v>4.6701069896477568E-6</v>
      </c>
      <c r="AN98" s="9">
        <f t="shared" si="108"/>
        <v>1.0833740388859327E-3</v>
      </c>
      <c r="AO98" s="9">
        <f t="shared" si="109"/>
        <v>6.809371736342211E-4</v>
      </c>
      <c r="AP98" s="9">
        <f t="shared" si="110"/>
        <v>9.9629059619681971E-4</v>
      </c>
      <c r="AQ98" s="9">
        <f t="shared" si="111"/>
        <v>1.3819808414114727E-9</v>
      </c>
      <c r="AR98" s="9">
        <f t="shared" si="112"/>
        <v>9.2161924918494084E-4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7.1137572107529398E-2</v>
      </c>
      <c r="M99" s="9">
        <v>1.9782499395749359E-8</v>
      </c>
      <c r="N99" s="9">
        <v>7.3927184579372778E-9</v>
      </c>
      <c r="O99" s="9">
        <v>3.9058281545195342E-8</v>
      </c>
      <c r="P99" s="9">
        <v>5.0161165655928881E-9</v>
      </c>
      <c r="Q99" s="9">
        <v>8.4605164397826907E-2</v>
      </c>
      <c r="R99" s="9">
        <v>5.329513501760515E-4</v>
      </c>
      <c r="S99" s="9">
        <v>5.2817312032551837E-4</v>
      </c>
      <c r="T99" s="9">
        <v>1.9748462027018398E-3</v>
      </c>
      <c r="U99" s="9">
        <v>3.8829601831484739E-6</v>
      </c>
      <c r="V99" s="9">
        <v>1.5005108929944539E-4</v>
      </c>
      <c r="W99" s="9">
        <v>0.16162672731267921</v>
      </c>
      <c r="X99" s="9">
        <v>1.837739435857892</v>
      </c>
      <c r="Y99" s="9">
        <v>0.15777762027545039</v>
      </c>
      <c r="Z99" s="9">
        <v>4.1732983299099553E-6</v>
      </c>
      <c r="AA99" s="9">
        <v>6.7769407363733993</v>
      </c>
      <c r="AB99" s="9">
        <f t="shared" si="95"/>
        <v>2.1350000000000002E-3</v>
      </c>
      <c r="AC99" s="9">
        <f t="shared" si="97"/>
        <v>1.5187871644957527E-4</v>
      </c>
      <c r="AD99" s="9">
        <f t="shared" si="98"/>
        <v>4.2235636209924884E-11</v>
      </c>
      <c r="AE99" s="9">
        <f t="shared" si="99"/>
        <v>1.5783453907696088E-11</v>
      </c>
      <c r="AF99" s="9">
        <f t="shared" si="100"/>
        <v>8.3389431098992061E-11</v>
      </c>
      <c r="AG99" s="9">
        <f t="shared" si="101"/>
        <v>1.0709408867540816E-11</v>
      </c>
      <c r="AH99" s="9">
        <f t="shared" si="102"/>
        <v>1.8063202598936047E-4</v>
      </c>
      <c r="AI99" s="9">
        <f t="shared" si="103"/>
        <v>1.13785113262587E-6</v>
      </c>
      <c r="AJ99" s="9">
        <f t="shared" si="104"/>
        <v>1.1276496118949819E-6</v>
      </c>
      <c r="AK99" s="9">
        <f t="shared" si="105"/>
        <v>4.2162966427684284E-6</v>
      </c>
      <c r="AL99" s="9">
        <f t="shared" si="106"/>
        <v>8.2901199910219921E-9</v>
      </c>
      <c r="AM99" s="9">
        <f t="shared" si="107"/>
        <v>3.2035907565431593E-7</v>
      </c>
      <c r="AN99" s="9">
        <f t="shared" si="108"/>
        <v>3.4507306281257014E-4</v>
      </c>
      <c r="AO99" s="9">
        <f t="shared" si="109"/>
        <v>3.9235736955565998E-3</v>
      </c>
      <c r="AP99" s="9">
        <f t="shared" si="110"/>
        <v>3.368552192880866E-4</v>
      </c>
      <c r="AQ99" s="9">
        <f t="shared" si="111"/>
        <v>8.9099919343577548E-9</v>
      </c>
      <c r="AR99" s="9">
        <f t="shared" si="112"/>
        <v>1.4468768472157209E-2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5.3205490933598547E-2</v>
      </c>
      <c r="M100" s="9">
        <v>1.137736959596547E-8</v>
      </c>
      <c r="N100" s="9">
        <v>8.7194656651945766E-10</v>
      </c>
      <c r="O100" s="9">
        <v>1.8372837332386581E-8</v>
      </c>
      <c r="P100" s="9">
        <v>1.3588069741931429E-8</v>
      </c>
      <c r="Q100" s="9">
        <v>3.768156795577259E-3</v>
      </c>
      <c r="R100" s="9">
        <v>2.237690803966778E-4</v>
      </c>
      <c r="S100" s="9">
        <v>2.2401088962371629E-4</v>
      </c>
      <c r="T100" s="9">
        <v>7.3397595361779757E-4</v>
      </c>
      <c r="U100" s="9">
        <v>2.1094354620282959E-7</v>
      </c>
      <c r="V100" s="9">
        <v>6.5450972720484108E-5</v>
      </c>
      <c r="W100" s="9">
        <v>3.3389166820351882E-2</v>
      </c>
      <c r="X100" s="9">
        <v>0.97148932434805824</v>
      </c>
      <c r="Y100" s="9">
        <v>3.4297421059789599E-3</v>
      </c>
      <c r="Z100" s="9">
        <v>1.4216772462108059E-7</v>
      </c>
      <c r="AA100" s="9">
        <v>0.73811296690007544</v>
      </c>
      <c r="AB100" s="9">
        <f t="shared" si="95"/>
        <v>0.24160000000000001</v>
      </c>
      <c r="AC100" s="9">
        <f t="shared" si="97"/>
        <v>1.285444660955741E-2</v>
      </c>
      <c r="AD100" s="9">
        <f t="shared" si="98"/>
        <v>2.7487724943852574E-9</v>
      </c>
      <c r="AE100" s="9">
        <f t="shared" si="99"/>
        <v>2.1066229047110098E-10</v>
      </c>
      <c r="AF100" s="9">
        <f t="shared" si="100"/>
        <v>4.4388774995045981E-9</v>
      </c>
      <c r="AG100" s="9">
        <f t="shared" si="101"/>
        <v>3.2828776496506335E-9</v>
      </c>
      <c r="AH100" s="9">
        <f t="shared" si="102"/>
        <v>9.103866818114658E-4</v>
      </c>
      <c r="AI100" s="9">
        <f t="shared" si="103"/>
        <v>5.4062609823837361E-5</v>
      </c>
      <c r="AJ100" s="9">
        <f t="shared" si="104"/>
        <v>5.4121030933089856E-5</v>
      </c>
      <c r="AK100" s="9">
        <f t="shared" si="105"/>
        <v>1.773285903940599E-4</v>
      </c>
      <c r="AL100" s="9">
        <f t="shared" si="106"/>
        <v>5.0963960762603634E-8</v>
      </c>
      <c r="AM100" s="9">
        <f t="shared" si="107"/>
        <v>1.5812955009268962E-5</v>
      </c>
      <c r="AN100" s="9">
        <f t="shared" si="108"/>
        <v>8.066822703797015E-3</v>
      </c>
      <c r="AO100" s="9">
        <f t="shared" si="109"/>
        <v>0.23471182076249089</v>
      </c>
      <c r="AP100" s="9">
        <f t="shared" si="110"/>
        <v>8.2862569280451671E-4</v>
      </c>
      <c r="AQ100" s="9">
        <f t="shared" si="111"/>
        <v>3.4347722268453072E-8</v>
      </c>
      <c r="AR100" s="9">
        <f t="shared" si="112"/>
        <v>0.17832809280305822</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8.0104207104636044E-5</v>
      </c>
      <c r="M101" s="9">
        <v>1.6424965288783379E-11</v>
      </c>
      <c r="N101" s="9">
        <v>2.795645060795275E-11</v>
      </c>
      <c r="O101" s="9">
        <v>5.5535348966007652E-11</v>
      </c>
      <c r="P101" s="9">
        <v>7.5354384716592937E-12</v>
      </c>
      <c r="Q101" s="9">
        <v>4.3858904508244643E-5</v>
      </c>
      <c r="R101" s="9">
        <v>5.1614565924037054E-7</v>
      </c>
      <c r="S101" s="9">
        <v>5.7229210232065517E-7</v>
      </c>
      <c r="T101" s="9">
        <v>1.6769431711316759E-6</v>
      </c>
      <c r="U101" s="9">
        <v>2.8685642364786071E-9</v>
      </c>
      <c r="V101" s="9">
        <v>1.3919818256010519E-7</v>
      </c>
      <c r="W101" s="9">
        <v>3.5287741217870851E-4</v>
      </c>
      <c r="X101" s="9">
        <v>1.5260866660254269E-3</v>
      </c>
      <c r="Y101" s="9">
        <v>1.8270364384573209E-4</v>
      </c>
      <c r="Z101" s="9">
        <v>1.4334448103387411E-9</v>
      </c>
      <c r="AA101" s="9">
        <v>3.9776991529596002E-3</v>
      </c>
      <c r="AB101" s="9">
        <f t="shared" si="95"/>
        <v>0.22500000000000001</v>
      </c>
      <c r="AC101" s="9">
        <f t="shared" si="97"/>
        <v>1.802344659854311E-5</v>
      </c>
      <c r="AD101" s="9">
        <f t="shared" si="98"/>
        <v>3.6956171899762608E-12</v>
      </c>
      <c r="AE101" s="9">
        <f t="shared" si="99"/>
        <v>6.290201386789369E-12</v>
      </c>
      <c r="AF101" s="9">
        <f t="shared" si="100"/>
        <v>1.2495453517351722E-11</v>
      </c>
      <c r="AG101" s="9">
        <f t="shared" si="101"/>
        <v>1.6954736561233411E-12</v>
      </c>
      <c r="AH101" s="9">
        <f t="shared" si="102"/>
        <v>9.8682535143550446E-6</v>
      </c>
      <c r="AI101" s="9">
        <f t="shared" si="103"/>
        <v>1.1613277332908337E-7</v>
      </c>
      <c r="AJ101" s="9">
        <f t="shared" si="104"/>
        <v>1.2876572302214743E-7</v>
      </c>
      <c r="AK101" s="9">
        <f t="shared" si="105"/>
        <v>3.7731221350462709E-7</v>
      </c>
      <c r="AL101" s="9">
        <f t="shared" si="106"/>
        <v>6.4542695320768665E-10</v>
      </c>
      <c r="AM101" s="9">
        <f t="shared" si="107"/>
        <v>3.1319591076023673E-8</v>
      </c>
      <c r="AN101" s="9">
        <f t="shared" si="108"/>
        <v>7.9397417740209421E-5</v>
      </c>
      <c r="AO101" s="9">
        <f t="shared" si="109"/>
        <v>3.4336949985572105E-4</v>
      </c>
      <c r="AP101" s="9">
        <f t="shared" si="110"/>
        <v>4.1108319865289719E-5</v>
      </c>
      <c r="AQ101" s="9">
        <f t="shared" si="111"/>
        <v>3.2252508232621673E-10</v>
      </c>
      <c r="AR101" s="9">
        <f t="shared" si="112"/>
        <v>8.9498230941591011E-4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0.49443022174034501</v>
      </c>
      <c r="M103" s="9">
        <v>2.3960096094576398E-8</v>
      </c>
      <c r="N103" s="9">
        <v>5.1279151389586136E-9</v>
      </c>
      <c r="O103" s="9">
        <v>3.9589760744375653E-8</v>
      </c>
      <c r="P103" s="9">
        <v>4.4993178043976272E-8</v>
      </c>
      <c r="Q103" s="9">
        <v>1.4476047873080711E-2</v>
      </c>
      <c r="R103" s="9">
        <v>6.4079207745233323E-4</v>
      </c>
      <c r="S103" s="9">
        <v>3.198638009568564E-3</v>
      </c>
      <c r="T103" s="9">
        <v>1.3701709653869991E-2</v>
      </c>
      <c r="U103" s="9">
        <v>1.15091045458576E-6</v>
      </c>
      <c r="V103" s="9">
        <v>2.3768532917397409E-4</v>
      </c>
      <c r="W103" s="9">
        <v>0.12876223800839701</v>
      </c>
      <c r="X103" s="9">
        <v>3.8647692909892188</v>
      </c>
      <c r="Y103" s="9">
        <v>2.2971497031008929E-2</v>
      </c>
      <c r="Z103" s="9">
        <v>1.2030970657280449E-6</v>
      </c>
      <c r="AA103" s="9">
        <v>2.0715886969887558</v>
      </c>
      <c r="AB103" s="9">
        <f t="shared" si="95"/>
        <v>-0.1</v>
      </c>
      <c r="AC103" s="9">
        <f t="shared" si="97"/>
        <v>-4.9443022174034505E-2</v>
      </c>
      <c r="AD103" s="9">
        <f t="shared" si="98"/>
        <v>-2.39600960945764E-9</v>
      </c>
      <c r="AE103" s="9">
        <f t="shared" si="99"/>
        <v>-5.127915138958614E-10</v>
      </c>
      <c r="AF103" s="9">
        <f t="shared" si="100"/>
        <v>-3.9589760744375655E-9</v>
      </c>
      <c r="AG103" s="9">
        <f t="shared" si="101"/>
        <v>-4.4993178043976278E-9</v>
      </c>
      <c r="AH103" s="9">
        <f t="shared" si="102"/>
        <v>-1.4476047873080711E-3</v>
      </c>
      <c r="AI103" s="9">
        <f t="shared" si="103"/>
        <v>-6.4079207745233323E-5</v>
      </c>
      <c r="AJ103" s="9">
        <f t="shared" si="104"/>
        <v>-3.1986380095685643E-4</v>
      </c>
      <c r="AK103" s="9">
        <f t="shared" si="105"/>
        <v>-1.3701709653869991E-3</v>
      </c>
      <c r="AL103" s="9">
        <f t="shared" si="106"/>
        <v>-1.15091045458576E-7</v>
      </c>
      <c r="AM103" s="9">
        <f t="shared" si="107"/>
        <v>-2.3768532917397409E-5</v>
      </c>
      <c r="AN103" s="9">
        <f t="shared" si="108"/>
        <v>-1.2876223800839701E-2</v>
      </c>
      <c r="AO103" s="9">
        <f t="shared" si="109"/>
        <v>-0.3864769290989219</v>
      </c>
      <c r="AP103" s="9">
        <f t="shared" si="110"/>
        <v>-2.2971497031008931E-3</v>
      </c>
      <c r="AQ103" s="9">
        <f t="shared" si="111"/>
        <v>-1.2030970657280451E-7</v>
      </c>
      <c r="AR103" s="9">
        <f t="shared" si="112"/>
        <v>-0.20715886969887559</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211</v>
      </c>
      <c r="C1" s="5" t="s">
        <v>104</v>
      </c>
      <c r="D1" s="5" t="s">
        <v>243</v>
      </c>
      <c r="E1" s="5" t="s">
        <v>244</v>
      </c>
      <c r="F1" s="5" t="s">
        <v>246</v>
      </c>
      <c r="G1" s="5" t="s">
        <v>263</v>
      </c>
    </row>
    <row r="2" spans="1:7" ht="63.5" x14ac:dyDescent="0.35">
      <c r="A2" s="5" t="s">
        <v>0</v>
      </c>
      <c r="B2" s="7" t="s">
        <v>212</v>
      </c>
      <c r="C2" s="7" t="s">
        <v>228</v>
      </c>
      <c r="D2" s="7">
        <v>8400</v>
      </c>
      <c r="E2" s="7" t="s">
        <v>245</v>
      </c>
      <c r="F2" s="7" t="s">
        <v>247</v>
      </c>
      <c r="G2" s="7" t="s">
        <v>264</v>
      </c>
    </row>
    <row r="3" spans="1:7" ht="63.5" x14ac:dyDescent="0.35">
      <c r="A3" s="5" t="s">
        <v>4</v>
      </c>
      <c r="B3" s="7" t="s">
        <v>213</v>
      </c>
      <c r="C3" s="7" t="s">
        <v>229</v>
      </c>
      <c r="D3" s="7">
        <v>2.3400000000000001E-2</v>
      </c>
      <c r="E3" s="7" t="s">
        <v>245</v>
      </c>
      <c r="F3" s="7" t="s">
        <v>248</v>
      </c>
      <c r="G3" s="7" t="s">
        <v>265</v>
      </c>
    </row>
    <row r="4" spans="1:7" ht="76" x14ac:dyDescent="0.35">
      <c r="A4" s="5" t="s">
        <v>5</v>
      </c>
      <c r="B4" s="7" t="s">
        <v>214</v>
      </c>
      <c r="C4" s="7" t="s">
        <v>230</v>
      </c>
      <c r="D4" s="7">
        <v>3.8500000000000001E-5</v>
      </c>
      <c r="E4" s="7" t="s">
        <v>245</v>
      </c>
      <c r="F4" s="7" t="s">
        <v>249</v>
      </c>
      <c r="G4" s="7" t="s">
        <v>266</v>
      </c>
    </row>
    <row r="5" spans="1:7" ht="76" x14ac:dyDescent="0.35">
      <c r="A5" s="5" t="s">
        <v>6</v>
      </c>
      <c r="B5" s="7" t="s">
        <v>215</v>
      </c>
      <c r="C5" s="7" t="s">
        <v>230</v>
      </c>
      <c r="D5" s="7">
        <v>4.75E-4</v>
      </c>
      <c r="E5" s="7" t="s">
        <v>245</v>
      </c>
      <c r="F5" s="7" t="s">
        <v>250</v>
      </c>
      <c r="G5" s="7" t="s">
        <v>266</v>
      </c>
    </row>
    <row r="6" spans="1:7" ht="51" x14ac:dyDescent="0.35">
      <c r="A6" s="5" t="s">
        <v>7</v>
      </c>
      <c r="B6" s="7" t="s">
        <v>216</v>
      </c>
      <c r="C6" s="7" t="s">
        <v>231</v>
      </c>
      <c r="D6" s="7">
        <v>7.18E-4</v>
      </c>
      <c r="E6" s="7" t="s">
        <v>245</v>
      </c>
      <c r="F6" s="7" t="s">
        <v>251</v>
      </c>
      <c r="G6" s="7" t="s">
        <v>267</v>
      </c>
    </row>
    <row r="7" spans="1:7" ht="76" x14ac:dyDescent="0.35">
      <c r="A7" s="5" t="s">
        <v>8</v>
      </c>
      <c r="B7" s="7" t="s">
        <v>217</v>
      </c>
      <c r="C7" s="7" t="s">
        <v>232</v>
      </c>
      <c r="D7" s="7">
        <v>4220</v>
      </c>
      <c r="E7" s="7" t="s">
        <v>245</v>
      </c>
      <c r="F7" s="7" t="s">
        <v>252</v>
      </c>
      <c r="G7" s="7" t="s">
        <v>268</v>
      </c>
    </row>
    <row r="8" spans="1:7" ht="88.5" x14ac:dyDescent="0.35">
      <c r="A8" s="5" t="s">
        <v>9</v>
      </c>
      <c r="B8" s="7" t="s">
        <v>218</v>
      </c>
      <c r="C8" s="7" t="s">
        <v>233</v>
      </c>
      <c r="D8" s="7">
        <v>40.6</v>
      </c>
      <c r="E8" s="7" t="s">
        <v>245</v>
      </c>
      <c r="F8" s="7" t="s">
        <v>253</v>
      </c>
      <c r="G8" s="7" t="s">
        <v>269</v>
      </c>
    </row>
    <row r="9" spans="1:7" ht="63.5" x14ac:dyDescent="0.35">
      <c r="A9" s="5" t="s">
        <v>10</v>
      </c>
      <c r="B9" s="7" t="s">
        <v>219</v>
      </c>
      <c r="C9" s="7" t="s">
        <v>234</v>
      </c>
      <c r="D9" s="7">
        <v>55.5</v>
      </c>
      <c r="E9" s="7" t="s">
        <v>245</v>
      </c>
      <c r="F9" s="7" t="s">
        <v>254</v>
      </c>
      <c r="G9" s="7" t="s">
        <v>270</v>
      </c>
    </row>
    <row r="10" spans="1:7" ht="63.5" x14ac:dyDescent="0.35">
      <c r="A10" s="5" t="s">
        <v>11</v>
      </c>
      <c r="B10" s="7" t="s">
        <v>220</v>
      </c>
      <c r="C10" s="7" t="s">
        <v>235</v>
      </c>
      <c r="D10" s="7">
        <v>177</v>
      </c>
      <c r="E10" s="7" t="s">
        <v>245</v>
      </c>
      <c r="F10" s="7" t="s">
        <v>255</v>
      </c>
      <c r="G10" s="7" t="s">
        <v>271</v>
      </c>
    </row>
    <row r="11" spans="1:7" ht="113.5" x14ac:dyDescent="0.35">
      <c r="A11" s="5" t="s">
        <v>12</v>
      </c>
      <c r="B11" s="7" t="s">
        <v>221</v>
      </c>
      <c r="C11" s="7" t="s">
        <v>236</v>
      </c>
      <c r="D11" s="7">
        <v>0.73399999999999999</v>
      </c>
      <c r="E11" s="7" t="s">
        <v>245</v>
      </c>
      <c r="F11" s="7" t="s">
        <v>256</v>
      </c>
      <c r="G11" s="7" t="s">
        <v>272</v>
      </c>
    </row>
    <row r="12" spans="1:7" ht="113.5" x14ac:dyDescent="0.35">
      <c r="A12" s="5" t="s">
        <v>13</v>
      </c>
      <c r="B12" s="7" t="s">
        <v>222</v>
      </c>
      <c r="C12" s="7" t="s">
        <v>237</v>
      </c>
      <c r="D12" s="7">
        <v>28.3</v>
      </c>
      <c r="E12" s="7" t="s">
        <v>245</v>
      </c>
      <c r="F12" s="7" t="s">
        <v>257</v>
      </c>
      <c r="G12" s="7" t="s">
        <v>273</v>
      </c>
    </row>
    <row r="13" spans="1:7" ht="88.5" x14ac:dyDescent="0.35">
      <c r="A13" s="5" t="s">
        <v>14</v>
      </c>
      <c r="B13" s="7" t="s">
        <v>223</v>
      </c>
      <c r="C13" s="7" t="s">
        <v>238</v>
      </c>
      <c r="D13" s="7">
        <v>11800</v>
      </c>
      <c r="E13" s="7" t="s">
        <v>245</v>
      </c>
      <c r="F13" s="7" t="s">
        <v>258</v>
      </c>
      <c r="G13" s="7" t="s">
        <v>274</v>
      </c>
    </row>
    <row r="14" spans="1:7" ht="51" x14ac:dyDescent="0.35">
      <c r="A14" s="5" t="s">
        <v>15</v>
      </c>
      <c r="B14" s="7" t="s">
        <v>224</v>
      </c>
      <c r="C14" s="7" t="s">
        <v>239</v>
      </c>
      <c r="D14" s="7">
        <v>1400000</v>
      </c>
      <c r="E14" s="7" t="s">
        <v>245</v>
      </c>
      <c r="F14" s="7" t="s">
        <v>259</v>
      </c>
      <c r="G14" s="7" t="s">
        <v>275</v>
      </c>
    </row>
    <row r="15" spans="1:7" ht="138.5" x14ac:dyDescent="0.35">
      <c r="A15" s="5" t="s">
        <v>16</v>
      </c>
      <c r="B15" s="7" t="s">
        <v>225</v>
      </c>
      <c r="C15" s="7" t="s">
        <v>240</v>
      </c>
      <c r="D15" s="7">
        <v>11500</v>
      </c>
      <c r="E15" s="7" t="s">
        <v>245</v>
      </c>
      <c r="F15" s="7" t="s">
        <v>260</v>
      </c>
      <c r="G15" s="7" t="s">
        <v>276</v>
      </c>
    </row>
    <row r="16" spans="1:7" ht="101" x14ac:dyDescent="0.35">
      <c r="A16" s="5" t="s">
        <v>17</v>
      </c>
      <c r="B16" s="7" t="s">
        <v>226</v>
      </c>
      <c r="C16" s="7" t="s">
        <v>241</v>
      </c>
      <c r="D16" s="7">
        <v>6.3600000000000004E-2</v>
      </c>
      <c r="E16" s="7" t="s">
        <v>245</v>
      </c>
      <c r="F16" s="7" t="s">
        <v>261</v>
      </c>
      <c r="G16" s="7" t="s">
        <v>277</v>
      </c>
    </row>
    <row r="17" spans="1:7" ht="88.5" x14ac:dyDescent="0.35">
      <c r="A17" s="5" t="s">
        <v>18</v>
      </c>
      <c r="B17" s="7" t="s">
        <v>227</v>
      </c>
      <c r="C17" s="7" t="s">
        <v>242</v>
      </c>
      <c r="D17" s="7">
        <v>65300</v>
      </c>
      <c r="E17" s="7" t="s">
        <v>245</v>
      </c>
      <c r="F17" s="7" t="s">
        <v>262</v>
      </c>
      <c r="G17" s="7" t="s">
        <v>278</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209</v>
      </c>
      <c r="B2" s="7">
        <v>3.15877373494068E-5</v>
      </c>
      <c r="C2" s="7">
        <v>1.638290228163713E-6</v>
      </c>
      <c r="D2" s="7">
        <v>5.1199368170261859E-4</v>
      </c>
      <c r="E2" s="7">
        <v>-3.5782768037330299E-5</v>
      </c>
      <c r="F2" s="7">
        <v>3.0145968536915129E-5</v>
      </c>
      <c r="G2" s="7">
        <v>3.518310557586436E-6</v>
      </c>
      <c r="H2" s="7">
        <v>5.6655262329425718E-5</v>
      </c>
      <c r="I2" s="7">
        <v>5.4365650638743998E-5</v>
      </c>
      <c r="J2" s="7">
        <v>6.9142052014734299E-5</v>
      </c>
      <c r="K2" s="7">
        <v>4.6337163751085872E-5</v>
      </c>
      <c r="L2" s="7">
        <v>8.6486807937353289E-5</v>
      </c>
      <c r="M2" s="7">
        <v>6.4249847642529855E-4</v>
      </c>
      <c r="N2" s="7">
        <v>6.9263797304590789E-5</v>
      </c>
      <c r="O2" s="7">
        <v>6.6233024987941158E-4</v>
      </c>
      <c r="P2" s="7">
        <v>4.4946935461744328E-5</v>
      </c>
      <c r="Q2" s="7">
        <v>4.9196438735332638E-5</v>
      </c>
    </row>
    <row r="3" spans="1:17" x14ac:dyDescent="0.35">
      <c r="A3" s="5" t="s">
        <v>210</v>
      </c>
      <c r="B3" s="7">
        <v>2.8838375705943631E-5</v>
      </c>
      <c r="C3" s="7">
        <v>1.3030642638275589E-6</v>
      </c>
      <c r="D3" s="7">
        <v>2.5317218512337889E-4</v>
      </c>
      <c r="E3" s="7">
        <v>-2.8197321523483178E-4</v>
      </c>
      <c r="F3" s="7">
        <v>3.3106345288065939E-5</v>
      </c>
      <c r="G3" s="7">
        <v>2.8513506675147972E-6</v>
      </c>
      <c r="H3" s="7">
        <v>3.7283808001171269E-5</v>
      </c>
      <c r="I3" s="7">
        <v>6.0920772005664907E-5</v>
      </c>
      <c r="J3" s="7">
        <v>8.0982525194808898E-5</v>
      </c>
      <c r="K3" s="7">
        <v>4.2744543378269391E-5</v>
      </c>
      <c r="L3" s="7">
        <v>1.014818295158726E-4</v>
      </c>
      <c r="M3" s="7">
        <v>2.7474495641983492E-5</v>
      </c>
      <c r="N3" s="7">
        <v>3.1460723575387717E-5</v>
      </c>
      <c r="O3" s="7">
        <v>6.9712935266796124E-4</v>
      </c>
      <c r="P3" s="7">
        <v>3.027362228120507E-5</v>
      </c>
      <c r="Q3" s="7">
        <v>3.6738400524221143E-5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209</v>
      </c>
      <c r="B2" s="7">
        <v>3.15877373494068E-5</v>
      </c>
      <c r="C2" s="7">
        <v>1.638290228163713E-6</v>
      </c>
      <c r="D2" s="7">
        <v>5.1199368170261859E-4</v>
      </c>
      <c r="E2" s="7">
        <v>-3.5782768037330299E-5</v>
      </c>
      <c r="F2" s="7">
        <v>3.0145968536915129E-5</v>
      </c>
      <c r="G2" s="7">
        <v>3.518310557586436E-6</v>
      </c>
      <c r="H2" s="7">
        <v>5.6655262329425718E-5</v>
      </c>
      <c r="I2" s="7">
        <v>5.4365650638743998E-5</v>
      </c>
      <c r="J2" s="7">
        <v>6.9142052014734299E-5</v>
      </c>
      <c r="K2" s="7">
        <v>4.6337163751085872E-5</v>
      </c>
      <c r="L2" s="7">
        <v>8.6486807937353289E-5</v>
      </c>
      <c r="M2" s="7">
        <v>6.4249847642529855E-4</v>
      </c>
      <c r="N2" s="7">
        <v>6.9263797304590789E-5</v>
      </c>
      <c r="O2" s="7">
        <v>6.6233024987941158E-4</v>
      </c>
      <c r="P2" s="7">
        <v>4.4946935461744328E-5</v>
      </c>
      <c r="Q2" s="7">
        <v>4.9196438735332638E-5</v>
      </c>
    </row>
    <row r="3" spans="1:17" x14ac:dyDescent="0.35">
      <c r="A3" s="5" t="s">
        <v>210</v>
      </c>
      <c r="B3" s="7">
        <v>2.8838375705943631E-5</v>
      </c>
      <c r="C3" s="7">
        <v>1.3030642638275589E-6</v>
      </c>
      <c r="D3" s="7">
        <v>2.5317218512337889E-4</v>
      </c>
      <c r="E3" s="7">
        <v>-2.8197321523483178E-4</v>
      </c>
      <c r="F3" s="7">
        <v>3.3106345288065939E-5</v>
      </c>
      <c r="G3" s="7">
        <v>2.8513506675147972E-6</v>
      </c>
      <c r="H3" s="7">
        <v>3.7283808001171269E-5</v>
      </c>
      <c r="I3" s="7">
        <v>6.0920772005664907E-5</v>
      </c>
      <c r="J3" s="7">
        <v>8.0982525194808898E-5</v>
      </c>
      <c r="K3" s="7">
        <v>4.2744543378269391E-5</v>
      </c>
      <c r="L3" s="7">
        <v>1.014818295158726E-4</v>
      </c>
      <c r="M3" s="7">
        <v>2.7474495641983492E-5</v>
      </c>
      <c r="N3" s="7">
        <v>3.1460723575387717E-5</v>
      </c>
      <c r="O3" s="7">
        <v>6.9712935266796124E-4</v>
      </c>
      <c r="P3" s="7">
        <v>3.027362228120507E-5</v>
      </c>
      <c r="Q3" s="7">
        <v>3.6738400524221143E-5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209</v>
      </c>
      <c r="B2" s="7">
        <v>3.15877373494068E-5</v>
      </c>
      <c r="C2" s="7">
        <v>1.638290228163713E-6</v>
      </c>
      <c r="D2" s="7">
        <v>5.1199368170261859E-4</v>
      </c>
      <c r="E2" s="7">
        <v>-3.5782768037330299E-5</v>
      </c>
      <c r="F2" s="7">
        <v>3.0145968536915129E-5</v>
      </c>
      <c r="G2" s="7">
        <v>3.518310557586436E-6</v>
      </c>
      <c r="H2" s="7">
        <v>5.6655262329425718E-5</v>
      </c>
      <c r="I2" s="7">
        <v>5.4365650638743998E-5</v>
      </c>
      <c r="J2" s="7">
        <v>6.9142052014734299E-5</v>
      </c>
      <c r="K2" s="7">
        <v>4.6337163751085872E-5</v>
      </c>
      <c r="L2" s="7">
        <v>8.6486807937353289E-5</v>
      </c>
      <c r="M2" s="7">
        <v>6.4249847642529855E-4</v>
      </c>
      <c r="N2" s="7">
        <v>6.9263797304590789E-5</v>
      </c>
      <c r="O2" s="7">
        <v>6.6233024987941158E-4</v>
      </c>
      <c r="P2" s="7">
        <v>4.4946935461744328E-5</v>
      </c>
      <c r="Q2" s="7">
        <v>4.9196438735332638E-5</v>
      </c>
    </row>
    <row r="3" spans="1:17" x14ac:dyDescent="0.35">
      <c r="A3" s="5" t="s">
        <v>210</v>
      </c>
      <c r="B3" s="7">
        <v>2.8838375705943631E-5</v>
      </c>
      <c r="C3" s="7">
        <v>1.3030642638275589E-6</v>
      </c>
      <c r="D3" s="7">
        <v>2.5317218512337889E-4</v>
      </c>
      <c r="E3" s="7">
        <v>-2.8197321523483178E-4</v>
      </c>
      <c r="F3" s="7">
        <v>3.3106345288065939E-5</v>
      </c>
      <c r="G3" s="7">
        <v>2.8513506675147972E-6</v>
      </c>
      <c r="H3" s="7">
        <v>3.7283808001171269E-5</v>
      </c>
      <c r="I3" s="7">
        <v>6.0920772005664907E-5</v>
      </c>
      <c r="J3" s="7">
        <v>8.0982525194808898E-5</v>
      </c>
      <c r="K3" s="7">
        <v>4.2744543378269391E-5</v>
      </c>
      <c r="L3" s="7">
        <v>1.014818295158726E-4</v>
      </c>
      <c r="M3" s="7">
        <v>2.7474495641983492E-5</v>
      </c>
      <c r="N3" s="7">
        <v>3.1460723575387717E-5</v>
      </c>
      <c r="O3" s="7">
        <v>6.9712935266796124E-4</v>
      </c>
      <c r="P3" s="7">
        <v>3.027362228120507E-5</v>
      </c>
      <c r="Q3" s="7">
        <v>3.6738400524221143E-5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SUMPRODUCT(Waste_Generation_default!B3:'Waste_Generation_default'!B4,B3:B4)</f>
        <v>3.0597967157760067E-5</v>
      </c>
      <c r="C2" s="7">
        <f>SUMPRODUCT(Waste_Generation_default!B3:'Waste_Generation_default'!B4,C3:C4)</f>
        <v>1.5176088810026976E-6</v>
      </c>
      <c r="D2" s="7">
        <f>SUMPRODUCT(Waste_Generation_default!B3:'Waste_Generation_default'!B4,D3:D4)</f>
        <v>4.1881794293409234E-4</v>
      </c>
      <c r="E2" s="7">
        <f>SUMPRODUCT(Waste_Generation_default!B3:'Waste_Generation_default'!B4,E3:E4)</f>
        <v>-1.2441132902843083E-4</v>
      </c>
      <c r="F2" s="7">
        <f>SUMPRODUCT(Waste_Generation_default!B3:'Waste_Generation_default'!B4,F3:F4)</f>
        <v>3.1211704167329423E-5</v>
      </c>
      <c r="G2" s="7">
        <f>SUMPRODUCT(Waste_Generation_default!B3:'Waste_Generation_default'!B4,G3:G4)</f>
        <v>3.2782049971606462E-6</v>
      </c>
      <c r="H2" s="7">
        <f>SUMPRODUCT(Waste_Generation_default!B3:'Waste_Generation_default'!B4,H3:H4)</f>
        <v>4.968153877125412E-5</v>
      </c>
      <c r="I2" s="7">
        <f>SUMPRODUCT(Waste_Generation_default!B3:'Waste_Generation_default'!B4,I3:I4)</f>
        <v>5.6725494330835532E-5</v>
      </c>
      <c r="J2" s="7">
        <f>SUMPRODUCT(Waste_Generation_default!B3:'Waste_Generation_default'!B4,J3:J4)</f>
        <v>7.3404622359561162E-5</v>
      </c>
      <c r="K2" s="7">
        <f>SUMPRODUCT(Waste_Generation_default!B3:'Waste_Generation_default'!B4,K3:K4)</f>
        <v>4.5043820416871939E-5</v>
      </c>
      <c r="L2" s="7">
        <f>SUMPRODUCT(Waste_Generation_default!B3:'Waste_Generation_default'!B4,L3:L4)</f>
        <v>9.1885015705620254E-5</v>
      </c>
      <c r="M2" s="7">
        <f>SUMPRODUCT(Waste_Generation_default!B3:'Waste_Generation_default'!B4,M3:M4)</f>
        <v>4.2108984334330516E-4</v>
      </c>
      <c r="N2" s="7">
        <f>SUMPRODUCT(Waste_Generation_default!B3:'Waste_Generation_default'!B4,N3:N4)</f>
        <v>5.5654690762077691E-5</v>
      </c>
      <c r="O2" s="7">
        <f>SUMPRODUCT(Waste_Generation_default!B3:'Waste_Generation_default'!B4,O3:O4)</f>
        <v>6.7485792688328947E-4</v>
      </c>
      <c r="P2" s="7">
        <f>SUMPRODUCT(Waste_Generation_default!B3:'Waste_Generation_default'!B4,P3:P4)</f>
        <v>3.9664542716750201E-5</v>
      </c>
      <c r="Q2" s="7">
        <f>SUMPRODUCT(Waste_Generation_default!B3:'Waste_Generation_default'!B4,Q3:Q4)</f>
        <v>4.4711544979332501E-5</v>
      </c>
    </row>
    <row r="3" spans="1:17" x14ac:dyDescent="0.35">
      <c r="A3" s="5" t="s">
        <v>2</v>
      </c>
      <c r="B3" s="7">
        <f>SUMPRODUCT(OEV_materials_default!B2:'OEV_materials_default'!B3,Waste_Composition_default!B2:'Waste_Composition_default'!B3)</f>
        <v>3.1037865020714164E-5</v>
      </c>
      <c r="C3" s="7">
        <f>SUMPRODUCT(OEV_materials_default!C2:'OEV_materials_default'!C3,Waste_Composition_default!B2:'Waste_Composition_default'!B3)</f>
        <v>1.5712450352964824E-6</v>
      </c>
      <c r="D3" s="7">
        <f>SUMPRODUCT(OEV_materials_default!D2:'OEV_materials_default'!D3,Waste_Composition_default!B2:'Waste_Composition_default'!B3)</f>
        <v>4.6022938238677073E-4</v>
      </c>
      <c r="E3" s="7">
        <f>SUMPRODUCT(OEV_materials_default!E2:'OEV_materials_default'!E3,Waste_Composition_default!B2:'Waste_Composition_default'!B3)</f>
        <v>-8.5020857476830598E-5</v>
      </c>
      <c r="F3" s="7">
        <f>SUMPRODUCT(OEV_materials_default!F2:'OEV_materials_default'!F3,Waste_Composition_default!B2:'Waste_Composition_default'!B3)</f>
        <v>3.0738043887145291E-5</v>
      </c>
      <c r="G3" s="7">
        <f>SUMPRODUCT(OEV_materials_default!G2:'OEV_materials_default'!G3,Waste_Composition_default!B2:'Waste_Composition_default'!B3)</f>
        <v>3.3849185795721086E-6</v>
      </c>
      <c r="H3" s="7">
        <f>SUMPRODUCT(OEV_materials_default!H2:'OEV_materials_default'!H3,Waste_Composition_default!B2:'Waste_Composition_default'!B3)</f>
        <v>5.2780971463774827E-5</v>
      </c>
      <c r="I3" s="7">
        <f>SUMPRODUCT(OEV_materials_default!I2:'OEV_materials_default'!I3,Waste_Composition_default!B2:'Waste_Composition_default'!B3)</f>
        <v>5.5676674912128185E-5</v>
      </c>
      <c r="J3" s="7">
        <f>SUMPRODUCT(OEV_materials_default!J2:'OEV_materials_default'!J3,Waste_Composition_default!B2:'Waste_Composition_default'!B3)</f>
        <v>7.1510146650749214E-5</v>
      </c>
      <c r="K3" s="7">
        <f>SUMPRODUCT(OEV_materials_default!K2:'OEV_materials_default'!K3,Waste_Composition_default!B2:'Waste_Composition_default'!B3)</f>
        <v>4.5618639676522583E-5</v>
      </c>
      <c r="L3" s="7">
        <f>SUMPRODUCT(OEV_materials_default!L2:'OEV_materials_default'!L3,Waste_Composition_default!B2:'Waste_Composition_default'!B3)</f>
        <v>8.948581225305716E-5</v>
      </c>
      <c r="M3" s="7">
        <f>SUMPRODUCT(OEV_materials_default!M2:'OEV_materials_default'!M3,Waste_Composition_default!B2:'Waste_Composition_default'!B3)</f>
        <v>5.1949368026863558E-4</v>
      </c>
      <c r="N3" s="7">
        <f>SUMPRODUCT(OEV_materials_default!N2:'OEV_materials_default'!N3,Waste_Composition_default!B2:'Waste_Composition_default'!B3)</f>
        <v>6.1703182558750183E-5</v>
      </c>
      <c r="O3" s="7">
        <f>SUMPRODUCT(OEV_materials_default!O2:'OEV_materials_default'!O3,Waste_Composition_default!B2:'Waste_Composition_default'!B3)</f>
        <v>6.6929007043712153E-4</v>
      </c>
      <c r="P3" s="7">
        <f>SUMPRODUCT(OEV_materials_default!P2:'OEV_materials_default'!P3,Waste_Composition_default!B2:'Waste_Composition_default'!B3)</f>
        <v>4.2012272825636483E-5</v>
      </c>
      <c r="Q3" s="7">
        <f>SUMPRODUCT(OEV_materials_default!Q2:'OEV_materials_default'!Q3,Waste_Composition_default!B2:'Waste_Composition_default'!B3)</f>
        <v>4.6704831093110346E-5</v>
      </c>
    </row>
    <row r="4" spans="1:17" x14ac:dyDescent="0.35">
      <c r="A4" s="5" t="s">
        <v>3</v>
      </c>
      <c r="B4" s="7">
        <f>SUMPRODUCT(OEV_materials_default!B2:'OEV_materials_default'!B3,Waste_Composition_default!C2:'Waste_Composition_default'!C3)</f>
        <v>3.0487992692021535E-5</v>
      </c>
      <c r="C4" s="7">
        <f>SUMPRODUCT(OEV_materials_default!C2:'OEV_materials_default'!C3,Waste_Composition_default!C2:'Waste_Composition_default'!C3)</f>
        <v>1.5041998424292513E-6</v>
      </c>
      <c r="D4" s="7">
        <f>SUMPRODUCT(OEV_materials_default!D2:'OEV_materials_default'!D3,Waste_Composition_default!C2:'Waste_Composition_default'!C3)</f>
        <v>4.084650830709227E-4</v>
      </c>
      <c r="E4" s="7">
        <f>SUMPRODUCT(OEV_materials_default!E2:'OEV_materials_default'!E3,Waste_Composition_default!C2:'Waste_Composition_default'!C3)</f>
        <v>-1.3425894691633088E-4</v>
      </c>
      <c r="F4" s="7">
        <f>SUMPRODUCT(OEV_materials_default!F2:'OEV_materials_default'!F3,Waste_Composition_default!C2:'Waste_Composition_default'!C3)</f>
        <v>3.1330119237375453E-5</v>
      </c>
      <c r="G4" s="7">
        <f>SUMPRODUCT(OEV_materials_default!G2:'OEV_materials_default'!G3,Waste_Composition_default!C2:'Waste_Composition_default'!C3)</f>
        <v>3.25152660155778E-6</v>
      </c>
      <c r="H4" s="7">
        <f>SUMPRODUCT(OEV_materials_default!H2:'OEV_materials_default'!H3,Waste_Composition_default!C2:'Waste_Composition_default'!C3)</f>
        <v>4.8906680598123936E-5</v>
      </c>
      <c r="I4" s="7">
        <f>SUMPRODUCT(OEV_materials_default!I2:'OEV_materials_default'!I3,Waste_Composition_default!C2:'Waste_Composition_default'!C3)</f>
        <v>5.6987699185512366E-5</v>
      </c>
      <c r="J4" s="7">
        <f>SUMPRODUCT(OEV_materials_default!J2:'OEV_materials_default'!J3,Waste_Composition_default!C2:'Waste_Composition_default'!C3)</f>
        <v>7.3878241286764142E-5</v>
      </c>
      <c r="K4" s="7">
        <f>SUMPRODUCT(OEV_materials_default!K2:'OEV_materials_default'!K3,Waste_Composition_default!C2:'Waste_Composition_default'!C3)</f>
        <v>4.4900115601959273E-5</v>
      </c>
      <c r="L4" s="7">
        <f>SUMPRODUCT(OEV_materials_default!L2:'OEV_materials_default'!L3,Waste_Composition_default!C2:'Waste_Composition_default'!C3)</f>
        <v>9.2484816568761018E-5</v>
      </c>
      <c r="M4" s="7">
        <f>SUMPRODUCT(OEV_materials_default!M2:'OEV_materials_default'!M3,Waste_Composition_default!C2:'Waste_Composition_default'!C3)</f>
        <v>3.964888841119725E-4</v>
      </c>
      <c r="N4" s="7">
        <f>SUMPRODUCT(OEV_materials_default!N2:'OEV_materials_default'!N3,Waste_Composition_default!C2:'Waste_Composition_default'!C3)</f>
        <v>5.4142567812909563E-5</v>
      </c>
      <c r="O4" s="7">
        <f>SUMPRODUCT(OEV_materials_default!O2:'OEV_materials_default'!O3,Waste_Composition_default!C2:'Waste_Composition_default'!C3)</f>
        <v>6.7624989099483138E-4</v>
      </c>
      <c r="P4" s="7">
        <f>SUMPRODUCT(OEV_materials_default!P2:'OEV_materials_default'!P3,Waste_Composition_default!C2:'Waste_Composition_default'!C3)</f>
        <v>3.9077610189528624E-5</v>
      </c>
      <c r="Q4" s="7">
        <f>SUMPRODUCT(OEV_materials_default!Q2:'OEV_materials_default'!Q3,Waste_Composition_default!C2:'Waste_Composition_default'!C3)</f>
        <v>4.421322345088804E-5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SUMPRODUCT(Waste_Generation_S1!B3:'Waste_Generation_S1'!B4,B3:B4)</f>
        <v>3.0597967157760067E-5</v>
      </c>
      <c r="C2" s="7">
        <f>SUMPRODUCT(Waste_Generation_S1!B3:'Waste_Generation_S1'!B4,C3:C4)</f>
        <v>1.5176088810026976E-6</v>
      </c>
      <c r="D2" s="7">
        <f>SUMPRODUCT(Waste_Generation_S1!B3:'Waste_Generation_S1'!B4,D3:D4)</f>
        <v>4.1881794293409234E-4</v>
      </c>
      <c r="E2" s="7">
        <f>SUMPRODUCT(Waste_Generation_S1!B3:'Waste_Generation_S1'!B4,E3:E4)</f>
        <v>-1.2441132902843083E-4</v>
      </c>
      <c r="F2" s="7">
        <f>SUMPRODUCT(Waste_Generation_S1!B3:'Waste_Generation_S1'!B4,F3:F4)</f>
        <v>3.1211704167329423E-5</v>
      </c>
      <c r="G2" s="7">
        <f>SUMPRODUCT(Waste_Generation_S1!B3:'Waste_Generation_S1'!B4,G3:G4)</f>
        <v>3.2782049971606462E-6</v>
      </c>
      <c r="H2" s="7">
        <f>SUMPRODUCT(Waste_Generation_S1!B3:'Waste_Generation_S1'!B4,H3:H4)</f>
        <v>4.968153877125412E-5</v>
      </c>
      <c r="I2" s="7">
        <f>SUMPRODUCT(Waste_Generation_S1!B3:'Waste_Generation_S1'!B4,I3:I4)</f>
        <v>5.6725494330835532E-5</v>
      </c>
      <c r="J2" s="7">
        <f>SUMPRODUCT(Waste_Generation_S1!B3:'Waste_Generation_S1'!B4,J3:J4)</f>
        <v>7.3404622359561162E-5</v>
      </c>
      <c r="K2" s="7">
        <f>SUMPRODUCT(Waste_Generation_S1!B3:'Waste_Generation_S1'!B4,K3:K4)</f>
        <v>4.5043820416871939E-5</v>
      </c>
      <c r="L2" s="7">
        <f>SUMPRODUCT(Waste_Generation_S1!B3:'Waste_Generation_S1'!B4,L3:L4)</f>
        <v>9.1885015705620254E-5</v>
      </c>
      <c r="M2" s="7">
        <f>SUMPRODUCT(Waste_Generation_S1!B3:'Waste_Generation_S1'!B4,M3:M4)</f>
        <v>4.2108984334330516E-4</v>
      </c>
      <c r="N2" s="7">
        <f>SUMPRODUCT(Waste_Generation_S1!B3:'Waste_Generation_S1'!B4,N3:N4)</f>
        <v>5.5654690762077691E-5</v>
      </c>
      <c r="O2" s="7">
        <f>SUMPRODUCT(Waste_Generation_S1!B3:'Waste_Generation_S1'!B4,O3:O4)</f>
        <v>6.7485792688328947E-4</v>
      </c>
      <c r="P2" s="7">
        <f>SUMPRODUCT(Waste_Generation_S1!B3:'Waste_Generation_S1'!B4,P3:P4)</f>
        <v>3.9664542716750201E-5</v>
      </c>
      <c r="Q2" s="7">
        <f>SUMPRODUCT(Waste_Generation_S1!B3:'Waste_Generation_S1'!B4,Q3:Q4)</f>
        <v>4.4711544979332501E-5</v>
      </c>
    </row>
    <row r="3" spans="1:17" x14ac:dyDescent="0.35">
      <c r="A3" s="5" t="s">
        <v>2</v>
      </c>
      <c r="B3" s="7">
        <f>SUMPRODUCT(OEV_materials_default!B2:'OEV_materials_default'!B3,Waste_Composition_S1!B2:'Waste_Composition_S1'!B3)</f>
        <v>3.1037865020714164E-5</v>
      </c>
      <c r="C3" s="7">
        <f>SUMPRODUCT(OEV_materials_default!C2:'OEV_materials_default'!C3,Waste_Composition_S1!B2:'Waste_Composition_S1'!B3)</f>
        <v>1.5712450352964824E-6</v>
      </c>
      <c r="D3" s="7">
        <f>SUMPRODUCT(OEV_materials_default!D2:'OEV_materials_default'!D3,Waste_Composition_S1!B2:'Waste_Composition_S1'!B3)</f>
        <v>4.6022938238677073E-4</v>
      </c>
      <c r="E3" s="7">
        <f>SUMPRODUCT(OEV_materials_default!E2:'OEV_materials_default'!E3,Waste_Composition_S1!B2:'Waste_Composition_S1'!B3)</f>
        <v>-8.5020857476830598E-5</v>
      </c>
      <c r="F3" s="7">
        <f>SUMPRODUCT(OEV_materials_default!F2:'OEV_materials_default'!F3,Waste_Composition_S1!B2:'Waste_Composition_S1'!B3)</f>
        <v>3.0738043887145291E-5</v>
      </c>
      <c r="G3" s="7">
        <f>SUMPRODUCT(OEV_materials_default!G2:'OEV_materials_default'!G3,Waste_Composition_S1!B2:'Waste_Composition_S1'!B3)</f>
        <v>3.3849185795721086E-6</v>
      </c>
      <c r="H3" s="7">
        <f>SUMPRODUCT(OEV_materials_default!H2:'OEV_materials_default'!H3,Waste_Composition_S1!B2:'Waste_Composition_S1'!B3)</f>
        <v>5.2780971463774827E-5</v>
      </c>
      <c r="I3" s="7">
        <f>SUMPRODUCT(OEV_materials_default!I2:'OEV_materials_default'!I3,Waste_Composition_S1!B2:'Waste_Composition_S1'!B3)</f>
        <v>5.5676674912128185E-5</v>
      </c>
      <c r="J3" s="7">
        <f>SUMPRODUCT(OEV_materials_default!J2:'OEV_materials_default'!J3,Waste_Composition_S1!B2:'Waste_Composition_S1'!B3)</f>
        <v>7.1510146650749214E-5</v>
      </c>
      <c r="K3" s="7">
        <f>SUMPRODUCT(OEV_materials_default!K2:'OEV_materials_default'!K3,Waste_Composition_S1!B2:'Waste_Composition_S1'!B3)</f>
        <v>4.5618639676522583E-5</v>
      </c>
      <c r="L3" s="7">
        <f>SUMPRODUCT(OEV_materials_default!L2:'OEV_materials_default'!L3,Waste_Composition_S1!B2:'Waste_Composition_S1'!B3)</f>
        <v>8.948581225305716E-5</v>
      </c>
      <c r="M3" s="7">
        <f>SUMPRODUCT(OEV_materials_default!M2:'OEV_materials_default'!M3,Waste_Composition_S1!B2:'Waste_Composition_S1'!B3)</f>
        <v>5.1949368026863558E-4</v>
      </c>
      <c r="N3" s="7">
        <f>SUMPRODUCT(OEV_materials_default!N2:'OEV_materials_default'!N3,Waste_Composition_S1!B2:'Waste_Composition_S1'!B3)</f>
        <v>6.1703182558750183E-5</v>
      </c>
      <c r="O3" s="7">
        <f>SUMPRODUCT(OEV_materials_default!O2:'OEV_materials_default'!O3,Waste_Composition_S1!B2:'Waste_Composition_S1'!B3)</f>
        <v>6.6929007043712153E-4</v>
      </c>
      <c r="P3" s="7">
        <f>SUMPRODUCT(OEV_materials_default!P2:'OEV_materials_default'!P3,Waste_Composition_S1!B2:'Waste_Composition_S1'!B3)</f>
        <v>4.2012272825636483E-5</v>
      </c>
      <c r="Q3" s="7">
        <f>SUMPRODUCT(OEV_materials_default!Q2:'OEV_materials_default'!Q3,Waste_Composition_S1!B2:'Waste_Composition_S1'!B3)</f>
        <v>4.6704831093110346E-5</v>
      </c>
    </row>
    <row r="4" spans="1:17" x14ac:dyDescent="0.35">
      <c r="A4" s="5" t="s">
        <v>3</v>
      </c>
      <c r="B4" s="7">
        <f>SUMPRODUCT(OEV_materials_default!B2:'OEV_materials_default'!B3,Waste_Composition_S1!C2:'Waste_Composition_S1'!C3)</f>
        <v>3.0487992692021535E-5</v>
      </c>
      <c r="C4" s="7">
        <f>SUMPRODUCT(OEV_materials_default!C2:'OEV_materials_default'!C3,Waste_Composition_S1!C2:'Waste_Composition_S1'!C3)</f>
        <v>1.5041998424292513E-6</v>
      </c>
      <c r="D4" s="7">
        <f>SUMPRODUCT(OEV_materials_default!D2:'OEV_materials_default'!D3,Waste_Composition_S1!C2:'Waste_Composition_S1'!C3)</f>
        <v>4.084650830709227E-4</v>
      </c>
      <c r="E4" s="7">
        <f>SUMPRODUCT(OEV_materials_default!E2:'OEV_materials_default'!E3,Waste_Composition_S1!C2:'Waste_Composition_S1'!C3)</f>
        <v>-1.3425894691633088E-4</v>
      </c>
      <c r="F4" s="7">
        <f>SUMPRODUCT(OEV_materials_default!F2:'OEV_materials_default'!F3,Waste_Composition_S1!C2:'Waste_Composition_S1'!C3)</f>
        <v>3.1330119237375453E-5</v>
      </c>
      <c r="G4" s="7">
        <f>SUMPRODUCT(OEV_materials_default!G2:'OEV_materials_default'!G3,Waste_Composition_S1!C2:'Waste_Composition_S1'!C3)</f>
        <v>3.25152660155778E-6</v>
      </c>
      <c r="H4" s="7">
        <f>SUMPRODUCT(OEV_materials_default!H2:'OEV_materials_default'!H3,Waste_Composition_S1!C2:'Waste_Composition_S1'!C3)</f>
        <v>4.8906680598123936E-5</v>
      </c>
      <c r="I4" s="7">
        <f>SUMPRODUCT(OEV_materials_default!I2:'OEV_materials_default'!I3,Waste_Composition_S1!C2:'Waste_Composition_S1'!C3)</f>
        <v>5.6987699185512366E-5</v>
      </c>
      <c r="J4" s="7">
        <f>SUMPRODUCT(OEV_materials_default!J2:'OEV_materials_default'!J3,Waste_Composition_S1!C2:'Waste_Composition_S1'!C3)</f>
        <v>7.3878241286764142E-5</v>
      </c>
      <c r="K4" s="7">
        <f>SUMPRODUCT(OEV_materials_default!K2:'OEV_materials_default'!K3,Waste_Composition_S1!C2:'Waste_Composition_S1'!C3)</f>
        <v>4.4900115601959273E-5</v>
      </c>
      <c r="L4" s="7">
        <f>SUMPRODUCT(OEV_materials_default!L2:'OEV_materials_default'!L3,Waste_Composition_S1!C2:'Waste_Composition_S1'!C3)</f>
        <v>9.2484816568761018E-5</v>
      </c>
      <c r="M4" s="7">
        <f>SUMPRODUCT(OEV_materials_default!M2:'OEV_materials_default'!M3,Waste_Composition_S1!C2:'Waste_Composition_S1'!C3)</f>
        <v>3.964888841119725E-4</v>
      </c>
      <c r="N4" s="7">
        <f>SUMPRODUCT(OEV_materials_default!N2:'OEV_materials_default'!N3,Waste_Composition_S1!C2:'Waste_Composition_S1'!C3)</f>
        <v>5.4142567812909563E-5</v>
      </c>
      <c r="O4" s="7">
        <f>SUMPRODUCT(OEV_materials_default!O2:'OEV_materials_default'!O3,Waste_Composition_S1!C2:'Waste_Composition_S1'!C3)</f>
        <v>6.7624989099483138E-4</v>
      </c>
      <c r="P4" s="7">
        <f>SUMPRODUCT(OEV_materials_default!P2:'OEV_materials_default'!P3,Waste_Composition_S1!C2:'Waste_Composition_S1'!C3)</f>
        <v>3.9077610189528624E-5</v>
      </c>
      <c r="Q4" s="7">
        <f>SUMPRODUCT(OEV_materials_default!Q2:'OEV_materials_default'!Q3,Waste_Composition_S1!C2:'Waste_Composition_S1'!C3)</f>
        <v>4.421322345088804E-5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SUMPRODUCT(Waste_Generation_S2!B3:'Waste_Generation_S2'!B4,B3:B4)</f>
        <v>3.0597967157760067E-5</v>
      </c>
      <c r="C2" s="7">
        <f>SUMPRODUCT(Waste_Generation_S2!B3:'Waste_Generation_S2'!B4,C3:C4)</f>
        <v>1.5176088810026976E-6</v>
      </c>
      <c r="D2" s="7">
        <f>SUMPRODUCT(Waste_Generation_S2!B3:'Waste_Generation_S2'!B4,D3:D4)</f>
        <v>4.1881794293409234E-4</v>
      </c>
      <c r="E2" s="7">
        <f>SUMPRODUCT(Waste_Generation_S2!B3:'Waste_Generation_S2'!B4,E3:E4)</f>
        <v>-1.2441132902843083E-4</v>
      </c>
      <c r="F2" s="7">
        <f>SUMPRODUCT(Waste_Generation_S2!B3:'Waste_Generation_S2'!B4,F3:F4)</f>
        <v>3.1211704167329423E-5</v>
      </c>
      <c r="G2" s="7">
        <f>SUMPRODUCT(Waste_Generation_S2!B3:'Waste_Generation_S2'!B4,G3:G4)</f>
        <v>3.2782049971606462E-6</v>
      </c>
      <c r="H2" s="7">
        <f>SUMPRODUCT(Waste_Generation_S2!B3:'Waste_Generation_S2'!B4,H3:H4)</f>
        <v>4.968153877125412E-5</v>
      </c>
      <c r="I2" s="7">
        <f>SUMPRODUCT(Waste_Generation_S2!B3:'Waste_Generation_S2'!B4,I3:I4)</f>
        <v>5.6725494330835532E-5</v>
      </c>
      <c r="J2" s="7">
        <f>SUMPRODUCT(Waste_Generation_S2!B3:'Waste_Generation_S2'!B4,J3:J4)</f>
        <v>7.3404622359561162E-5</v>
      </c>
      <c r="K2" s="7">
        <f>SUMPRODUCT(Waste_Generation_S2!B3:'Waste_Generation_S2'!B4,K3:K4)</f>
        <v>4.5043820416871939E-5</v>
      </c>
      <c r="L2" s="7">
        <f>SUMPRODUCT(Waste_Generation_S2!B3:'Waste_Generation_S2'!B4,L3:L4)</f>
        <v>9.1885015705620254E-5</v>
      </c>
      <c r="M2" s="7">
        <f>SUMPRODUCT(Waste_Generation_S2!B3:'Waste_Generation_S2'!B4,M3:M4)</f>
        <v>4.2108984334330516E-4</v>
      </c>
      <c r="N2" s="7">
        <f>SUMPRODUCT(Waste_Generation_S2!B3:'Waste_Generation_S2'!B4,N3:N4)</f>
        <v>5.5654690762077691E-5</v>
      </c>
      <c r="O2" s="7">
        <f>SUMPRODUCT(Waste_Generation_S2!B3:'Waste_Generation_S2'!B4,O3:O4)</f>
        <v>6.7485792688328947E-4</v>
      </c>
      <c r="P2" s="7">
        <f>SUMPRODUCT(Waste_Generation_S2!B3:'Waste_Generation_S2'!B4,P3:P4)</f>
        <v>3.9664542716750201E-5</v>
      </c>
      <c r="Q2" s="7">
        <f>SUMPRODUCT(Waste_Generation_S2!B3:'Waste_Generation_S2'!B4,Q3:Q4)</f>
        <v>4.4711544979332501E-5</v>
      </c>
    </row>
    <row r="3" spans="1:17" x14ac:dyDescent="0.35">
      <c r="A3" s="5" t="s">
        <v>2</v>
      </c>
      <c r="B3" s="7">
        <f>SUMPRODUCT(OEV_materials_default!B2:'OEV_materials_default'!B3,Waste_Composition_S2!B2:'Waste_Composition_S2'!B3)</f>
        <v>3.1037865020714164E-5</v>
      </c>
      <c r="C3" s="7">
        <f>SUMPRODUCT(OEV_materials_default!C2:'OEV_materials_default'!C3,Waste_Composition_S2!B2:'Waste_Composition_S2'!B3)</f>
        <v>1.5712450352964824E-6</v>
      </c>
      <c r="D3" s="7">
        <f>SUMPRODUCT(OEV_materials_default!D2:'OEV_materials_default'!D3,Waste_Composition_S2!B2:'Waste_Composition_S2'!B3)</f>
        <v>4.6022938238677073E-4</v>
      </c>
      <c r="E3" s="7">
        <f>SUMPRODUCT(OEV_materials_default!E2:'OEV_materials_default'!E3,Waste_Composition_S2!B2:'Waste_Composition_S2'!B3)</f>
        <v>-8.5020857476830598E-5</v>
      </c>
      <c r="F3" s="7">
        <f>SUMPRODUCT(OEV_materials_default!F2:'OEV_materials_default'!F3,Waste_Composition_S2!B2:'Waste_Composition_S2'!B3)</f>
        <v>3.0738043887145291E-5</v>
      </c>
      <c r="G3" s="7">
        <f>SUMPRODUCT(OEV_materials_default!G2:'OEV_materials_default'!G3,Waste_Composition_S2!B2:'Waste_Composition_S2'!B3)</f>
        <v>3.3849185795721086E-6</v>
      </c>
      <c r="H3" s="7">
        <f>SUMPRODUCT(OEV_materials_default!H2:'OEV_materials_default'!H3,Waste_Composition_S2!B2:'Waste_Composition_S2'!B3)</f>
        <v>5.2780971463774827E-5</v>
      </c>
      <c r="I3" s="7">
        <f>SUMPRODUCT(OEV_materials_default!I2:'OEV_materials_default'!I3,Waste_Composition_S2!B2:'Waste_Composition_S2'!B3)</f>
        <v>5.5676674912128185E-5</v>
      </c>
      <c r="J3" s="7">
        <f>SUMPRODUCT(OEV_materials_default!J2:'OEV_materials_default'!J3,Waste_Composition_S2!B2:'Waste_Composition_S2'!B3)</f>
        <v>7.1510146650749214E-5</v>
      </c>
      <c r="K3" s="7">
        <f>SUMPRODUCT(OEV_materials_default!K2:'OEV_materials_default'!K3,Waste_Composition_S2!B2:'Waste_Composition_S2'!B3)</f>
        <v>4.5618639676522583E-5</v>
      </c>
      <c r="L3" s="7">
        <f>SUMPRODUCT(OEV_materials_default!L2:'OEV_materials_default'!L3,Waste_Composition_S2!B2:'Waste_Composition_S2'!B3)</f>
        <v>8.948581225305716E-5</v>
      </c>
      <c r="M3" s="7">
        <f>SUMPRODUCT(OEV_materials_default!M2:'OEV_materials_default'!M3,Waste_Composition_S2!B2:'Waste_Composition_S2'!B3)</f>
        <v>5.1949368026863558E-4</v>
      </c>
      <c r="N3" s="7">
        <f>SUMPRODUCT(OEV_materials_default!N2:'OEV_materials_default'!N3,Waste_Composition_S2!B2:'Waste_Composition_S2'!B3)</f>
        <v>6.1703182558750183E-5</v>
      </c>
      <c r="O3" s="7">
        <f>SUMPRODUCT(OEV_materials_default!O2:'OEV_materials_default'!O3,Waste_Composition_S2!B2:'Waste_Composition_S2'!B3)</f>
        <v>6.6929007043712153E-4</v>
      </c>
      <c r="P3" s="7">
        <f>SUMPRODUCT(OEV_materials_default!P2:'OEV_materials_default'!P3,Waste_Composition_S2!B2:'Waste_Composition_S2'!B3)</f>
        <v>4.2012272825636483E-5</v>
      </c>
      <c r="Q3" s="7">
        <f>SUMPRODUCT(OEV_materials_default!Q2:'OEV_materials_default'!Q3,Waste_Composition_S2!B2:'Waste_Composition_S2'!B3)</f>
        <v>4.6704831093110346E-5</v>
      </c>
    </row>
    <row r="4" spans="1:17" x14ac:dyDescent="0.35">
      <c r="A4" s="5" t="s">
        <v>3</v>
      </c>
      <c r="B4" s="7">
        <f>SUMPRODUCT(OEV_materials_default!B2:'OEV_materials_default'!B3,Waste_Composition_S2!C2:'Waste_Composition_S2'!C3)</f>
        <v>3.0487992692021535E-5</v>
      </c>
      <c r="C4" s="7">
        <f>SUMPRODUCT(OEV_materials_default!C2:'OEV_materials_default'!C3,Waste_Composition_S2!C2:'Waste_Composition_S2'!C3)</f>
        <v>1.5041998424292513E-6</v>
      </c>
      <c r="D4" s="7">
        <f>SUMPRODUCT(OEV_materials_default!D2:'OEV_materials_default'!D3,Waste_Composition_S2!C2:'Waste_Composition_S2'!C3)</f>
        <v>4.084650830709227E-4</v>
      </c>
      <c r="E4" s="7">
        <f>SUMPRODUCT(OEV_materials_default!E2:'OEV_materials_default'!E3,Waste_Composition_S2!C2:'Waste_Composition_S2'!C3)</f>
        <v>-1.3425894691633088E-4</v>
      </c>
      <c r="F4" s="7">
        <f>SUMPRODUCT(OEV_materials_default!F2:'OEV_materials_default'!F3,Waste_Composition_S2!C2:'Waste_Composition_S2'!C3)</f>
        <v>3.1330119237375453E-5</v>
      </c>
      <c r="G4" s="7">
        <f>SUMPRODUCT(OEV_materials_default!G2:'OEV_materials_default'!G3,Waste_Composition_S2!C2:'Waste_Composition_S2'!C3)</f>
        <v>3.25152660155778E-6</v>
      </c>
      <c r="H4" s="7">
        <f>SUMPRODUCT(OEV_materials_default!H2:'OEV_materials_default'!H3,Waste_Composition_S2!C2:'Waste_Composition_S2'!C3)</f>
        <v>4.8906680598123936E-5</v>
      </c>
      <c r="I4" s="7">
        <f>SUMPRODUCT(OEV_materials_default!I2:'OEV_materials_default'!I3,Waste_Composition_S2!C2:'Waste_Composition_S2'!C3)</f>
        <v>5.6987699185512366E-5</v>
      </c>
      <c r="J4" s="7">
        <f>SUMPRODUCT(OEV_materials_default!J2:'OEV_materials_default'!J3,Waste_Composition_S2!C2:'Waste_Composition_S2'!C3)</f>
        <v>7.3878241286764142E-5</v>
      </c>
      <c r="K4" s="7">
        <f>SUMPRODUCT(OEV_materials_default!K2:'OEV_materials_default'!K3,Waste_Composition_S2!C2:'Waste_Composition_S2'!C3)</f>
        <v>4.4900115601959273E-5</v>
      </c>
      <c r="L4" s="7">
        <f>SUMPRODUCT(OEV_materials_default!L2:'OEV_materials_default'!L3,Waste_Composition_S2!C2:'Waste_Composition_S2'!C3)</f>
        <v>9.2484816568761018E-5</v>
      </c>
      <c r="M4" s="7">
        <f>SUMPRODUCT(OEV_materials_default!M2:'OEV_materials_default'!M3,Waste_Composition_S2!C2:'Waste_Composition_S2'!C3)</f>
        <v>3.964888841119725E-4</v>
      </c>
      <c r="N4" s="7">
        <f>SUMPRODUCT(OEV_materials_default!N2:'OEV_materials_default'!N3,Waste_Composition_S2!C2:'Waste_Composition_S2'!C3)</f>
        <v>5.4142567812909563E-5</v>
      </c>
      <c r="O4" s="7">
        <f>SUMPRODUCT(OEV_materials_default!O2:'OEV_materials_default'!O3,Waste_Composition_S2!C2:'Waste_Composition_S2'!C3)</f>
        <v>6.7624989099483138E-4</v>
      </c>
      <c r="P4" s="7">
        <f>SUMPRODUCT(OEV_materials_default!P2:'OEV_materials_default'!P3,Waste_Composition_S2!C2:'Waste_Composition_S2'!C3)</f>
        <v>3.9077610189528624E-5</v>
      </c>
      <c r="Q4" s="7">
        <f>SUMPRODUCT(OEV_materials_default!Q2:'OEV_materials_default'!Q3,Waste_Composition_S2!C2:'Waste_Composition_S2'!C3)</f>
        <v>4.421322345088804E-5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SUMPRODUCT(Waste_Generation_S3!B3:'Waste_Generation_S3'!B4,B3:B4)</f>
        <v>3.0597967157760067E-5</v>
      </c>
      <c r="C2" s="7">
        <f>SUMPRODUCT(Waste_Generation_S3!B3:'Waste_Generation_S3'!B4,C3:C4)</f>
        <v>1.5176088810026976E-6</v>
      </c>
      <c r="D2" s="7">
        <f>SUMPRODUCT(Waste_Generation_S3!B3:'Waste_Generation_S3'!B4,D3:D4)</f>
        <v>4.1881794293409234E-4</v>
      </c>
      <c r="E2" s="7">
        <f>SUMPRODUCT(Waste_Generation_S3!B3:'Waste_Generation_S3'!B4,E3:E4)</f>
        <v>-1.2441132902843083E-4</v>
      </c>
      <c r="F2" s="7">
        <f>SUMPRODUCT(Waste_Generation_S3!B3:'Waste_Generation_S3'!B4,F3:F4)</f>
        <v>3.1211704167329423E-5</v>
      </c>
      <c r="G2" s="7">
        <f>SUMPRODUCT(Waste_Generation_S3!B3:'Waste_Generation_S3'!B4,G3:G4)</f>
        <v>3.2782049971606462E-6</v>
      </c>
      <c r="H2" s="7">
        <f>SUMPRODUCT(Waste_Generation_S3!B3:'Waste_Generation_S3'!B4,H3:H4)</f>
        <v>4.968153877125412E-5</v>
      </c>
      <c r="I2" s="7">
        <f>SUMPRODUCT(Waste_Generation_S3!B3:'Waste_Generation_S3'!B4,I3:I4)</f>
        <v>5.6725494330835532E-5</v>
      </c>
      <c r="J2" s="7">
        <f>SUMPRODUCT(Waste_Generation_S3!B3:'Waste_Generation_S3'!B4,J3:J4)</f>
        <v>7.3404622359561162E-5</v>
      </c>
      <c r="K2" s="7">
        <f>SUMPRODUCT(Waste_Generation_S3!B3:'Waste_Generation_S3'!B4,K3:K4)</f>
        <v>4.5043820416871939E-5</v>
      </c>
      <c r="L2" s="7">
        <f>SUMPRODUCT(Waste_Generation_S3!B3:'Waste_Generation_S3'!B4,L3:L4)</f>
        <v>9.1885015705620254E-5</v>
      </c>
      <c r="M2" s="7">
        <f>SUMPRODUCT(Waste_Generation_S3!B3:'Waste_Generation_S3'!B4,M3:M4)</f>
        <v>4.2108984334330516E-4</v>
      </c>
      <c r="N2" s="7">
        <f>SUMPRODUCT(Waste_Generation_S3!B3:'Waste_Generation_S3'!B4,N3:N4)</f>
        <v>5.5654690762077691E-5</v>
      </c>
      <c r="O2" s="7">
        <f>SUMPRODUCT(Waste_Generation_S3!B3:'Waste_Generation_S3'!B4,O3:O4)</f>
        <v>6.7485792688328947E-4</v>
      </c>
      <c r="P2" s="7">
        <f>SUMPRODUCT(Waste_Generation_S3!B3:'Waste_Generation_S3'!B4,P3:P4)</f>
        <v>3.9664542716750201E-5</v>
      </c>
      <c r="Q2" s="7">
        <f>SUMPRODUCT(Waste_Generation_S3!B3:'Waste_Generation_S3'!B4,Q3:Q4)</f>
        <v>4.4711544979332501E-5</v>
      </c>
    </row>
    <row r="3" spans="1:17" x14ac:dyDescent="0.35">
      <c r="A3" s="5" t="s">
        <v>2</v>
      </c>
      <c r="B3" s="7">
        <f>SUMPRODUCT(OEV_materials_default!B2:'OEV_materials_default'!B3,Waste_Composition_S3!B2:'Waste_Composition_S3'!B3)</f>
        <v>3.1037865020714164E-5</v>
      </c>
      <c r="C3" s="7">
        <f>SUMPRODUCT(OEV_materials_default!C2:'OEV_materials_default'!C3,Waste_Composition_S3!B2:'Waste_Composition_S3'!B3)</f>
        <v>1.5712450352964824E-6</v>
      </c>
      <c r="D3" s="7">
        <f>SUMPRODUCT(OEV_materials_default!D2:'OEV_materials_default'!D3,Waste_Composition_S3!B2:'Waste_Composition_S3'!B3)</f>
        <v>4.6022938238677073E-4</v>
      </c>
      <c r="E3" s="7">
        <f>SUMPRODUCT(OEV_materials_default!E2:'OEV_materials_default'!E3,Waste_Composition_S3!B2:'Waste_Composition_S3'!B3)</f>
        <v>-8.5020857476830598E-5</v>
      </c>
      <c r="F3" s="7">
        <f>SUMPRODUCT(OEV_materials_default!F2:'OEV_materials_default'!F3,Waste_Composition_S3!B2:'Waste_Composition_S3'!B3)</f>
        <v>3.0738043887145291E-5</v>
      </c>
      <c r="G3" s="7">
        <f>SUMPRODUCT(OEV_materials_default!G2:'OEV_materials_default'!G3,Waste_Composition_S3!B2:'Waste_Composition_S3'!B3)</f>
        <v>3.3849185795721086E-6</v>
      </c>
      <c r="H3" s="7">
        <f>SUMPRODUCT(OEV_materials_default!H2:'OEV_materials_default'!H3,Waste_Composition_S3!B2:'Waste_Composition_S3'!B3)</f>
        <v>5.2780971463774827E-5</v>
      </c>
      <c r="I3" s="7">
        <f>SUMPRODUCT(OEV_materials_default!I2:'OEV_materials_default'!I3,Waste_Composition_S3!B2:'Waste_Composition_S3'!B3)</f>
        <v>5.5676674912128185E-5</v>
      </c>
      <c r="J3" s="7">
        <f>SUMPRODUCT(OEV_materials_default!J2:'OEV_materials_default'!J3,Waste_Composition_S3!B2:'Waste_Composition_S3'!B3)</f>
        <v>7.1510146650749214E-5</v>
      </c>
      <c r="K3" s="7">
        <f>SUMPRODUCT(OEV_materials_default!K2:'OEV_materials_default'!K3,Waste_Composition_S3!B2:'Waste_Composition_S3'!B3)</f>
        <v>4.5618639676522583E-5</v>
      </c>
      <c r="L3" s="7">
        <f>SUMPRODUCT(OEV_materials_default!L2:'OEV_materials_default'!L3,Waste_Composition_S3!B2:'Waste_Composition_S3'!B3)</f>
        <v>8.948581225305716E-5</v>
      </c>
      <c r="M3" s="7">
        <f>SUMPRODUCT(OEV_materials_default!M2:'OEV_materials_default'!M3,Waste_Composition_S3!B2:'Waste_Composition_S3'!B3)</f>
        <v>5.1949368026863558E-4</v>
      </c>
      <c r="N3" s="7">
        <f>SUMPRODUCT(OEV_materials_default!N2:'OEV_materials_default'!N3,Waste_Composition_S3!B2:'Waste_Composition_S3'!B3)</f>
        <v>6.1703182558750183E-5</v>
      </c>
      <c r="O3" s="7">
        <f>SUMPRODUCT(OEV_materials_default!O2:'OEV_materials_default'!O3,Waste_Composition_S3!B2:'Waste_Composition_S3'!B3)</f>
        <v>6.6929007043712153E-4</v>
      </c>
      <c r="P3" s="7">
        <f>SUMPRODUCT(OEV_materials_default!P2:'OEV_materials_default'!P3,Waste_Composition_S3!B2:'Waste_Composition_S3'!B3)</f>
        <v>4.2012272825636483E-5</v>
      </c>
      <c r="Q3" s="7">
        <f>SUMPRODUCT(OEV_materials_default!Q2:'OEV_materials_default'!Q3,Waste_Composition_S3!B2:'Waste_Composition_S3'!B3)</f>
        <v>4.6704831093110346E-5</v>
      </c>
    </row>
    <row r="4" spans="1:17" x14ac:dyDescent="0.35">
      <c r="A4" s="5" t="s">
        <v>3</v>
      </c>
      <c r="B4" s="7">
        <f>SUMPRODUCT(OEV_materials_default!B2:'OEV_materials_default'!B3,Waste_Composition_S3!C2:'Waste_Composition_S3'!C3)</f>
        <v>3.0487992692021535E-5</v>
      </c>
      <c r="C4" s="7">
        <f>SUMPRODUCT(OEV_materials_default!C2:'OEV_materials_default'!C3,Waste_Composition_S3!C2:'Waste_Composition_S3'!C3)</f>
        <v>1.5041998424292513E-6</v>
      </c>
      <c r="D4" s="7">
        <f>SUMPRODUCT(OEV_materials_default!D2:'OEV_materials_default'!D3,Waste_Composition_S3!C2:'Waste_Composition_S3'!C3)</f>
        <v>4.084650830709227E-4</v>
      </c>
      <c r="E4" s="7">
        <f>SUMPRODUCT(OEV_materials_default!E2:'OEV_materials_default'!E3,Waste_Composition_S3!C2:'Waste_Composition_S3'!C3)</f>
        <v>-1.3425894691633088E-4</v>
      </c>
      <c r="F4" s="7">
        <f>SUMPRODUCT(OEV_materials_default!F2:'OEV_materials_default'!F3,Waste_Composition_S3!C2:'Waste_Composition_S3'!C3)</f>
        <v>3.1330119237375453E-5</v>
      </c>
      <c r="G4" s="7">
        <f>SUMPRODUCT(OEV_materials_default!G2:'OEV_materials_default'!G3,Waste_Composition_S3!C2:'Waste_Composition_S3'!C3)</f>
        <v>3.25152660155778E-6</v>
      </c>
      <c r="H4" s="7">
        <f>SUMPRODUCT(OEV_materials_default!H2:'OEV_materials_default'!H3,Waste_Composition_S3!C2:'Waste_Composition_S3'!C3)</f>
        <v>4.8906680598123936E-5</v>
      </c>
      <c r="I4" s="7">
        <f>SUMPRODUCT(OEV_materials_default!I2:'OEV_materials_default'!I3,Waste_Composition_S3!C2:'Waste_Composition_S3'!C3)</f>
        <v>5.6987699185512366E-5</v>
      </c>
      <c r="J4" s="7">
        <f>SUMPRODUCT(OEV_materials_default!J2:'OEV_materials_default'!J3,Waste_Composition_S3!C2:'Waste_Composition_S3'!C3)</f>
        <v>7.3878241286764142E-5</v>
      </c>
      <c r="K4" s="7">
        <f>SUMPRODUCT(OEV_materials_default!K2:'OEV_materials_default'!K3,Waste_Composition_S3!C2:'Waste_Composition_S3'!C3)</f>
        <v>4.4900115601959273E-5</v>
      </c>
      <c r="L4" s="7">
        <f>SUMPRODUCT(OEV_materials_default!L2:'OEV_materials_default'!L3,Waste_Composition_S3!C2:'Waste_Composition_S3'!C3)</f>
        <v>9.2484816568761018E-5</v>
      </c>
      <c r="M4" s="7">
        <f>SUMPRODUCT(OEV_materials_default!M2:'OEV_materials_default'!M3,Waste_Composition_S3!C2:'Waste_Composition_S3'!C3)</f>
        <v>3.964888841119725E-4</v>
      </c>
      <c r="N4" s="7">
        <f>SUMPRODUCT(OEV_materials_default!N2:'OEV_materials_default'!N3,Waste_Composition_S3!C2:'Waste_Composition_S3'!C3)</f>
        <v>5.4142567812909563E-5</v>
      </c>
      <c r="O4" s="7">
        <f>SUMPRODUCT(OEV_materials_default!O2:'OEV_materials_default'!O3,Waste_Composition_S3!C2:'Waste_Composition_S3'!C3)</f>
        <v>6.7624989099483138E-4</v>
      </c>
      <c r="P4" s="7">
        <f>SUMPRODUCT(OEV_materials_default!P2:'OEV_materials_default'!P3,Waste_Composition_S3!C2:'Waste_Composition_S3'!C3)</f>
        <v>3.9077610189528624E-5</v>
      </c>
      <c r="Q4" s="7">
        <f>SUMPRODUCT(OEV_materials_default!Q2:'OEV_materials_default'!Q3,Waste_Composition_S3!C2:'Waste_Composition_S3'!C3)</f>
        <v>4.421322345088804E-5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SUMPRODUCT(Waste_Generation_S4!B3:'Waste_Generation_S4'!B4,B3:B4)</f>
        <v>3.0597967157760067E-5</v>
      </c>
      <c r="C2" s="7">
        <f>SUMPRODUCT(Waste_Generation_S4!B3:'Waste_Generation_S4'!B4,C3:C4)</f>
        <v>1.5176088810026976E-6</v>
      </c>
      <c r="D2" s="7">
        <f>SUMPRODUCT(Waste_Generation_S4!B3:'Waste_Generation_S4'!B4,D3:D4)</f>
        <v>4.1881794293409234E-4</v>
      </c>
      <c r="E2" s="7">
        <f>SUMPRODUCT(Waste_Generation_S4!B3:'Waste_Generation_S4'!B4,E3:E4)</f>
        <v>-1.2441132902843083E-4</v>
      </c>
      <c r="F2" s="7">
        <f>SUMPRODUCT(Waste_Generation_S4!B3:'Waste_Generation_S4'!B4,F3:F4)</f>
        <v>3.1211704167329423E-5</v>
      </c>
      <c r="G2" s="7">
        <f>SUMPRODUCT(Waste_Generation_S4!B3:'Waste_Generation_S4'!B4,G3:G4)</f>
        <v>3.2782049971606462E-6</v>
      </c>
      <c r="H2" s="7">
        <f>SUMPRODUCT(Waste_Generation_S4!B3:'Waste_Generation_S4'!B4,H3:H4)</f>
        <v>4.968153877125412E-5</v>
      </c>
      <c r="I2" s="7">
        <f>SUMPRODUCT(Waste_Generation_S4!B3:'Waste_Generation_S4'!B4,I3:I4)</f>
        <v>5.6725494330835532E-5</v>
      </c>
      <c r="J2" s="7">
        <f>SUMPRODUCT(Waste_Generation_S4!B3:'Waste_Generation_S4'!B4,J3:J4)</f>
        <v>7.3404622359561162E-5</v>
      </c>
      <c r="K2" s="7">
        <f>SUMPRODUCT(Waste_Generation_S4!B3:'Waste_Generation_S4'!B4,K3:K4)</f>
        <v>4.5043820416871939E-5</v>
      </c>
      <c r="L2" s="7">
        <f>SUMPRODUCT(Waste_Generation_S4!B3:'Waste_Generation_S4'!B4,L3:L4)</f>
        <v>9.1885015705620254E-5</v>
      </c>
      <c r="M2" s="7">
        <f>SUMPRODUCT(Waste_Generation_S4!B3:'Waste_Generation_S4'!B4,M3:M4)</f>
        <v>4.2108984334330516E-4</v>
      </c>
      <c r="N2" s="7">
        <f>SUMPRODUCT(Waste_Generation_S4!B3:'Waste_Generation_S4'!B4,N3:N4)</f>
        <v>5.5654690762077691E-5</v>
      </c>
      <c r="O2" s="7">
        <f>SUMPRODUCT(Waste_Generation_S4!B3:'Waste_Generation_S4'!B4,O3:O4)</f>
        <v>6.7485792688328947E-4</v>
      </c>
      <c r="P2" s="7">
        <f>SUMPRODUCT(Waste_Generation_S4!B3:'Waste_Generation_S4'!B4,P3:P4)</f>
        <v>3.9664542716750201E-5</v>
      </c>
      <c r="Q2" s="7">
        <f>SUMPRODUCT(Waste_Generation_S4!B3:'Waste_Generation_S4'!B4,Q3:Q4)</f>
        <v>4.4711544979332501E-5</v>
      </c>
    </row>
    <row r="3" spans="1:17" x14ac:dyDescent="0.35">
      <c r="A3" s="5" t="s">
        <v>2</v>
      </c>
      <c r="B3" s="7">
        <f>SUMPRODUCT(OEV_materials_default!B2:'OEV_materials_default'!B3,Waste_Composition_S4!B2:'Waste_Composition_S4'!B3)</f>
        <v>3.1037865020714164E-5</v>
      </c>
      <c r="C3" s="7">
        <f>SUMPRODUCT(OEV_materials_default!C2:'OEV_materials_default'!C3,Waste_Composition_S4!B2:'Waste_Composition_S4'!B3)</f>
        <v>1.5712450352964824E-6</v>
      </c>
      <c r="D3" s="7">
        <f>SUMPRODUCT(OEV_materials_default!D2:'OEV_materials_default'!D3,Waste_Composition_S4!B2:'Waste_Composition_S4'!B3)</f>
        <v>4.6022938238677073E-4</v>
      </c>
      <c r="E3" s="7">
        <f>SUMPRODUCT(OEV_materials_default!E2:'OEV_materials_default'!E3,Waste_Composition_S4!B2:'Waste_Composition_S4'!B3)</f>
        <v>-8.5020857476830598E-5</v>
      </c>
      <c r="F3" s="7">
        <f>SUMPRODUCT(OEV_materials_default!F2:'OEV_materials_default'!F3,Waste_Composition_S4!B2:'Waste_Composition_S4'!B3)</f>
        <v>3.0738043887145291E-5</v>
      </c>
      <c r="G3" s="7">
        <f>SUMPRODUCT(OEV_materials_default!G2:'OEV_materials_default'!G3,Waste_Composition_S4!B2:'Waste_Composition_S4'!B3)</f>
        <v>3.3849185795721086E-6</v>
      </c>
      <c r="H3" s="7">
        <f>SUMPRODUCT(OEV_materials_default!H2:'OEV_materials_default'!H3,Waste_Composition_S4!B2:'Waste_Composition_S4'!B3)</f>
        <v>5.2780971463774827E-5</v>
      </c>
      <c r="I3" s="7">
        <f>SUMPRODUCT(OEV_materials_default!I2:'OEV_materials_default'!I3,Waste_Composition_S4!B2:'Waste_Composition_S4'!B3)</f>
        <v>5.5676674912128185E-5</v>
      </c>
      <c r="J3" s="7">
        <f>SUMPRODUCT(OEV_materials_default!J2:'OEV_materials_default'!J3,Waste_Composition_S4!B2:'Waste_Composition_S4'!B3)</f>
        <v>7.1510146650749214E-5</v>
      </c>
      <c r="K3" s="7">
        <f>SUMPRODUCT(OEV_materials_default!K2:'OEV_materials_default'!K3,Waste_Composition_S4!B2:'Waste_Composition_S4'!B3)</f>
        <v>4.5618639676522583E-5</v>
      </c>
      <c r="L3" s="7">
        <f>SUMPRODUCT(OEV_materials_default!L2:'OEV_materials_default'!L3,Waste_Composition_S4!B2:'Waste_Composition_S4'!B3)</f>
        <v>8.948581225305716E-5</v>
      </c>
      <c r="M3" s="7">
        <f>SUMPRODUCT(OEV_materials_default!M2:'OEV_materials_default'!M3,Waste_Composition_S4!B2:'Waste_Composition_S4'!B3)</f>
        <v>5.1949368026863558E-4</v>
      </c>
      <c r="N3" s="7">
        <f>SUMPRODUCT(OEV_materials_default!N2:'OEV_materials_default'!N3,Waste_Composition_S4!B2:'Waste_Composition_S4'!B3)</f>
        <v>6.1703182558750183E-5</v>
      </c>
      <c r="O3" s="7">
        <f>SUMPRODUCT(OEV_materials_default!O2:'OEV_materials_default'!O3,Waste_Composition_S4!B2:'Waste_Composition_S4'!B3)</f>
        <v>6.6929007043712153E-4</v>
      </c>
      <c r="P3" s="7">
        <f>SUMPRODUCT(OEV_materials_default!P2:'OEV_materials_default'!P3,Waste_Composition_S4!B2:'Waste_Composition_S4'!B3)</f>
        <v>4.2012272825636483E-5</v>
      </c>
      <c r="Q3" s="7">
        <f>SUMPRODUCT(OEV_materials_default!Q2:'OEV_materials_default'!Q3,Waste_Composition_S4!B2:'Waste_Composition_S4'!B3)</f>
        <v>4.6704831093110346E-5</v>
      </c>
    </row>
    <row r="4" spans="1:17" x14ac:dyDescent="0.35">
      <c r="A4" s="5" t="s">
        <v>3</v>
      </c>
      <c r="B4" s="7">
        <f>SUMPRODUCT(OEV_materials_default!B2:'OEV_materials_default'!B3,Waste_Composition_S4!C2:'Waste_Composition_S4'!C3)</f>
        <v>3.0487992692021535E-5</v>
      </c>
      <c r="C4" s="7">
        <f>SUMPRODUCT(OEV_materials_default!C2:'OEV_materials_default'!C3,Waste_Composition_S4!C2:'Waste_Composition_S4'!C3)</f>
        <v>1.5041998424292513E-6</v>
      </c>
      <c r="D4" s="7">
        <f>SUMPRODUCT(OEV_materials_default!D2:'OEV_materials_default'!D3,Waste_Composition_S4!C2:'Waste_Composition_S4'!C3)</f>
        <v>4.084650830709227E-4</v>
      </c>
      <c r="E4" s="7">
        <f>SUMPRODUCT(OEV_materials_default!E2:'OEV_materials_default'!E3,Waste_Composition_S4!C2:'Waste_Composition_S4'!C3)</f>
        <v>-1.3425894691633088E-4</v>
      </c>
      <c r="F4" s="7">
        <f>SUMPRODUCT(OEV_materials_default!F2:'OEV_materials_default'!F3,Waste_Composition_S4!C2:'Waste_Composition_S4'!C3)</f>
        <v>3.1330119237375453E-5</v>
      </c>
      <c r="G4" s="7">
        <f>SUMPRODUCT(OEV_materials_default!G2:'OEV_materials_default'!G3,Waste_Composition_S4!C2:'Waste_Composition_S4'!C3)</f>
        <v>3.25152660155778E-6</v>
      </c>
      <c r="H4" s="7">
        <f>SUMPRODUCT(OEV_materials_default!H2:'OEV_materials_default'!H3,Waste_Composition_S4!C2:'Waste_Composition_S4'!C3)</f>
        <v>4.8906680598123936E-5</v>
      </c>
      <c r="I4" s="7">
        <f>SUMPRODUCT(OEV_materials_default!I2:'OEV_materials_default'!I3,Waste_Composition_S4!C2:'Waste_Composition_S4'!C3)</f>
        <v>5.6987699185512366E-5</v>
      </c>
      <c r="J4" s="7">
        <f>SUMPRODUCT(OEV_materials_default!J2:'OEV_materials_default'!J3,Waste_Composition_S4!C2:'Waste_Composition_S4'!C3)</f>
        <v>7.3878241286764142E-5</v>
      </c>
      <c r="K4" s="7">
        <f>SUMPRODUCT(OEV_materials_default!K2:'OEV_materials_default'!K3,Waste_Composition_S4!C2:'Waste_Composition_S4'!C3)</f>
        <v>4.4900115601959273E-5</v>
      </c>
      <c r="L4" s="7">
        <f>SUMPRODUCT(OEV_materials_default!L2:'OEV_materials_default'!L3,Waste_Composition_S4!C2:'Waste_Composition_S4'!C3)</f>
        <v>9.2484816568761018E-5</v>
      </c>
      <c r="M4" s="7">
        <f>SUMPRODUCT(OEV_materials_default!M2:'OEV_materials_default'!M3,Waste_Composition_S4!C2:'Waste_Composition_S4'!C3)</f>
        <v>3.964888841119725E-4</v>
      </c>
      <c r="N4" s="7">
        <f>SUMPRODUCT(OEV_materials_default!N2:'OEV_materials_default'!N3,Waste_Composition_S4!C2:'Waste_Composition_S4'!C3)</f>
        <v>5.4142567812909563E-5</v>
      </c>
      <c r="O4" s="7">
        <f>SUMPRODUCT(OEV_materials_default!O2:'OEV_materials_default'!O3,Waste_Composition_S4!C2:'Waste_Composition_S4'!C3)</f>
        <v>6.7624989099483138E-4</v>
      </c>
      <c r="P4" s="7">
        <f>SUMPRODUCT(OEV_materials_default!P2:'OEV_materials_default'!P3,Waste_Composition_S4!C2:'Waste_Composition_S4'!C3)</f>
        <v>3.9077610189528624E-5</v>
      </c>
      <c r="Q4" s="7">
        <f>SUMPRODUCT(OEV_materials_default!Q2:'OEV_materials_default'!Q3,Waste_Composition_S4!C2:'Waste_Composition_S4'!C3)</f>
        <v>4.421322345088804E-5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SUMPRODUCT(Waste_Generation_S5!B3:'Waste_Generation_S5'!B4,B3:B4)</f>
        <v>3.0597967157760067E-5</v>
      </c>
      <c r="C2" s="7">
        <f>SUMPRODUCT(Waste_Generation_S5!B3:'Waste_Generation_S5'!B4,C3:C4)</f>
        <v>1.5176088810026976E-6</v>
      </c>
      <c r="D2" s="7">
        <f>SUMPRODUCT(Waste_Generation_S5!B3:'Waste_Generation_S5'!B4,D3:D4)</f>
        <v>4.1881794293409234E-4</v>
      </c>
      <c r="E2" s="7">
        <f>SUMPRODUCT(Waste_Generation_S5!B3:'Waste_Generation_S5'!B4,E3:E4)</f>
        <v>-1.2441132902843083E-4</v>
      </c>
      <c r="F2" s="7">
        <f>SUMPRODUCT(Waste_Generation_S5!B3:'Waste_Generation_S5'!B4,F3:F4)</f>
        <v>3.1211704167329423E-5</v>
      </c>
      <c r="G2" s="7">
        <f>SUMPRODUCT(Waste_Generation_S5!B3:'Waste_Generation_S5'!B4,G3:G4)</f>
        <v>3.2782049971606462E-6</v>
      </c>
      <c r="H2" s="7">
        <f>SUMPRODUCT(Waste_Generation_S5!B3:'Waste_Generation_S5'!B4,H3:H4)</f>
        <v>4.968153877125412E-5</v>
      </c>
      <c r="I2" s="7">
        <f>SUMPRODUCT(Waste_Generation_S5!B3:'Waste_Generation_S5'!B4,I3:I4)</f>
        <v>5.6725494330835532E-5</v>
      </c>
      <c r="J2" s="7">
        <f>SUMPRODUCT(Waste_Generation_S5!B3:'Waste_Generation_S5'!B4,J3:J4)</f>
        <v>7.3404622359561162E-5</v>
      </c>
      <c r="K2" s="7">
        <f>SUMPRODUCT(Waste_Generation_S5!B3:'Waste_Generation_S5'!B4,K3:K4)</f>
        <v>4.5043820416871939E-5</v>
      </c>
      <c r="L2" s="7">
        <f>SUMPRODUCT(Waste_Generation_S5!B3:'Waste_Generation_S5'!B4,L3:L4)</f>
        <v>9.1885015705620254E-5</v>
      </c>
      <c r="M2" s="7">
        <f>SUMPRODUCT(Waste_Generation_S5!B3:'Waste_Generation_S5'!B4,M3:M4)</f>
        <v>4.2108984334330516E-4</v>
      </c>
      <c r="N2" s="7">
        <f>SUMPRODUCT(Waste_Generation_S5!B3:'Waste_Generation_S5'!B4,N3:N4)</f>
        <v>5.5654690762077691E-5</v>
      </c>
      <c r="O2" s="7">
        <f>SUMPRODUCT(Waste_Generation_S5!B3:'Waste_Generation_S5'!B4,O3:O4)</f>
        <v>6.7485792688328947E-4</v>
      </c>
      <c r="P2" s="7">
        <f>SUMPRODUCT(Waste_Generation_S5!B3:'Waste_Generation_S5'!B4,P3:P4)</f>
        <v>3.9664542716750201E-5</v>
      </c>
      <c r="Q2" s="7">
        <f>SUMPRODUCT(Waste_Generation_S5!B3:'Waste_Generation_S5'!B4,Q3:Q4)</f>
        <v>4.4711544979332501E-5</v>
      </c>
    </row>
    <row r="3" spans="1:17" x14ac:dyDescent="0.35">
      <c r="A3" s="5" t="s">
        <v>2</v>
      </c>
      <c r="B3" s="7">
        <f>SUMPRODUCT(OEV_materials_default!B2:'OEV_materials_default'!B3,Waste_Composition_S5!B2:'Waste_Composition_S5'!B3)</f>
        <v>3.1037865020714164E-5</v>
      </c>
      <c r="C3" s="7">
        <f>SUMPRODUCT(OEV_materials_default!C2:'OEV_materials_default'!C3,Waste_Composition_S5!B2:'Waste_Composition_S5'!B3)</f>
        <v>1.5712450352964824E-6</v>
      </c>
      <c r="D3" s="7">
        <f>SUMPRODUCT(OEV_materials_default!D2:'OEV_materials_default'!D3,Waste_Composition_S5!B2:'Waste_Composition_S5'!B3)</f>
        <v>4.6022938238677073E-4</v>
      </c>
      <c r="E3" s="7">
        <f>SUMPRODUCT(OEV_materials_default!E2:'OEV_materials_default'!E3,Waste_Composition_S5!B2:'Waste_Composition_S5'!B3)</f>
        <v>-8.5020857476830598E-5</v>
      </c>
      <c r="F3" s="7">
        <f>SUMPRODUCT(OEV_materials_default!F2:'OEV_materials_default'!F3,Waste_Composition_S5!B2:'Waste_Composition_S5'!B3)</f>
        <v>3.0738043887145291E-5</v>
      </c>
      <c r="G3" s="7">
        <f>SUMPRODUCT(OEV_materials_default!G2:'OEV_materials_default'!G3,Waste_Composition_S5!B2:'Waste_Composition_S5'!B3)</f>
        <v>3.3849185795721086E-6</v>
      </c>
      <c r="H3" s="7">
        <f>SUMPRODUCT(OEV_materials_default!H2:'OEV_materials_default'!H3,Waste_Composition_S5!B2:'Waste_Composition_S5'!B3)</f>
        <v>5.2780971463774827E-5</v>
      </c>
      <c r="I3" s="7">
        <f>SUMPRODUCT(OEV_materials_default!I2:'OEV_materials_default'!I3,Waste_Composition_S5!B2:'Waste_Composition_S5'!B3)</f>
        <v>5.5676674912128185E-5</v>
      </c>
      <c r="J3" s="7">
        <f>SUMPRODUCT(OEV_materials_default!J2:'OEV_materials_default'!J3,Waste_Composition_S5!B2:'Waste_Composition_S5'!B3)</f>
        <v>7.1510146650749214E-5</v>
      </c>
      <c r="K3" s="7">
        <f>SUMPRODUCT(OEV_materials_default!K2:'OEV_materials_default'!K3,Waste_Composition_S5!B2:'Waste_Composition_S5'!B3)</f>
        <v>4.5618639676522583E-5</v>
      </c>
      <c r="L3" s="7">
        <f>SUMPRODUCT(OEV_materials_default!L2:'OEV_materials_default'!L3,Waste_Composition_S5!B2:'Waste_Composition_S5'!B3)</f>
        <v>8.948581225305716E-5</v>
      </c>
      <c r="M3" s="7">
        <f>SUMPRODUCT(OEV_materials_default!M2:'OEV_materials_default'!M3,Waste_Composition_S5!B2:'Waste_Composition_S5'!B3)</f>
        <v>5.1949368026863558E-4</v>
      </c>
      <c r="N3" s="7">
        <f>SUMPRODUCT(OEV_materials_default!N2:'OEV_materials_default'!N3,Waste_Composition_S5!B2:'Waste_Composition_S5'!B3)</f>
        <v>6.1703182558750183E-5</v>
      </c>
      <c r="O3" s="7">
        <f>SUMPRODUCT(OEV_materials_default!O2:'OEV_materials_default'!O3,Waste_Composition_S5!B2:'Waste_Composition_S5'!B3)</f>
        <v>6.6929007043712153E-4</v>
      </c>
      <c r="P3" s="7">
        <f>SUMPRODUCT(OEV_materials_default!P2:'OEV_materials_default'!P3,Waste_Composition_S5!B2:'Waste_Composition_S5'!B3)</f>
        <v>4.2012272825636483E-5</v>
      </c>
      <c r="Q3" s="7">
        <f>SUMPRODUCT(OEV_materials_default!Q2:'OEV_materials_default'!Q3,Waste_Composition_S5!B2:'Waste_Composition_S5'!B3)</f>
        <v>4.6704831093110346E-5</v>
      </c>
    </row>
    <row r="4" spans="1:17" x14ac:dyDescent="0.35">
      <c r="A4" s="5" t="s">
        <v>3</v>
      </c>
      <c r="B4" s="7">
        <f>SUMPRODUCT(OEV_materials_default!B2:'OEV_materials_default'!B3,Waste_Composition_S5!C2:'Waste_Composition_S5'!C3)</f>
        <v>3.0487992692021535E-5</v>
      </c>
      <c r="C4" s="7">
        <f>SUMPRODUCT(OEV_materials_default!C2:'OEV_materials_default'!C3,Waste_Composition_S5!C2:'Waste_Composition_S5'!C3)</f>
        <v>1.5041998424292513E-6</v>
      </c>
      <c r="D4" s="7">
        <f>SUMPRODUCT(OEV_materials_default!D2:'OEV_materials_default'!D3,Waste_Composition_S5!C2:'Waste_Composition_S5'!C3)</f>
        <v>4.084650830709227E-4</v>
      </c>
      <c r="E4" s="7">
        <f>SUMPRODUCT(OEV_materials_default!E2:'OEV_materials_default'!E3,Waste_Composition_S5!C2:'Waste_Composition_S5'!C3)</f>
        <v>-1.3425894691633088E-4</v>
      </c>
      <c r="F4" s="7">
        <f>SUMPRODUCT(OEV_materials_default!F2:'OEV_materials_default'!F3,Waste_Composition_S5!C2:'Waste_Composition_S5'!C3)</f>
        <v>3.1330119237375453E-5</v>
      </c>
      <c r="G4" s="7">
        <f>SUMPRODUCT(OEV_materials_default!G2:'OEV_materials_default'!G3,Waste_Composition_S5!C2:'Waste_Composition_S5'!C3)</f>
        <v>3.25152660155778E-6</v>
      </c>
      <c r="H4" s="7">
        <f>SUMPRODUCT(OEV_materials_default!H2:'OEV_materials_default'!H3,Waste_Composition_S5!C2:'Waste_Composition_S5'!C3)</f>
        <v>4.8906680598123936E-5</v>
      </c>
      <c r="I4" s="7">
        <f>SUMPRODUCT(OEV_materials_default!I2:'OEV_materials_default'!I3,Waste_Composition_S5!C2:'Waste_Composition_S5'!C3)</f>
        <v>5.6987699185512366E-5</v>
      </c>
      <c r="J4" s="7">
        <f>SUMPRODUCT(OEV_materials_default!J2:'OEV_materials_default'!J3,Waste_Composition_S5!C2:'Waste_Composition_S5'!C3)</f>
        <v>7.3878241286764142E-5</v>
      </c>
      <c r="K4" s="7">
        <f>SUMPRODUCT(OEV_materials_default!K2:'OEV_materials_default'!K3,Waste_Composition_S5!C2:'Waste_Composition_S5'!C3)</f>
        <v>4.4900115601959273E-5</v>
      </c>
      <c r="L4" s="7">
        <f>SUMPRODUCT(OEV_materials_default!L2:'OEV_materials_default'!L3,Waste_Composition_S5!C2:'Waste_Composition_S5'!C3)</f>
        <v>9.2484816568761018E-5</v>
      </c>
      <c r="M4" s="7">
        <f>SUMPRODUCT(OEV_materials_default!M2:'OEV_materials_default'!M3,Waste_Composition_S5!C2:'Waste_Composition_S5'!C3)</f>
        <v>3.964888841119725E-4</v>
      </c>
      <c r="N4" s="7">
        <f>SUMPRODUCT(OEV_materials_default!N2:'OEV_materials_default'!N3,Waste_Composition_S5!C2:'Waste_Composition_S5'!C3)</f>
        <v>5.4142567812909563E-5</v>
      </c>
      <c r="O4" s="7">
        <f>SUMPRODUCT(OEV_materials_default!O2:'OEV_materials_default'!O3,Waste_Composition_S5!C2:'Waste_Composition_S5'!C3)</f>
        <v>6.7624989099483138E-4</v>
      </c>
      <c r="P4" s="7">
        <f>SUMPRODUCT(OEV_materials_default!P2:'OEV_materials_default'!P3,Waste_Composition_S5!C2:'Waste_Composition_S5'!C3)</f>
        <v>3.9077610189528624E-5</v>
      </c>
      <c r="Q4" s="7">
        <f>SUMPRODUCT(OEV_materials_default!Q2:'OEV_materials_default'!Q3,Waste_Composition_S5!C2:'Waste_Composition_S5'!C3)</f>
        <v>4.421322345088804E-5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SUMPRODUCT(Waste_Generation_default!B3:'Waste_Generation_default'!B4,B3:B4)</f>
        <v>3.0597967157760067E-5</v>
      </c>
      <c r="C2" s="7">
        <f>SUMPRODUCT(Waste_Generation_default!B3:'Waste_Generation_default'!B4,C3:C4)</f>
        <v>1.5176088810026976E-6</v>
      </c>
      <c r="D2" s="7">
        <f>SUMPRODUCT(Waste_Generation_default!B3:'Waste_Generation_default'!B4,D3:D4)</f>
        <v>4.1881794293409234E-4</v>
      </c>
      <c r="E2" s="7">
        <f>SUMPRODUCT(Waste_Generation_default!B3:'Waste_Generation_default'!B4,E3:E4)</f>
        <v>-1.2441132902843083E-4</v>
      </c>
      <c r="F2" s="7">
        <f>SUMPRODUCT(Waste_Generation_default!B3:'Waste_Generation_default'!B4,F3:F4)</f>
        <v>3.1211704167329423E-5</v>
      </c>
      <c r="G2" s="7">
        <f>SUMPRODUCT(Waste_Generation_default!B3:'Waste_Generation_default'!B4,G3:G4)</f>
        <v>3.2782049971606462E-6</v>
      </c>
      <c r="H2" s="7">
        <f>SUMPRODUCT(Waste_Generation_default!B3:'Waste_Generation_default'!B4,H3:H4)</f>
        <v>4.968153877125412E-5</v>
      </c>
      <c r="I2" s="7">
        <f>SUMPRODUCT(Waste_Generation_default!B3:'Waste_Generation_default'!B4,I3:I4)</f>
        <v>5.6725494330835532E-5</v>
      </c>
      <c r="J2" s="7">
        <f>SUMPRODUCT(Waste_Generation_default!B3:'Waste_Generation_default'!B4,J3:J4)</f>
        <v>7.3404622359561162E-5</v>
      </c>
      <c r="K2" s="7">
        <f>SUMPRODUCT(Waste_Generation_default!B3:'Waste_Generation_default'!B4,K3:K4)</f>
        <v>4.5043820416871939E-5</v>
      </c>
      <c r="L2" s="7">
        <f>SUMPRODUCT(Waste_Generation_default!B3:'Waste_Generation_default'!B4,L3:L4)</f>
        <v>9.1885015705620254E-5</v>
      </c>
      <c r="M2" s="7">
        <f>SUMPRODUCT(Waste_Generation_default!B3:'Waste_Generation_default'!B4,M3:M4)</f>
        <v>4.2108984334330516E-4</v>
      </c>
      <c r="N2" s="7">
        <f>SUMPRODUCT(Waste_Generation_default!B3:'Waste_Generation_default'!B4,N3:N4)</f>
        <v>5.5654690762077691E-5</v>
      </c>
      <c r="O2" s="7">
        <f>SUMPRODUCT(Waste_Generation_default!B3:'Waste_Generation_default'!B4,O3:O4)</f>
        <v>6.7485792688328947E-4</v>
      </c>
      <c r="P2" s="7">
        <f>SUMPRODUCT(Waste_Generation_default!B3:'Waste_Generation_default'!B4,P3:P4)</f>
        <v>3.9664542716750201E-5</v>
      </c>
      <c r="Q2" s="7">
        <f>SUMPRODUCT(Waste_Generation_default!B3:'Waste_Generation_default'!B4,Q3:Q4)</f>
        <v>4.4711544979332501E-5</v>
      </c>
    </row>
    <row r="3" spans="1:17" x14ac:dyDescent="0.35">
      <c r="A3" s="5" t="s">
        <v>2</v>
      </c>
      <c r="B3" s="7">
        <f>SUMPRODUCT(OEV_materials_db1!B2:'OEV_materials_db1'!B3,Waste_Composition_default!B2:'Waste_Composition_default'!B3)</f>
        <v>3.1037865020714164E-5</v>
      </c>
      <c r="C3" s="7">
        <f>SUMPRODUCT(OEV_materials_db1!C2:'OEV_materials_db1'!C3,Waste_Composition_default!B2:'Waste_Composition_default'!B3)</f>
        <v>1.5712450352964824E-6</v>
      </c>
      <c r="D3" s="7">
        <f>SUMPRODUCT(OEV_materials_db1!D2:'OEV_materials_db1'!D3,Waste_Composition_default!B2:'Waste_Composition_default'!B3)</f>
        <v>4.6022938238677073E-4</v>
      </c>
      <c r="E3" s="7">
        <f>SUMPRODUCT(OEV_materials_db1!E2:'OEV_materials_db1'!E3,Waste_Composition_default!B2:'Waste_Composition_default'!B3)</f>
        <v>-8.5020857476830598E-5</v>
      </c>
      <c r="F3" s="7">
        <f>SUMPRODUCT(OEV_materials_db1!F2:'OEV_materials_db1'!F3,Waste_Composition_default!B2:'Waste_Composition_default'!B3)</f>
        <v>3.0738043887145291E-5</v>
      </c>
      <c r="G3" s="7">
        <f>SUMPRODUCT(OEV_materials_db1!G2:'OEV_materials_db1'!G3,Waste_Composition_default!B2:'Waste_Composition_default'!B3)</f>
        <v>3.3849185795721086E-6</v>
      </c>
      <c r="H3" s="7">
        <f>SUMPRODUCT(OEV_materials_db1!H2:'OEV_materials_db1'!H3,Waste_Composition_default!B2:'Waste_Composition_default'!B3)</f>
        <v>5.2780971463774827E-5</v>
      </c>
      <c r="I3" s="7">
        <f>SUMPRODUCT(OEV_materials_db1!I2:'OEV_materials_db1'!I3,Waste_Composition_default!B2:'Waste_Composition_default'!B3)</f>
        <v>5.5676674912128185E-5</v>
      </c>
      <c r="J3" s="7">
        <f>SUMPRODUCT(OEV_materials_db1!J2:'OEV_materials_db1'!J3,Waste_Composition_default!B2:'Waste_Composition_default'!B3)</f>
        <v>7.1510146650749214E-5</v>
      </c>
      <c r="K3" s="7">
        <f>SUMPRODUCT(OEV_materials_db1!K2:'OEV_materials_db1'!K3,Waste_Composition_default!B2:'Waste_Composition_default'!B3)</f>
        <v>4.5618639676522583E-5</v>
      </c>
      <c r="L3" s="7">
        <f>SUMPRODUCT(OEV_materials_db1!L2:'OEV_materials_db1'!L3,Waste_Composition_default!B2:'Waste_Composition_default'!B3)</f>
        <v>8.948581225305716E-5</v>
      </c>
      <c r="M3" s="7">
        <f>SUMPRODUCT(OEV_materials_db1!M2:'OEV_materials_db1'!M3,Waste_Composition_default!B2:'Waste_Composition_default'!B3)</f>
        <v>5.1949368026863558E-4</v>
      </c>
      <c r="N3" s="7">
        <f>SUMPRODUCT(OEV_materials_db1!N2:'OEV_materials_db1'!N3,Waste_Composition_default!B2:'Waste_Composition_default'!B3)</f>
        <v>6.1703182558750183E-5</v>
      </c>
      <c r="O3" s="7">
        <f>SUMPRODUCT(OEV_materials_db1!O2:'OEV_materials_db1'!O3,Waste_Composition_default!B2:'Waste_Composition_default'!B3)</f>
        <v>6.6929007043712153E-4</v>
      </c>
      <c r="P3" s="7">
        <f>SUMPRODUCT(OEV_materials_db1!P2:'OEV_materials_db1'!P3,Waste_Composition_default!B2:'Waste_Composition_default'!B3)</f>
        <v>4.2012272825636483E-5</v>
      </c>
      <c r="Q3" s="7">
        <f>SUMPRODUCT(OEV_materials_db1!Q2:'OEV_materials_db1'!Q3,Waste_Composition_default!B2:'Waste_Composition_default'!B3)</f>
        <v>4.6704831093110346E-5</v>
      </c>
    </row>
    <row r="4" spans="1:17" x14ac:dyDescent="0.35">
      <c r="A4" s="5" t="s">
        <v>3</v>
      </c>
      <c r="B4" s="7">
        <f>SUMPRODUCT(OEV_materials_db1!B2:'OEV_materials_db1'!B3,Waste_Composition_default!C2:'Waste_Composition_default'!C3)</f>
        <v>3.0487992692021535E-5</v>
      </c>
      <c r="C4" s="7">
        <f>SUMPRODUCT(OEV_materials_db1!C2:'OEV_materials_db1'!C3,Waste_Composition_default!C2:'Waste_Composition_default'!C3)</f>
        <v>1.5041998424292513E-6</v>
      </c>
      <c r="D4" s="7">
        <f>SUMPRODUCT(OEV_materials_db1!D2:'OEV_materials_db1'!D3,Waste_Composition_default!C2:'Waste_Composition_default'!C3)</f>
        <v>4.084650830709227E-4</v>
      </c>
      <c r="E4" s="7">
        <f>SUMPRODUCT(OEV_materials_db1!E2:'OEV_materials_db1'!E3,Waste_Composition_default!C2:'Waste_Composition_default'!C3)</f>
        <v>-1.3425894691633088E-4</v>
      </c>
      <c r="F4" s="7">
        <f>SUMPRODUCT(OEV_materials_db1!F2:'OEV_materials_db1'!F3,Waste_Composition_default!C2:'Waste_Composition_default'!C3)</f>
        <v>3.1330119237375453E-5</v>
      </c>
      <c r="G4" s="7">
        <f>SUMPRODUCT(OEV_materials_db1!G2:'OEV_materials_db1'!G3,Waste_Composition_default!C2:'Waste_Composition_default'!C3)</f>
        <v>3.25152660155778E-6</v>
      </c>
      <c r="H4" s="7">
        <f>SUMPRODUCT(OEV_materials_db1!H2:'OEV_materials_db1'!H3,Waste_Composition_default!C2:'Waste_Composition_default'!C3)</f>
        <v>4.8906680598123936E-5</v>
      </c>
      <c r="I4" s="7">
        <f>SUMPRODUCT(OEV_materials_db1!I2:'OEV_materials_db1'!I3,Waste_Composition_default!C2:'Waste_Composition_default'!C3)</f>
        <v>5.6987699185512366E-5</v>
      </c>
      <c r="J4" s="7">
        <f>SUMPRODUCT(OEV_materials_db1!J2:'OEV_materials_db1'!J3,Waste_Composition_default!C2:'Waste_Composition_default'!C3)</f>
        <v>7.3878241286764142E-5</v>
      </c>
      <c r="K4" s="7">
        <f>SUMPRODUCT(OEV_materials_db1!K2:'OEV_materials_db1'!K3,Waste_Composition_default!C2:'Waste_Composition_default'!C3)</f>
        <v>4.4900115601959273E-5</v>
      </c>
      <c r="L4" s="7">
        <f>SUMPRODUCT(OEV_materials_db1!L2:'OEV_materials_db1'!L3,Waste_Composition_default!C2:'Waste_Composition_default'!C3)</f>
        <v>9.2484816568761018E-5</v>
      </c>
      <c r="M4" s="7">
        <f>SUMPRODUCT(OEV_materials_db1!M2:'OEV_materials_db1'!M3,Waste_Composition_default!C2:'Waste_Composition_default'!C3)</f>
        <v>3.964888841119725E-4</v>
      </c>
      <c r="N4" s="7">
        <f>SUMPRODUCT(OEV_materials_db1!N2:'OEV_materials_db1'!N3,Waste_Composition_default!C2:'Waste_Composition_default'!C3)</f>
        <v>5.4142567812909563E-5</v>
      </c>
      <c r="O4" s="7">
        <f>SUMPRODUCT(OEV_materials_db1!O2:'OEV_materials_db1'!O3,Waste_Composition_default!C2:'Waste_Composition_default'!C3)</f>
        <v>6.7624989099483138E-4</v>
      </c>
      <c r="P4" s="7">
        <f>SUMPRODUCT(OEV_materials_db1!P2:'OEV_materials_db1'!P3,Waste_Composition_default!C2:'Waste_Composition_default'!C3)</f>
        <v>3.9077610189528624E-5</v>
      </c>
      <c r="Q4" s="7">
        <f>SUMPRODUCT(OEV_materials_db1!Q2:'OEV_materials_db1'!Q3,Waste_Composition_default!C2:'Waste_Composition_default'!C3)</f>
        <v>4.421322345088804E-5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SUMPRODUCT(Waste_Generation_S1!B3:'Waste_Generation_S1'!B4,B3:B4)</f>
        <v>3.0597967157760067E-5</v>
      </c>
      <c r="C2" s="7">
        <f>SUMPRODUCT(Waste_Generation_S1!B3:'Waste_Generation_S1'!B4,C3:C4)</f>
        <v>1.5176088810026976E-6</v>
      </c>
      <c r="D2" s="7">
        <f>SUMPRODUCT(Waste_Generation_S1!B3:'Waste_Generation_S1'!B4,D3:D4)</f>
        <v>4.1881794293409234E-4</v>
      </c>
      <c r="E2" s="7">
        <f>SUMPRODUCT(Waste_Generation_S1!B3:'Waste_Generation_S1'!B4,E3:E4)</f>
        <v>-1.2441132902843083E-4</v>
      </c>
      <c r="F2" s="7">
        <f>SUMPRODUCT(Waste_Generation_S1!B3:'Waste_Generation_S1'!B4,F3:F4)</f>
        <v>3.1211704167329423E-5</v>
      </c>
      <c r="G2" s="7">
        <f>SUMPRODUCT(Waste_Generation_S1!B3:'Waste_Generation_S1'!B4,G3:G4)</f>
        <v>3.2782049971606462E-6</v>
      </c>
      <c r="H2" s="7">
        <f>SUMPRODUCT(Waste_Generation_S1!B3:'Waste_Generation_S1'!B4,H3:H4)</f>
        <v>4.968153877125412E-5</v>
      </c>
      <c r="I2" s="7">
        <f>SUMPRODUCT(Waste_Generation_S1!B3:'Waste_Generation_S1'!B4,I3:I4)</f>
        <v>5.6725494330835532E-5</v>
      </c>
      <c r="J2" s="7">
        <f>SUMPRODUCT(Waste_Generation_S1!B3:'Waste_Generation_S1'!B4,J3:J4)</f>
        <v>7.3404622359561162E-5</v>
      </c>
      <c r="K2" s="7">
        <f>SUMPRODUCT(Waste_Generation_S1!B3:'Waste_Generation_S1'!B4,K3:K4)</f>
        <v>4.5043820416871939E-5</v>
      </c>
      <c r="L2" s="7">
        <f>SUMPRODUCT(Waste_Generation_S1!B3:'Waste_Generation_S1'!B4,L3:L4)</f>
        <v>9.1885015705620254E-5</v>
      </c>
      <c r="M2" s="7">
        <f>SUMPRODUCT(Waste_Generation_S1!B3:'Waste_Generation_S1'!B4,M3:M4)</f>
        <v>4.2108984334330516E-4</v>
      </c>
      <c r="N2" s="7">
        <f>SUMPRODUCT(Waste_Generation_S1!B3:'Waste_Generation_S1'!B4,N3:N4)</f>
        <v>5.5654690762077691E-5</v>
      </c>
      <c r="O2" s="7">
        <f>SUMPRODUCT(Waste_Generation_S1!B3:'Waste_Generation_S1'!B4,O3:O4)</f>
        <v>6.7485792688328947E-4</v>
      </c>
      <c r="P2" s="7">
        <f>SUMPRODUCT(Waste_Generation_S1!B3:'Waste_Generation_S1'!B4,P3:P4)</f>
        <v>3.9664542716750201E-5</v>
      </c>
      <c r="Q2" s="7">
        <f>SUMPRODUCT(Waste_Generation_S1!B3:'Waste_Generation_S1'!B4,Q3:Q4)</f>
        <v>4.4711544979332501E-5</v>
      </c>
    </row>
    <row r="3" spans="1:17" x14ac:dyDescent="0.35">
      <c r="A3" s="5" t="s">
        <v>2</v>
      </c>
      <c r="B3" s="7">
        <f>SUMPRODUCT(OEV_materials_db1!B2:'OEV_materials_db1'!B3,Waste_Composition_S1!B2:'Waste_Composition_S1'!B3)</f>
        <v>3.1037865020714164E-5</v>
      </c>
      <c r="C3" s="7">
        <f>SUMPRODUCT(OEV_materials_db1!C2:'OEV_materials_db1'!C3,Waste_Composition_S1!B2:'Waste_Composition_S1'!B3)</f>
        <v>1.5712450352964824E-6</v>
      </c>
      <c r="D3" s="7">
        <f>SUMPRODUCT(OEV_materials_db1!D2:'OEV_materials_db1'!D3,Waste_Composition_S1!B2:'Waste_Composition_S1'!B3)</f>
        <v>4.6022938238677073E-4</v>
      </c>
      <c r="E3" s="7">
        <f>SUMPRODUCT(OEV_materials_db1!E2:'OEV_materials_db1'!E3,Waste_Composition_S1!B2:'Waste_Composition_S1'!B3)</f>
        <v>-8.5020857476830598E-5</v>
      </c>
      <c r="F3" s="7">
        <f>SUMPRODUCT(OEV_materials_db1!F2:'OEV_materials_db1'!F3,Waste_Composition_S1!B2:'Waste_Composition_S1'!B3)</f>
        <v>3.0738043887145291E-5</v>
      </c>
      <c r="G3" s="7">
        <f>SUMPRODUCT(OEV_materials_db1!G2:'OEV_materials_db1'!G3,Waste_Composition_S1!B2:'Waste_Composition_S1'!B3)</f>
        <v>3.3849185795721086E-6</v>
      </c>
      <c r="H3" s="7">
        <f>SUMPRODUCT(OEV_materials_db1!H2:'OEV_materials_db1'!H3,Waste_Composition_S1!B2:'Waste_Composition_S1'!B3)</f>
        <v>5.2780971463774827E-5</v>
      </c>
      <c r="I3" s="7">
        <f>SUMPRODUCT(OEV_materials_db1!I2:'OEV_materials_db1'!I3,Waste_Composition_S1!B2:'Waste_Composition_S1'!B3)</f>
        <v>5.5676674912128185E-5</v>
      </c>
      <c r="J3" s="7">
        <f>SUMPRODUCT(OEV_materials_db1!J2:'OEV_materials_db1'!J3,Waste_Composition_S1!B2:'Waste_Composition_S1'!B3)</f>
        <v>7.1510146650749214E-5</v>
      </c>
      <c r="K3" s="7">
        <f>SUMPRODUCT(OEV_materials_db1!K2:'OEV_materials_db1'!K3,Waste_Composition_S1!B2:'Waste_Composition_S1'!B3)</f>
        <v>4.5618639676522583E-5</v>
      </c>
      <c r="L3" s="7">
        <f>SUMPRODUCT(OEV_materials_db1!L2:'OEV_materials_db1'!L3,Waste_Composition_S1!B2:'Waste_Composition_S1'!B3)</f>
        <v>8.948581225305716E-5</v>
      </c>
      <c r="M3" s="7">
        <f>SUMPRODUCT(OEV_materials_db1!M2:'OEV_materials_db1'!M3,Waste_Composition_S1!B2:'Waste_Composition_S1'!B3)</f>
        <v>5.1949368026863558E-4</v>
      </c>
      <c r="N3" s="7">
        <f>SUMPRODUCT(OEV_materials_db1!N2:'OEV_materials_db1'!N3,Waste_Composition_S1!B2:'Waste_Composition_S1'!B3)</f>
        <v>6.1703182558750183E-5</v>
      </c>
      <c r="O3" s="7">
        <f>SUMPRODUCT(OEV_materials_db1!O2:'OEV_materials_db1'!O3,Waste_Composition_S1!B2:'Waste_Composition_S1'!B3)</f>
        <v>6.6929007043712153E-4</v>
      </c>
      <c r="P3" s="7">
        <f>SUMPRODUCT(OEV_materials_db1!P2:'OEV_materials_db1'!P3,Waste_Composition_S1!B2:'Waste_Composition_S1'!B3)</f>
        <v>4.2012272825636483E-5</v>
      </c>
      <c r="Q3" s="7">
        <f>SUMPRODUCT(OEV_materials_db1!Q2:'OEV_materials_db1'!Q3,Waste_Composition_S1!B2:'Waste_Composition_S1'!B3)</f>
        <v>4.6704831093110346E-5</v>
      </c>
    </row>
    <row r="4" spans="1:17" x14ac:dyDescent="0.35">
      <c r="A4" s="5" t="s">
        <v>3</v>
      </c>
      <c r="B4" s="7">
        <f>SUMPRODUCT(OEV_materials_db1!B2:'OEV_materials_db1'!B3,Waste_Composition_S1!C2:'Waste_Composition_S1'!C3)</f>
        <v>3.0487992692021535E-5</v>
      </c>
      <c r="C4" s="7">
        <f>SUMPRODUCT(OEV_materials_db1!C2:'OEV_materials_db1'!C3,Waste_Composition_S1!C2:'Waste_Composition_S1'!C3)</f>
        <v>1.5041998424292513E-6</v>
      </c>
      <c r="D4" s="7">
        <f>SUMPRODUCT(OEV_materials_db1!D2:'OEV_materials_db1'!D3,Waste_Composition_S1!C2:'Waste_Composition_S1'!C3)</f>
        <v>4.084650830709227E-4</v>
      </c>
      <c r="E4" s="7">
        <f>SUMPRODUCT(OEV_materials_db1!E2:'OEV_materials_db1'!E3,Waste_Composition_S1!C2:'Waste_Composition_S1'!C3)</f>
        <v>-1.3425894691633088E-4</v>
      </c>
      <c r="F4" s="7">
        <f>SUMPRODUCT(OEV_materials_db1!F2:'OEV_materials_db1'!F3,Waste_Composition_S1!C2:'Waste_Composition_S1'!C3)</f>
        <v>3.1330119237375453E-5</v>
      </c>
      <c r="G4" s="7">
        <f>SUMPRODUCT(OEV_materials_db1!G2:'OEV_materials_db1'!G3,Waste_Composition_S1!C2:'Waste_Composition_S1'!C3)</f>
        <v>3.25152660155778E-6</v>
      </c>
      <c r="H4" s="7">
        <f>SUMPRODUCT(OEV_materials_db1!H2:'OEV_materials_db1'!H3,Waste_Composition_S1!C2:'Waste_Composition_S1'!C3)</f>
        <v>4.8906680598123936E-5</v>
      </c>
      <c r="I4" s="7">
        <f>SUMPRODUCT(OEV_materials_db1!I2:'OEV_materials_db1'!I3,Waste_Composition_S1!C2:'Waste_Composition_S1'!C3)</f>
        <v>5.6987699185512366E-5</v>
      </c>
      <c r="J4" s="7">
        <f>SUMPRODUCT(OEV_materials_db1!J2:'OEV_materials_db1'!J3,Waste_Composition_S1!C2:'Waste_Composition_S1'!C3)</f>
        <v>7.3878241286764142E-5</v>
      </c>
      <c r="K4" s="7">
        <f>SUMPRODUCT(OEV_materials_db1!K2:'OEV_materials_db1'!K3,Waste_Composition_S1!C2:'Waste_Composition_S1'!C3)</f>
        <v>4.4900115601959273E-5</v>
      </c>
      <c r="L4" s="7">
        <f>SUMPRODUCT(OEV_materials_db1!L2:'OEV_materials_db1'!L3,Waste_Composition_S1!C2:'Waste_Composition_S1'!C3)</f>
        <v>9.2484816568761018E-5</v>
      </c>
      <c r="M4" s="7">
        <f>SUMPRODUCT(OEV_materials_db1!M2:'OEV_materials_db1'!M3,Waste_Composition_S1!C2:'Waste_Composition_S1'!C3)</f>
        <v>3.964888841119725E-4</v>
      </c>
      <c r="N4" s="7">
        <f>SUMPRODUCT(OEV_materials_db1!N2:'OEV_materials_db1'!N3,Waste_Composition_S1!C2:'Waste_Composition_S1'!C3)</f>
        <v>5.4142567812909563E-5</v>
      </c>
      <c r="O4" s="7">
        <f>SUMPRODUCT(OEV_materials_db1!O2:'OEV_materials_db1'!O3,Waste_Composition_S1!C2:'Waste_Composition_S1'!C3)</f>
        <v>6.7624989099483138E-4</v>
      </c>
      <c r="P4" s="7">
        <f>SUMPRODUCT(OEV_materials_db1!P2:'OEV_materials_db1'!P3,Waste_Composition_S1!C2:'Waste_Composition_S1'!C3)</f>
        <v>3.9077610189528624E-5</v>
      </c>
      <c r="Q4" s="7">
        <f>SUMPRODUCT(OEV_materials_db1!Q2:'OEV_materials_db1'!Q3,Waste_Composition_S1!C2:'Waste_Composition_S1'!C3)</f>
        <v>4.421322345088804E-5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SUMPRODUCT(Waste_Generation_S2!B3:'Waste_Generation_S2'!B4,B3:B4)</f>
        <v>3.0597967157760067E-5</v>
      </c>
      <c r="C2" s="7">
        <f>SUMPRODUCT(Waste_Generation_S2!B3:'Waste_Generation_S2'!B4,C3:C4)</f>
        <v>1.5176088810026976E-6</v>
      </c>
      <c r="D2" s="7">
        <f>SUMPRODUCT(Waste_Generation_S2!B3:'Waste_Generation_S2'!B4,D3:D4)</f>
        <v>4.1881794293409234E-4</v>
      </c>
      <c r="E2" s="7">
        <f>SUMPRODUCT(Waste_Generation_S2!B3:'Waste_Generation_S2'!B4,E3:E4)</f>
        <v>-1.2441132902843083E-4</v>
      </c>
      <c r="F2" s="7">
        <f>SUMPRODUCT(Waste_Generation_S2!B3:'Waste_Generation_S2'!B4,F3:F4)</f>
        <v>3.1211704167329423E-5</v>
      </c>
      <c r="G2" s="7">
        <f>SUMPRODUCT(Waste_Generation_S2!B3:'Waste_Generation_S2'!B4,G3:G4)</f>
        <v>3.2782049971606462E-6</v>
      </c>
      <c r="H2" s="7">
        <f>SUMPRODUCT(Waste_Generation_S2!B3:'Waste_Generation_S2'!B4,H3:H4)</f>
        <v>4.968153877125412E-5</v>
      </c>
      <c r="I2" s="7">
        <f>SUMPRODUCT(Waste_Generation_S2!B3:'Waste_Generation_S2'!B4,I3:I4)</f>
        <v>5.6725494330835532E-5</v>
      </c>
      <c r="J2" s="7">
        <f>SUMPRODUCT(Waste_Generation_S2!B3:'Waste_Generation_S2'!B4,J3:J4)</f>
        <v>7.3404622359561162E-5</v>
      </c>
      <c r="K2" s="7">
        <f>SUMPRODUCT(Waste_Generation_S2!B3:'Waste_Generation_S2'!B4,K3:K4)</f>
        <v>4.5043820416871939E-5</v>
      </c>
      <c r="L2" s="7">
        <f>SUMPRODUCT(Waste_Generation_S2!B3:'Waste_Generation_S2'!B4,L3:L4)</f>
        <v>9.1885015705620254E-5</v>
      </c>
      <c r="M2" s="7">
        <f>SUMPRODUCT(Waste_Generation_S2!B3:'Waste_Generation_S2'!B4,M3:M4)</f>
        <v>4.2108984334330516E-4</v>
      </c>
      <c r="N2" s="7">
        <f>SUMPRODUCT(Waste_Generation_S2!B3:'Waste_Generation_S2'!B4,N3:N4)</f>
        <v>5.5654690762077691E-5</v>
      </c>
      <c r="O2" s="7">
        <f>SUMPRODUCT(Waste_Generation_S2!B3:'Waste_Generation_S2'!B4,O3:O4)</f>
        <v>6.7485792688328947E-4</v>
      </c>
      <c r="P2" s="7">
        <f>SUMPRODUCT(Waste_Generation_S2!B3:'Waste_Generation_S2'!B4,P3:P4)</f>
        <v>3.9664542716750201E-5</v>
      </c>
      <c r="Q2" s="7">
        <f>SUMPRODUCT(Waste_Generation_S2!B3:'Waste_Generation_S2'!B4,Q3:Q4)</f>
        <v>4.4711544979332501E-5</v>
      </c>
    </row>
    <row r="3" spans="1:17" x14ac:dyDescent="0.35">
      <c r="A3" s="5" t="s">
        <v>2</v>
      </c>
      <c r="B3" s="7">
        <f>SUMPRODUCT(OEV_materials_db1!B2:'OEV_materials_db1'!B3,Waste_Composition_S2!B2:'Waste_Composition_S2'!B3)</f>
        <v>3.1037865020714164E-5</v>
      </c>
      <c r="C3" s="7">
        <f>SUMPRODUCT(OEV_materials_db1!C2:'OEV_materials_db1'!C3,Waste_Composition_S2!B2:'Waste_Composition_S2'!B3)</f>
        <v>1.5712450352964824E-6</v>
      </c>
      <c r="D3" s="7">
        <f>SUMPRODUCT(OEV_materials_db1!D2:'OEV_materials_db1'!D3,Waste_Composition_S2!B2:'Waste_Composition_S2'!B3)</f>
        <v>4.6022938238677073E-4</v>
      </c>
      <c r="E3" s="7">
        <f>SUMPRODUCT(OEV_materials_db1!E2:'OEV_materials_db1'!E3,Waste_Composition_S2!B2:'Waste_Composition_S2'!B3)</f>
        <v>-8.5020857476830598E-5</v>
      </c>
      <c r="F3" s="7">
        <f>SUMPRODUCT(OEV_materials_db1!F2:'OEV_materials_db1'!F3,Waste_Composition_S2!B2:'Waste_Composition_S2'!B3)</f>
        <v>3.0738043887145291E-5</v>
      </c>
      <c r="G3" s="7">
        <f>SUMPRODUCT(OEV_materials_db1!G2:'OEV_materials_db1'!G3,Waste_Composition_S2!B2:'Waste_Composition_S2'!B3)</f>
        <v>3.3849185795721086E-6</v>
      </c>
      <c r="H3" s="7">
        <f>SUMPRODUCT(OEV_materials_db1!H2:'OEV_materials_db1'!H3,Waste_Composition_S2!B2:'Waste_Composition_S2'!B3)</f>
        <v>5.2780971463774827E-5</v>
      </c>
      <c r="I3" s="7">
        <f>SUMPRODUCT(OEV_materials_db1!I2:'OEV_materials_db1'!I3,Waste_Composition_S2!B2:'Waste_Composition_S2'!B3)</f>
        <v>5.5676674912128185E-5</v>
      </c>
      <c r="J3" s="7">
        <f>SUMPRODUCT(OEV_materials_db1!J2:'OEV_materials_db1'!J3,Waste_Composition_S2!B2:'Waste_Composition_S2'!B3)</f>
        <v>7.1510146650749214E-5</v>
      </c>
      <c r="K3" s="7">
        <f>SUMPRODUCT(OEV_materials_db1!K2:'OEV_materials_db1'!K3,Waste_Composition_S2!B2:'Waste_Composition_S2'!B3)</f>
        <v>4.5618639676522583E-5</v>
      </c>
      <c r="L3" s="7">
        <f>SUMPRODUCT(OEV_materials_db1!L2:'OEV_materials_db1'!L3,Waste_Composition_S2!B2:'Waste_Composition_S2'!B3)</f>
        <v>8.948581225305716E-5</v>
      </c>
      <c r="M3" s="7">
        <f>SUMPRODUCT(OEV_materials_db1!M2:'OEV_materials_db1'!M3,Waste_Composition_S2!B2:'Waste_Composition_S2'!B3)</f>
        <v>5.1949368026863558E-4</v>
      </c>
      <c r="N3" s="7">
        <f>SUMPRODUCT(OEV_materials_db1!N2:'OEV_materials_db1'!N3,Waste_Composition_S2!B2:'Waste_Composition_S2'!B3)</f>
        <v>6.1703182558750183E-5</v>
      </c>
      <c r="O3" s="7">
        <f>SUMPRODUCT(OEV_materials_db1!O2:'OEV_materials_db1'!O3,Waste_Composition_S2!B2:'Waste_Composition_S2'!B3)</f>
        <v>6.6929007043712153E-4</v>
      </c>
      <c r="P3" s="7">
        <f>SUMPRODUCT(OEV_materials_db1!P2:'OEV_materials_db1'!P3,Waste_Composition_S2!B2:'Waste_Composition_S2'!B3)</f>
        <v>4.2012272825636483E-5</v>
      </c>
      <c r="Q3" s="7">
        <f>SUMPRODUCT(OEV_materials_db1!Q2:'OEV_materials_db1'!Q3,Waste_Composition_S2!B2:'Waste_Composition_S2'!B3)</f>
        <v>4.6704831093110346E-5</v>
      </c>
    </row>
    <row r="4" spans="1:17" x14ac:dyDescent="0.35">
      <c r="A4" s="5" t="s">
        <v>3</v>
      </c>
      <c r="B4" s="7">
        <f>SUMPRODUCT(OEV_materials_db1!B2:'OEV_materials_db1'!B3,Waste_Composition_S2!C2:'Waste_Composition_S2'!C3)</f>
        <v>3.0487992692021535E-5</v>
      </c>
      <c r="C4" s="7">
        <f>SUMPRODUCT(OEV_materials_db1!C2:'OEV_materials_db1'!C3,Waste_Composition_S2!C2:'Waste_Composition_S2'!C3)</f>
        <v>1.5041998424292513E-6</v>
      </c>
      <c r="D4" s="7">
        <f>SUMPRODUCT(OEV_materials_db1!D2:'OEV_materials_db1'!D3,Waste_Composition_S2!C2:'Waste_Composition_S2'!C3)</f>
        <v>4.084650830709227E-4</v>
      </c>
      <c r="E4" s="7">
        <f>SUMPRODUCT(OEV_materials_db1!E2:'OEV_materials_db1'!E3,Waste_Composition_S2!C2:'Waste_Composition_S2'!C3)</f>
        <v>-1.3425894691633088E-4</v>
      </c>
      <c r="F4" s="7">
        <f>SUMPRODUCT(OEV_materials_db1!F2:'OEV_materials_db1'!F3,Waste_Composition_S2!C2:'Waste_Composition_S2'!C3)</f>
        <v>3.1330119237375453E-5</v>
      </c>
      <c r="G4" s="7">
        <f>SUMPRODUCT(OEV_materials_db1!G2:'OEV_materials_db1'!G3,Waste_Composition_S2!C2:'Waste_Composition_S2'!C3)</f>
        <v>3.25152660155778E-6</v>
      </c>
      <c r="H4" s="7">
        <f>SUMPRODUCT(OEV_materials_db1!H2:'OEV_materials_db1'!H3,Waste_Composition_S2!C2:'Waste_Composition_S2'!C3)</f>
        <v>4.8906680598123936E-5</v>
      </c>
      <c r="I4" s="7">
        <f>SUMPRODUCT(OEV_materials_db1!I2:'OEV_materials_db1'!I3,Waste_Composition_S2!C2:'Waste_Composition_S2'!C3)</f>
        <v>5.6987699185512366E-5</v>
      </c>
      <c r="J4" s="7">
        <f>SUMPRODUCT(OEV_materials_db1!J2:'OEV_materials_db1'!J3,Waste_Composition_S2!C2:'Waste_Composition_S2'!C3)</f>
        <v>7.3878241286764142E-5</v>
      </c>
      <c r="K4" s="7">
        <f>SUMPRODUCT(OEV_materials_db1!K2:'OEV_materials_db1'!K3,Waste_Composition_S2!C2:'Waste_Composition_S2'!C3)</f>
        <v>4.4900115601959273E-5</v>
      </c>
      <c r="L4" s="7">
        <f>SUMPRODUCT(OEV_materials_db1!L2:'OEV_materials_db1'!L3,Waste_Composition_S2!C2:'Waste_Composition_S2'!C3)</f>
        <v>9.2484816568761018E-5</v>
      </c>
      <c r="M4" s="7">
        <f>SUMPRODUCT(OEV_materials_db1!M2:'OEV_materials_db1'!M3,Waste_Composition_S2!C2:'Waste_Composition_S2'!C3)</f>
        <v>3.964888841119725E-4</v>
      </c>
      <c r="N4" s="7">
        <f>SUMPRODUCT(OEV_materials_db1!N2:'OEV_materials_db1'!N3,Waste_Composition_S2!C2:'Waste_Composition_S2'!C3)</f>
        <v>5.4142567812909563E-5</v>
      </c>
      <c r="O4" s="7">
        <f>SUMPRODUCT(OEV_materials_db1!O2:'OEV_materials_db1'!O3,Waste_Composition_S2!C2:'Waste_Composition_S2'!C3)</f>
        <v>6.7624989099483138E-4</v>
      </c>
      <c r="P4" s="7">
        <f>SUMPRODUCT(OEV_materials_db1!P2:'OEV_materials_db1'!P3,Waste_Composition_S2!C2:'Waste_Composition_S2'!C3)</f>
        <v>3.9077610189528624E-5</v>
      </c>
      <c r="Q4" s="7">
        <f>SUMPRODUCT(OEV_materials_db1!Q2:'OEV_materials_db1'!Q3,Waste_Composition_S2!C2:'Waste_Composition_S2'!C3)</f>
        <v>4.421322345088804E-5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SUMPRODUCT(Waste_Generation_S3!B3:'Waste_Generation_S3'!B4,B3:B4)</f>
        <v>3.0597967157760067E-5</v>
      </c>
      <c r="C2" s="7">
        <f>SUMPRODUCT(Waste_Generation_S3!B3:'Waste_Generation_S3'!B4,C3:C4)</f>
        <v>1.5176088810026976E-6</v>
      </c>
      <c r="D2" s="7">
        <f>SUMPRODUCT(Waste_Generation_S3!B3:'Waste_Generation_S3'!B4,D3:D4)</f>
        <v>4.1881794293409234E-4</v>
      </c>
      <c r="E2" s="7">
        <f>SUMPRODUCT(Waste_Generation_S3!B3:'Waste_Generation_S3'!B4,E3:E4)</f>
        <v>-1.2441132902843083E-4</v>
      </c>
      <c r="F2" s="7">
        <f>SUMPRODUCT(Waste_Generation_S3!B3:'Waste_Generation_S3'!B4,F3:F4)</f>
        <v>3.1211704167329423E-5</v>
      </c>
      <c r="G2" s="7">
        <f>SUMPRODUCT(Waste_Generation_S3!B3:'Waste_Generation_S3'!B4,G3:G4)</f>
        <v>3.2782049971606462E-6</v>
      </c>
      <c r="H2" s="7">
        <f>SUMPRODUCT(Waste_Generation_S3!B3:'Waste_Generation_S3'!B4,H3:H4)</f>
        <v>4.968153877125412E-5</v>
      </c>
      <c r="I2" s="7">
        <f>SUMPRODUCT(Waste_Generation_S3!B3:'Waste_Generation_S3'!B4,I3:I4)</f>
        <v>5.6725494330835532E-5</v>
      </c>
      <c r="J2" s="7">
        <f>SUMPRODUCT(Waste_Generation_S3!B3:'Waste_Generation_S3'!B4,J3:J4)</f>
        <v>7.3404622359561162E-5</v>
      </c>
      <c r="K2" s="7">
        <f>SUMPRODUCT(Waste_Generation_S3!B3:'Waste_Generation_S3'!B4,K3:K4)</f>
        <v>4.5043820416871939E-5</v>
      </c>
      <c r="L2" s="7">
        <f>SUMPRODUCT(Waste_Generation_S3!B3:'Waste_Generation_S3'!B4,L3:L4)</f>
        <v>9.1885015705620254E-5</v>
      </c>
      <c r="M2" s="7">
        <f>SUMPRODUCT(Waste_Generation_S3!B3:'Waste_Generation_S3'!B4,M3:M4)</f>
        <v>4.2108984334330516E-4</v>
      </c>
      <c r="N2" s="7">
        <f>SUMPRODUCT(Waste_Generation_S3!B3:'Waste_Generation_S3'!B4,N3:N4)</f>
        <v>5.5654690762077691E-5</v>
      </c>
      <c r="O2" s="7">
        <f>SUMPRODUCT(Waste_Generation_S3!B3:'Waste_Generation_S3'!B4,O3:O4)</f>
        <v>6.7485792688328947E-4</v>
      </c>
      <c r="P2" s="7">
        <f>SUMPRODUCT(Waste_Generation_S3!B3:'Waste_Generation_S3'!B4,P3:P4)</f>
        <v>3.9664542716750201E-5</v>
      </c>
      <c r="Q2" s="7">
        <f>SUMPRODUCT(Waste_Generation_S3!B3:'Waste_Generation_S3'!B4,Q3:Q4)</f>
        <v>4.4711544979332501E-5</v>
      </c>
    </row>
    <row r="3" spans="1:17" x14ac:dyDescent="0.35">
      <c r="A3" s="5" t="s">
        <v>2</v>
      </c>
      <c r="B3" s="7">
        <f>SUMPRODUCT(OEV_materials_db1!B2:'OEV_materials_db1'!B3,Waste_Composition_S3!B2:'Waste_Composition_S3'!B3)</f>
        <v>3.1037865020714164E-5</v>
      </c>
      <c r="C3" s="7">
        <f>SUMPRODUCT(OEV_materials_db1!C2:'OEV_materials_db1'!C3,Waste_Composition_S3!B2:'Waste_Composition_S3'!B3)</f>
        <v>1.5712450352964824E-6</v>
      </c>
      <c r="D3" s="7">
        <f>SUMPRODUCT(OEV_materials_db1!D2:'OEV_materials_db1'!D3,Waste_Composition_S3!B2:'Waste_Composition_S3'!B3)</f>
        <v>4.6022938238677073E-4</v>
      </c>
      <c r="E3" s="7">
        <f>SUMPRODUCT(OEV_materials_db1!E2:'OEV_materials_db1'!E3,Waste_Composition_S3!B2:'Waste_Composition_S3'!B3)</f>
        <v>-8.5020857476830598E-5</v>
      </c>
      <c r="F3" s="7">
        <f>SUMPRODUCT(OEV_materials_db1!F2:'OEV_materials_db1'!F3,Waste_Composition_S3!B2:'Waste_Composition_S3'!B3)</f>
        <v>3.0738043887145291E-5</v>
      </c>
      <c r="G3" s="7">
        <f>SUMPRODUCT(OEV_materials_db1!G2:'OEV_materials_db1'!G3,Waste_Composition_S3!B2:'Waste_Composition_S3'!B3)</f>
        <v>3.3849185795721086E-6</v>
      </c>
      <c r="H3" s="7">
        <f>SUMPRODUCT(OEV_materials_db1!H2:'OEV_materials_db1'!H3,Waste_Composition_S3!B2:'Waste_Composition_S3'!B3)</f>
        <v>5.2780971463774827E-5</v>
      </c>
      <c r="I3" s="7">
        <f>SUMPRODUCT(OEV_materials_db1!I2:'OEV_materials_db1'!I3,Waste_Composition_S3!B2:'Waste_Composition_S3'!B3)</f>
        <v>5.5676674912128185E-5</v>
      </c>
      <c r="J3" s="7">
        <f>SUMPRODUCT(OEV_materials_db1!J2:'OEV_materials_db1'!J3,Waste_Composition_S3!B2:'Waste_Composition_S3'!B3)</f>
        <v>7.1510146650749214E-5</v>
      </c>
      <c r="K3" s="7">
        <f>SUMPRODUCT(OEV_materials_db1!K2:'OEV_materials_db1'!K3,Waste_Composition_S3!B2:'Waste_Composition_S3'!B3)</f>
        <v>4.5618639676522583E-5</v>
      </c>
      <c r="L3" s="7">
        <f>SUMPRODUCT(OEV_materials_db1!L2:'OEV_materials_db1'!L3,Waste_Composition_S3!B2:'Waste_Composition_S3'!B3)</f>
        <v>8.948581225305716E-5</v>
      </c>
      <c r="M3" s="7">
        <f>SUMPRODUCT(OEV_materials_db1!M2:'OEV_materials_db1'!M3,Waste_Composition_S3!B2:'Waste_Composition_S3'!B3)</f>
        <v>5.1949368026863558E-4</v>
      </c>
      <c r="N3" s="7">
        <f>SUMPRODUCT(OEV_materials_db1!N2:'OEV_materials_db1'!N3,Waste_Composition_S3!B2:'Waste_Composition_S3'!B3)</f>
        <v>6.1703182558750183E-5</v>
      </c>
      <c r="O3" s="7">
        <f>SUMPRODUCT(OEV_materials_db1!O2:'OEV_materials_db1'!O3,Waste_Composition_S3!B2:'Waste_Composition_S3'!B3)</f>
        <v>6.6929007043712153E-4</v>
      </c>
      <c r="P3" s="7">
        <f>SUMPRODUCT(OEV_materials_db1!P2:'OEV_materials_db1'!P3,Waste_Composition_S3!B2:'Waste_Composition_S3'!B3)</f>
        <v>4.2012272825636483E-5</v>
      </c>
      <c r="Q3" s="7">
        <f>SUMPRODUCT(OEV_materials_db1!Q2:'OEV_materials_db1'!Q3,Waste_Composition_S3!B2:'Waste_Composition_S3'!B3)</f>
        <v>4.6704831093110346E-5</v>
      </c>
    </row>
    <row r="4" spans="1:17" x14ac:dyDescent="0.35">
      <c r="A4" s="5" t="s">
        <v>3</v>
      </c>
      <c r="B4" s="7">
        <f>SUMPRODUCT(OEV_materials_db1!B2:'OEV_materials_db1'!B3,Waste_Composition_S3!C2:'Waste_Composition_S3'!C3)</f>
        <v>3.0487992692021535E-5</v>
      </c>
      <c r="C4" s="7">
        <f>SUMPRODUCT(OEV_materials_db1!C2:'OEV_materials_db1'!C3,Waste_Composition_S3!C2:'Waste_Composition_S3'!C3)</f>
        <v>1.5041998424292513E-6</v>
      </c>
      <c r="D4" s="7">
        <f>SUMPRODUCT(OEV_materials_db1!D2:'OEV_materials_db1'!D3,Waste_Composition_S3!C2:'Waste_Composition_S3'!C3)</f>
        <v>4.084650830709227E-4</v>
      </c>
      <c r="E4" s="7">
        <f>SUMPRODUCT(OEV_materials_db1!E2:'OEV_materials_db1'!E3,Waste_Composition_S3!C2:'Waste_Composition_S3'!C3)</f>
        <v>-1.3425894691633088E-4</v>
      </c>
      <c r="F4" s="7">
        <f>SUMPRODUCT(OEV_materials_db1!F2:'OEV_materials_db1'!F3,Waste_Composition_S3!C2:'Waste_Composition_S3'!C3)</f>
        <v>3.1330119237375453E-5</v>
      </c>
      <c r="G4" s="7">
        <f>SUMPRODUCT(OEV_materials_db1!G2:'OEV_materials_db1'!G3,Waste_Composition_S3!C2:'Waste_Composition_S3'!C3)</f>
        <v>3.25152660155778E-6</v>
      </c>
      <c r="H4" s="7">
        <f>SUMPRODUCT(OEV_materials_db1!H2:'OEV_materials_db1'!H3,Waste_Composition_S3!C2:'Waste_Composition_S3'!C3)</f>
        <v>4.8906680598123936E-5</v>
      </c>
      <c r="I4" s="7">
        <f>SUMPRODUCT(OEV_materials_db1!I2:'OEV_materials_db1'!I3,Waste_Composition_S3!C2:'Waste_Composition_S3'!C3)</f>
        <v>5.6987699185512366E-5</v>
      </c>
      <c r="J4" s="7">
        <f>SUMPRODUCT(OEV_materials_db1!J2:'OEV_materials_db1'!J3,Waste_Composition_S3!C2:'Waste_Composition_S3'!C3)</f>
        <v>7.3878241286764142E-5</v>
      </c>
      <c r="K4" s="7">
        <f>SUMPRODUCT(OEV_materials_db1!K2:'OEV_materials_db1'!K3,Waste_Composition_S3!C2:'Waste_Composition_S3'!C3)</f>
        <v>4.4900115601959273E-5</v>
      </c>
      <c r="L4" s="7">
        <f>SUMPRODUCT(OEV_materials_db1!L2:'OEV_materials_db1'!L3,Waste_Composition_S3!C2:'Waste_Composition_S3'!C3)</f>
        <v>9.2484816568761018E-5</v>
      </c>
      <c r="M4" s="7">
        <f>SUMPRODUCT(OEV_materials_db1!M2:'OEV_materials_db1'!M3,Waste_Composition_S3!C2:'Waste_Composition_S3'!C3)</f>
        <v>3.964888841119725E-4</v>
      </c>
      <c r="N4" s="7">
        <f>SUMPRODUCT(OEV_materials_db1!N2:'OEV_materials_db1'!N3,Waste_Composition_S3!C2:'Waste_Composition_S3'!C3)</f>
        <v>5.4142567812909563E-5</v>
      </c>
      <c r="O4" s="7">
        <f>SUMPRODUCT(OEV_materials_db1!O2:'OEV_materials_db1'!O3,Waste_Composition_S3!C2:'Waste_Composition_S3'!C3)</f>
        <v>6.7624989099483138E-4</v>
      </c>
      <c r="P4" s="7">
        <f>SUMPRODUCT(OEV_materials_db1!P2:'OEV_materials_db1'!P3,Waste_Composition_S3!C2:'Waste_Composition_S3'!C3)</f>
        <v>3.9077610189528624E-5</v>
      </c>
      <c r="Q4" s="7">
        <f>SUMPRODUCT(OEV_materials_db1!Q2:'OEV_materials_db1'!Q3,Waste_Composition_S3!C2:'Waste_Composition_S3'!C3)</f>
        <v>4.421322345088804E-5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SUMPRODUCT(Waste_Generation_S4!B3:'Waste_Generation_S4'!B4,B3:B4)</f>
        <v>3.0597967157760067E-5</v>
      </c>
      <c r="C2" s="7">
        <f>SUMPRODUCT(Waste_Generation_S4!B3:'Waste_Generation_S4'!B4,C3:C4)</f>
        <v>1.5176088810026976E-6</v>
      </c>
      <c r="D2" s="7">
        <f>SUMPRODUCT(Waste_Generation_S4!B3:'Waste_Generation_S4'!B4,D3:D4)</f>
        <v>4.1881794293409234E-4</v>
      </c>
      <c r="E2" s="7">
        <f>SUMPRODUCT(Waste_Generation_S4!B3:'Waste_Generation_S4'!B4,E3:E4)</f>
        <v>-1.2441132902843083E-4</v>
      </c>
      <c r="F2" s="7">
        <f>SUMPRODUCT(Waste_Generation_S4!B3:'Waste_Generation_S4'!B4,F3:F4)</f>
        <v>3.1211704167329423E-5</v>
      </c>
      <c r="G2" s="7">
        <f>SUMPRODUCT(Waste_Generation_S4!B3:'Waste_Generation_S4'!B4,G3:G4)</f>
        <v>3.2782049971606462E-6</v>
      </c>
      <c r="H2" s="7">
        <f>SUMPRODUCT(Waste_Generation_S4!B3:'Waste_Generation_S4'!B4,H3:H4)</f>
        <v>4.968153877125412E-5</v>
      </c>
      <c r="I2" s="7">
        <f>SUMPRODUCT(Waste_Generation_S4!B3:'Waste_Generation_S4'!B4,I3:I4)</f>
        <v>5.6725494330835532E-5</v>
      </c>
      <c r="J2" s="7">
        <f>SUMPRODUCT(Waste_Generation_S4!B3:'Waste_Generation_S4'!B4,J3:J4)</f>
        <v>7.3404622359561162E-5</v>
      </c>
      <c r="K2" s="7">
        <f>SUMPRODUCT(Waste_Generation_S4!B3:'Waste_Generation_S4'!B4,K3:K4)</f>
        <v>4.5043820416871939E-5</v>
      </c>
      <c r="L2" s="7">
        <f>SUMPRODUCT(Waste_Generation_S4!B3:'Waste_Generation_S4'!B4,L3:L4)</f>
        <v>9.1885015705620254E-5</v>
      </c>
      <c r="M2" s="7">
        <f>SUMPRODUCT(Waste_Generation_S4!B3:'Waste_Generation_S4'!B4,M3:M4)</f>
        <v>4.2108984334330516E-4</v>
      </c>
      <c r="N2" s="7">
        <f>SUMPRODUCT(Waste_Generation_S4!B3:'Waste_Generation_S4'!B4,N3:N4)</f>
        <v>5.5654690762077691E-5</v>
      </c>
      <c r="O2" s="7">
        <f>SUMPRODUCT(Waste_Generation_S4!B3:'Waste_Generation_S4'!B4,O3:O4)</f>
        <v>6.7485792688328947E-4</v>
      </c>
      <c r="P2" s="7">
        <f>SUMPRODUCT(Waste_Generation_S4!B3:'Waste_Generation_S4'!B4,P3:P4)</f>
        <v>3.9664542716750201E-5</v>
      </c>
      <c r="Q2" s="7">
        <f>SUMPRODUCT(Waste_Generation_S4!B3:'Waste_Generation_S4'!B4,Q3:Q4)</f>
        <v>4.4711544979332501E-5</v>
      </c>
    </row>
    <row r="3" spans="1:17" x14ac:dyDescent="0.35">
      <c r="A3" s="5" t="s">
        <v>2</v>
      </c>
      <c r="B3" s="7">
        <f>SUMPRODUCT(OEV_materials_db1!B2:'OEV_materials_db1'!B3,Waste_Composition_S4!B2:'Waste_Composition_S4'!B3)</f>
        <v>3.1037865020714164E-5</v>
      </c>
      <c r="C3" s="7">
        <f>SUMPRODUCT(OEV_materials_db1!C2:'OEV_materials_db1'!C3,Waste_Composition_S4!B2:'Waste_Composition_S4'!B3)</f>
        <v>1.5712450352964824E-6</v>
      </c>
      <c r="D3" s="7">
        <f>SUMPRODUCT(OEV_materials_db1!D2:'OEV_materials_db1'!D3,Waste_Composition_S4!B2:'Waste_Composition_S4'!B3)</f>
        <v>4.6022938238677073E-4</v>
      </c>
      <c r="E3" s="7">
        <f>SUMPRODUCT(OEV_materials_db1!E2:'OEV_materials_db1'!E3,Waste_Composition_S4!B2:'Waste_Composition_S4'!B3)</f>
        <v>-8.5020857476830598E-5</v>
      </c>
      <c r="F3" s="7">
        <f>SUMPRODUCT(OEV_materials_db1!F2:'OEV_materials_db1'!F3,Waste_Composition_S4!B2:'Waste_Composition_S4'!B3)</f>
        <v>3.0738043887145291E-5</v>
      </c>
      <c r="G3" s="7">
        <f>SUMPRODUCT(OEV_materials_db1!G2:'OEV_materials_db1'!G3,Waste_Composition_S4!B2:'Waste_Composition_S4'!B3)</f>
        <v>3.3849185795721086E-6</v>
      </c>
      <c r="H3" s="7">
        <f>SUMPRODUCT(OEV_materials_db1!H2:'OEV_materials_db1'!H3,Waste_Composition_S4!B2:'Waste_Composition_S4'!B3)</f>
        <v>5.2780971463774827E-5</v>
      </c>
      <c r="I3" s="7">
        <f>SUMPRODUCT(OEV_materials_db1!I2:'OEV_materials_db1'!I3,Waste_Composition_S4!B2:'Waste_Composition_S4'!B3)</f>
        <v>5.5676674912128185E-5</v>
      </c>
      <c r="J3" s="7">
        <f>SUMPRODUCT(OEV_materials_db1!J2:'OEV_materials_db1'!J3,Waste_Composition_S4!B2:'Waste_Composition_S4'!B3)</f>
        <v>7.1510146650749214E-5</v>
      </c>
      <c r="K3" s="7">
        <f>SUMPRODUCT(OEV_materials_db1!K2:'OEV_materials_db1'!K3,Waste_Composition_S4!B2:'Waste_Composition_S4'!B3)</f>
        <v>4.5618639676522583E-5</v>
      </c>
      <c r="L3" s="7">
        <f>SUMPRODUCT(OEV_materials_db1!L2:'OEV_materials_db1'!L3,Waste_Composition_S4!B2:'Waste_Composition_S4'!B3)</f>
        <v>8.948581225305716E-5</v>
      </c>
      <c r="M3" s="7">
        <f>SUMPRODUCT(OEV_materials_db1!M2:'OEV_materials_db1'!M3,Waste_Composition_S4!B2:'Waste_Composition_S4'!B3)</f>
        <v>5.1949368026863558E-4</v>
      </c>
      <c r="N3" s="7">
        <f>SUMPRODUCT(OEV_materials_db1!N2:'OEV_materials_db1'!N3,Waste_Composition_S4!B2:'Waste_Composition_S4'!B3)</f>
        <v>6.1703182558750183E-5</v>
      </c>
      <c r="O3" s="7">
        <f>SUMPRODUCT(OEV_materials_db1!O2:'OEV_materials_db1'!O3,Waste_Composition_S4!B2:'Waste_Composition_S4'!B3)</f>
        <v>6.6929007043712153E-4</v>
      </c>
      <c r="P3" s="7">
        <f>SUMPRODUCT(OEV_materials_db1!P2:'OEV_materials_db1'!P3,Waste_Composition_S4!B2:'Waste_Composition_S4'!B3)</f>
        <v>4.2012272825636483E-5</v>
      </c>
      <c r="Q3" s="7">
        <f>SUMPRODUCT(OEV_materials_db1!Q2:'OEV_materials_db1'!Q3,Waste_Composition_S4!B2:'Waste_Composition_S4'!B3)</f>
        <v>4.6704831093110346E-5</v>
      </c>
    </row>
    <row r="4" spans="1:17" x14ac:dyDescent="0.35">
      <c r="A4" s="5" t="s">
        <v>3</v>
      </c>
      <c r="B4" s="7">
        <f>SUMPRODUCT(OEV_materials_db1!B2:'OEV_materials_db1'!B3,Waste_Composition_S4!C2:'Waste_Composition_S4'!C3)</f>
        <v>3.0487992692021535E-5</v>
      </c>
      <c r="C4" s="7">
        <f>SUMPRODUCT(OEV_materials_db1!C2:'OEV_materials_db1'!C3,Waste_Composition_S4!C2:'Waste_Composition_S4'!C3)</f>
        <v>1.5041998424292513E-6</v>
      </c>
      <c r="D4" s="7">
        <f>SUMPRODUCT(OEV_materials_db1!D2:'OEV_materials_db1'!D3,Waste_Composition_S4!C2:'Waste_Composition_S4'!C3)</f>
        <v>4.084650830709227E-4</v>
      </c>
      <c r="E4" s="7">
        <f>SUMPRODUCT(OEV_materials_db1!E2:'OEV_materials_db1'!E3,Waste_Composition_S4!C2:'Waste_Composition_S4'!C3)</f>
        <v>-1.3425894691633088E-4</v>
      </c>
      <c r="F4" s="7">
        <f>SUMPRODUCT(OEV_materials_db1!F2:'OEV_materials_db1'!F3,Waste_Composition_S4!C2:'Waste_Composition_S4'!C3)</f>
        <v>3.1330119237375453E-5</v>
      </c>
      <c r="G4" s="7">
        <f>SUMPRODUCT(OEV_materials_db1!G2:'OEV_materials_db1'!G3,Waste_Composition_S4!C2:'Waste_Composition_S4'!C3)</f>
        <v>3.25152660155778E-6</v>
      </c>
      <c r="H4" s="7">
        <f>SUMPRODUCT(OEV_materials_db1!H2:'OEV_materials_db1'!H3,Waste_Composition_S4!C2:'Waste_Composition_S4'!C3)</f>
        <v>4.8906680598123936E-5</v>
      </c>
      <c r="I4" s="7">
        <f>SUMPRODUCT(OEV_materials_db1!I2:'OEV_materials_db1'!I3,Waste_Composition_S4!C2:'Waste_Composition_S4'!C3)</f>
        <v>5.6987699185512366E-5</v>
      </c>
      <c r="J4" s="7">
        <f>SUMPRODUCT(OEV_materials_db1!J2:'OEV_materials_db1'!J3,Waste_Composition_S4!C2:'Waste_Composition_S4'!C3)</f>
        <v>7.3878241286764142E-5</v>
      </c>
      <c r="K4" s="7">
        <f>SUMPRODUCT(OEV_materials_db1!K2:'OEV_materials_db1'!K3,Waste_Composition_S4!C2:'Waste_Composition_S4'!C3)</f>
        <v>4.4900115601959273E-5</v>
      </c>
      <c r="L4" s="7">
        <f>SUMPRODUCT(OEV_materials_db1!L2:'OEV_materials_db1'!L3,Waste_Composition_S4!C2:'Waste_Composition_S4'!C3)</f>
        <v>9.2484816568761018E-5</v>
      </c>
      <c r="M4" s="7">
        <f>SUMPRODUCT(OEV_materials_db1!M2:'OEV_materials_db1'!M3,Waste_Composition_S4!C2:'Waste_Composition_S4'!C3)</f>
        <v>3.964888841119725E-4</v>
      </c>
      <c r="N4" s="7">
        <f>SUMPRODUCT(OEV_materials_db1!N2:'OEV_materials_db1'!N3,Waste_Composition_S4!C2:'Waste_Composition_S4'!C3)</f>
        <v>5.4142567812909563E-5</v>
      </c>
      <c r="O4" s="7">
        <f>SUMPRODUCT(OEV_materials_db1!O2:'OEV_materials_db1'!O3,Waste_Composition_S4!C2:'Waste_Composition_S4'!C3)</f>
        <v>6.7624989099483138E-4</v>
      </c>
      <c r="P4" s="7">
        <f>SUMPRODUCT(OEV_materials_db1!P2:'OEV_materials_db1'!P3,Waste_Composition_S4!C2:'Waste_Composition_S4'!C3)</f>
        <v>3.9077610189528624E-5</v>
      </c>
      <c r="Q4" s="7">
        <f>SUMPRODUCT(OEV_materials_db1!Q2:'OEV_materials_db1'!Q3,Waste_Composition_S4!C2:'Waste_Composition_S4'!C3)</f>
        <v>4.421322345088804E-5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SUMPRODUCT(Waste_Generation_S5!B3:'Waste_Generation_S5'!B4,B3:B4)</f>
        <v>3.0597967157760067E-5</v>
      </c>
      <c r="C2" s="7">
        <f>SUMPRODUCT(Waste_Generation_S5!B3:'Waste_Generation_S5'!B4,C3:C4)</f>
        <v>1.5176088810026976E-6</v>
      </c>
      <c r="D2" s="7">
        <f>SUMPRODUCT(Waste_Generation_S5!B3:'Waste_Generation_S5'!B4,D3:D4)</f>
        <v>4.1881794293409234E-4</v>
      </c>
      <c r="E2" s="7">
        <f>SUMPRODUCT(Waste_Generation_S5!B3:'Waste_Generation_S5'!B4,E3:E4)</f>
        <v>-1.2441132902843083E-4</v>
      </c>
      <c r="F2" s="7">
        <f>SUMPRODUCT(Waste_Generation_S5!B3:'Waste_Generation_S5'!B4,F3:F4)</f>
        <v>3.1211704167329423E-5</v>
      </c>
      <c r="G2" s="7">
        <f>SUMPRODUCT(Waste_Generation_S5!B3:'Waste_Generation_S5'!B4,G3:G4)</f>
        <v>3.2782049971606462E-6</v>
      </c>
      <c r="H2" s="7">
        <f>SUMPRODUCT(Waste_Generation_S5!B3:'Waste_Generation_S5'!B4,H3:H4)</f>
        <v>4.968153877125412E-5</v>
      </c>
      <c r="I2" s="7">
        <f>SUMPRODUCT(Waste_Generation_S5!B3:'Waste_Generation_S5'!B4,I3:I4)</f>
        <v>5.6725494330835532E-5</v>
      </c>
      <c r="J2" s="7">
        <f>SUMPRODUCT(Waste_Generation_S5!B3:'Waste_Generation_S5'!B4,J3:J4)</f>
        <v>7.3404622359561162E-5</v>
      </c>
      <c r="K2" s="7">
        <f>SUMPRODUCT(Waste_Generation_S5!B3:'Waste_Generation_S5'!B4,K3:K4)</f>
        <v>4.5043820416871939E-5</v>
      </c>
      <c r="L2" s="7">
        <f>SUMPRODUCT(Waste_Generation_S5!B3:'Waste_Generation_S5'!B4,L3:L4)</f>
        <v>9.1885015705620254E-5</v>
      </c>
      <c r="M2" s="7">
        <f>SUMPRODUCT(Waste_Generation_S5!B3:'Waste_Generation_S5'!B4,M3:M4)</f>
        <v>4.2108984334330516E-4</v>
      </c>
      <c r="N2" s="7">
        <f>SUMPRODUCT(Waste_Generation_S5!B3:'Waste_Generation_S5'!B4,N3:N4)</f>
        <v>5.5654690762077691E-5</v>
      </c>
      <c r="O2" s="7">
        <f>SUMPRODUCT(Waste_Generation_S5!B3:'Waste_Generation_S5'!B4,O3:O4)</f>
        <v>6.7485792688328947E-4</v>
      </c>
      <c r="P2" s="7">
        <f>SUMPRODUCT(Waste_Generation_S5!B3:'Waste_Generation_S5'!B4,P3:P4)</f>
        <v>3.9664542716750201E-5</v>
      </c>
      <c r="Q2" s="7">
        <f>SUMPRODUCT(Waste_Generation_S5!B3:'Waste_Generation_S5'!B4,Q3:Q4)</f>
        <v>4.4711544979332501E-5</v>
      </c>
    </row>
    <row r="3" spans="1:17" x14ac:dyDescent="0.35">
      <c r="A3" s="5" t="s">
        <v>2</v>
      </c>
      <c r="B3" s="7">
        <f>SUMPRODUCT(OEV_materials_db1!B2:'OEV_materials_db1'!B3,Waste_Composition_S5!B2:'Waste_Composition_S5'!B3)</f>
        <v>3.1037865020714164E-5</v>
      </c>
      <c r="C3" s="7">
        <f>SUMPRODUCT(OEV_materials_db1!C2:'OEV_materials_db1'!C3,Waste_Composition_S5!B2:'Waste_Composition_S5'!B3)</f>
        <v>1.5712450352964824E-6</v>
      </c>
      <c r="D3" s="7">
        <f>SUMPRODUCT(OEV_materials_db1!D2:'OEV_materials_db1'!D3,Waste_Composition_S5!B2:'Waste_Composition_S5'!B3)</f>
        <v>4.6022938238677073E-4</v>
      </c>
      <c r="E3" s="7">
        <f>SUMPRODUCT(OEV_materials_db1!E2:'OEV_materials_db1'!E3,Waste_Composition_S5!B2:'Waste_Composition_S5'!B3)</f>
        <v>-8.5020857476830598E-5</v>
      </c>
      <c r="F3" s="7">
        <f>SUMPRODUCT(OEV_materials_db1!F2:'OEV_materials_db1'!F3,Waste_Composition_S5!B2:'Waste_Composition_S5'!B3)</f>
        <v>3.0738043887145291E-5</v>
      </c>
      <c r="G3" s="7">
        <f>SUMPRODUCT(OEV_materials_db1!G2:'OEV_materials_db1'!G3,Waste_Composition_S5!B2:'Waste_Composition_S5'!B3)</f>
        <v>3.3849185795721086E-6</v>
      </c>
      <c r="H3" s="7">
        <f>SUMPRODUCT(OEV_materials_db1!H2:'OEV_materials_db1'!H3,Waste_Composition_S5!B2:'Waste_Composition_S5'!B3)</f>
        <v>5.2780971463774827E-5</v>
      </c>
      <c r="I3" s="7">
        <f>SUMPRODUCT(OEV_materials_db1!I2:'OEV_materials_db1'!I3,Waste_Composition_S5!B2:'Waste_Composition_S5'!B3)</f>
        <v>5.5676674912128185E-5</v>
      </c>
      <c r="J3" s="7">
        <f>SUMPRODUCT(OEV_materials_db1!J2:'OEV_materials_db1'!J3,Waste_Composition_S5!B2:'Waste_Composition_S5'!B3)</f>
        <v>7.1510146650749214E-5</v>
      </c>
      <c r="K3" s="7">
        <f>SUMPRODUCT(OEV_materials_db1!K2:'OEV_materials_db1'!K3,Waste_Composition_S5!B2:'Waste_Composition_S5'!B3)</f>
        <v>4.5618639676522583E-5</v>
      </c>
      <c r="L3" s="7">
        <f>SUMPRODUCT(OEV_materials_db1!L2:'OEV_materials_db1'!L3,Waste_Composition_S5!B2:'Waste_Composition_S5'!B3)</f>
        <v>8.948581225305716E-5</v>
      </c>
      <c r="M3" s="7">
        <f>SUMPRODUCT(OEV_materials_db1!M2:'OEV_materials_db1'!M3,Waste_Composition_S5!B2:'Waste_Composition_S5'!B3)</f>
        <v>5.1949368026863558E-4</v>
      </c>
      <c r="N3" s="7">
        <f>SUMPRODUCT(OEV_materials_db1!N2:'OEV_materials_db1'!N3,Waste_Composition_S5!B2:'Waste_Composition_S5'!B3)</f>
        <v>6.1703182558750183E-5</v>
      </c>
      <c r="O3" s="7">
        <f>SUMPRODUCT(OEV_materials_db1!O2:'OEV_materials_db1'!O3,Waste_Composition_S5!B2:'Waste_Composition_S5'!B3)</f>
        <v>6.6929007043712153E-4</v>
      </c>
      <c r="P3" s="7">
        <f>SUMPRODUCT(OEV_materials_db1!P2:'OEV_materials_db1'!P3,Waste_Composition_S5!B2:'Waste_Composition_S5'!B3)</f>
        <v>4.2012272825636483E-5</v>
      </c>
      <c r="Q3" s="7">
        <f>SUMPRODUCT(OEV_materials_db1!Q2:'OEV_materials_db1'!Q3,Waste_Composition_S5!B2:'Waste_Composition_S5'!B3)</f>
        <v>4.6704831093110346E-5</v>
      </c>
    </row>
    <row r="4" spans="1:17" x14ac:dyDescent="0.35">
      <c r="A4" s="5" t="s">
        <v>3</v>
      </c>
      <c r="B4" s="7">
        <f>SUMPRODUCT(OEV_materials_db1!B2:'OEV_materials_db1'!B3,Waste_Composition_S5!C2:'Waste_Composition_S5'!C3)</f>
        <v>3.0487992692021535E-5</v>
      </c>
      <c r="C4" s="7">
        <f>SUMPRODUCT(OEV_materials_db1!C2:'OEV_materials_db1'!C3,Waste_Composition_S5!C2:'Waste_Composition_S5'!C3)</f>
        <v>1.5041998424292513E-6</v>
      </c>
      <c r="D4" s="7">
        <f>SUMPRODUCT(OEV_materials_db1!D2:'OEV_materials_db1'!D3,Waste_Composition_S5!C2:'Waste_Composition_S5'!C3)</f>
        <v>4.084650830709227E-4</v>
      </c>
      <c r="E4" s="7">
        <f>SUMPRODUCT(OEV_materials_db1!E2:'OEV_materials_db1'!E3,Waste_Composition_S5!C2:'Waste_Composition_S5'!C3)</f>
        <v>-1.3425894691633088E-4</v>
      </c>
      <c r="F4" s="7">
        <f>SUMPRODUCT(OEV_materials_db1!F2:'OEV_materials_db1'!F3,Waste_Composition_S5!C2:'Waste_Composition_S5'!C3)</f>
        <v>3.1330119237375453E-5</v>
      </c>
      <c r="G4" s="7">
        <f>SUMPRODUCT(OEV_materials_db1!G2:'OEV_materials_db1'!G3,Waste_Composition_S5!C2:'Waste_Composition_S5'!C3)</f>
        <v>3.25152660155778E-6</v>
      </c>
      <c r="H4" s="7">
        <f>SUMPRODUCT(OEV_materials_db1!H2:'OEV_materials_db1'!H3,Waste_Composition_S5!C2:'Waste_Composition_S5'!C3)</f>
        <v>4.8906680598123936E-5</v>
      </c>
      <c r="I4" s="7">
        <f>SUMPRODUCT(OEV_materials_db1!I2:'OEV_materials_db1'!I3,Waste_Composition_S5!C2:'Waste_Composition_S5'!C3)</f>
        <v>5.6987699185512366E-5</v>
      </c>
      <c r="J4" s="7">
        <f>SUMPRODUCT(OEV_materials_db1!J2:'OEV_materials_db1'!J3,Waste_Composition_S5!C2:'Waste_Composition_S5'!C3)</f>
        <v>7.3878241286764142E-5</v>
      </c>
      <c r="K4" s="7">
        <f>SUMPRODUCT(OEV_materials_db1!K2:'OEV_materials_db1'!K3,Waste_Composition_S5!C2:'Waste_Composition_S5'!C3)</f>
        <v>4.4900115601959273E-5</v>
      </c>
      <c r="L4" s="7">
        <f>SUMPRODUCT(OEV_materials_db1!L2:'OEV_materials_db1'!L3,Waste_Composition_S5!C2:'Waste_Composition_S5'!C3)</f>
        <v>9.2484816568761018E-5</v>
      </c>
      <c r="M4" s="7">
        <f>SUMPRODUCT(OEV_materials_db1!M2:'OEV_materials_db1'!M3,Waste_Composition_S5!C2:'Waste_Composition_S5'!C3)</f>
        <v>3.964888841119725E-4</v>
      </c>
      <c r="N4" s="7">
        <f>SUMPRODUCT(OEV_materials_db1!N2:'OEV_materials_db1'!N3,Waste_Composition_S5!C2:'Waste_Composition_S5'!C3)</f>
        <v>5.4142567812909563E-5</v>
      </c>
      <c r="O4" s="7">
        <f>SUMPRODUCT(OEV_materials_db1!O2:'OEV_materials_db1'!O3,Waste_Composition_S5!C2:'Waste_Composition_S5'!C3)</f>
        <v>6.7624989099483138E-4</v>
      </c>
      <c r="P4" s="7">
        <f>SUMPRODUCT(OEV_materials_db1!P2:'OEV_materials_db1'!P3,Waste_Composition_S5!C2:'Waste_Composition_S5'!C3)</f>
        <v>3.9077610189528624E-5</v>
      </c>
      <c r="Q4" s="7">
        <f>SUMPRODUCT(OEV_materials_db1!Q2:'OEV_materials_db1'!Q3,Waste_Composition_S5!C2:'Waste_Composition_S5'!C3)</f>
        <v>4.421322345088804E-5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SUMPRODUCT(Waste_Generation_default!B3:'Waste_Generation_default'!B4,B3:B4)</f>
        <v>3.0597967157760067E-5</v>
      </c>
      <c r="C2" s="7">
        <f>SUMPRODUCT(Waste_Generation_default!B3:'Waste_Generation_default'!B4,C3:C4)</f>
        <v>1.5176088810026976E-6</v>
      </c>
      <c r="D2" s="7">
        <f>SUMPRODUCT(Waste_Generation_default!B3:'Waste_Generation_default'!B4,D3:D4)</f>
        <v>4.1881794293409234E-4</v>
      </c>
      <c r="E2" s="7">
        <f>SUMPRODUCT(Waste_Generation_default!B3:'Waste_Generation_default'!B4,E3:E4)</f>
        <v>-1.2441132902843083E-4</v>
      </c>
      <c r="F2" s="7">
        <f>SUMPRODUCT(Waste_Generation_default!B3:'Waste_Generation_default'!B4,F3:F4)</f>
        <v>3.1211704167329423E-5</v>
      </c>
      <c r="G2" s="7">
        <f>SUMPRODUCT(Waste_Generation_default!B3:'Waste_Generation_default'!B4,G3:G4)</f>
        <v>3.2782049971606462E-6</v>
      </c>
      <c r="H2" s="7">
        <f>SUMPRODUCT(Waste_Generation_default!B3:'Waste_Generation_default'!B4,H3:H4)</f>
        <v>4.968153877125412E-5</v>
      </c>
      <c r="I2" s="7">
        <f>SUMPRODUCT(Waste_Generation_default!B3:'Waste_Generation_default'!B4,I3:I4)</f>
        <v>5.6725494330835532E-5</v>
      </c>
      <c r="J2" s="7">
        <f>SUMPRODUCT(Waste_Generation_default!B3:'Waste_Generation_default'!B4,J3:J4)</f>
        <v>7.3404622359561162E-5</v>
      </c>
      <c r="K2" s="7">
        <f>SUMPRODUCT(Waste_Generation_default!B3:'Waste_Generation_default'!B4,K3:K4)</f>
        <v>4.5043820416871939E-5</v>
      </c>
      <c r="L2" s="7">
        <f>SUMPRODUCT(Waste_Generation_default!B3:'Waste_Generation_default'!B4,L3:L4)</f>
        <v>9.1885015705620254E-5</v>
      </c>
      <c r="M2" s="7">
        <f>SUMPRODUCT(Waste_Generation_default!B3:'Waste_Generation_default'!B4,M3:M4)</f>
        <v>4.2108984334330516E-4</v>
      </c>
      <c r="N2" s="7">
        <f>SUMPRODUCT(Waste_Generation_default!B3:'Waste_Generation_default'!B4,N3:N4)</f>
        <v>5.5654690762077691E-5</v>
      </c>
      <c r="O2" s="7">
        <f>SUMPRODUCT(Waste_Generation_default!B3:'Waste_Generation_default'!B4,O3:O4)</f>
        <v>6.7485792688328947E-4</v>
      </c>
      <c r="P2" s="7">
        <f>SUMPRODUCT(Waste_Generation_default!B3:'Waste_Generation_default'!B4,P3:P4)</f>
        <v>3.9664542716750201E-5</v>
      </c>
      <c r="Q2" s="7">
        <f>SUMPRODUCT(Waste_Generation_default!B3:'Waste_Generation_default'!B4,Q3:Q4)</f>
        <v>4.4711544979332501E-5</v>
      </c>
    </row>
    <row r="3" spans="1:17" x14ac:dyDescent="0.35">
      <c r="A3" s="5" t="s">
        <v>2</v>
      </c>
      <c r="B3" s="7">
        <f>SUMPRODUCT(OEV_materials_db2!B2:'OEV_materials_db2'!B3,Waste_Composition_default!B2:'Waste_Composition_default'!B3)</f>
        <v>3.1037865020714164E-5</v>
      </c>
      <c r="C3" s="7">
        <f>SUMPRODUCT(OEV_materials_db2!C2:'OEV_materials_db2'!C3,Waste_Composition_default!B2:'Waste_Composition_default'!B3)</f>
        <v>1.5712450352964824E-6</v>
      </c>
      <c r="D3" s="7">
        <f>SUMPRODUCT(OEV_materials_db2!D2:'OEV_materials_db2'!D3,Waste_Composition_default!B2:'Waste_Composition_default'!B3)</f>
        <v>4.6022938238677073E-4</v>
      </c>
      <c r="E3" s="7">
        <f>SUMPRODUCT(OEV_materials_db2!E2:'OEV_materials_db2'!E3,Waste_Composition_default!B2:'Waste_Composition_default'!B3)</f>
        <v>-8.5020857476830598E-5</v>
      </c>
      <c r="F3" s="7">
        <f>SUMPRODUCT(OEV_materials_db2!F2:'OEV_materials_db2'!F3,Waste_Composition_default!B2:'Waste_Composition_default'!B3)</f>
        <v>3.0738043887145291E-5</v>
      </c>
      <c r="G3" s="7">
        <f>SUMPRODUCT(OEV_materials_db2!G2:'OEV_materials_db2'!G3,Waste_Composition_default!B2:'Waste_Composition_default'!B3)</f>
        <v>3.3849185795721086E-6</v>
      </c>
      <c r="H3" s="7">
        <f>SUMPRODUCT(OEV_materials_db2!H2:'OEV_materials_db2'!H3,Waste_Composition_default!B2:'Waste_Composition_default'!B3)</f>
        <v>5.2780971463774827E-5</v>
      </c>
      <c r="I3" s="7">
        <f>SUMPRODUCT(OEV_materials_db2!I2:'OEV_materials_db2'!I3,Waste_Composition_default!B2:'Waste_Composition_default'!B3)</f>
        <v>5.5676674912128185E-5</v>
      </c>
      <c r="J3" s="7">
        <f>SUMPRODUCT(OEV_materials_db2!J2:'OEV_materials_db2'!J3,Waste_Composition_default!B2:'Waste_Composition_default'!B3)</f>
        <v>7.1510146650749214E-5</v>
      </c>
      <c r="K3" s="7">
        <f>SUMPRODUCT(OEV_materials_db2!K2:'OEV_materials_db2'!K3,Waste_Composition_default!B2:'Waste_Composition_default'!B3)</f>
        <v>4.5618639676522583E-5</v>
      </c>
      <c r="L3" s="7">
        <f>SUMPRODUCT(OEV_materials_db2!L2:'OEV_materials_db2'!L3,Waste_Composition_default!B2:'Waste_Composition_default'!B3)</f>
        <v>8.948581225305716E-5</v>
      </c>
      <c r="M3" s="7">
        <f>SUMPRODUCT(OEV_materials_db2!M2:'OEV_materials_db2'!M3,Waste_Composition_default!B2:'Waste_Composition_default'!B3)</f>
        <v>5.1949368026863558E-4</v>
      </c>
      <c r="N3" s="7">
        <f>SUMPRODUCT(OEV_materials_db2!N2:'OEV_materials_db2'!N3,Waste_Composition_default!B2:'Waste_Composition_default'!B3)</f>
        <v>6.1703182558750183E-5</v>
      </c>
      <c r="O3" s="7">
        <f>SUMPRODUCT(OEV_materials_db2!O2:'OEV_materials_db2'!O3,Waste_Composition_default!B2:'Waste_Composition_default'!B3)</f>
        <v>6.6929007043712153E-4</v>
      </c>
      <c r="P3" s="7">
        <f>SUMPRODUCT(OEV_materials_db2!P2:'OEV_materials_db2'!P3,Waste_Composition_default!B2:'Waste_Composition_default'!B3)</f>
        <v>4.2012272825636483E-5</v>
      </c>
      <c r="Q3" s="7">
        <f>SUMPRODUCT(OEV_materials_db2!Q2:'OEV_materials_db2'!Q3,Waste_Composition_default!B2:'Waste_Composition_default'!B3)</f>
        <v>4.6704831093110346E-5</v>
      </c>
    </row>
    <row r="4" spans="1:17" x14ac:dyDescent="0.35">
      <c r="A4" s="5" t="s">
        <v>3</v>
      </c>
      <c r="B4" s="7">
        <f>SUMPRODUCT(OEV_materials_db2!B2:'OEV_materials_db2'!B3,Waste_Composition_default!C2:'Waste_Composition_default'!C3)</f>
        <v>3.0487992692021535E-5</v>
      </c>
      <c r="C4" s="7">
        <f>SUMPRODUCT(OEV_materials_db2!C2:'OEV_materials_db2'!C3,Waste_Composition_default!C2:'Waste_Composition_default'!C3)</f>
        <v>1.5041998424292513E-6</v>
      </c>
      <c r="D4" s="7">
        <f>SUMPRODUCT(OEV_materials_db2!D2:'OEV_materials_db2'!D3,Waste_Composition_default!C2:'Waste_Composition_default'!C3)</f>
        <v>4.084650830709227E-4</v>
      </c>
      <c r="E4" s="7">
        <f>SUMPRODUCT(OEV_materials_db2!E2:'OEV_materials_db2'!E3,Waste_Composition_default!C2:'Waste_Composition_default'!C3)</f>
        <v>-1.3425894691633088E-4</v>
      </c>
      <c r="F4" s="7">
        <f>SUMPRODUCT(OEV_materials_db2!F2:'OEV_materials_db2'!F3,Waste_Composition_default!C2:'Waste_Composition_default'!C3)</f>
        <v>3.1330119237375453E-5</v>
      </c>
      <c r="G4" s="7">
        <f>SUMPRODUCT(OEV_materials_db2!G2:'OEV_materials_db2'!G3,Waste_Composition_default!C2:'Waste_Composition_default'!C3)</f>
        <v>3.25152660155778E-6</v>
      </c>
      <c r="H4" s="7">
        <f>SUMPRODUCT(OEV_materials_db2!H2:'OEV_materials_db2'!H3,Waste_Composition_default!C2:'Waste_Composition_default'!C3)</f>
        <v>4.8906680598123936E-5</v>
      </c>
      <c r="I4" s="7">
        <f>SUMPRODUCT(OEV_materials_db2!I2:'OEV_materials_db2'!I3,Waste_Composition_default!C2:'Waste_Composition_default'!C3)</f>
        <v>5.6987699185512366E-5</v>
      </c>
      <c r="J4" s="7">
        <f>SUMPRODUCT(OEV_materials_db2!J2:'OEV_materials_db2'!J3,Waste_Composition_default!C2:'Waste_Composition_default'!C3)</f>
        <v>7.3878241286764142E-5</v>
      </c>
      <c r="K4" s="7">
        <f>SUMPRODUCT(OEV_materials_db2!K2:'OEV_materials_db2'!K3,Waste_Composition_default!C2:'Waste_Composition_default'!C3)</f>
        <v>4.4900115601959273E-5</v>
      </c>
      <c r="L4" s="7">
        <f>SUMPRODUCT(OEV_materials_db2!L2:'OEV_materials_db2'!L3,Waste_Composition_default!C2:'Waste_Composition_default'!C3)</f>
        <v>9.2484816568761018E-5</v>
      </c>
      <c r="M4" s="7">
        <f>SUMPRODUCT(OEV_materials_db2!M2:'OEV_materials_db2'!M3,Waste_Composition_default!C2:'Waste_Composition_default'!C3)</f>
        <v>3.964888841119725E-4</v>
      </c>
      <c r="N4" s="7">
        <f>SUMPRODUCT(OEV_materials_db2!N2:'OEV_materials_db2'!N3,Waste_Composition_default!C2:'Waste_Composition_default'!C3)</f>
        <v>5.4142567812909563E-5</v>
      </c>
      <c r="O4" s="7">
        <f>SUMPRODUCT(OEV_materials_db2!O2:'OEV_materials_db2'!O3,Waste_Composition_default!C2:'Waste_Composition_default'!C3)</f>
        <v>6.7624989099483138E-4</v>
      </c>
      <c r="P4" s="7">
        <f>SUMPRODUCT(OEV_materials_db2!P2:'OEV_materials_db2'!P3,Waste_Composition_default!C2:'Waste_Composition_default'!C3)</f>
        <v>3.9077610189528624E-5</v>
      </c>
      <c r="Q4" s="7">
        <f>SUMPRODUCT(OEV_materials_db2!Q2:'OEV_materials_db2'!Q3,Waste_Composition_default!C2:'Waste_Composition_default'!C3)</f>
        <v>4.421322345088804E-5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SUMPRODUCT(Waste_Generation_S1!B3:'Waste_Generation_S1'!B4,B3:B4)</f>
        <v>3.0597967157760067E-5</v>
      </c>
      <c r="C2" s="7">
        <f>SUMPRODUCT(Waste_Generation_S1!B3:'Waste_Generation_S1'!B4,C3:C4)</f>
        <v>1.5176088810026976E-6</v>
      </c>
      <c r="D2" s="7">
        <f>SUMPRODUCT(Waste_Generation_S1!B3:'Waste_Generation_S1'!B4,D3:D4)</f>
        <v>4.1881794293409234E-4</v>
      </c>
      <c r="E2" s="7">
        <f>SUMPRODUCT(Waste_Generation_S1!B3:'Waste_Generation_S1'!B4,E3:E4)</f>
        <v>-1.2441132902843083E-4</v>
      </c>
      <c r="F2" s="7">
        <f>SUMPRODUCT(Waste_Generation_S1!B3:'Waste_Generation_S1'!B4,F3:F4)</f>
        <v>3.1211704167329423E-5</v>
      </c>
      <c r="G2" s="7">
        <f>SUMPRODUCT(Waste_Generation_S1!B3:'Waste_Generation_S1'!B4,G3:G4)</f>
        <v>3.2782049971606462E-6</v>
      </c>
      <c r="H2" s="7">
        <f>SUMPRODUCT(Waste_Generation_S1!B3:'Waste_Generation_S1'!B4,H3:H4)</f>
        <v>4.968153877125412E-5</v>
      </c>
      <c r="I2" s="7">
        <f>SUMPRODUCT(Waste_Generation_S1!B3:'Waste_Generation_S1'!B4,I3:I4)</f>
        <v>5.6725494330835532E-5</v>
      </c>
      <c r="J2" s="7">
        <f>SUMPRODUCT(Waste_Generation_S1!B3:'Waste_Generation_S1'!B4,J3:J4)</f>
        <v>7.3404622359561162E-5</v>
      </c>
      <c r="K2" s="7">
        <f>SUMPRODUCT(Waste_Generation_S1!B3:'Waste_Generation_S1'!B4,K3:K4)</f>
        <v>4.5043820416871939E-5</v>
      </c>
      <c r="L2" s="7">
        <f>SUMPRODUCT(Waste_Generation_S1!B3:'Waste_Generation_S1'!B4,L3:L4)</f>
        <v>9.1885015705620254E-5</v>
      </c>
      <c r="M2" s="7">
        <f>SUMPRODUCT(Waste_Generation_S1!B3:'Waste_Generation_S1'!B4,M3:M4)</f>
        <v>4.2108984334330516E-4</v>
      </c>
      <c r="N2" s="7">
        <f>SUMPRODUCT(Waste_Generation_S1!B3:'Waste_Generation_S1'!B4,N3:N4)</f>
        <v>5.5654690762077691E-5</v>
      </c>
      <c r="O2" s="7">
        <f>SUMPRODUCT(Waste_Generation_S1!B3:'Waste_Generation_S1'!B4,O3:O4)</f>
        <v>6.7485792688328947E-4</v>
      </c>
      <c r="P2" s="7">
        <f>SUMPRODUCT(Waste_Generation_S1!B3:'Waste_Generation_S1'!B4,P3:P4)</f>
        <v>3.9664542716750201E-5</v>
      </c>
      <c r="Q2" s="7">
        <f>SUMPRODUCT(Waste_Generation_S1!B3:'Waste_Generation_S1'!B4,Q3:Q4)</f>
        <v>4.4711544979332501E-5</v>
      </c>
    </row>
    <row r="3" spans="1:17" x14ac:dyDescent="0.35">
      <c r="A3" s="5" t="s">
        <v>2</v>
      </c>
      <c r="B3" s="7">
        <f>SUMPRODUCT(OEV_materials_db2!B2:'OEV_materials_db2'!B3,Waste_Composition_S1!B2:'Waste_Composition_S1'!B3)</f>
        <v>3.1037865020714164E-5</v>
      </c>
      <c r="C3" s="7">
        <f>SUMPRODUCT(OEV_materials_db2!C2:'OEV_materials_db2'!C3,Waste_Composition_S1!B2:'Waste_Composition_S1'!B3)</f>
        <v>1.5712450352964824E-6</v>
      </c>
      <c r="D3" s="7">
        <f>SUMPRODUCT(OEV_materials_db2!D2:'OEV_materials_db2'!D3,Waste_Composition_S1!B2:'Waste_Composition_S1'!B3)</f>
        <v>4.6022938238677073E-4</v>
      </c>
      <c r="E3" s="7">
        <f>SUMPRODUCT(OEV_materials_db2!E2:'OEV_materials_db2'!E3,Waste_Composition_S1!B2:'Waste_Composition_S1'!B3)</f>
        <v>-8.5020857476830598E-5</v>
      </c>
      <c r="F3" s="7">
        <f>SUMPRODUCT(OEV_materials_db2!F2:'OEV_materials_db2'!F3,Waste_Composition_S1!B2:'Waste_Composition_S1'!B3)</f>
        <v>3.0738043887145291E-5</v>
      </c>
      <c r="G3" s="7">
        <f>SUMPRODUCT(OEV_materials_db2!G2:'OEV_materials_db2'!G3,Waste_Composition_S1!B2:'Waste_Composition_S1'!B3)</f>
        <v>3.3849185795721086E-6</v>
      </c>
      <c r="H3" s="7">
        <f>SUMPRODUCT(OEV_materials_db2!H2:'OEV_materials_db2'!H3,Waste_Composition_S1!B2:'Waste_Composition_S1'!B3)</f>
        <v>5.2780971463774827E-5</v>
      </c>
      <c r="I3" s="7">
        <f>SUMPRODUCT(OEV_materials_db2!I2:'OEV_materials_db2'!I3,Waste_Composition_S1!B2:'Waste_Composition_S1'!B3)</f>
        <v>5.5676674912128185E-5</v>
      </c>
      <c r="J3" s="7">
        <f>SUMPRODUCT(OEV_materials_db2!J2:'OEV_materials_db2'!J3,Waste_Composition_S1!B2:'Waste_Composition_S1'!B3)</f>
        <v>7.1510146650749214E-5</v>
      </c>
      <c r="K3" s="7">
        <f>SUMPRODUCT(OEV_materials_db2!K2:'OEV_materials_db2'!K3,Waste_Composition_S1!B2:'Waste_Composition_S1'!B3)</f>
        <v>4.5618639676522583E-5</v>
      </c>
      <c r="L3" s="7">
        <f>SUMPRODUCT(OEV_materials_db2!L2:'OEV_materials_db2'!L3,Waste_Composition_S1!B2:'Waste_Composition_S1'!B3)</f>
        <v>8.948581225305716E-5</v>
      </c>
      <c r="M3" s="7">
        <f>SUMPRODUCT(OEV_materials_db2!M2:'OEV_materials_db2'!M3,Waste_Composition_S1!B2:'Waste_Composition_S1'!B3)</f>
        <v>5.1949368026863558E-4</v>
      </c>
      <c r="N3" s="7">
        <f>SUMPRODUCT(OEV_materials_db2!N2:'OEV_materials_db2'!N3,Waste_Composition_S1!B2:'Waste_Composition_S1'!B3)</f>
        <v>6.1703182558750183E-5</v>
      </c>
      <c r="O3" s="7">
        <f>SUMPRODUCT(OEV_materials_db2!O2:'OEV_materials_db2'!O3,Waste_Composition_S1!B2:'Waste_Composition_S1'!B3)</f>
        <v>6.6929007043712153E-4</v>
      </c>
      <c r="P3" s="7">
        <f>SUMPRODUCT(OEV_materials_db2!P2:'OEV_materials_db2'!P3,Waste_Composition_S1!B2:'Waste_Composition_S1'!B3)</f>
        <v>4.2012272825636483E-5</v>
      </c>
      <c r="Q3" s="7">
        <f>SUMPRODUCT(OEV_materials_db2!Q2:'OEV_materials_db2'!Q3,Waste_Composition_S1!B2:'Waste_Composition_S1'!B3)</f>
        <v>4.6704831093110346E-5</v>
      </c>
    </row>
    <row r="4" spans="1:17" x14ac:dyDescent="0.35">
      <c r="A4" s="5" t="s">
        <v>3</v>
      </c>
      <c r="B4" s="7">
        <f>SUMPRODUCT(OEV_materials_db2!B2:'OEV_materials_db2'!B3,Waste_Composition_S1!C2:'Waste_Composition_S1'!C3)</f>
        <v>3.0487992692021535E-5</v>
      </c>
      <c r="C4" s="7">
        <f>SUMPRODUCT(OEV_materials_db2!C2:'OEV_materials_db2'!C3,Waste_Composition_S1!C2:'Waste_Composition_S1'!C3)</f>
        <v>1.5041998424292513E-6</v>
      </c>
      <c r="D4" s="7">
        <f>SUMPRODUCT(OEV_materials_db2!D2:'OEV_materials_db2'!D3,Waste_Composition_S1!C2:'Waste_Composition_S1'!C3)</f>
        <v>4.084650830709227E-4</v>
      </c>
      <c r="E4" s="7">
        <f>SUMPRODUCT(OEV_materials_db2!E2:'OEV_materials_db2'!E3,Waste_Composition_S1!C2:'Waste_Composition_S1'!C3)</f>
        <v>-1.3425894691633088E-4</v>
      </c>
      <c r="F4" s="7">
        <f>SUMPRODUCT(OEV_materials_db2!F2:'OEV_materials_db2'!F3,Waste_Composition_S1!C2:'Waste_Composition_S1'!C3)</f>
        <v>3.1330119237375453E-5</v>
      </c>
      <c r="G4" s="7">
        <f>SUMPRODUCT(OEV_materials_db2!G2:'OEV_materials_db2'!G3,Waste_Composition_S1!C2:'Waste_Composition_S1'!C3)</f>
        <v>3.25152660155778E-6</v>
      </c>
      <c r="H4" s="7">
        <f>SUMPRODUCT(OEV_materials_db2!H2:'OEV_materials_db2'!H3,Waste_Composition_S1!C2:'Waste_Composition_S1'!C3)</f>
        <v>4.8906680598123936E-5</v>
      </c>
      <c r="I4" s="7">
        <f>SUMPRODUCT(OEV_materials_db2!I2:'OEV_materials_db2'!I3,Waste_Composition_S1!C2:'Waste_Composition_S1'!C3)</f>
        <v>5.6987699185512366E-5</v>
      </c>
      <c r="J4" s="7">
        <f>SUMPRODUCT(OEV_materials_db2!J2:'OEV_materials_db2'!J3,Waste_Composition_S1!C2:'Waste_Composition_S1'!C3)</f>
        <v>7.3878241286764142E-5</v>
      </c>
      <c r="K4" s="7">
        <f>SUMPRODUCT(OEV_materials_db2!K2:'OEV_materials_db2'!K3,Waste_Composition_S1!C2:'Waste_Composition_S1'!C3)</f>
        <v>4.4900115601959273E-5</v>
      </c>
      <c r="L4" s="7">
        <f>SUMPRODUCT(OEV_materials_db2!L2:'OEV_materials_db2'!L3,Waste_Composition_S1!C2:'Waste_Composition_S1'!C3)</f>
        <v>9.2484816568761018E-5</v>
      </c>
      <c r="M4" s="7">
        <f>SUMPRODUCT(OEV_materials_db2!M2:'OEV_materials_db2'!M3,Waste_Composition_S1!C2:'Waste_Composition_S1'!C3)</f>
        <v>3.964888841119725E-4</v>
      </c>
      <c r="N4" s="7">
        <f>SUMPRODUCT(OEV_materials_db2!N2:'OEV_materials_db2'!N3,Waste_Composition_S1!C2:'Waste_Composition_S1'!C3)</f>
        <v>5.4142567812909563E-5</v>
      </c>
      <c r="O4" s="7">
        <f>SUMPRODUCT(OEV_materials_db2!O2:'OEV_materials_db2'!O3,Waste_Composition_S1!C2:'Waste_Composition_S1'!C3)</f>
        <v>6.7624989099483138E-4</v>
      </c>
      <c r="P4" s="7">
        <f>SUMPRODUCT(OEV_materials_db2!P2:'OEV_materials_db2'!P3,Waste_Composition_S1!C2:'Waste_Composition_S1'!C3)</f>
        <v>3.9077610189528624E-5</v>
      </c>
      <c r="Q4" s="7">
        <f>SUMPRODUCT(OEV_materials_db2!Q2:'OEV_materials_db2'!Q3,Waste_Composition_S1!C2:'Waste_Composition_S1'!C3)</f>
        <v>4.421322345088804E-5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SUMPRODUCT(Waste_Generation_S2!B3:'Waste_Generation_S2'!B4,B3:B4)</f>
        <v>3.0597967157760067E-5</v>
      </c>
      <c r="C2" s="7">
        <f>SUMPRODUCT(Waste_Generation_S2!B3:'Waste_Generation_S2'!B4,C3:C4)</f>
        <v>1.5176088810026976E-6</v>
      </c>
      <c r="D2" s="7">
        <f>SUMPRODUCT(Waste_Generation_S2!B3:'Waste_Generation_S2'!B4,D3:D4)</f>
        <v>4.1881794293409234E-4</v>
      </c>
      <c r="E2" s="7">
        <f>SUMPRODUCT(Waste_Generation_S2!B3:'Waste_Generation_S2'!B4,E3:E4)</f>
        <v>-1.2441132902843083E-4</v>
      </c>
      <c r="F2" s="7">
        <f>SUMPRODUCT(Waste_Generation_S2!B3:'Waste_Generation_S2'!B4,F3:F4)</f>
        <v>3.1211704167329423E-5</v>
      </c>
      <c r="G2" s="7">
        <f>SUMPRODUCT(Waste_Generation_S2!B3:'Waste_Generation_S2'!B4,G3:G4)</f>
        <v>3.2782049971606462E-6</v>
      </c>
      <c r="H2" s="7">
        <f>SUMPRODUCT(Waste_Generation_S2!B3:'Waste_Generation_S2'!B4,H3:H4)</f>
        <v>4.968153877125412E-5</v>
      </c>
      <c r="I2" s="7">
        <f>SUMPRODUCT(Waste_Generation_S2!B3:'Waste_Generation_S2'!B4,I3:I4)</f>
        <v>5.6725494330835532E-5</v>
      </c>
      <c r="J2" s="7">
        <f>SUMPRODUCT(Waste_Generation_S2!B3:'Waste_Generation_S2'!B4,J3:J4)</f>
        <v>7.3404622359561162E-5</v>
      </c>
      <c r="K2" s="7">
        <f>SUMPRODUCT(Waste_Generation_S2!B3:'Waste_Generation_S2'!B4,K3:K4)</f>
        <v>4.5043820416871939E-5</v>
      </c>
      <c r="L2" s="7">
        <f>SUMPRODUCT(Waste_Generation_S2!B3:'Waste_Generation_S2'!B4,L3:L4)</f>
        <v>9.1885015705620254E-5</v>
      </c>
      <c r="M2" s="7">
        <f>SUMPRODUCT(Waste_Generation_S2!B3:'Waste_Generation_S2'!B4,M3:M4)</f>
        <v>4.2108984334330516E-4</v>
      </c>
      <c r="N2" s="7">
        <f>SUMPRODUCT(Waste_Generation_S2!B3:'Waste_Generation_S2'!B4,N3:N4)</f>
        <v>5.5654690762077691E-5</v>
      </c>
      <c r="O2" s="7">
        <f>SUMPRODUCT(Waste_Generation_S2!B3:'Waste_Generation_S2'!B4,O3:O4)</f>
        <v>6.7485792688328947E-4</v>
      </c>
      <c r="P2" s="7">
        <f>SUMPRODUCT(Waste_Generation_S2!B3:'Waste_Generation_S2'!B4,P3:P4)</f>
        <v>3.9664542716750201E-5</v>
      </c>
      <c r="Q2" s="7">
        <f>SUMPRODUCT(Waste_Generation_S2!B3:'Waste_Generation_S2'!B4,Q3:Q4)</f>
        <v>4.4711544979332501E-5</v>
      </c>
    </row>
    <row r="3" spans="1:17" x14ac:dyDescent="0.35">
      <c r="A3" s="5" t="s">
        <v>2</v>
      </c>
      <c r="B3" s="7">
        <f>SUMPRODUCT(OEV_materials_db2!B2:'OEV_materials_db2'!B3,Waste_Composition_S2!B2:'Waste_Composition_S2'!B3)</f>
        <v>3.1037865020714164E-5</v>
      </c>
      <c r="C3" s="7">
        <f>SUMPRODUCT(OEV_materials_db2!C2:'OEV_materials_db2'!C3,Waste_Composition_S2!B2:'Waste_Composition_S2'!B3)</f>
        <v>1.5712450352964824E-6</v>
      </c>
      <c r="D3" s="7">
        <f>SUMPRODUCT(OEV_materials_db2!D2:'OEV_materials_db2'!D3,Waste_Composition_S2!B2:'Waste_Composition_S2'!B3)</f>
        <v>4.6022938238677073E-4</v>
      </c>
      <c r="E3" s="7">
        <f>SUMPRODUCT(OEV_materials_db2!E2:'OEV_materials_db2'!E3,Waste_Composition_S2!B2:'Waste_Composition_S2'!B3)</f>
        <v>-8.5020857476830598E-5</v>
      </c>
      <c r="F3" s="7">
        <f>SUMPRODUCT(OEV_materials_db2!F2:'OEV_materials_db2'!F3,Waste_Composition_S2!B2:'Waste_Composition_S2'!B3)</f>
        <v>3.0738043887145291E-5</v>
      </c>
      <c r="G3" s="7">
        <f>SUMPRODUCT(OEV_materials_db2!G2:'OEV_materials_db2'!G3,Waste_Composition_S2!B2:'Waste_Composition_S2'!B3)</f>
        <v>3.3849185795721086E-6</v>
      </c>
      <c r="H3" s="7">
        <f>SUMPRODUCT(OEV_materials_db2!H2:'OEV_materials_db2'!H3,Waste_Composition_S2!B2:'Waste_Composition_S2'!B3)</f>
        <v>5.2780971463774827E-5</v>
      </c>
      <c r="I3" s="7">
        <f>SUMPRODUCT(OEV_materials_db2!I2:'OEV_materials_db2'!I3,Waste_Composition_S2!B2:'Waste_Composition_S2'!B3)</f>
        <v>5.5676674912128185E-5</v>
      </c>
      <c r="J3" s="7">
        <f>SUMPRODUCT(OEV_materials_db2!J2:'OEV_materials_db2'!J3,Waste_Composition_S2!B2:'Waste_Composition_S2'!B3)</f>
        <v>7.1510146650749214E-5</v>
      </c>
      <c r="K3" s="7">
        <f>SUMPRODUCT(OEV_materials_db2!K2:'OEV_materials_db2'!K3,Waste_Composition_S2!B2:'Waste_Composition_S2'!B3)</f>
        <v>4.5618639676522583E-5</v>
      </c>
      <c r="L3" s="7">
        <f>SUMPRODUCT(OEV_materials_db2!L2:'OEV_materials_db2'!L3,Waste_Composition_S2!B2:'Waste_Composition_S2'!B3)</f>
        <v>8.948581225305716E-5</v>
      </c>
      <c r="M3" s="7">
        <f>SUMPRODUCT(OEV_materials_db2!M2:'OEV_materials_db2'!M3,Waste_Composition_S2!B2:'Waste_Composition_S2'!B3)</f>
        <v>5.1949368026863558E-4</v>
      </c>
      <c r="N3" s="7">
        <f>SUMPRODUCT(OEV_materials_db2!N2:'OEV_materials_db2'!N3,Waste_Composition_S2!B2:'Waste_Composition_S2'!B3)</f>
        <v>6.1703182558750183E-5</v>
      </c>
      <c r="O3" s="7">
        <f>SUMPRODUCT(OEV_materials_db2!O2:'OEV_materials_db2'!O3,Waste_Composition_S2!B2:'Waste_Composition_S2'!B3)</f>
        <v>6.6929007043712153E-4</v>
      </c>
      <c r="P3" s="7">
        <f>SUMPRODUCT(OEV_materials_db2!P2:'OEV_materials_db2'!P3,Waste_Composition_S2!B2:'Waste_Composition_S2'!B3)</f>
        <v>4.2012272825636483E-5</v>
      </c>
      <c r="Q3" s="7">
        <f>SUMPRODUCT(OEV_materials_db2!Q2:'OEV_materials_db2'!Q3,Waste_Composition_S2!B2:'Waste_Composition_S2'!B3)</f>
        <v>4.6704831093110346E-5</v>
      </c>
    </row>
    <row r="4" spans="1:17" x14ac:dyDescent="0.35">
      <c r="A4" s="5" t="s">
        <v>3</v>
      </c>
      <c r="B4" s="7">
        <f>SUMPRODUCT(OEV_materials_db2!B2:'OEV_materials_db2'!B3,Waste_Composition_S2!C2:'Waste_Composition_S2'!C3)</f>
        <v>3.0487992692021535E-5</v>
      </c>
      <c r="C4" s="7">
        <f>SUMPRODUCT(OEV_materials_db2!C2:'OEV_materials_db2'!C3,Waste_Composition_S2!C2:'Waste_Composition_S2'!C3)</f>
        <v>1.5041998424292513E-6</v>
      </c>
      <c r="D4" s="7">
        <f>SUMPRODUCT(OEV_materials_db2!D2:'OEV_materials_db2'!D3,Waste_Composition_S2!C2:'Waste_Composition_S2'!C3)</f>
        <v>4.084650830709227E-4</v>
      </c>
      <c r="E4" s="7">
        <f>SUMPRODUCT(OEV_materials_db2!E2:'OEV_materials_db2'!E3,Waste_Composition_S2!C2:'Waste_Composition_S2'!C3)</f>
        <v>-1.3425894691633088E-4</v>
      </c>
      <c r="F4" s="7">
        <f>SUMPRODUCT(OEV_materials_db2!F2:'OEV_materials_db2'!F3,Waste_Composition_S2!C2:'Waste_Composition_S2'!C3)</f>
        <v>3.1330119237375453E-5</v>
      </c>
      <c r="G4" s="7">
        <f>SUMPRODUCT(OEV_materials_db2!G2:'OEV_materials_db2'!G3,Waste_Composition_S2!C2:'Waste_Composition_S2'!C3)</f>
        <v>3.25152660155778E-6</v>
      </c>
      <c r="H4" s="7">
        <f>SUMPRODUCT(OEV_materials_db2!H2:'OEV_materials_db2'!H3,Waste_Composition_S2!C2:'Waste_Composition_S2'!C3)</f>
        <v>4.8906680598123936E-5</v>
      </c>
      <c r="I4" s="7">
        <f>SUMPRODUCT(OEV_materials_db2!I2:'OEV_materials_db2'!I3,Waste_Composition_S2!C2:'Waste_Composition_S2'!C3)</f>
        <v>5.6987699185512366E-5</v>
      </c>
      <c r="J4" s="7">
        <f>SUMPRODUCT(OEV_materials_db2!J2:'OEV_materials_db2'!J3,Waste_Composition_S2!C2:'Waste_Composition_S2'!C3)</f>
        <v>7.3878241286764142E-5</v>
      </c>
      <c r="K4" s="7">
        <f>SUMPRODUCT(OEV_materials_db2!K2:'OEV_materials_db2'!K3,Waste_Composition_S2!C2:'Waste_Composition_S2'!C3)</f>
        <v>4.4900115601959273E-5</v>
      </c>
      <c r="L4" s="7">
        <f>SUMPRODUCT(OEV_materials_db2!L2:'OEV_materials_db2'!L3,Waste_Composition_S2!C2:'Waste_Composition_S2'!C3)</f>
        <v>9.2484816568761018E-5</v>
      </c>
      <c r="M4" s="7">
        <f>SUMPRODUCT(OEV_materials_db2!M2:'OEV_materials_db2'!M3,Waste_Composition_S2!C2:'Waste_Composition_S2'!C3)</f>
        <v>3.964888841119725E-4</v>
      </c>
      <c r="N4" s="7">
        <f>SUMPRODUCT(OEV_materials_db2!N2:'OEV_materials_db2'!N3,Waste_Composition_S2!C2:'Waste_Composition_S2'!C3)</f>
        <v>5.4142567812909563E-5</v>
      </c>
      <c r="O4" s="7">
        <f>SUMPRODUCT(OEV_materials_db2!O2:'OEV_materials_db2'!O3,Waste_Composition_S2!C2:'Waste_Composition_S2'!C3)</f>
        <v>6.7624989099483138E-4</v>
      </c>
      <c r="P4" s="7">
        <f>SUMPRODUCT(OEV_materials_db2!P2:'OEV_materials_db2'!P3,Waste_Composition_S2!C2:'Waste_Composition_S2'!C3)</f>
        <v>3.9077610189528624E-5</v>
      </c>
      <c r="Q4" s="7">
        <f>SUMPRODUCT(OEV_materials_db2!Q2:'OEV_materials_db2'!Q3,Waste_Composition_S2!C2:'Waste_Composition_S2'!C3)</f>
        <v>4.421322345088804E-5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SUMPRODUCT(Waste_Generation_S3!B3:'Waste_Generation_S3'!B4,B3:B4)</f>
        <v>3.0597967157760067E-5</v>
      </c>
      <c r="C2" s="7">
        <f>SUMPRODUCT(Waste_Generation_S3!B3:'Waste_Generation_S3'!B4,C3:C4)</f>
        <v>1.5176088810026976E-6</v>
      </c>
      <c r="D2" s="7">
        <f>SUMPRODUCT(Waste_Generation_S3!B3:'Waste_Generation_S3'!B4,D3:D4)</f>
        <v>4.1881794293409234E-4</v>
      </c>
      <c r="E2" s="7">
        <f>SUMPRODUCT(Waste_Generation_S3!B3:'Waste_Generation_S3'!B4,E3:E4)</f>
        <v>-1.2441132902843083E-4</v>
      </c>
      <c r="F2" s="7">
        <f>SUMPRODUCT(Waste_Generation_S3!B3:'Waste_Generation_S3'!B4,F3:F4)</f>
        <v>3.1211704167329423E-5</v>
      </c>
      <c r="G2" s="7">
        <f>SUMPRODUCT(Waste_Generation_S3!B3:'Waste_Generation_S3'!B4,G3:G4)</f>
        <v>3.2782049971606462E-6</v>
      </c>
      <c r="H2" s="7">
        <f>SUMPRODUCT(Waste_Generation_S3!B3:'Waste_Generation_S3'!B4,H3:H4)</f>
        <v>4.968153877125412E-5</v>
      </c>
      <c r="I2" s="7">
        <f>SUMPRODUCT(Waste_Generation_S3!B3:'Waste_Generation_S3'!B4,I3:I4)</f>
        <v>5.6725494330835532E-5</v>
      </c>
      <c r="J2" s="7">
        <f>SUMPRODUCT(Waste_Generation_S3!B3:'Waste_Generation_S3'!B4,J3:J4)</f>
        <v>7.3404622359561162E-5</v>
      </c>
      <c r="K2" s="7">
        <f>SUMPRODUCT(Waste_Generation_S3!B3:'Waste_Generation_S3'!B4,K3:K4)</f>
        <v>4.5043820416871939E-5</v>
      </c>
      <c r="L2" s="7">
        <f>SUMPRODUCT(Waste_Generation_S3!B3:'Waste_Generation_S3'!B4,L3:L4)</f>
        <v>9.1885015705620254E-5</v>
      </c>
      <c r="M2" s="7">
        <f>SUMPRODUCT(Waste_Generation_S3!B3:'Waste_Generation_S3'!B4,M3:M4)</f>
        <v>4.2108984334330516E-4</v>
      </c>
      <c r="N2" s="7">
        <f>SUMPRODUCT(Waste_Generation_S3!B3:'Waste_Generation_S3'!B4,N3:N4)</f>
        <v>5.5654690762077691E-5</v>
      </c>
      <c r="O2" s="7">
        <f>SUMPRODUCT(Waste_Generation_S3!B3:'Waste_Generation_S3'!B4,O3:O4)</f>
        <v>6.7485792688328947E-4</v>
      </c>
      <c r="P2" s="7">
        <f>SUMPRODUCT(Waste_Generation_S3!B3:'Waste_Generation_S3'!B4,P3:P4)</f>
        <v>3.9664542716750201E-5</v>
      </c>
      <c r="Q2" s="7">
        <f>SUMPRODUCT(Waste_Generation_S3!B3:'Waste_Generation_S3'!B4,Q3:Q4)</f>
        <v>4.4711544979332501E-5</v>
      </c>
    </row>
    <row r="3" spans="1:17" x14ac:dyDescent="0.35">
      <c r="A3" s="5" t="s">
        <v>2</v>
      </c>
      <c r="B3" s="7">
        <f>SUMPRODUCT(OEV_materials_db2!B2:'OEV_materials_db2'!B3,Waste_Composition_S3!B2:'Waste_Composition_S3'!B3)</f>
        <v>3.1037865020714164E-5</v>
      </c>
      <c r="C3" s="7">
        <f>SUMPRODUCT(OEV_materials_db2!C2:'OEV_materials_db2'!C3,Waste_Composition_S3!B2:'Waste_Composition_S3'!B3)</f>
        <v>1.5712450352964824E-6</v>
      </c>
      <c r="D3" s="7">
        <f>SUMPRODUCT(OEV_materials_db2!D2:'OEV_materials_db2'!D3,Waste_Composition_S3!B2:'Waste_Composition_S3'!B3)</f>
        <v>4.6022938238677073E-4</v>
      </c>
      <c r="E3" s="7">
        <f>SUMPRODUCT(OEV_materials_db2!E2:'OEV_materials_db2'!E3,Waste_Composition_S3!B2:'Waste_Composition_S3'!B3)</f>
        <v>-8.5020857476830598E-5</v>
      </c>
      <c r="F3" s="7">
        <f>SUMPRODUCT(OEV_materials_db2!F2:'OEV_materials_db2'!F3,Waste_Composition_S3!B2:'Waste_Composition_S3'!B3)</f>
        <v>3.0738043887145291E-5</v>
      </c>
      <c r="G3" s="7">
        <f>SUMPRODUCT(OEV_materials_db2!G2:'OEV_materials_db2'!G3,Waste_Composition_S3!B2:'Waste_Composition_S3'!B3)</f>
        <v>3.3849185795721086E-6</v>
      </c>
      <c r="H3" s="7">
        <f>SUMPRODUCT(OEV_materials_db2!H2:'OEV_materials_db2'!H3,Waste_Composition_S3!B2:'Waste_Composition_S3'!B3)</f>
        <v>5.2780971463774827E-5</v>
      </c>
      <c r="I3" s="7">
        <f>SUMPRODUCT(OEV_materials_db2!I2:'OEV_materials_db2'!I3,Waste_Composition_S3!B2:'Waste_Composition_S3'!B3)</f>
        <v>5.5676674912128185E-5</v>
      </c>
      <c r="J3" s="7">
        <f>SUMPRODUCT(OEV_materials_db2!J2:'OEV_materials_db2'!J3,Waste_Composition_S3!B2:'Waste_Composition_S3'!B3)</f>
        <v>7.1510146650749214E-5</v>
      </c>
      <c r="K3" s="7">
        <f>SUMPRODUCT(OEV_materials_db2!K2:'OEV_materials_db2'!K3,Waste_Composition_S3!B2:'Waste_Composition_S3'!B3)</f>
        <v>4.5618639676522583E-5</v>
      </c>
      <c r="L3" s="7">
        <f>SUMPRODUCT(OEV_materials_db2!L2:'OEV_materials_db2'!L3,Waste_Composition_S3!B2:'Waste_Composition_S3'!B3)</f>
        <v>8.948581225305716E-5</v>
      </c>
      <c r="M3" s="7">
        <f>SUMPRODUCT(OEV_materials_db2!M2:'OEV_materials_db2'!M3,Waste_Composition_S3!B2:'Waste_Composition_S3'!B3)</f>
        <v>5.1949368026863558E-4</v>
      </c>
      <c r="N3" s="7">
        <f>SUMPRODUCT(OEV_materials_db2!N2:'OEV_materials_db2'!N3,Waste_Composition_S3!B2:'Waste_Composition_S3'!B3)</f>
        <v>6.1703182558750183E-5</v>
      </c>
      <c r="O3" s="7">
        <f>SUMPRODUCT(OEV_materials_db2!O2:'OEV_materials_db2'!O3,Waste_Composition_S3!B2:'Waste_Composition_S3'!B3)</f>
        <v>6.6929007043712153E-4</v>
      </c>
      <c r="P3" s="7">
        <f>SUMPRODUCT(OEV_materials_db2!P2:'OEV_materials_db2'!P3,Waste_Composition_S3!B2:'Waste_Composition_S3'!B3)</f>
        <v>4.2012272825636483E-5</v>
      </c>
      <c r="Q3" s="7">
        <f>SUMPRODUCT(OEV_materials_db2!Q2:'OEV_materials_db2'!Q3,Waste_Composition_S3!B2:'Waste_Composition_S3'!B3)</f>
        <v>4.6704831093110346E-5</v>
      </c>
    </row>
    <row r="4" spans="1:17" x14ac:dyDescent="0.35">
      <c r="A4" s="5" t="s">
        <v>3</v>
      </c>
      <c r="B4" s="7">
        <f>SUMPRODUCT(OEV_materials_db2!B2:'OEV_materials_db2'!B3,Waste_Composition_S3!C2:'Waste_Composition_S3'!C3)</f>
        <v>3.0487992692021535E-5</v>
      </c>
      <c r="C4" s="7">
        <f>SUMPRODUCT(OEV_materials_db2!C2:'OEV_materials_db2'!C3,Waste_Composition_S3!C2:'Waste_Composition_S3'!C3)</f>
        <v>1.5041998424292513E-6</v>
      </c>
      <c r="D4" s="7">
        <f>SUMPRODUCT(OEV_materials_db2!D2:'OEV_materials_db2'!D3,Waste_Composition_S3!C2:'Waste_Composition_S3'!C3)</f>
        <v>4.084650830709227E-4</v>
      </c>
      <c r="E4" s="7">
        <f>SUMPRODUCT(OEV_materials_db2!E2:'OEV_materials_db2'!E3,Waste_Composition_S3!C2:'Waste_Composition_S3'!C3)</f>
        <v>-1.3425894691633088E-4</v>
      </c>
      <c r="F4" s="7">
        <f>SUMPRODUCT(OEV_materials_db2!F2:'OEV_materials_db2'!F3,Waste_Composition_S3!C2:'Waste_Composition_S3'!C3)</f>
        <v>3.1330119237375453E-5</v>
      </c>
      <c r="G4" s="7">
        <f>SUMPRODUCT(OEV_materials_db2!G2:'OEV_materials_db2'!G3,Waste_Composition_S3!C2:'Waste_Composition_S3'!C3)</f>
        <v>3.25152660155778E-6</v>
      </c>
      <c r="H4" s="7">
        <f>SUMPRODUCT(OEV_materials_db2!H2:'OEV_materials_db2'!H3,Waste_Composition_S3!C2:'Waste_Composition_S3'!C3)</f>
        <v>4.8906680598123936E-5</v>
      </c>
      <c r="I4" s="7">
        <f>SUMPRODUCT(OEV_materials_db2!I2:'OEV_materials_db2'!I3,Waste_Composition_S3!C2:'Waste_Composition_S3'!C3)</f>
        <v>5.6987699185512366E-5</v>
      </c>
      <c r="J4" s="7">
        <f>SUMPRODUCT(OEV_materials_db2!J2:'OEV_materials_db2'!J3,Waste_Composition_S3!C2:'Waste_Composition_S3'!C3)</f>
        <v>7.3878241286764142E-5</v>
      </c>
      <c r="K4" s="7">
        <f>SUMPRODUCT(OEV_materials_db2!K2:'OEV_materials_db2'!K3,Waste_Composition_S3!C2:'Waste_Composition_S3'!C3)</f>
        <v>4.4900115601959273E-5</v>
      </c>
      <c r="L4" s="7">
        <f>SUMPRODUCT(OEV_materials_db2!L2:'OEV_materials_db2'!L3,Waste_Composition_S3!C2:'Waste_Composition_S3'!C3)</f>
        <v>9.2484816568761018E-5</v>
      </c>
      <c r="M4" s="7">
        <f>SUMPRODUCT(OEV_materials_db2!M2:'OEV_materials_db2'!M3,Waste_Composition_S3!C2:'Waste_Composition_S3'!C3)</f>
        <v>3.964888841119725E-4</v>
      </c>
      <c r="N4" s="7">
        <f>SUMPRODUCT(OEV_materials_db2!N2:'OEV_materials_db2'!N3,Waste_Composition_S3!C2:'Waste_Composition_S3'!C3)</f>
        <v>5.4142567812909563E-5</v>
      </c>
      <c r="O4" s="7">
        <f>SUMPRODUCT(OEV_materials_db2!O2:'OEV_materials_db2'!O3,Waste_Composition_S3!C2:'Waste_Composition_S3'!C3)</f>
        <v>6.7624989099483138E-4</v>
      </c>
      <c r="P4" s="7">
        <f>SUMPRODUCT(OEV_materials_db2!P2:'OEV_materials_db2'!P3,Waste_Composition_S3!C2:'Waste_Composition_S3'!C3)</f>
        <v>3.9077610189528624E-5</v>
      </c>
      <c r="Q4" s="7">
        <f>SUMPRODUCT(OEV_materials_db2!Q2:'OEV_materials_db2'!Q3,Waste_Composition_S3!C2:'Waste_Composition_S3'!C3)</f>
        <v>4.421322345088804E-5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SUMPRODUCT(Waste_Generation_S4!B3:'Waste_Generation_S4'!B4,B3:B4)</f>
        <v>3.0597967157760067E-5</v>
      </c>
      <c r="C2" s="7">
        <f>SUMPRODUCT(Waste_Generation_S4!B3:'Waste_Generation_S4'!B4,C3:C4)</f>
        <v>1.5176088810026976E-6</v>
      </c>
      <c r="D2" s="7">
        <f>SUMPRODUCT(Waste_Generation_S4!B3:'Waste_Generation_S4'!B4,D3:D4)</f>
        <v>4.1881794293409234E-4</v>
      </c>
      <c r="E2" s="7">
        <f>SUMPRODUCT(Waste_Generation_S4!B3:'Waste_Generation_S4'!B4,E3:E4)</f>
        <v>-1.2441132902843083E-4</v>
      </c>
      <c r="F2" s="7">
        <f>SUMPRODUCT(Waste_Generation_S4!B3:'Waste_Generation_S4'!B4,F3:F4)</f>
        <v>3.1211704167329423E-5</v>
      </c>
      <c r="G2" s="7">
        <f>SUMPRODUCT(Waste_Generation_S4!B3:'Waste_Generation_S4'!B4,G3:G4)</f>
        <v>3.2782049971606462E-6</v>
      </c>
      <c r="H2" s="7">
        <f>SUMPRODUCT(Waste_Generation_S4!B3:'Waste_Generation_S4'!B4,H3:H4)</f>
        <v>4.968153877125412E-5</v>
      </c>
      <c r="I2" s="7">
        <f>SUMPRODUCT(Waste_Generation_S4!B3:'Waste_Generation_S4'!B4,I3:I4)</f>
        <v>5.6725494330835532E-5</v>
      </c>
      <c r="J2" s="7">
        <f>SUMPRODUCT(Waste_Generation_S4!B3:'Waste_Generation_S4'!B4,J3:J4)</f>
        <v>7.3404622359561162E-5</v>
      </c>
      <c r="K2" s="7">
        <f>SUMPRODUCT(Waste_Generation_S4!B3:'Waste_Generation_S4'!B4,K3:K4)</f>
        <v>4.5043820416871939E-5</v>
      </c>
      <c r="L2" s="7">
        <f>SUMPRODUCT(Waste_Generation_S4!B3:'Waste_Generation_S4'!B4,L3:L4)</f>
        <v>9.1885015705620254E-5</v>
      </c>
      <c r="M2" s="7">
        <f>SUMPRODUCT(Waste_Generation_S4!B3:'Waste_Generation_S4'!B4,M3:M4)</f>
        <v>4.2108984334330516E-4</v>
      </c>
      <c r="N2" s="7">
        <f>SUMPRODUCT(Waste_Generation_S4!B3:'Waste_Generation_S4'!B4,N3:N4)</f>
        <v>5.5654690762077691E-5</v>
      </c>
      <c r="O2" s="7">
        <f>SUMPRODUCT(Waste_Generation_S4!B3:'Waste_Generation_S4'!B4,O3:O4)</f>
        <v>6.7485792688328947E-4</v>
      </c>
      <c r="P2" s="7">
        <f>SUMPRODUCT(Waste_Generation_S4!B3:'Waste_Generation_S4'!B4,P3:P4)</f>
        <v>3.9664542716750201E-5</v>
      </c>
      <c r="Q2" s="7">
        <f>SUMPRODUCT(Waste_Generation_S4!B3:'Waste_Generation_S4'!B4,Q3:Q4)</f>
        <v>4.4711544979332501E-5</v>
      </c>
    </row>
    <row r="3" spans="1:17" x14ac:dyDescent="0.35">
      <c r="A3" s="5" t="s">
        <v>2</v>
      </c>
      <c r="B3" s="7">
        <f>SUMPRODUCT(OEV_materials_db2!B2:'OEV_materials_db2'!B3,Waste_Composition_S4!B2:'Waste_Composition_S4'!B3)</f>
        <v>3.1037865020714164E-5</v>
      </c>
      <c r="C3" s="7">
        <f>SUMPRODUCT(OEV_materials_db2!C2:'OEV_materials_db2'!C3,Waste_Composition_S4!B2:'Waste_Composition_S4'!B3)</f>
        <v>1.5712450352964824E-6</v>
      </c>
      <c r="D3" s="7">
        <f>SUMPRODUCT(OEV_materials_db2!D2:'OEV_materials_db2'!D3,Waste_Composition_S4!B2:'Waste_Composition_S4'!B3)</f>
        <v>4.6022938238677073E-4</v>
      </c>
      <c r="E3" s="7">
        <f>SUMPRODUCT(OEV_materials_db2!E2:'OEV_materials_db2'!E3,Waste_Composition_S4!B2:'Waste_Composition_S4'!B3)</f>
        <v>-8.5020857476830598E-5</v>
      </c>
      <c r="F3" s="7">
        <f>SUMPRODUCT(OEV_materials_db2!F2:'OEV_materials_db2'!F3,Waste_Composition_S4!B2:'Waste_Composition_S4'!B3)</f>
        <v>3.0738043887145291E-5</v>
      </c>
      <c r="G3" s="7">
        <f>SUMPRODUCT(OEV_materials_db2!G2:'OEV_materials_db2'!G3,Waste_Composition_S4!B2:'Waste_Composition_S4'!B3)</f>
        <v>3.3849185795721086E-6</v>
      </c>
      <c r="H3" s="7">
        <f>SUMPRODUCT(OEV_materials_db2!H2:'OEV_materials_db2'!H3,Waste_Composition_S4!B2:'Waste_Composition_S4'!B3)</f>
        <v>5.2780971463774827E-5</v>
      </c>
      <c r="I3" s="7">
        <f>SUMPRODUCT(OEV_materials_db2!I2:'OEV_materials_db2'!I3,Waste_Composition_S4!B2:'Waste_Composition_S4'!B3)</f>
        <v>5.5676674912128185E-5</v>
      </c>
      <c r="J3" s="7">
        <f>SUMPRODUCT(OEV_materials_db2!J2:'OEV_materials_db2'!J3,Waste_Composition_S4!B2:'Waste_Composition_S4'!B3)</f>
        <v>7.1510146650749214E-5</v>
      </c>
      <c r="K3" s="7">
        <f>SUMPRODUCT(OEV_materials_db2!K2:'OEV_materials_db2'!K3,Waste_Composition_S4!B2:'Waste_Composition_S4'!B3)</f>
        <v>4.5618639676522583E-5</v>
      </c>
      <c r="L3" s="7">
        <f>SUMPRODUCT(OEV_materials_db2!L2:'OEV_materials_db2'!L3,Waste_Composition_S4!B2:'Waste_Composition_S4'!B3)</f>
        <v>8.948581225305716E-5</v>
      </c>
      <c r="M3" s="7">
        <f>SUMPRODUCT(OEV_materials_db2!M2:'OEV_materials_db2'!M3,Waste_Composition_S4!B2:'Waste_Composition_S4'!B3)</f>
        <v>5.1949368026863558E-4</v>
      </c>
      <c r="N3" s="7">
        <f>SUMPRODUCT(OEV_materials_db2!N2:'OEV_materials_db2'!N3,Waste_Composition_S4!B2:'Waste_Composition_S4'!B3)</f>
        <v>6.1703182558750183E-5</v>
      </c>
      <c r="O3" s="7">
        <f>SUMPRODUCT(OEV_materials_db2!O2:'OEV_materials_db2'!O3,Waste_Composition_S4!B2:'Waste_Composition_S4'!B3)</f>
        <v>6.6929007043712153E-4</v>
      </c>
      <c r="P3" s="7">
        <f>SUMPRODUCT(OEV_materials_db2!P2:'OEV_materials_db2'!P3,Waste_Composition_S4!B2:'Waste_Composition_S4'!B3)</f>
        <v>4.2012272825636483E-5</v>
      </c>
      <c r="Q3" s="7">
        <f>SUMPRODUCT(OEV_materials_db2!Q2:'OEV_materials_db2'!Q3,Waste_Composition_S4!B2:'Waste_Composition_S4'!B3)</f>
        <v>4.6704831093110346E-5</v>
      </c>
    </row>
    <row r="4" spans="1:17" x14ac:dyDescent="0.35">
      <c r="A4" s="5" t="s">
        <v>3</v>
      </c>
      <c r="B4" s="7">
        <f>SUMPRODUCT(OEV_materials_db2!B2:'OEV_materials_db2'!B3,Waste_Composition_S4!C2:'Waste_Composition_S4'!C3)</f>
        <v>3.0487992692021535E-5</v>
      </c>
      <c r="C4" s="7">
        <f>SUMPRODUCT(OEV_materials_db2!C2:'OEV_materials_db2'!C3,Waste_Composition_S4!C2:'Waste_Composition_S4'!C3)</f>
        <v>1.5041998424292513E-6</v>
      </c>
      <c r="D4" s="7">
        <f>SUMPRODUCT(OEV_materials_db2!D2:'OEV_materials_db2'!D3,Waste_Composition_S4!C2:'Waste_Composition_S4'!C3)</f>
        <v>4.084650830709227E-4</v>
      </c>
      <c r="E4" s="7">
        <f>SUMPRODUCT(OEV_materials_db2!E2:'OEV_materials_db2'!E3,Waste_Composition_S4!C2:'Waste_Composition_S4'!C3)</f>
        <v>-1.3425894691633088E-4</v>
      </c>
      <c r="F4" s="7">
        <f>SUMPRODUCT(OEV_materials_db2!F2:'OEV_materials_db2'!F3,Waste_Composition_S4!C2:'Waste_Composition_S4'!C3)</f>
        <v>3.1330119237375453E-5</v>
      </c>
      <c r="G4" s="7">
        <f>SUMPRODUCT(OEV_materials_db2!G2:'OEV_materials_db2'!G3,Waste_Composition_S4!C2:'Waste_Composition_S4'!C3)</f>
        <v>3.25152660155778E-6</v>
      </c>
      <c r="H4" s="7">
        <f>SUMPRODUCT(OEV_materials_db2!H2:'OEV_materials_db2'!H3,Waste_Composition_S4!C2:'Waste_Composition_S4'!C3)</f>
        <v>4.8906680598123936E-5</v>
      </c>
      <c r="I4" s="7">
        <f>SUMPRODUCT(OEV_materials_db2!I2:'OEV_materials_db2'!I3,Waste_Composition_S4!C2:'Waste_Composition_S4'!C3)</f>
        <v>5.6987699185512366E-5</v>
      </c>
      <c r="J4" s="7">
        <f>SUMPRODUCT(OEV_materials_db2!J2:'OEV_materials_db2'!J3,Waste_Composition_S4!C2:'Waste_Composition_S4'!C3)</f>
        <v>7.3878241286764142E-5</v>
      </c>
      <c r="K4" s="7">
        <f>SUMPRODUCT(OEV_materials_db2!K2:'OEV_materials_db2'!K3,Waste_Composition_S4!C2:'Waste_Composition_S4'!C3)</f>
        <v>4.4900115601959273E-5</v>
      </c>
      <c r="L4" s="7">
        <f>SUMPRODUCT(OEV_materials_db2!L2:'OEV_materials_db2'!L3,Waste_Composition_S4!C2:'Waste_Composition_S4'!C3)</f>
        <v>9.2484816568761018E-5</v>
      </c>
      <c r="M4" s="7">
        <f>SUMPRODUCT(OEV_materials_db2!M2:'OEV_materials_db2'!M3,Waste_Composition_S4!C2:'Waste_Composition_S4'!C3)</f>
        <v>3.964888841119725E-4</v>
      </c>
      <c r="N4" s="7">
        <f>SUMPRODUCT(OEV_materials_db2!N2:'OEV_materials_db2'!N3,Waste_Composition_S4!C2:'Waste_Composition_S4'!C3)</f>
        <v>5.4142567812909563E-5</v>
      </c>
      <c r="O4" s="7">
        <f>SUMPRODUCT(OEV_materials_db2!O2:'OEV_materials_db2'!O3,Waste_Composition_S4!C2:'Waste_Composition_S4'!C3)</f>
        <v>6.7624989099483138E-4</v>
      </c>
      <c r="P4" s="7">
        <f>SUMPRODUCT(OEV_materials_db2!P2:'OEV_materials_db2'!P3,Waste_Composition_S4!C2:'Waste_Composition_S4'!C3)</f>
        <v>3.9077610189528624E-5</v>
      </c>
      <c r="Q4" s="7">
        <f>SUMPRODUCT(OEV_materials_db2!Q2:'OEV_materials_db2'!Q3,Waste_Composition_S4!C2:'Waste_Composition_S4'!C3)</f>
        <v>4.421322345088804E-5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SUMPRODUCT(Waste_Generation_S5!B3:'Waste_Generation_S5'!B4,B3:B4)</f>
        <v>3.0597967157760067E-5</v>
      </c>
      <c r="C2" s="7">
        <f>SUMPRODUCT(Waste_Generation_S5!B3:'Waste_Generation_S5'!B4,C3:C4)</f>
        <v>1.5176088810026976E-6</v>
      </c>
      <c r="D2" s="7">
        <f>SUMPRODUCT(Waste_Generation_S5!B3:'Waste_Generation_S5'!B4,D3:D4)</f>
        <v>4.1881794293409234E-4</v>
      </c>
      <c r="E2" s="7">
        <f>SUMPRODUCT(Waste_Generation_S5!B3:'Waste_Generation_S5'!B4,E3:E4)</f>
        <v>-1.2441132902843083E-4</v>
      </c>
      <c r="F2" s="7">
        <f>SUMPRODUCT(Waste_Generation_S5!B3:'Waste_Generation_S5'!B4,F3:F4)</f>
        <v>3.1211704167329423E-5</v>
      </c>
      <c r="G2" s="7">
        <f>SUMPRODUCT(Waste_Generation_S5!B3:'Waste_Generation_S5'!B4,G3:G4)</f>
        <v>3.2782049971606462E-6</v>
      </c>
      <c r="H2" s="7">
        <f>SUMPRODUCT(Waste_Generation_S5!B3:'Waste_Generation_S5'!B4,H3:H4)</f>
        <v>4.968153877125412E-5</v>
      </c>
      <c r="I2" s="7">
        <f>SUMPRODUCT(Waste_Generation_S5!B3:'Waste_Generation_S5'!B4,I3:I4)</f>
        <v>5.6725494330835532E-5</v>
      </c>
      <c r="J2" s="7">
        <f>SUMPRODUCT(Waste_Generation_S5!B3:'Waste_Generation_S5'!B4,J3:J4)</f>
        <v>7.3404622359561162E-5</v>
      </c>
      <c r="K2" s="7">
        <f>SUMPRODUCT(Waste_Generation_S5!B3:'Waste_Generation_S5'!B4,K3:K4)</f>
        <v>4.5043820416871939E-5</v>
      </c>
      <c r="L2" s="7">
        <f>SUMPRODUCT(Waste_Generation_S5!B3:'Waste_Generation_S5'!B4,L3:L4)</f>
        <v>9.1885015705620254E-5</v>
      </c>
      <c r="M2" s="7">
        <f>SUMPRODUCT(Waste_Generation_S5!B3:'Waste_Generation_S5'!B4,M3:M4)</f>
        <v>4.2108984334330516E-4</v>
      </c>
      <c r="N2" s="7">
        <f>SUMPRODUCT(Waste_Generation_S5!B3:'Waste_Generation_S5'!B4,N3:N4)</f>
        <v>5.5654690762077691E-5</v>
      </c>
      <c r="O2" s="7">
        <f>SUMPRODUCT(Waste_Generation_S5!B3:'Waste_Generation_S5'!B4,O3:O4)</f>
        <v>6.7485792688328947E-4</v>
      </c>
      <c r="P2" s="7">
        <f>SUMPRODUCT(Waste_Generation_S5!B3:'Waste_Generation_S5'!B4,P3:P4)</f>
        <v>3.9664542716750201E-5</v>
      </c>
      <c r="Q2" s="7">
        <f>SUMPRODUCT(Waste_Generation_S5!B3:'Waste_Generation_S5'!B4,Q3:Q4)</f>
        <v>4.4711544979332501E-5</v>
      </c>
    </row>
    <row r="3" spans="1:17" x14ac:dyDescent="0.35">
      <c r="A3" s="5" t="s">
        <v>2</v>
      </c>
      <c r="B3" s="7">
        <f>SUMPRODUCT(OEV_materials_db2!B2:'OEV_materials_db2'!B3,Waste_Composition_S5!B2:'Waste_Composition_S5'!B3)</f>
        <v>3.1037865020714164E-5</v>
      </c>
      <c r="C3" s="7">
        <f>SUMPRODUCT(OEV_materials_db2!C2:'OEV_materials_db2'!C3,Waste_Composition_S5!B2:'Waste_Composition_S5'!B3)</f>
        <v>1.5712450352964824E-6</v>
      </c>
      <c r="D3" s="7">
        <f>SUMPRODUCT(OEV_materials_db2!D2:'OEV_materials_db2'!D3,Waste_Composition_S5!B2:'Waste_Composition_S5'!B3)</f>
        <v>4.6022938238677073E-4</v>
      </c>
      <c r="E3" s="7">
        <f>SUMPRODUCT(OEV_materials_db2!E2:'OEV_materials_db2'!E3,Waste_Composition_S5!B2:'Waste_Composition_S5'!B3)</f>
        <v>-8.5020857476830598E-5</v>
      </c>
      <c r="F3" s="7">
        <f>SUMPRODUCT(OEV_materials_db2!F2:'OEV_materials_db2'!F3,Waste_Composition_S5!B2:'Waste_Composition_S5'!B3)</f>
        <v>3.0738043887145291E-5</v>
      </c>
      <c r="G3" s="7">
        <f>SUMPRODUCT(OEV_materials_db2!G2:'OEV_materials_db2'!G3,Waste_Composition_S5!B2:'Waste_Composition_S5'!B3)</f>
        <v>3.3849185795721086E-6</v>
      </c>
      <c r="H3" s="7">
        <f>SUMPRODUCT(OEV_materials_db2!H2:'OEV_materials_db2'!H3,Waste_Composition_S5!B2:'Waste_Composition_S5'!B3)</f>
        <v>5.2780971463774827E-5</v>
      </c>
      <c r="I3" s="7">
        <f>SUMPRODUCT(OEV_materials_db2!I2:'OEV_materials_db2'!I3,Waste_Composition_S5!B2:'Waste_Composition_S5'!B3)</f>
        <v>5.5676674912128185E-5</v>
      </c>
      <c r="J3" s="7">
        <f>SUMPRODUCT(OEV_materials_db2!J2:'OEV_materials_db2'!J3,Waste_Composition_S5!B2:'Waste_Composition_S5'!B3)</f>
        <v>7.1510146650749214E-5</v>
      </c>
      <c r="K3" s="7">
        <f>SUMPRODUCT(OEV_materials_db2!K2:'OEV_materials_db2'!K3,Waste_Composition_S5!B2:'Waste_Composition_S5'!B3)</f>
        <v>4.5618639676522583E-5</v>
      </c>
      <c r="L3" s="7">
        <f>SUMPRODUCT(OEV_materials_db2!L2:'OEV_materials_db2'!L3,Waste_Composition_S5!B2:'Waste_Composition_S5'!B3)</f>
        <v>8.948581225305716E-5</v>
      </c>
      <c r="M3" s="7">
        <f>SUMPRODUCT(OEV_materials_db2!M2:'OEV_materials_db2'!M3,Waste_Composition_S5!B2:'Waste_Composition_S5'!B3)</f>
        <v>5.1949368026863558E-4</v>
      </c>
      <c r="N3" s="7">
        <f>SUMPRODUCT(OEV_materials_db2!N2:'OEV_materials_db2'!N3,Waste_Composition_S5!B2:'Waste_Composition_S5'!B3)</f>
        <v>6.1703182558750183E-5</v>
      </c>
      <c r="O3" s="7">
        <f>SUMPRODUCT(OEV_materials_db2!O2:'OEV_materials_db2'!O3,Waste_Composition_S5!B2:'Waste_Composition_S5'!B3)</f>
        <v>6.6929007043712153E-4</v>
      </c>
      <c r="P3" s="7">
        <f>SUMPRODUCT(OEV_materials_db2!P2:'OEV_materials_db2'!P3,Waste_Composition_S5!B2:'Waste_Composition_S5'!B3)</f>
        <v>4.2012272825636483E-5</v>
      </c>
      <c r="Q3" s="7">
        <f>SUMPRODUCT(OEV_materials_db2!Q2:'OEV_materials_db2'!Q3,Waste_Composition_S5!B2:'Waste_Composition_S5'!B3)</f>
        <v>4.6704831093110346E-5</v>
      </c>
    </row>
    <row r="4" spans="1:17" x14ac:dyDescent="0.35">
      <c r="A4" s="5" t="s">
        <v>3</v>
      </c>
      <c r="B4" s="7">
        <f>SUMPRODUCT(OEV_materials_db2!B2:'OEV_materials_db2'!B3,Waste_Composition_S5!C2:'Waste_Composition_S5'!C3)</f>
        <v>3.0487992692021535E-5</v>
      </c>
      <c r="C4" s="7">
        <f>SUMPRODUCT(OEV_materials_db2!C2:'OEV_materials_db2'!C3,Waste_Composition_S5!C2:'Waste_Composition_S5'!C3)</f>
        <v>1.5041998424292513E-6</v>
      </c>
      <c r="D4" s="7">
        <f>SUMPRODUCT(OEV_materials_db2!D2:'OEV_materials_db2'!D3,Waste_Composition_S5!C2:'Waste_Composition_S5'!C3)</f>
        <v>4.084650830709227E-4</v>
      </c>
      <c r="E4" s="7">
        <f>SUMPRODUCT(OEV_materials_db2!E2:'OEV_materials_db2'!E3,Waste_Composition_S5!C2:'Waste_Composition_S5'!C3)</f>
        <v>-1.3425894691633088E-4</v>
      </c>
      <c r="F4" s="7">
        <f>SUMPRODUCT(OEV_materials_db2!F2:'OEV_materials_db2'!F3,Waste_Composition_S5!C2:'Waste_Composition_S5'!C3)</f>
        <v>3.1330119237375453E-5</v>
      </c>
      <c r="G4" s="7">
        <f>SUMPRODUCT(OEV_materials_db2!G2:'OEV_materials_db2'!G3,Waste_Composition_S5!C2:'Waste_Composition_S5'!C3)</f>
        <v>3.25152660155778E-6</v>
      </c>
      <c r="H4" s="7">
        <f>SUMPRODUCT(OEV_materials_db2!H2:'OEV_materials_db2'!H3,Waste_Composition_S5!C2:'Waste_Composition_S5'!C3)</f>
        <v>4.8906680598123936E-5</v>
      </c>
      <c r="I4" s="7">
        <f>SUMPRODUCT(OEV_materials_db2!I2:'OEV_materials_db2'!I3,Waste_Composition_S5!C2:'Waste_Composition_S5'!C3)</f>
        <v>5.6987699185512366E-5</v>
      </c>
      <c r="J4" s="7">
        <f>SUMPRODUCT(OEV_materials_db2!J2:'OEV_materials_db2'!J3,Waste_Composition_S5!C2:'Waste_Composition_S5'!C3)</f>
        <v>7.3878241286764142E-5</v>
      </c>
      <c r="K4" s="7">
        <f>SUMPRODUCT(OEV_materials_db2!K2:'OEV_materials_db2'!K3,Waste_Composition_S5!C2:'Waste_Composition_S5'!C3)</f>
        <v>4.4900115601959273E-5</v>
      </c>
      <c r="L4" s="7">
        <f>SUMPRODUCT(OEV_materials_db2!L2:'OEV_materials_db2'!L3,Waste_Composition_S5!C2:'Waste_Composition_S5'!C3)</f>
        <v>9.2484816568761018E-5</v>
      </c>
      <c r="M4" s="7">
        <f>SUMPRODUCT(OEV_materials_db2!M2:'OEV_materials_db2'!M3,Waste_Composition_S5!C2:'Waste_Composition_S5'!C3)</f>
        <v>3.964888841119725E-4</v>
      </c>
      <c r="N4" s="7">
        <f>SUMPRODUCT(OEV_materials_db2!N2:'OEV_materials_db2'!N3,Waste_Composition_S5!C2:'Waste_Composition_S5'!C3)</f>
        <v>5.4142567812909563E-5</v>
      </c>
      <c r="O4" s="7">
        <f>SUMPRODUCT(OEV_materials_db2!O2:'OEV_materials_db2'!O3,Waste_Composition_S5!C2:'Waste_Composition_S5'!C3)</f>
        <v>6.7624989099483138E-4</v>
      </c>
      <c r="P4" s="7">
        <f>SUMPRODUCT(OEV_materials_db2!P2:'OEV_materials_db2'!P3,Waste_Composition_S5!C2:'Waste_Composition_S5'!C3)</f>
        <v>3.9077610189528624E-5</v>
      </c>
      <c r="Q4" s="7">
        <f>SUMPRODUCT(OEV_materials_db2!Q2:'OEV_materials_db2'!Q3,Waste_Composition_S5!C2:'Waste_Composition_S5'!C3)</f>
        <v>4.421322345088804E-5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VLOOKUP("BWM",Waste_Generation_default!A1:C100,3,FALSE)*-1</f>
        <v>-1500</v>
      </c>
    </row>
    <row r="3" spans="1:2" x14ac:dyDescent="0.35">
      <c r="A3" s="5" t="s">
        <v>2</v>
      </c>
      <c r="B3" s="7">
        <f>B2*LCI_db2_default!AB3*LCI_db2_default!AB2</f>
        <v>-300</v>
      </c>
    </row>
    <row r="4" spans="1:2" x14ac:dyDescent="0.35">
      <c r="A4" s="5" t="s">
        <v>3</v>
      </c>
      <c r="B4" s="7">
        <f>B2*LCI_db2_default!AB4*LCI_db2_default!AB2</f>
        <v>-1200</v>
      </c>
    </row>
    <row r="5" spans="1:2" ht="26.5" x14ac:dyDescent="0.35">
      <c r="A5" s="5" t="s">
        <v>48</v>
      </c>
      <c r="B5" s="7">
        <f>B3*LCI_db2_default!AB6*LCI_db2_default!AB5</f>
        <v>-240</v>
      </c>
    </row>
    <row r="6" spans="1:2" ht="26.5" x14ac:dyDescent="0.35">
      <c r="A6" s="5" t="s">
        <v>49</v>
      </c>
      <c r="B6" s="7">
        <f>B3*LCI_db2_default!AB7*LCI_db2_default!AB5</f>
        <v>-60</v>
      </c>
    </row>
    <row r="7" spans="1:2" ht="39.5" x14ac:dyDescent="0.35">
      <c r="A7" s="5" t="s">
        <v>50</v>
      </c>
      <c r="B7" s="7">
        <f>B5*LCI_db2_default!AB9*LCI_db2_default!AB8</f>
        <v>-240</v>
      </c>
    </row>
    <row r="8" spans="1:2" ht="52.5" x14ac:dyDescent="0.35">
      <c r="A8" s="5" t="s">
        <v>51</v>
      </c>
      <c r="B8" s="7">
        <f>B6*LCI_db2_default!AB11*LCI_db2_default!AB10</f>
        <v>-60</v>
      </c>
    </row>
    <row r="9" spans="1:2" ht="26.5" x14ac:dyDescent="0.35">
      <c r="A9" s="5" t="s">
        <v>52</v>
      </c>
      <c r="B9" s="7">
        <f>B4*LCI_db2_default!AB13*LCI_db2_default!AB12</f>
        <v>-720</v>
      </c>
    </row>
    <row r="10" spans="1:2" ht="26.5" x14ac:dyDescent="0.35">
      <c r="A10" s="5" t="s">
        <v>53</v>
      </c>
      <c r="B10" s="7">
        <f>B4*LCI_db2_default!AB14*LCI_db2_default!AB12</f>
        <v>-480</v>
      </c>
    </row>
    <row r="11" spans="1:2" ht="52.5" x14ac:dyDescent="0.35">
      <c r="A11" s="5" t="s">
        <v>54</v>
      </c>
      <c r="B11" s="7">
        <f>B9*LCI_db2_default!AB16*LCI_db2_default!AB15</f>
        <v>-360</v>
      </c>
    </row>
    <row r="12" spans="1:2" ht="52.5" x14ac:dyDescent="0.35">
      <c r="A12" s="5" t="s">
        <v>55</v>
      </c>
      <c r="B12" s="7">
        <f>B9*LCI_db2_default!AB17*LCI_db2_default!AB15</f>
        <v>-360</v>
      </c>
    </row>
    <row r="13" spans="1:2" ht="65.5" x14ac:dyDescent="0.35">
      <c r="A13" s="5" t="s">
        <v>56</v>
      </c>
      <c r="B13" s="7">
        <f>B9*LCI_db2_default!AB18*LCI_db2_default!AB15+B10*LCI_db2_default!AB23*LCI_db2_default!AB20</f>
        <v>24</v>
      </c>
    </row>
    <row r="14" spans="1:2" ht="65.5" x14ac:dyDescent="0.35">
      <c r="A14" s="5" t="s">
        <v>57</v>
      </c>
      <c r="B14" s="7">
        <f>B9*LCI_db2_default!AB19*LCI_db2_default!AB15+B10*LCI_db2_default!AB24*LCI_db2_default!AB20</f>
        <v>120</v>
      </c>
    </row>
    <row r="15" spans="1:2" ht="52.5" x14ac:dyDescent="0.35">
      <c r="A15" s="5" t="s">
        <v>58</v>
      </c>
      <c r="B15" s="7">
        <f>B10*LCI_db2_default!AB21*LCI_db2_default!AB20</f>
        <v>-240</v>
      </c>
    </row>
    <row r="16" spans="1:2" ht="52.5" x14ac:dyDescent="0.35">
      <c r="A16" s="5" t="s">
        <v>59</v>
      </c>
      <c r="B16" s="7">
        <f>B10*LCI_db2_default!AB22*LCI_db2_default!AB20</f>
        <v>-240</v>
      </c>
    </row>
    <row r="17" spans="1:2" ht="65.5" x14ac:dyDescent="0.35">
      <c r="A17" s="5" t="s">
        <v>60</v>
      </c>
      <c r="B17" s="7">
        <f>B7*LCI_db2_default!AB26*LCI_db2_default!AB25+B8*LCI_db2_default!AB70*LCI_db2_default!AB69</f>
        <v>-0.33599999999999997</v>
      </c>
    </row>
    <row r="18" spans="1:2" ht="65.5" x14ac:dyDescent="0.35">
      <c r="A18" s="5" t="s">
        <v>61</v>
      </c>
      <c r="B18" s="7">
        <f>B7*LCI_db2_default!AB27*LCI_db2_default!AB25+B8*LCI_db2_default!AB71*LCI_db2_default!AB69</f>
        <v>0.33599999999999997</v>
      </c>
    </row>
    <row r="19" spans="1:2" ht="65.5" x14ac:dyDescent="0.35">
      <c r="A19" s="5" t="s">
        <v>62</v>
      </c>
      <c r="B19" s="7">
        <f>B7*LCI_db2_default!AB28*LCI_db2_default!AB25+B8*LCI_db2_default!AB72*LCI_db2_default!AB69</f>
        <v>0.33599999999999997</v>
      </c>
    </row>
    <row r="20" spans="1:2" ht="65.5" x14ac:dyDescent="0.35">
      <c r="A20" s="5" t="s">
        <v>63</v>
      </c>
      <c r="B20" s="7">
        <f>B7*LCI_db2_default!AB29*LCI_db2_default!AB25+B8*LCI_db2_default!AB73*LCI_db2_default!AB69+B11*LCI_db2_default!AB44*LCI_db2_default!AB38+B15*LCI_db2_default!AB88*LCI_db2_default!AB82</f>
        <v>-780</v>
      </c>
    </row>
    <row r="21" spans="1:2" ht="78.5" x14ac:dyDescent="0.35">
      <c r="A21" s="5" t="s">
        <v>64</v>
      </c>
      <c r="B21" s="7">
        <f>B7*LCI_db2_default!AB30*LCI_db2_default!AB25+B8*LCI_db2_default!AB74*LCI_db2_default!AB69+B11*LCI_db2_default!AB45*LCI_db2_default!AB38+B12*LCI_db2_default!AB65*LCI_db2_default!AB51+B15*LCI_db2_default!AB89*LCI_db2_default!AB82+B16*LCI_db2_default!AB109*LCI_db2_default!AB95</f>
        <v>5.2927200000000008E-2</v>
      </c>
    </row>
    <row r="22" spans="1:2" ht="78.5" x14ac:dyDescent="0.35">
      <c r="A22" s="5" t="s">
        <v>65</v>
      </c>
      <c r="B22" s="7">
        <f>B7*LCI_db2_default!AB31*LCI_db2_default!AB25+B8*LCI_db2_default!AB75*LCI_db2_default!AB69+B11*LCI_db2_default!AB46*LCI_db2_default!AB38+B12*LCI_db2_default!AB64*LCI_db2_default!AB51+B15*LCI_db2_default!AB90*LCI_db2_default!AB82+B16*LCI_db2_default!AB108*LCI_db2_default!AB95</f>
        <v>301.97999999999996</v>
      </c>
    </row>
    <row r="23" spans="1:2" ht="78.5" x14ac:dyDescent="0.35">
      <c r="A23" s="5" t="s">
        <v>66</v>
      </c>
      <c r="B23" s="7">
        <f>B7*LCI_db2_default!AB32*LCI_db2_default!AB25+B8*LCI_db2_default!AB76*LCI_db2_default!AB69</f>
        <v>46.14</v>
      </c>
    </row>
    <row r="24" spans="1:2" ht="78.5" x14ac:dyDescent="0.35">
      <c r="A24" s="5" t="s">
        <v>67</v>
      </c>
      <c r="B24" s="7">
        <f>B7*LCI_db2_default!AB33*LCI_db2_default!AB25+B8*LCI_db2_default!AB77*LCI_db2_default!AB69</f>
        <v>0</v>
      </c>
    </row>
    <row r="25" spans="1:2" ht="78.5" x14ac:dyDescent="0.35">
      <c r="A25" s="5" t="s">
        <v>68</v>
      </c>
      <c r="B25" s="7">
        <f>B7*LCI_db2_default!AB34*LCI_db2_default!AB25+B8*LCI_db2_default!AB78*LCI_db2_default!AB69</f>
        <v>2.952</v>
      </c>
    </row>
    <row r="26" spans="1:2" ht="78.5" x14ac:dyDescent="0.35">
      <c r="A26" s="5" t="s">
        <v>69</v>
      </c>
      <c r="B26" s="7">
        <f>B7*LCI_db2_default!AB35*LCI_db2_default!AB25+B8*LCI_db2_default!AB79*LCI_db2_default!AB69+B11*LCI_db2_default!AB48*LCI_db2_default!AB38+B12*LCI_db2_default!AB60*LCI_db2_default!AB51+B15*LCI_db2_default!AB92*LCI_db2_default!AB82+B16*LCI_db2_default!AB104*LCI_db2_default!AB95</f>
        <v>2.0540699999999998</v>
      </c>
    </row>
    <row r="27" spans="1:2" ht="78.5" x14ac:dyDescent="0.35">
      <c r="A27" s="5" t="s">
        <v>70</v>
      </c>
      <c r="B27" s="7">
        <f>B7*LCI_db2_default!AB36*LCI_db2_default!AB25+B8*LCI_db2_default!AB80*LCI_db2_default!AB69</f>
        <v>0.16807800000000001</v>
      </c>
    </row>
    <row r="28" spans="1:2" ht="78.5" x14ac:dyDescent="0.35">
      <c r="A28" s="5" t="s">
        <v>71</v>
      </c>
      <c r="B28" s="7">
        <f>B7*LCI_db2_default!AB37*LCI_db2_default!AB25+B8*LCI_db2_default!AB81*LCI_db2_default!AB69+B11*LCI_db2_default!AB50*LCI_db2_default!AB38+B15*LCI_db2_default!AB94*LCI_db2_default!AB82</f>
        <v>0.42702899999999999</v>
      </c>
    </row>
    <row r="29" spans="1:2" ht="65.5" x14ac:dyDescent="0.35">
      <c r="A29" s="5" t="s">
        <v>72</v>
      </c>
      <c r="B29" s="7">
        <f>B11*LCI_db2_default!AB39*LCI_db2_default!AB38+B15*LCI_db2_default!AB83*LCI_db2_default!AB82</f>
        <v>-1.1099999999999999E-2</v>
      </c>
    </row>
    <row r="30" spans="1:2" ht="65.5" x14ac:dyDescent="0.35">
      <c r="A30" s="5" t="s">
        <v>73</v>
      </c>
      <c r="B30" s="7">
        <f>B11*LCI_db2_default!AB40*LCI_db2_default!AB38+B12*LCI_db2_default!AB54*LCI_db2_default!AB51+B15*LCI_db2_default!AB84*LCI_db2_default!AB82+B16*LCI_db2_default!AB98*LCI_db2_default!AB95</f>
        <v>-0.27</v>
      </c>
    </row>
    <row r="31" spans="1:2" ht="65.5" x14ac:dyDescent="0.35">
      <c r="A31" s="5" t="s">
        <v>74</v>
      </c>
      <c r="B31" s="7">
        <f>B11*LCI_db2_default!AB41*LCI_db2_default!AB38+B15*LCI_db2_default!AB85*LCI_db2_default!AB82</f>
        <v>4.4460000000000003E-6</v>
      </c>
    </row>
    <row r="32" spans="1:2" ht="65.5" x14ac:dyDescent="0.35">
      <c r="A32" s="5" t="s">
        <v>75</v>
      </c>
      <c r="B32" s="7">
        <f>B11*LCI_db2_default!AB42*LCI_db2_default!AB38+B12*LCI_db2_default!AB55*LCI_db2_default!AB51+B15*LCI_db2_default!AB86*LCI_db2_default!AB82+B16*LCI_db2_default!AB99*LCI_db2_default!AB95</f>
        <v>8.3610000000000007</v>
      </c>
    </row>
    <row r="33" spans="1:2" ht="65.5" x14ac:dyDescent="0.35">
      <c r="A33" s="5" t="s">
        <v>76</v>
      </c>
      <c r="B33" s="7">
        <f>B11*LCI_db2_default!AB43*LCI_db2_default!AB38+B12*LCI_db2_default!AB53*LCI_db2_default!AB51+B15*LCI_db2_default!AB87*LCI_db2_default!AB82+B16*LCI_db2_default!AB97*LCI_db2_default!AB95</f>
        <v>0.42253521126760563</v>
      </c>
    </row>
    <row r="34" spans="1:2" ht="78.5" x14ac:dyDescent="0.35">
      <c r="A34" s="5" t="s">
        <v>77</v>
      </c>
      <c r="B34" s="7">
        <f>B11*LCI_db2_default!AB47*LCI_db2_default!AB38+B12*LCI_db2_default!AB63*LCI_db2_default!AB51+B15*LCI_db2_default!AB91*LCI_db2_default!AB82+B16*LCI_db2_default!AB107*LCI_db2_default!AB95</f>
        <v>0.36936000000000002</v>
      </c>
    </row>
    <row r="35" spans="1:2" ht="78.5" x14ac:dyDescent="0.35">
      <c r="A35" s="5" t="s">
        <v>78</v>
      </c>
      <c r="B35" s="7">
        <f>B11*LCI_db2_default!AB49*LCI_db2_default!AB38+B15*LCI_db2_default!AB93*LCI_db2_default!AB82</f>
        <v>7.4999999999999997E-2</v>
      </c>
    </row>
    <row r="36" spans="1:2" ht="65.5" x14ac:dyDescent="0.35">
      <c r="A36" s="5" t="s">
        <v>79</v>
      </c>
      <c r="B36" s="7">
        <f>B12*LCI_db2_default!AB52*LCI_db2_default!AB51+B16*LCI_db2_default!AB96*LCI_db2_default!AB95</f>
        <v>1.0019999999999999E-6</v>
      </c>
    </row>
    <row r="37" spans="1:2" ht="65.5" x14ac:dyDescent="0.35">
      <c r="A37" s="5" t="s">
        <v>80</v>
      </c>
      <c r="B37" s="7">
        <f>B12*LCI_db2_default!AB56*LCI_db2_default!AB51+B16*LCI_db2_default!AB100*LCI_db2_default!AB95</f>
        <v>144.96</v>
      </c>
    </row>
    <row r="38" spans="1:2" ht="65.5" x14ac:dyDescent="0.35">
      <c r="A38" s="5" t="s">
        <v>81</v>
      </c>
      <c r="B38" s="7">
        <f>B12*LCI_db2_default!AB57*LCI_db2_default!AB51+B16*LCI_db2_default!AB101*LCI_db2_default!AB95</f>
        <v>135</v>
      </c>
    </row>
    <row r="39" spans="1:2" ht="65.5" x14ac:dyDescent="0.35">
      <c r="A39" s="5" t="s">
        <v>82</v>
      </c>
      <c r="B39" s="7">
        <f>B12*LCI_db2_default!AB58*LCI_db2_default!AB51+B16*LCI_db2_default!AB102*LCI_db2_default!AB95</f>
        <v>-372</v>
      </c>
    </row>
    <row r="40" spans="1:2" ht="65.5" x14ac:dyDescent="0.35">
      <c r="A40" s="5" t="s">
        <v>83</v>
      </c>
      <c r="B40" s="7">
        <f>B12*LCI_db2_default!AB59*LCI_db2_default!AB51+B16*LCI_db2_default!AB103*LCI_db2_default!AB95</f>
        <v>-60</v>
      </c>
    </row>
    <row r="41" spans="1:2" ht="78.5" x14ac:dyDescent="0.35">
      <c r="A41" s="5" t="s">
        <v>84</v>
      </c>
      <c r="B41" s="7">
        <f>B12*LCI_db2_default!AB61*LCI_db2_default!AB51+B16*LCI_db2_default!AB105*LCI_db2_default!AB95</f>
        <v>5.5679999999999995E-5</v>
      </c>
    </row>
    <row r="42" spans="1:2" ht="78.5" x14ac:dyDescent="0.35">
      <c r="A42" s="5" t="s">
        <v>85</v>
      </c>
      <c r="B42" s="7">
        <f>B12*LCI_db2_default!AB62*LCI_db2_default!AB51+B16*LCI_db2_default!AB106*LCI_db2_default!AB95</f>
        <v>4.2240000000000002E-5</v>
      </c>
    </row>
    <row r="43" spans="1:2" ht="78.5" x14ac:dyDescent="0.35">
      <c r="A43" s="5" t="s">
        <v>86</v>
      </c>
      <c r="B43" s="7">
        <f>B12*LCI_db2_default!AB66*LCI_db2_default!AB51+B16*LCI_db2_default!AB110*LCI_db2_default!AB95</f>
        <v>6.539999999999999E-5</v>
      </c>
    </row>
    <row r="44" spans="1:2" ht="78.5" x14ac:dyDescent="0.35">
      <c r="A44" s="5" t="s">
        <v>87</v>
      </c>
      <c r="B44" s="7">
        <f>B12*LCI_db2_default!AB67*LCI_db2_default!AB51+B16*LCI_db2_default!AB111*LCI_db2_default!AB95</f>
        <v>1.7819999999999999E-3</v>
      </c>
    </row>
    <row r="45" spans="1:2" ht="78.5" x14ac:dyDescent="0.35">
      <c r="A45" s="5" t="s">
        <v>88</v>
      </c>
      <c r="B45" s="7">
        <f>B12*LCI_db2_default!AB68*LCI_db2_default!AB51+B16*LCI_db2_default!AB112*LCI_db2_default!AB95</f>
        <v>5.5679999999999995E-5</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VLOOKUP("PW1",Waste_Generation_default!A1:C100,3,FALSE)*-1</f>
        <v>-300</v>
      </c>
    </row>
    <row r="4" spans="1:2" x14ac:dyDescent="0.35">
      <c r="A4" s="5" t="s">
        <v>3</v>
      </c>
      <c r="B4" s="7">
        <v>0</v>
      </c>
    </row>
    <row r="5" spans="1:2" ht="26.5" x14ac:dyDescent="0.35">
      <c r="A5" s="5" t="s">
        <v>48</v>
      </c>
      <c r="B5" s="7">
        <f>B3*LCI_db2_default!AB6*LCI_db2_default!AB5</f>
        <v>-240</v>
      </c>
    </row>
    <row r="6" spans="1:2" ht="26.5" x14ac:dyDescent="0.35">
      <c r="A6" s="5" t="s">
        <v>49</v>
      </c>
      <c r="B6" s="7">
        <f>B3*LCI_db2_default!AB7*LCI_db2_default!AB5</f>
        <v>-60</v>
      </c>
    </row>
    <row r="7" spans="1:2" ht="39.5" x14ac:dyDescent="0.35">
      <c r="A7" s="5" t="s">
        <v>50</v>
      </c>
      <c r="B7" s="7">
        <f>B5*LCI_db2_default!AB9*LCI_db2_default!AB8</f>
        <v>-240</v>
      </c>
    </row>
    <row r="8" spans="1:2" ht="52.5" x14ac:dyDescent="0.35">
      <c r="A8" s="5" t="s">
        <v>51</v>
      </c>
      <c r="B8" s="7">
        <f>B6*LCI_db2_default!AB11*LCI_db2_default!AB10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B7*LCI_db2_default!AB26*LCI_db2_default!AB25+B8*LCI_db2_default!AB70*LCI_db2_default!AB69</f>
        <v>-0.33599999999999997</v>
      </c>
    </row>
    <row r="18" spans="1:2" ht="65.5" x14ac:dyDescent="0.35">
      <c r="A18" s="5" t="s">
        <v>61</v>
      </c>
      <c r="B18" s="7">
        <f>B7*LCI_db2_default!AB27*LCI_db2_default!AB25+B8*LCI_db2_default!AB71*LCI_db2_default!AB69</f>
        <v>0.33599999999999997</v>
      </c>
    </row>
    <row r="19" spans="1:2" ht="65.5" x14ac:dyDescent="0.35">
      <c r="A19" s="5" t="s">
        <v>62</v>
      </c>
      <c r="B19" s="7">
        <f>B7*LCI_db2_default!AB28*LCI_db2_default!AB25+B8*LCI_db2_default!AB72*LCI_db2_default!AB69</f>
        <v>0.33599999999999997</v>
      </c>
    </row>
    <row r="20" spans="1:2" ht="65.5" x14ac:dyDescent="0.35">
      <c r="A20" s="5" t="s">
        <v>63</v>
      </c>
      <c r="B20" s="7">
        <f>B7*LCI_db2_default!AB29*LCI_db2_default!AB25+B8*LCI_db2_default!AB73*LCI_db2_default!AB69</f>
        <v>-240</v>
      </c>
    </row>
    <row r="21" spans="1:2" ht="78.5" x14ac:dyDescent="0.35">
      <c r="A21" s="5" t="s">
        <v>64</v>
      </c>
      <c r="B21" s="7">
        <f>B7*LCI_db2_default!AB30*LCI_db2_default!AB25+B8*LCI_db2_default!AB74*LCI_db2_default!AB69</f>
        <v>1.81272E-2</v>
      </c>
    </row>
    <row r="22" spans="1:2" ht="78.5" x14ac:dyDescent="0.35">
      <c r="A22" s="5" t="s">
        <v>65</v>
      </c>
      <c r="B22" s="7">
        <f>B7*LCI_db2_default!AB31*LCI_db2_default!AB25+B8*LCI_db2_default!AB75*LCI_db2_default!AB69</f>
        <v>43.980000000000004</v>
      </c>
    </row>
    <row r="23" spans="1:2" ht="78.5" x14ac:dyDescent="0.35">
      <c r="A23" s="5" t="s">
        <v>66</v>
      </c>
      <c r="B23" s="7">
        <f>B7*LCI_db2_default!AB32*LCI_db2_default!AB25+B8*LCI_db2_default!AB76*LCI_db2_default!AB69</f>
        <v>46.14</v>
      </c>
    </row>
    <row r="24" spans="1:2" ht="78.5" x14ac:dyDescent="0.35">
      <c r="A24" s="5" t="s">
        <v>67</v>
      </c>
      <c r="B24" s="7">
        <f>B7*LCI_db2_default!AB33*LCI_db2_default!AB25+B8*LCI_db2_default!AB77*LCI_db2_default!AB69</f>
        <v>0</v>
      </c>
    </row>
    <row r="25" spans="1:2" ht="78.5" x14ac:dyDescent="0.35">
      <c r="A25" s="5" t="s">
        <v>68</v>
      </c>
      <c r="B25" s="7">
        <f>B7*LCI_db2_default!AB34*LCI_db2_default!AB25+B8*LCI_db2_default!AB78*LCI_db2_default!AB69</f>
        <v>2.952</v>
      </c>
    </row>
    <row r="26" spans="1:2" ht="78.5" x14ac:dyDescent="0.35">
      <c r="A26" s="5" t="s">
        <v>69</v>
      </c>
      <c r="B26" s="7">
        <f>B7*LCI_db2_default!AB35*LCI_db2_default!AB25+B8*LCI_db2_default!AB79*LCI_db2_default!AB69</f>
        <v>1.4070000000000001E-2</v>
      </c>
    </row>
    <row r="27" spans="1:2" ht="78.5" x14ac:dyDescent="0.35">
      <c r="A27" s="5" t="s">
        <v>70</v>
      </c>
      <c r="B27" s="7">
        <f>B7*LCI_db2_default!AB36*LCI_db2_default!AB25+B8*LCI_db2_default!AB80*LCI_db2_default!AB69</f>
        <v>0.16807800000000001</v>
      </c>
    </row>
    <row r="28" spans="1:2" ht="78.5" x14ac:dyDescent="0.35">
      <c r="A28" s="5" t="s">
        <v>71</v>
      </c>
      <c r="B28" s="7">
        <f>B7*LCI_db2_default!AB37*LCI_db2_default!AB25+B8*LCI_db2_default!AB81*LCI_db2_default!AB69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VLOOKUP("PW2",Waste_Generation_default!A1:C100,3,FALSE)*-1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B4*LCI_db2_default!AB13*LCI_db2_default!AB12</f>
        <v>-720</v>
      </c>
    </row>
    <row r="10" spans="1:2" ht="26.5" x14ac:dyDescent="0.35">
      <c r="A10" s="5" t="s">
        <v>53</v>
      </c>
      <c r="B10" s="7">
        <f>B4*LCI_db2_default!AB14*LCI_db2_default!AB12</f>
        <v>-480</v>
      </c>
    </row>
    <row r="11" spans="1:2" ht="52.5" x14ac:dyDescent="0.35">
      <c r="A11" s="5" t="s">
        <v>54</v>
      </c>
      <c r="B11" s="7">
        <f>B9*LCI_db2_default!AB16*LCI_db2_default!AB15</f>
        <v>-360</v>
      </c>
    </row>
    <row r="12" spans="1:2" ht="52.5" x14ac:dyDescent="0.35">
      <c r="A12" s="5" t="s">
        <v>55</v>
      </c>
      <c r="B12" s="7">
        <f>B9*LCI_db2_default!AB17*LCI_db2_default!AB15</f>
        <v>-360</v>
      </c>
    </row>
    <row r="13" spans="1:2" ht="65.5" x14ac:dyDescent="0.35">
      <c r="A13" s="5" t="s">
        <v>56</v>
      </c>
      <c r="B13" s="7">
        <f>B9*LCI_db2_default!AB18*LCI_db2_default!AB15+B10*LCI_db2_default!AB23*LCI_db2_default!AB20</f>
        <v>24</v>
      </c>
    </row>
    <row r="14" spans="1:2" ht="65.5" x14ac:dyDescent="0.35">
      <c r="A14" s="5" t="s">
        <v>57</v>
      </c>
      <c r="B14" s="7">
        <f>B9*LCI_db2_default!AB19*LCI_db2_default!AB15+B10*LCI_db2_default!AB24*LCI_db2_default!AB20</f>
        <v>120</v>
      </c>
    </row>
    <row r="15" spans="1:2" ht="52.5" x14ac:dyDescent="0.35">
      <c r="A15" s="5" t="s">
        <v>58</v>
      </c>
      <c r="B15" s="7">
        <f>B10*LCI_db2_default!AB21*LCI_db2_default!AB20</f>
        <v>-240</v>
      </c>
    </row>
    <row r="16" spans="1:2" ht="52.5" x14ac:dyDescent="0.35">
      <c r="A16" s="5" t="s">
        <v>59</v>
      </c>
      <c r="B16" s="7">
        <f>B10*LCI_db2_default!AB22*LCI_db2_default!AB20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B11*LCI_db2_default!AB44*LCI_db2_default!AB38+B15*LCI_db2_default!AB88*LCI_db2_default!AB82</f>
        <v>-540</v>
      </c>
    </row>
    <row r="21" spans="1:2" ht="78.5" x14ac:dyDescent="0.35">
      <c r="A21" s="5" t="s">
        <v>64</v>
      </c>
      <c r="B21" s="7">
        <f>B11*LCI_db2_default!AB45*LCI_db2_default!AB38+B12*LCI_db2_default!AB65*LCI_db2_default!AB51+B15*LCI_db2_default!AB89*LCI_db2_default!AB82+B16*LCI_db2_default!AB109*LCI_db2_default!AB95</f>
        <v>3.4799999999999998E-2</v>
      </c>
    </row>
    <row r="22" spans="1:2" ht="78.5" x14ac:dyDescent="0.35">
      <c r="A22" s="5" t="s">
        <v>65</v>
      </c>
      <c r="B22" s="7">
        <f>B11*LCI_db2_default!AB46*LCI_db2_default!AB38+B12*LCI_db2_default!AB64*LCI_db2_default!AB51+B15*LCI_db2_default!AB90*LCI_db2_default!AB82+B16*LCI_db2_default!AB108*LCI_db2_default!AB95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B11*LCI_db2_default!AB48*LCI_db2_default!AB38+B12*LCI_db2_default!AB60*LCI_db2_default!AB51+B15*LCI_db2_default!AB92*LCI_db2_default!AB82+B16*LCI_db2_default!AB104*LCI_db2_default!AB95</f>
        <v>2.0399999999999996</v>
      </c>
    </row>
    <row r="27" spans="1:2" ht="78.5" x14ac:dyDescent="0.35">
      <c r="A27" s="5" t="s">
        <v>70</v>
      </c>
      <c r="B27" s="7">
        <v>0</v>
      </c>
    </row>
    <row r="28" spans="1:2" ht="78.5" x14ac:dyDescent="0.35">
      <c r="A28" s="5" t="s">
        <v>71</v>
      </c>
      <c r="B28" s="7">
        <f>B11*LCI_db2_default!AB50*LCI_db2_default!AB38+B15*LCI_db2_default!AB94*LCI_db2_default!AB82</f>
        <v>0.42000000000000004</v>
      </c>
    </row>
    <row r="29" spans="1:2" ht="65.5" x14ac:dyDescent="0.35">
      <c r="A29" s="5" t="s">
        <v>72</v>
      </c>
      <c r="B29" s="7">
        <f>B11*LCI_db2_default!AB39*LCI_db2_default!AB38+B15*LCI_db2_default!AB83*LCI_db2_default!AB82</f>
        <v>-1.1099999999999999E-2</v>
      </c>
    </row>
    <row r="30" spans="1:2" ht="65.5" x14ac:dyDescent="0.35">
      <c r="A30" s="5" t="s">
        <v>73</v>
      </c>
      <c r="B30" s="7">
        <f>B11*LCI_db2_default!AB40*LCI_db2_default!AB38+B12*LCI_db2_default!AB54*LCI_db2_default!AB51+B15*LCI_db2_default!AB84*LCI_db2_default!AB82+B16*LCI_db2_default!AB98*LCI_db2_default!AB95</f>
        <v>-0.27</v>
      </c>
    </row>
    <row r="31" spans="1:2" ht="65.5" x14ac:dyDescent="0.35">
      <c r="A31" s="5" t="s">
        <v>74</v>
      </c>
      <c r="B31" s="7">
        <f>B11*LCI_db2_default!AB41*LCI_db2_default!AB38+B15*LCI_db2_default!AB85*LCI_db2_default!AB82</f>
        <v>4.4460000000000003E-6</v>
      </c>
    </row>
    <row r="32" spans="1:2" ht="65.5" x14ac:dyDescent="0.35">
      <c r="A32" s="5" t="s">
        <v>75</v>
      </c>
      <c r="B32" s="7">
        <f>B11*LCI_db2_default!AB42*LCI_db2_default!AB38+B12*LCI_db2_default!AB55*LCI_db2_default!AB51+B15*LCI_db2_default!AB86*LCI_db2_default!AB82+B16*LCI_db2_default!AB99*LCI_db2_default!AB95</f>
        <v>8.3610000000000007</v>
      </c>
    </row>
    <row r="33" spans="1:2" ht="65.5" x14ac:dyDescent="0.35">
      <c r="A33" s="5" t="s">
        <v>76</v>
      </c>
      <c r="B33" s="7">
        <f>B11*LCI_db2_default!AB43*LCI_db2_default!AB38+B12*LCI_db2_default!AB53*LCI_db2_default!AB51+B15*LCI_db2_default!AB87*LCI_db2_default!AB82+B16*LCI_db2_default!AB97*LCI_db2_default!AB95</f>
        <v>0.42253521126760563</v>
      </c>
    </row>
    <row r="34" spans="1:2" ht="78.5" x14ac:dyDescent="0.35">
      <c r="A34" s="5" t="s">
        <v>77</v>
      </c>
      <c r="B34" s="7">
        <f>B11*LCI_db2_default!AB47*LCI_db2_default!AB38+B12*LCI_db2_default!AB63*LCI_db2_default!AB51+B15*LCI_db2_default!AB91*LCI_db2_default!AB82+B16*LCI_db2_default!AB107*LCI_db2_default!AB95</f>
        <v>0.36936000000000002</v>
      </c>
    </row>
    <row r="35" spans="1:2" ht="78.5" x14ac:dyDescent="0.35">
      <c r="A35" s="5" t="s">
        <v>78</v>
      </c>
      <c r="B35" s="7">
        <f>B11*LCI_db2_default!AB49*LCI_db2_default!AB38+B15*LCI_db2_default!AB93*LCI_db2_default!AB82</f>
        <v>7.4999999999999997E-2</v>
      </c>
    </row>
    <row r="36" spans="1:2" ht="65.5" x14ac:dyDescent="0.35">
      <c r="A36" s="5" t="s">
        <v>79</v>
      </c>
      <c r="B36" s="7">
        <f>B12*LCI_db2_default!AB52*LCI_db2_default!AB51+B16*LCI_db2_default!AB96*LCI_db2_default!AB95</f>
        <v>1.0019999999999999E-6</v>
      </c>
    </row>
    <row r="37" spans="1:2" ht="65.5" x14ac:dyDescent="0.35">
      <c r="A37" s="5" t="s">
        <v>80</v>
      </c>
      <c r="B37" s="7">
        <f>B12*LCI_db2_default!AB56*LCI_db2_default!AB51+B16*LCI_db2_default!AB100*LCI_db2_default!AB95</f>
        <v>144.96</v>
      </c>
    </row>
    <row r="38" spans="1:2" ht="65.5" x14ac:dyDescent="0.35">
      <c r="A38" s="5" t="s">
        <v>81</v>
      </c>
      <c r="B38" s="7">
        <f>B12*LCI_db2_default!AB57*LCI_db2_default!AB51+B16*LCI_db2_default!AB101*LCI_db2_default!AB95</f>
        <v>135</v>
      </c>
    </row>
    <row r="39" spans="1:2" ht="65.5" x14ac:dyDescent="0.35">
      <c r="A39" s="5" t="s">
        <v>82</v>
      </c>
      <c r="B39" s="7">
        <f>B12*LCI_db2_default!AB58*LCI_db2_default!AB51+B16*LCI_db2_default!AB102*LCI_db2_default!AB95</f>
        <v>-372</v>
      </c>
    </row>
    <row r="40" spans="1:2" ht="65.5" x14ac:dyDescent="0.35">
      <c r="A40" s="5" t="s">
        <v>83</v>
      </c>
      <c r="B40" s="7">
        <f>B12*LCI_db2_default!AB59*LCI_db2_default!AB51+B16*LCI_db2_default!AB103*LCI_db2_default!AB95</f>
        <v>-60</v>
      </c>
    </row>
    <row r="41" spans="1:2" ht="78.5" x14ac:dyDescent="0.35">
      <c r="A41" s="5" t="s">
        <v>84</v>
      </c>
      <c r="B41" s="7">
        <f>B12*LCI_db2_default!AB61*LCI_db2_default!AB51+B16*LCI_db2_default!AB105*LCI_db2_default!AB95</f>
        <v>5.5679999999999995E-5</v>
      </c>
    </row>
    <row r="42" spans="1:2" ht="78.5" x14ac:dyDescent="0.35">
      <c r="A42" s="5" t="s">
        <v>85</v>
      </c>
      <c r="B42" s="7">
        <f>B12*LCI_db2_default!AB62*LCI_db2_default!AB51+B16*LCI_db2_default!AB106*LCI_db2_default!AB95</f>
        <v>4.2240000000000002E-5</v>
      </c>
    </row>
    <row r="43" spans="1:2" ht="78.5" x14ac:dyDescent="0.35">
      <c r="A43" s="5" t="s">
        <v>86</v>
      </c>
      <c r="B43" s="7">
        <f>B12*LCI_db2_default!AB66*LCI_db2_default!AB51+B16*LCI_db2_default!AB110*LCI_db2_default!AB95</f>
        <v>6.539999999999999E-5</v>
      </c>
    </row>
    <row r="44" spans="1:2" ht="78.5" x14ac:dyDescent="0.35">
      <c r="A44" s="5" t="s">
        <v>87</v>
      </c>
      <c r="B44" s="7">
        <f>B12*LCI_db2_default!AB67*LCI_db2_default!AB51+B16*LCI_db2_default!AB111*LCI_db2_default!AB95</f>
        <v>1.7819999999999999E-3</v>
      </c>
    </row>
    <row r="45" spans="1:2" ht="78.5" x14ac:dyDescent="0.35">
      <c r="A45" s="5" t="s">
        <v>88</v>
      </c>
      <c r="B45" s="7">
        <f>B12*LCI_db2_default!AB68*LCI_db2_default!AB51+B16*LCI_db2_default!AB112*LCI_db2_default!AB95</f>
        <v>5.5679999999999995E-5</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VLOOKUP("BWM",Waste_Generation_S1!A1:C100,3,FALSE)*-1</f>
        <v>-1500</v>
      </c>
    </row>
    <row r="3" spans="1:2" x14ac:dyDescent="0.35">
      <c r="A3" s="5" t="s">
        <v>2</v>
      </c>
      <c r="B3" s="7">
        <f>B2*LCI_db2_S1!AB3*LCI_db2_S1!AB2</f>
        <v>-300</v>
      </c>
    </row>
    <row r="4" spans="1:2" x14ac:dyDescent="0.35">
      <c r="A4" s="5" t="s">
        <v>3</v>
      </c>
      <c r="B4" s="7">
        <f>B2*LCI_db2_S1!AB4*LCI_db2_S1!AB2</f>
        <v>-1200</v>
      </c>
    </row>
    <row r="5" spans="1:2" ht="26.5" x14ac:dyDescent="0.35">
      <c r="A5" s="5" t="s">
        <v>48</v>
      </c>
      <c r="B5" s="7">
        <f>B3*LCI_db2_S1!AB6*LCI_db2_S1!AB5</f>
        <v>-240</v>
      </c>
    </row>
    <row r="6" spans="1:2" ht="26.5" x14ac:dyDescent="0.35">
      <c r="A6" s="5" t="s">
        <v>49</v>
      </c>
      <c r="B6" s="7">
        <f>B3*LCI_db2_S1!AB7*LCI_db2_S1!AB5</f>
        <v>-60</v>
      </c>
    </row>
    <row r="7" spans="1:2" ht="39.5" x14ac:dyDescent="0.35">
      <c r="A7" s="5" t="s">
        <v>50</v>
      </c>
      <c r="B7" s="7">
        <f>B5*LCI_db2_S1!AB9*LCI_db2_S1!AB8</f>
        <v>-240</v>
      </c>
    </row>
    <row r="8" spans="1:2" ht="52.5" x14ac:dyDescent="0.35">
      <c r="A8" s="5" t="s">
        <v>51</v>
      </c>
      <c r="B8" s="7">
        <f>B6*LCI_db2_S1!AB11*LCI_db2_S1!AB10</f>
        <v>-60</v>
      </c>
    </row>
    <row r="9" spans="1:2" ht="26.5" x14ac:dyDescent="0.35">
      <c r="A9" s="5" t="s">
        <v>52</v>
      </c>
      <c r="B9" s="7">
        <f>B4*LCI_db2_S1!AB13*LCI_db2_S1!AB12</f>
        <v>-720</v>
      </c>
    </row>
    <row r="10" spans="1:2" ht="26.5" x14ac:dyDescent="0.35">
      <c r="A10" s="5" t="s">
        <v>53</v>
      </c>
      <c r="B10" s="7">
        <f>B4*LCI_db2_S1!AB14*LCI_db2_S1!AB12</f>
        <v>-480</v>
      </c>
    </row>
    <row r="11" spans="1:2" ht="52.5" x14ac:dyDescent="0.35">
      <c r="A11" s="5" t="s">
        <v>54</v>
      </c>
      <c r="B11" s="7">
        <f>B9*LCI_db2_S1!AB16*LCI_db2_S1!AB15</f>
        <v>-360</v>
      </c>
    </row>
    <row r="12" spans="1:2" ht="52.5" x14ac:dyDescent="0.35">
      <c r="A12" s="5" t="s">
        <v>55</v>
      </c>
      <c r="B12" s="7">
        <f>B9*LCI_db2_S1!AB17*LCI_db2_S1!AB15</f>
        <v>-360</v>
      </c>
    </row>
    <row r="13" spans="1:2" ht="65.5" x14ac:dyDescent="0.35">
      <c r="A13" s="5" t="s">
        <v>56</v>
      </c>
      <c r="B13" s="7">
        <f>B9*LCI_db2_S1!AB18*LCI_db2_S1!AB15+B10*LCI_db2_S1!AB23*LCI_db2_S1!AB20</f>
        <v>24</v>
      </c>
    </row>
    <row r="14" spans="1:2" ht="65.5" x14ac:dyDescent="0.35">
      <c r="A14" s="5" t="s">
        <v>57</v>
      </c>
      <c r="B14" s="7">
        <f>B9*LCI_db2_S1!AB19*LCI_db2_S1!AB15+B10*LCI_db2_S1!AB24*LCI_db2_S1!AB20</f>
        <v>120</v>
      </c>
    </row>
    <row r="15" spans="1:2" ht="52.5" x14ac:dyDescent="0.35">
      <c r="A15" s="5" t="s">
        <v>58</v>
      </c>
      <c r="B15" s="7">
        <f>B10*LCI_db2_S1!AB21*LCI_db2_S1!AB20</f>
        <v>-240</v>
      </c>
    </row>
    <row r="16" spans="1:2" ht="52.5" x14ac:dyDescent="0.35">
      <c r="A16" s="5" t="s">
        <v>59</v>
      </c>
      <c r="B16" s="7">
        <f>B10*LCI_db2_S1!AB22*LCI_db2_S1!AB20</f>
        <v>-240</v>
      </c>
    </row>
    <row r="17" spans="1:2" ht="65.5" x14ac:dyDescent="0.35">
      <c r="A17" s="5" t="s">
        <v>60</v>
      </c>
      <c r="B17" s="7">
        <f>B7*LCI_db2_S1!AB26*LCI_db2_S1!AB25+B8*LCI_db2_S1!AB70*LCI_db2_S1!AB69</f>
        <v>-0.33599999999999997</v>
      </c>
    </row>
    <row r="18" spans="1:2" ht="65.5" x14ac:dyDescent="0.35">
      <c r="A18" s="5" t="s">
        <v>61</v>
      </c>
      <c r="B18" s="7">
        <f>B7*LCI_db2_S1!AB27*LCI_db2_S1!AB25+B8*LCI_db2_S1!AB71*LCI_db2_S1!AB69</f>
        <v>0.33599999999999997</v>
      </c>
    </row>
    <row r="19" spans="1:2" ht="65.5" x14ac:dyDescent="0.35">
      <c r="A19" s="5" t="s">
        <v>62</v>
      </c>
      <c r="B19" s="7">
        <f>B7*LCI_db2_S1!AB28*LCI_db2_S1!AB25+B8*LCI_db2_S1!AB72*LCI_db2_S1!AB69</f>
        <v>0.33599999999999997</v>
      </c>
    </row>
    <row r="20" spans="1:2" ht="65.5" x14ac:dyDescent="0.35">
      <c r="A20" s="5" t="s">
        <v>63</v>
      </c>
      <c r="B20" s="7">
        <f>B7*LCI_db2_S1!AB29*LCI_db2_S1!AB25+B8*LCI_db2_S1!AB73*LCI_db2_S1!AB69+B11*LCI_db2_S1!AB44*LCI_db2_S1!AB38+B15*LCI_db2_S1!AB88*LCI_db2_S1!AB82</f>
        <v>-780</v>
      </c>
    </row>
    <row r="21" spans="1:2" ht="78.5" x14ac:dyDescent="0.35">
      <c r="A21" s="5" t="s">
        <v>64</v>
      </c>
      <c r="B21" s="7">
        <f>B7*LCI_db2_S1!AB30*LCI_db2_S1!AB25+B8*LCI_db2_S1!AB74*LCI_db2_S1!AB69+B11*LCI_db2_S1!AB45*LCI_db2_S1!AB38+B12*LCI_db2_S1!AB65*LCI_db2_S1!AB51+B15*LCI_db2_S1!AB89*LCI_db2_S1!AB82+B16*LCI_db2_S1!AB109*LCI_db2_S1!AB95</f>
        <v>5.2927200000000008E-2</v>
      </c>
    </row>
    <row r="22" spans="1:2" ht="78.5" x14ac:dyDescent="0.35">
      <c r="A22" s="5" t="s">
        <v>65</v>
      </c>
      <c r="B22" s="7">
        <f>B7*LCI_db2_S1!AB31*LCI_db2_S1!AB25+B8*LCI_db2_S1!AB75*LCI_db2_S1!AB69+B11*LCI_db2_S1!AB46*LCI_db2_S1!AB38+B12*LCI_db2_S1!AB64*LCI_db2_S1!AB51+B15*LCI_db2_S1!AB90*LCI_db2_S1!AB82+B16*LCI_db2_S1!AB108*LCI_db2_S1!AB95</f>
        <v>301.97999999999996</v>
      </c>
    </row>
    <row r="23" spans="1:2" ht="78.5" x14ac:dyDescent="0.35">
      <c r="A23" s="5" t="s">
        <v>66</v>
      </c>
      <c r="B23" s="7">
        <f>B7*LCI_db2_S1!AB32*LCI_db2_S1!AB25+B8*LCI_db2_S1!AB76*LCI_db2_S1!AB69</f>
        <v>46.14</v>
      </c>
    </row>
    <row r="24" spans="1:2" ht="78.5" x14ac:dyDescent="0.35">
      <c r="A24" s="5" t="s">
        <v>67</v>
      </c>
      <c r="B24" s="7">
        <f>B7*LCI_db2_S1!AB33*LCI_db2_S1!AB25+B8*LCI_db2_S1!AB77*LCI_db2_S1!AB69</f>
        <v>0</v>
      </c>
    </row>
    <row r="25" spans="1:2" ht="78.5" x14ac:dyDescent="0.35">
      <c r="A25" s="5" t="s">
        <v>68</v>
      </c>
      <c r="B25" s="7">
        <f>B7*LCI_db2_S1!AB34*LCI_db2_S1!AB25+B8*LCI_db2_S1!AB78*LCI_db2_S1!AB69</f>
        <v>2.952</v>
      </c>
    </row>
    <row r="26" spans="1:2" ht="78.5" x14ac:dyDescent="0.35">
      <c r="A26" s="5" t="s">
        <v>69</v>
      </c>
      <c r="B26" s="7">
        <f>B7*LCI_db2_S1!AB35*LCI_db2_S1!AB25+B8*LCI_db2_S1!AB79*LCI_db2_S1!AB69+B11*LCI_db2_S1!AB48*LCI_db2_S1!AB38+B12*LCI_db2_S1!AB60*LCI_db2_S1!AB51+B15*LCI_db2_S1!AB92*LCI_db2_S1!AB82+B16*LCI_db2_S1!AB104*LCI_db2_S1!AB95</f>
        <v>2.0540699999999998</v>
      </c>
    </row>
    <row r="27" spans="1:2" ht="78.5" x14ac:dyDescent="0.35">
      <c r="A27" s="5" t="s">
        <v>70</v>
      </c>
      <c r="B27" s="7">
        <f>B7*LCI_db2_S1!AB36*LCI_db2_S1!AB25+B8*LCI_db2_S1!AB80*LCI_db2_S1!AB69</f>
        <v>0.16807800000000001</v>
      </c>
    </row>
    <row r="28" spans="1:2" ht="78.5" x14ac:dyDescent="0.35">
      <c r="A28" s="5" t="s">
        <v>71</v>
      </c>
      <c r="B28" s="7">
        <f>B7*LCI_db2_S1!AB37*LCI_db2_S1!AB25+B8*LCI_db2_S1!AB81*LCI_db2_S1!AB69+B11*LCI_db2_S1!AB50*LCI_db2_S1!AB38+B15*LCI_db2_S1!AB94*LCI_db2_S1!AB82</f>
        <v>0.42702899999999999</v>
      </c>
    </row>
    <row r="29" spans="1:2" ht="65.5" x14ac:dyDescent="0.35">
      <c r="A29" s="5" t="s">
        <v>72</v>
      </c>
      <c r="B29" s="7">
        <f>B11*LCI_db2_S1!AB39*LCI_db2_S1!AB38+B15*LCI_db2_S1!AB83*LCI_db2_S1!AB82</f>
        <v>-1.1099999999999999E-2</v>
      </c>
    </row>
    <row r="30" spans="1:2" ht="65.5" x14ac:dyDescent="0.35">
      <c r="A30" s="5" t="s">
        <v>73</v>
      </c>
      <c r="B30" s="7">
        <f>B11*LCI_db2_S1!AB40*LCI_db2_S1!AB38+B12*LCI_db2_S1!AB54*LCI_db2_S1!AB51+B15*LCI_db2_S1!AB84*LCI_db2_S1!AB82+B16*LCI_db2_S1!AB98*LCI_db2_S1!AB95</f>
        <v>-0.27</v>
      </c>
    </row>
    <row r="31" spans="1:2" ht="65.5" x14ac:dyDescent="0.35">
      <c r="A31" s="5" t="s">
        <v>74</v>
      </c>
      <c r="B31" s="7">
        <f>B11*LCI_db2_S1!AB41*LCI_db2_S1!AB38+B15*LCI_db2_S1!AB85*LCI_db2_S1!AB82</f>
        <v>4.4460000000000003E-6</v>
      </c>
    </row>
    <row r="32" spans="1:2" ht="65.5" x14ac:dyDescent="0.35">
      <c r="A32" s="5" t="s">
        <v>75</v>
      </c>
      <c r="B32" s="7">
        <f>B11*LCI_db2_S1!AB42*LCI_db2_S1!AB38+B12*LCI_db2_S1!AB55*LCI_db2_S1!AB51+B15*LCI_db2_S1!AB86*LCI_db2_S1!AB82+B16*LCI_db2_S1!AB99*LCI_db2_S1!AB95</f>
        <v>8.3610000000000007</v>
      </c>
    </row>
    <row r="33" spans="1:2" ht="65.5" x14ac:dyDescent="0.35">
      <c r="A33" s="5" t="s">
        <v>76</v>
      </c>
      <c r="B33" s="7">
        <f>B11*LCI_db2_S1!AB43*LCI_db2_S1!AB38+B12*LCI_db2_S1!AB53*LCI_db2_S1!AB51+B15*LCI_db2_S1!AB87*LCI_db2_S1!AB82+B16*LCI_db2_S1!AB97*LCI_db2_S1!AB95</f>
        <v>0.42253521126760563</v>
      </c>
    </row>
    <row r="34" spans="1:2" ht="78.5" x14ac:dyDescent="0.35">
      <c r="A34" s="5" t="s">
        <v>77</v>
      </c>
      <c r="B34" s="7">
        <f>B11*LCI_db2_S1!AB47*LCI_db2_S1!AB38+B12*LCI_db2_S1!AB63*LCI_db2_S1!AB51+B15*LCI_db2_S1!AB91*LCI_db2_S1!AB82+B16*LCI_db2_S1!AB107*LCI_db2_S1!AB95</f>
        <v>0.36936000000000002</v>
      </c>
    </row>
    <row r="35" spans="1:2" ht="78.5" x14ac:dyDescent="0.35">
      <c r="A35" s="5" t="s">
        <v>78</v>
      </c>
      <c r="B35" s="7">
        <f>B11*LCI_db2_S1!AB49*LCI_db2_S1!AB38+B15*LCI_db2_S1!AB93*LCI_db2_S1!AB82</f>
        <v>7.4999999999999997E-2</v>
      </c>
    </row>
    <row r="36" spans="1:2" ht="65.5" x14ac:dyDescent="0.35">
      <c r="A36" s="5" t="s">
        <v>79</v>
      </c>
      <c r="B36" s="7">
        <f>B12*LCI_db2_S1!AB52*LCI_db2_S1!AB51+B16*LCI_db2_S1!AB96*LCI_db2_S1!AB95</f>
        <v>1.0019999999999999E-6</v>
      </c>
    </row>
    <row r="37" spans="1:2" ht="65.5" x14ac:dyDescent="0.35">
      <c r="A37" s="5" t="s">
        <v>80</v>
      </c>
      <c r="B37" s="7">
        <f>B12*LCI_db2_S1!AB56*LCI_db2_S1!AB51+B16*LCI_db2_S1!AB100*LCI_db2_S1!AB95</f>
        <v>144.96</v>
      </c>
    </row>
    <row r="38" spans="1:2" ht="65.5" x14ac:dyDescent="0.35">
      <c r="A38" s="5" t="s">
        <v>81</v>
      </c>
      <c r="B38" s="7">
        <f>B12*LCI_db2_S1!AB57*LCI_db2_S1!AB51+B16*LCI_db2_S1!AB101*LCI_db2_S1!AB95</f>
        <v>135</v>
      </c>
    </row>
    <row r="39" spans="1:2" ht="65.5" x14ac:dyDescent="0.35">
      <c r="A39" s="5" t="s">
        <v>82</v>
      </c>
      <c r="B39" s="7">
        <f>B12*LCI_db2_S1!AB58*LCI_db2_S1!AB51+B16*LCI_db2_S1!AB102*LCI_db2_S1!AB95</f>
        <v>-372</v>
      </c>
    </row>
    <row r="40" spans="1:2" ht="65.5" x14ac:dyDescent="0.35">
      <c r="A40" s="5" t="s">
        <v>83</v>
      </c>
      <c r="B40" s="7">
        <f>B12*LCI_db2_S1!AB59*LCI_db2_S1!AB51+B16*LCI_db2_S1!AB103*LCI_db2_S1!AB95</f>
        <v>-60</v>
      </c>
    </row>
    <row r="41" spans="1:2" ht="78.5" x14ac:dyDescent="0.35">
      <c r="A41" s="5" t="s">
        <v>84</v>
      </c>
      <c r="B41" s="7">
        <f>B12*LCI_db2_S1!AB61*LCI_db2_S1!AB51+B16*LCI_db2_S1!AB105*LCI_db2_S1!AB95</f>
        <v>5.5679999999999995E-5</v>
      </c>
    </row>
    <row r="42" spans="1:2" ht="78.5" x14ac:dyDescent="0.35">
      <c r="A42" s="5" t="s">
        <v>85</v>
      </c>
      <c r="B42" s="7">
        <f>B12*LCI_db2_S1!AB62*LCI_db2_S1!AB51+B16*LCI_db2_S1!AB106*LCI_db2_S1!AB95</f>
        <v>4.2240000000000002E-5</v>
      </c>
    </row>
    <row r="43" spans="1:2" ht="78.5" x14ac:dyDescent="0.35">
      <c r="A43" s="5" t="s">
        <v>86</v>
      </c>
      <c r="B43" s="7">
        <f>B12*LCI_db2_S1!AB66*LCI_db2_S1!AB51+B16*LCI_db2_S1!AB110*LCI_db2_S1!AB95</f>
        <v>6.539999999999999E-5</v>
      </c>
    </row>
    <row r="44" spans="1:2" ht="78.5" x14ac:dyDescent="0.35">
      <c r="A44" s="5" t="s">
        <v>87</v>
      </c>
      <c r="B44" s="7">
        <f>B12*LCI_db2_S1!AB67*LCI_db2_S1!AB51+B16*LCI_db2_S1!AB111*LCI_db2_S1!AB95</f>
        <v>1.7819999999999999E-3</v>
      </c>
    </row>
    <row r="45" spans="1:2" ht="78.5" x14ac:dyDescent="0.35">
      <c r="A45" s="5" t="s">
        <v>88</v>
      </c>
      <c r="B45" s="7">
        <f>B12*LCI_db2_S1!AB68*LCI_db2_S1!AB51+B16*LCI_db2_S1!AB112*LCI_db2_S1!AB95</f>
        <v>5.5679999999999995E-5</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VLOOKUP("PW1",Waste_Generation_S1!A1:C100,3,FALSE)*-1</f>
        <v>-300</v>
      </c>
    </row>
    <row r="4" spans="1:2" x14ac:dyDescent="0.35">
      <c r="A4" s="5" t="s">
        <v>3</v>
      </c>
      <c r="B4" s="7">
        <v>0</v>
      </c>
    </row>
    <row r="5" spans="1:2" ht="26.5" x14ac:dyDescent="0.35">
      <c r="A5" s="5" t="s">
        <v>48</v>
      </c>
      <c r="B5" s="7">
        <f>B3*LCI_db2_S1!AB6*LCI_db2_S1!AB5</f>
        <v>-240</v>
      </c>
    </row>
    <row r="6" spans="1:2" ht="26.5" x14ac:dyDescent="0.35">
      <c r="A6" s="5" t="s">
        <v>49</v>
      </c>
      <c r="B6" s="7">
        <f>B3*LCI_db2_S1!AB7*LCI_db2_S1!AB5</f>
        <v>-60</v>
      </c>
    </row>
    <row r="7" spans="1:2" ht="39.5" x14ac:dyDescent="0.35">
      <c r="A7" s="5" t="s">
        <v>50</v>
      </c>
      <c r="B7" s="7">
        <f>B5*LCI_db2_S1!AB9*LCI_db2_S1!AB8</f>
        <v>-240</v>
      </c>
    </row>
    <row r="8" spans="1:2" ht="52.5" x14ac:dyDescent="0.35">
      <c r="A8" s="5" t="s">
        <v>51</v>
      </c>
      <c r="B8" s="7">
        <f>B6*LCI_db2_S1!AB11*LCI_db2_S1!AB10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B7*LCI_db2_S1!AB26*LCI_db2_S1!AB25+B8*LCI_db2_S1!AB70*LCI_db2_S1!AB69</f>
        <v>-0.33599999999999997</v>
      </c>
    </row>
    <row r="18" spans="1:2" ht="65.5" x14ac:dyDescent="0.35">
      <c r="A18" s="5" t="s">
        <v>61</v>
      </c>
      <c r="B18" s="7">
        <f>B7*LCI_db2_S1!AB27*LCI_db2_S1!AB25+B8*LCI_db2_S1!AB71*LCI_db2_S1!AB69</f>
        <v>0.33599999999999997</v>
      </c>
    </row>
    <row r="19" spans="1:2" ht="65.5" x14ac:dyDescent="0.35">
      <c r="A19" s="5" t="s">
        <v>62</v>
      </c>
      <c r="B19" s="7">
        <f>B7*LCI_db2_S1!AB28*LCI_db2_S1!AB25+B8*LCI_db2_S1!AB72*LCI_db2_S1!AB69</f>
        <v>0.33599999999999997</v>
      </c>
    </row>
    <row r="20" spans="1:2" ht="65.5" x14ac:dyDescent="0.35">
      <c r="A20" s="5" t="s">
        <v>63</v>
      </c>
      <c r="B20" s="7">
        <f>B7*LCI_db2_S1!AB29*LCI_db2_S1!AB25+B8*LCI_db2_S1!AB73*LCI_db2_S1!AB69</f>
        <v>-240</v>
      </c>
    </row>
    <row r="21" spans="1:2" ht="78.5" x14ac:dyDescent="0.35">
      <c r="A21" s="5" t="s">
        <v>64</v>
      </c>
      <c r="B21" s="7">
        <f>B7*LCI_db2_S1!AB30*LCI_db2_S1!AB25+B8*LCI_db2_S1!AB74*LCI_db2_S1!AB69</f>
        <v>1.81272E-2</v>
      </c>
    </row>
    <row r="22" spans="1:2" ht="78.5" x14ac:dyDescent="0.35">
      <c r="A22" s="5" t="s">
        <v>65</v>
      </c>
      <c r="B22" s="7">
        <f>B7*LCI_db2_S1!AB31*LCI_db2_S1!AB25+B8*LCI_db2_S1!AB75*LCI_db2_S1!AB69</f>
        <v>43.980000000000004</v>
      </c>
    </row>
    <row r="23" spans="1:2" ht="78.5" x14ac:dyDescent="0.35">
      <c r="A23" s="5" t="s">
        <v>66</v>
      </c>
      <c r="B23" s="7">
        <f>B7*LCI_db2_S1!AB32*LCI_db2_S1!AB25+B8*LCI_db2_S1!AB76*LCI_db2_S1!AB69</f>
        <v>46.14</v>
      </c>
    </row>
    <row r="24" spans="1:2" ht="78.5" x14ac:dyDescent="0.35">
      <c r="A24" s="5" t="s">
        <v>67</v>
      </c>
      <c r="B24" s="7">
        <f>B7*LCI_db2_S1!AB33*LCI_db2_S1!AB25+B8*LCI_db2_S1!AB77*LCI_db2_S1!AB69</f>
        <v>0</v>
      </c>
    </row>
    <row r="25" spans="1:2" ht="78.5" x14ac:dyDescent="0.35">
      <c r="A25" s="5" t="s">
        <v>68</v>
      </c>
      <c r="B25" s="7">
        <f>B7*LCI_db2_S1!AB34*LCI_db2_S1!AB25+B8*LCI_db2_S1!AB78*LCI_db2_S1!AB69</f>
        <v>2.952</v>
      </c>
    </row>
    <row r="26" spans="1:2" ht="78.5" x14ac:dyDescent="0.35">
      <c r="A26" s="5" t="s">
        <v>69</v>
      </c>
      <c r="B26" s="7">
        <f>B7*LCI_db2_S1!AB35*LCI_db2_S1!AB25+B8*LCI_db2_S1!AB79*LCI_db2_S1!AB69</f>
        <v>1.4070000000000001E-2</v>
      </c>
    </row>
    <row r="27" spans="1:2" ht="78.5" x14ac:dyDescent="0.35">
      <c r="A27" s="5" t="s">
        <v>70</v>
      </c>
      <c r="B27" s="7">
        <f>B7*LCI_db2_S1!AB36*LCI_db2_S1!AB25+B8*LCI_db2_S1!AB80*LCI_db2_S1!AB69</f>
        <v>0.16807800000000001</v>
      </c>
    </row>
    <row r="28" spans="1:2" ht="78.5" x14ac:dyDescent="0.35">
      <c r="A28" s="5" t="s">
        <v>71</v>
      </c>
      <c r="B28" s="7">
        <f>B7*LCI_db2_S1!AB37*LCI_db2_S1!AB25+B8*LCI_db2_S1!AB81*LCI_db2_S1!AB69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VLOOKUP("PW2",Waste_Generation_S1!A1:C100,3,FALSE)*-1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B4*LCI_db2_S1!AB13*LCI_db2_S1!AB12</f>
        <v>-720</v>
      </c>
    </row>
    <row r="10" spans="1:2" ht="26.5" x14ac:dyDescent="0.35">
      <c r="A10" s="5" t="s">
        <v>53</v>
      </c>
      <c r="B10" s="7">
        <f>B4*LCI_db2_S1!AB14*LCI_db2_S1!AB12</f>
        <v>-480</v>
      </c>
    </row>
    <row r="11" spans="1:2" ht="52.5" x14ac:dyDescent="0.35">
      <c r="A11" s="5" t="s">
        <v>54</v>
      </c>
      <c r="B11" s="7">
        <f>B9*LCI_db2_S1!AB16*LCI_db2_S1!AB15</f>
        <v>-360</v>
      </c>
    </row>
    <row r="12" spans="1:2" ht="52.5" x14ac:dyDescent="0.35">
      <c r="A12" s="5" t="s">
        <v>55</v>
      </c>
      <c r="B12" s="7">
        <f>B9*LCI_db2_S1!AB17*LCI_db2_S1!AB15</f>
        <v>-360</v>
      </c>
    </row>
    <row r="13" spans="1:2" ht="65.5" x14ac:dyDescent="0.35">
      <c r="A13" s="5" t="s">
        <v>56</v>
      </c>
      <c r="B13" s="7">
        <f>B9*LCI_db2_S1!AB18*LCI_db2_S1!AB15+B10*LCI_db2_S1!AB23*LCI_db2_S1!AB20</f>
        <v>24</v>
      </c>
    </row>
    <row r="14" spans="1:2" ht="65.5" x14ac:dyDescent="0.35">
      <c r="A14" s="5" t="s">
        <v>57</v>
      </c>
      <c r="B14" s="7">
        <f>B9*LCI_db2_S1!AB19*LCI_db2_S1!AB15+B10*LCI_db2_S1!AB24*LCI_db2_S1!AB20</f>
        <v>120</v>
      </c>
    </row>
    <row r="15" spans="1:2" ht="52.5" x14ac:dyDescent="0.35">
      <c r="A15" s="5" t="s">
        <v>58</v>
      </c>
      <c r="B15" s="7">
        <f>B10*LCI_db2_S1!AB21*LCI_db2_S1!AB20</f>
        <v>-240</v>
      </c>
    </row>
    <row r="16" spans="1:2" ht="52.5" x14ac:dyDescent="0.35">
      <c r="A16" s="5" t="s">
        <v>59</v>
      </c>
      <c r="B16" s="7">
        <f>B10*LCI_db2_S1!AB22*LCI_db2_S1!AB20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B11*LCI_db2_S1!AB44*LCI_db2_S1!AB38+B15*LCI_db2_S1!AB88*LCI_db2_S1!AB82</f>
        <v>-540</v>
      </c>
    </row>
    <row r="21" spans="1:2" ht="78.5" x14ac:dyDescent="0.35">
      <c r="A21" s="5" t="s">
        <v>64</v>
      </c>
      <c r="B21" s="7">
        <f>B11*LCI_db2_S1!AB45*LCI_db2_S1!AB38+B12*LCI_db2_S1!AB65*LCI_db2_S1!AB51+B15*LCI_db2_S1!AB89*LCI_db2_S1!AB82+B16*LCI_db2_S1!AB109*LCI_db2_S1!AB95</f>
        <v>3.4799999999999998E-2</v>
      </c>
    </row>
    <row r="22" spans="1:2" ht="78.5" x14ac:dyDescent="0.35">
      <c r="A22" s="5" t="s">
        <v>65</v>
      </c>
      <c r="B22" s="7">
        <f>B11*LCI_db2_S1!AB46*LCI_db2_S1!AB38+B12*LCI_db2_S1!AB64*LCI_db2_S1!AB51+B15*LCI_db2_S1!AB90*LCI_db2_S1!AB82+B16*LCI_db2_S1!AB108*LCI_db2_S1!AB95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B11*LCI_db2_S1!AB48*LCI_db2_S1!AB38+B12*LCI_db2_S1!AB60*LCI_db2_S1!AB51+B15*LCI_db2_S1!AB92*LCI_db2_S1!AB82+B16*LCI_db2_S1!AB104*LCI_db2_S1!AB95</f>
        <v>2.0399999999999996</v>
      </c>
    </row>
    <row r="27" spans="1:2" ht="78.5" x14ac:dyDescent="0.35">
      <c r="A27" s="5" t="s">
        <v>70</v>
      </c>
      <c r="B27" s="7">
        <v>0</v>
      </c>
    </row>
    <row r="28" spans="1:2" ht="78.5" x14ac:dyDescent="0.35">
      <c r="A28" s="5" t="s">
        <v>71</v>
      </c>
      <c r="B28" s="7">
        <f>B11*LCI_db2_S1!AB50*LCI_db2_S1!AB38+B15*LCI_db2_S1!AB94*LCI_db2_S1!AB82</f>
        <v>0.42000000000000004</v>
      </c>
    </row>
    <row r="29" spans="1:2" ht="65.5" x14ac:dyDescent="0.35">
      <c r="A29" s="5" t="s">
        <v>72</v>
      </c>
      <c r="B29" s="7">
        <f>B11*LCI_db2_S1!AB39*LCI_db2_S1!AB38+B15*LCI_db2_S1!AB83*LCI_db2_S1!AB82</f>
        <v>-1.1099999999999999E-2</v>
      </c>
    </row>
    <row r="30" spans="1:2" ht="65.5" x14ac:dyDescent="0.35">
      <c r="A30" s="5" t="s">
        <v>73</v>
      </c>
      <c r="B30" s="7">
        <f>B11*LCI_db2_S1!AB40*LCI_db2_S1!AB38+B12*LCI_db2_S1!AB54*LCI_db2_S1!AB51+B15*LCI_db2_S1!AB84*LCI_db2_S1!AB82+B16*LCI_db2_S1!AB98*LCI_db2_S1!AB95</f>
        <v>-0.27</v>
      </c>
    </row>
    <row r="31" spans="1:2" ht="65.5" x14ac:dyDescent="0.35">
      <c r="A31" s="5" t="s">
        <v>74</v>
      </c>
      <c r="B31" s="7">
        <f>B11*LCI_db2_S1!AB41*LCI_db2_S1!AB38+B15*LCI_db2_S1!AB85*LCI_db2_S1!AB82</f>
        <v>4.4460000000000003E-6</v>
      </c>
    </row>
    <row r="32" spans="1:2" ht="65.5" x14ac:dyDescent="0.35">
      <c r="A32" s="5" t="s">
        <v>75</v>
      </c>
      <c r="B32" s="7">
        <f>B11*LCI_db2_S1!AB42*LCI_db2_S1!AB38+B12*LCI_db2_S1!AB55*LCI_db2_S1!AB51+B15*LCI_db2_S1!AB86*LCI_db2_S1!AB82+B16*LCI_db2_S1!AB99*LCI_db2_S1!AB95</f>
        <v>8.3610000000000007</v>
      </c>
    </row>
    <row r="33" spans="1:2" ht="65.5" x14ac:dyDescent="0.35">
      <c r="A33" s="5" t="s">
        <v>76</v>
      </c>
      <c r="B33" s="7">
        <f>B11*LCI_db2_S1!AB43*LCI_db2_S1!AB38+B12*LCI_db2_S1!AB53*LCI_db2_S1!AB51+B15*LCI_db2_S1!AB87*LCI_db2_S1!AB82+B16*LCI_db2_S1!AB97*LCI_db2_S1!AB95</f>
        <v>0.42253521126760563</v>
      </c>
    </row>
    <row r="34" spans="1:2" ht="78.5" x14ac:dyDescent="0.35">
      <c r="A34" s="5" t="s">
        <v>77</v>
      </c>
      <c r="B34" s="7">
        <f>B11*LCI_db2_S1!AB47*LCI_db2_S1!AB38+B12*LCI_db2_S1!AB63*LCI_db2_S1!AB51+B15*LCI_db2_S1!AB91*LCI_db2_S1!AB82+B16*LCI_db2_S1!AB107*LCI_db2_S1!AB95</f>
        <v>0.36936000000000002</v>
      </c>
    </row>
    <row r="35" spans="1:2" ht="78.5" x14ac:dyDescent="0.35">
      <c r="A35" s="5" t="s">
        <v>78</v>
      </c>
      <c r="B35" s="7">
        <f>B11*LCI_db2_S1!AB49*LCI_db2_S1!AB38+B15*LCI_db2_S1!AB93*LCI_db2_S1!AB82</f>
        <v>7.4999999999999997E-2</v>
      </c>
    </row>
    <row r="36" spans="1:2" ht="65.5" x14ac:dyDescent="0.35">
      <c r="A36" s="5" t="s">
        <v>79</v>
      </c>
      <c r="B36" s="7">
        <f>B12*LCI_db2_S1!AB52*LCI_db2_S1!AB51+B16*LCI_db2_S1!AB96*LCI_db2_S1!AB95</f>
        <v>1.0019999999999999E-6</v>
      </c>
    </row>
    <row r="37" spans="1:2" ht="65.5" x14ac:dyDescent="0.35">
      <c r="A37" s="5" t="s">
        <v>80</v>
      </c>
      <c r="B37" s="7">
        <f>B12*LCI_db2_S1!AB56*LCI_db2_S1!AB51+B16*LCI_db2_S1!AB100*LCI_db2_S1!AB95</f>
        <v>144.96</v>
      </c>
    </row>
    <row r="38" spans="1:2" ht="65.5" x14ac:dyDescent="0.35">
      <c r="A38" s="5" t="s">
        <v>81</v>
      </c>
      <c r="B38" s="7">
        <f>B12*LCI_db2_S1!AB57*LCI_db2_S1!AB51+B16*LCI_db2_S1!AB101*LCI_db2_S1!AB95</f>
        <v>135</v>
      </c>
    </row>
    <row r="39" spans="1:2" ht="65.5" x14ac:dyDescent="0.35">
      <c r="A39" s="5" t="s">
        <v>82</v>
      </c>
      <c r="B39" s="7">
        <f>B12*LCI_db2_S1!AB58*LCI_db2_S1!AB51+B16*LCI_db2_S1!AB102*LCI_db2_S1!AB95</f>
        <v>-372</v>
      </c>
    </row>
    <row r="40" spans="1:2" ht="65.5" x14ac:dyDescent="0.35">
      <c r="A40" s="5" t="s">
        <v>83</v>
      </c>
      <c r="B40" s="7">
        <f>B12*LCI_db2_S1!AB59*LCI_db2_S1!AB51+B16*LCI_db2_S1!AB103*LCI_db2_S1!AB95</f>
        <v>-60</v>
      </c>
    </row>
    <row r="41" spans="1:2" ht="78.5" x14ac:dyDescent="0.35">
      <c r="A41" s="5" t="s">
        <v>84</v>
      </c>
      <c r="B41" s="7">
        <f>B12*LCI_db2_S1!AB61*LCI_db2_S1!AB51+B16*LCI_db2_S1!AB105*LCI_db2_S1!AB95</f>
        <v>5.5679999999999995E-5</v>
      </c>
    </row>
    <row r="42" spans="1:2" ht="78.5" x14ac:dyDescent="0.35">
      <c r="A42" s="5" t="s">
        <v>85</v>
      </c>
      <c r="B42" s="7">
        <f>B12*LCI_db2_S1!AB62*LCI_db2_S1!AB51+B16*LCI_db2_S1!AB106*LCI_db2_S1!AB95</f>
        <v>4.2240000000000002E-5</v>
      </c>
    </row>
    <row r="43" spans="1:2" ht="78.5" x14ac:dyDescent="0.35">
      <c r="A43" s="5" t="s">
        <v>86</v>
      </c>
      <c r="B43" s="7">
        <f>B12*LCI_db2_S1!AB66*LCI_db2_S1!AB51+B16*LCI_db2_S1!AB110*LCI_db2_S1!AB95</f>
        <v>6.539999999999999E-5</v>
      </c>
    </row>
    <row r="44" spans="1:2" ht="78.5" x14ac:dyDescent="0.35">
      <c r="A44" s="5" t="s">
        <v>87</v>
      </c>
      <c r="B44" s="7">
        <f>B12*LCI_db2_S1!AB67*LCI_db2_S1!AB51+B16*LCI_db2_S1!AB111*LCI_db2_S1!AB95</f>
        <v>1.7819999999999999E-3</v>
      </c>
    </row>
    <row r="45" spans="1:2" ht="78.5" x14ac:dyDescent="0.35">
      <c r="A45" s="5" t="s">
        <v>88</v>
      </c>
      <c r="B45" s="7">
        <f>B12*LCI_db2_S1!AB68*LCI_db2_S1!AB51+B16*LCI_db2_S1!AB112*LCI_db2_S1!AB95</f>
        <v>5.5679999999999995E-5</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VLOOKUP("BWM",Waste_Generation_S2!A1:C100,3,FALSE)*-1</f>
        <v>-1500</v>
      </c>
    </row>
    <row r="3" spans="1:2" x14ac:dyDescent="0.35">
      <c r="A3" s="5" t="s">
        <v>2</v>
      </c>
      <c r="B3" s="7">
        <f>B2*LCI_db2_S2!AB3*LCI_db2_S2!AB2</f>
        <v>-300</v>
      </c>
    </row>
    <row r="4" spans="1:2" x14ac:dyDescent="0.35">
      <c r="A4" s="5" t="s">
        <v>3</v>
      </c>
      <c r="B4" s="7">
        <f>B2*LCI_db2_S2!AB4*LCI_db2_S2!AB2</f>
        <v>-1200</v>
      </c>
    </row>
    <row r="5" spans="1:2" ht="26.5" x14ac:dyDescent="0.35">
      <c r="A5" s="5" t="s">
        <v>48</v>
      </c>
      <c r="B5" s="7">
        <f>B3*LCI_db2_S2!AB6*LCI_db2_S2!AB5</f>
        <v>-240</v>
      </c>
    </row>
    <row r="6" spans="1:2" ht="26.5" x14ac:dyDescent="0.35">
      <c r="A6" s="5" t="s">
        <v>49</v>
      </c>
      <c r="B6" s="7">
        <f>B3*LCI_db2_S2!AB7*LCI_db2_S2!AB5</f>
        <v>-60</v>
      </c>
    </row>
    <row r="7" spans="1:2" ht="39.5" x14ac:dyDescent="0.35">
      <c r="A7" s="5" t="s">
        <v>50</v>
      </c>
      <c r="B7" s="7">
        <f>B5*LCI_db2_S2!AB9*LCI_db2_S2!AB8</f>
        <v>-240</v>
      </c>
    </row>
    <row r="8" spans="1:2" ht="52.5" x14ac:dyDescent="0.35">
      <c r="A8" s="5" t="s">
        <v>51</v>
      </c>
      <c r="B8" s="7">
        <f>B6*LCI_db2_S2!AB11*LCI_db2_S2!AB10</f>
        <v>-60</v>
      </c>
    </row>
    <row r="9" spans="1:2" ht="26.5" x14ac:dyDescent="0.35">
      <c r="A9" s="5" t="s">
        <v>52</v>
      </c>
      <c r="B9" s="7">
        <f>B4*LCI_db2_S2!AB13*LCI_db2_S2!AB12</f>
        <v>-720</v>
      </c>
    </row>
    <row r="10" spans="1:2" ht="26.5" x14ac:dyDescent="0.35">
      <c r="A10" s="5" t="s">
        <v>53</v>
      </c>
      <c r="B10" s="7">
        <f>B4*LCI_db2_S2!AB14*LCI_db2_S2!AB12</f>
        <v>-480</v>
      </c>
    </row>
    <row r="11" spans="1:2" ht="52.5" x14ac:dyDescent="0.35">
      <c r="A11" s="5" t="s">
        <v>54</v>
      </c>
      <c r="B11" s="7">
        <f>B9*LCI_db2_S2!AB16*LCI_db2_S2!AB15</f>
        <v>-360</v>
      </c>
    </row>
    <row r="12" spans="1:2" ht="52.5" x14ac:dyDescent="0.35">
      <c r="A12" s="5" t="s">
        <v>55</v>
      </c>
      <c r="B12" s="7">
        <f>B9*LCI_db2_S2!AB17*LCI_db2_S2!AB15</f>
        <v>-360</v>
      </c>
    </row>
    <row r="13" spans="1:2" ht="65.5" x14ac:dyDescent="0.35">
      <c r="A13" s="5" t="s">
        <v>56</v>
      </c>
      <c r="B13" s="7">
        <f>B9*LCI_db2_S2!AB18*LCI_db2_S2!AB15+B10*LCI_db2_S2!AB23*LCI_db2_S2!AB20</f>
        <v>24</v>
      </c>
    </row>
    <row r="14" spans="1:2" ht="65.5" x14ac:dyDescent="0.35">
      <c r="A14" s="5" t="s">
        <v>57</v>
      </c>
      <c r="B14" s="7">
        <f>B9*LCI_db2_S2!AB19*LCI_db2_S2!AB15+B10*LCI_db2_S2!AB24*LCI_db2_S2!AB20</f>
        <v>120</v>
      </c>
    </row>
    <row r="15" spans="1:2" ht="52.5" x14ac:dyDescent="0.35">
      <c r="A15" s="5" t="s">
        <v>58</v>
      </c>
      <c r="B15" s="7">
        <f>B10*LCI_db2_S2!AB21*LCI_db2_S2!AB20</f>
        <v>-240</v>
      </c>
    </row>
    <row r="16" spans="1:2" ht="52.5" x14ac:dyDescent="0.35">
      <c r="A16" s="5" t="s">
        <v>59</v>
      </c>
      <c r="B16" s="7">
        <f>B10*LCI_db2_S2!AB22*LCI_db2_S2!AB20</f>
        <v>-240</v>
      </c>
    </row>
    <row r="17" spans="1:2" ht="65.5" x14ac:dyDescent="0.35">
      <c r="A17" s="5" t="s">
        <v>60</v>
      </c>
      <c r="B17" s="7">
        <f>B7*LCI_db2_S2!AB26*LCI_db2_S2!AB25+B8*LCI_db2_S2!AB70*LCI_db2_S2!AB69</f>
        <v>-0.33599999999999997</v>
      </c>
    </row>
    <row r="18" spans="1:2" ht="65.5" x14ac:dyDescent="0.35">
      <c r="A18" s="5" t="s">
        <v>61</v>
      </c>
      <c r="B18" s="7">
        <f>B7*LCI_db2_S2!AB27*LCI_db2_S2!AB25+B8*LCI_db2_S2!AB71*LCI_db2_S2!AB69</f>
        <v>0.33599999999999997</v>
      </c>
    </row>
    <row r="19" spans="1:2" ht="65.5" x14ac:dyDescent="0.35">
      <c r="A19" s="5" t="s">
        <v>62</v>
      </c>
      <c r="B19" s="7">
        <f>B7*LCI_db2_S2!AB28*LCI_db2_S2!AB25+B8*LCI_db2_S2!AB72*LCI_db2_S2!AB69</f>
        <v>0.33599999999999997</v>
      </c>
    </row>
    <row r="20" spans="1:2" ht="65.5" x14ac:dyDescent="0.35">
      <c r="A20" s="5" t="s">
        <v>63</v>
      </c>
      <c r="B20" s="7">
        <f>B7*LCI_db2_S2!AB29*LCI_db2_S2!AB25+B8*LCI_db2_S2!AB73*LCI_db2_S2!AB69+B11*LCI_db2_S2!AB44*LCI_db2_S2!AB38+B15*LCI_db2_S2!AB88*LCI_db2_S2!AB82</f>
        <v>-780</v>
      </c>
    </row>
    <row r="21" spans="1:2" ht="78.5" x14ac:dyDescent="0.35">
      <c r="A21" s="5" t="s">
        <v>64</v>
      </c>
      <c r="B21" s="7">
        <f>B7*LCI_db2_S2!AB30*LCI_db2_S2!AB25+B8*LCI_db2_S2!AB74*LCI_db2_S2!AB69+B11*LCI_db2_S2!AB45*LCI_db2_S2!AB38+B12*LCI_db2_S2!AB65*LCI_db2_S2!AB51+B15*LCI_db2_S2!AB89*LCI_db2_S2!AB82+B16*LCI_db2_S2!AB109*LCI_db2_S2!AB95</f>
        <v>5.2927200000000008E-2</v>
      </c>
    </row>
    <row r="22" spans="1:2" ht="78.5" x14ac:dyDescent="0.35">
      <c r="A22" s="5" t="s">
        <v>65</v>
      </c>
      <c r="B22" s="7">
        <f>B7*LCI_db2_S2!AB31*LCI_db2_S2!AB25+B8*LCI_db2_S2!AB75*LCI_db2_S2!AB69+B11*LCI_db2_S2!AB46*LCI_db2_S2!AB38+B12*LCI_db2_S2!AB64*LCI_db2_S2!AB51+B15*LCI_db2_S2!AB90*LCI_db2_S2!AB82+B16*LCI_db2_S2!AB108*LCI_db2_S2!AB95</f>
        <v>301.97999999999996</v>
      </c>
    </row>
    <row r="23" spans="1:2" ht="78.5" x14ac:dyDescent="0.35">
      <c r="A23" s="5" t="s">
        <v>66</v>
      </c>
      <c r="B23" s="7">
        <f>B7*LCI_db2_S2!AB32*LCI_db2_S2!AB25+B8*LCI_db2_S2!AB76*LCI_db2_S2!AB69</f>
        <v>46.14</v>
      </c>
    </row>
    <row r="24" spans="1:2" ht="78.5" x14ac:dyDescent="0.35">
      <c r="A24" s="5" t="s">
        <v>67</v>
      </c>
      <c r="B24" s="7">
        <f>B7*LCI_db2_S2!AB33*LCI_db2_S2!AB25+B8*LCI_db2_S2!AB77*LCI_db2_S2!AB69</f>
        <v>0</v>
      </c>
    </row>
    <row r="25" spans="1:2" ht="78.5" x14ac:dyDescent="0.35">
      <c r="A25" s="5" t="s">
        <v>68</v>
      </c>
      <c r="B25" s="7">
        <f>B7*LCI_db2_S2!AB34*LCI_db2_S2!AB25+B8*LCI_db2_S2!AB78*LCI_db2_S2!AB69</f>
        <v>2.952</v>
      </c>
    </row>
    <row r="26" spans="1:2" ht="78.5" x14ac:dyDescent="0.35">
      <c r="A26" s="5" t="s">
        <v>69</v>
      </c>
      <c r="B26" s="7">
        <f>B7*LCI_db2_S2!AB35*LCI_db2_S2!AB25+B8*LCI_db2_S2!AB79*LCI_db2_S2!AB69+B11*LCI_db2_S2!AB48*LCI_db2_S2!AB38+B12*LCI_db2_S2!AB60*LCI_db2_S2!AB51+B15*LCI_db2_S2!AB92*LCI_db2_S2!AB82+B16*LCI_db2_S2!AB104*LCI_db2_S2!AB95</f>
        <v>2.0540699999999998</v>
      </c>
    </row>
    <row r="27" spans="1:2" ht="78.5" x14ac:dyDescent="0.35">
      <c r="A27" s="5" t="s">
        <v>70</v>
      </c>
      <c r="B27" s="7">
        <f>B7*LCI_db2_S2!AB36*LCI_db2_S2!AB25+B8*LCI_db2_S2!AB80*LCI_db2_S2!AB69</f>
        <v>0.16807800000000001</v>
      </c>
    </row>
    <row r="28" spans="1:2" ht="78.5" x14ac:dyDescent="0.35">
      <c r="A28" s="5" t="s">
        <v>71</v>
      </c>
      <c r="B28" s="7">
        <f>B7*LCI_db2_S2!AB37*LCI_db2_S2!AB25+B8*LCI_db2_S2!AB81*LCI_db2_S2!AB69+B11*LCI_db2_S2!AB50*LCI_db2_S2!AB38+B15*LCI_db2_S2!AB94*LCI_db2_S2!AB82</f>
        <v>0.42702899999999999</v>
      </c>
    </row>
    <row r="29" spans="1:2" ht="65.5" x14ac:dyDescent="0.35">
      <c r="A29" s="5" t="s">
        <v>72</v>
      </c>
      <c r="B29" s="7">
        <f>B11*LCI_db2_S2!AB39*LCI_db2_S2!AB38+B15*LCI_db2_S2!AB83*LCI_db2_S2!AB82</f>
        <v>-1.1099999999999999E-2</v>
      </c>
    </row>
    <row r="30" spans="1:2" ht="65.5" x14ac:dyDescent="0.35">
      <c r="A30" s="5" t="s">
        <v>73</v>
      </c>
      <c r="B30" s="7">
        <f>B11*LCI_db2_S2!AB40*LCI_db2_S2!AB38+B12*LCI_db2_S2!AB54*LCI_db2_S2!AB51+B15*LCI_db2_S2!AB84*LCI_db2_S2!AB82+B16*LCI_db2_S2!AB98*LCI_db2_S2!AB95</f>
        <v>-0.27</v>
      </c>
    </row>
    <row r="31" spans="1:2" ht="65.5" x14ac:dyDescent="0.35">
      <c r="A31" s="5" t="s">
        <v>74</v>
      </c>
      <c r="B31" s="7">
        <f>B11*LCI_db2_S2!AB41*LCI_db2_S2!AB38+B15*LCI_db2_S2!AB85*LCI_db2_S2!AB82</f>
        <v>4.4460000000000003E-6</v>
      </c>
    </row>
    <row r="32" spans="1:2" ht="65.5" x14ac:dyDescent="0.35">
      <c r="A32" s="5" t="s">
        <v>75</v>
      </c>
      <c r="B32" s="7">
        <f>B11*LCI_db2_S2!AB42*LCI_db2_S2!AB38+B12*LCI_db2_S2!AB55*LCI_db2_S2!AB51+B15*LCI_db2_S2!AB86*LCI_db2_S2!AB82+B16*LCI_db2_S2!AB99*LCI_db2_S2!AB95</f>
        <v>8.3610000000000007</v>
      </c>
    </row>
    <row r="33" spans="1:2" ht="65.5" x14ac:dyDescent="0.35">
      <c r="A33" s="5" t="s">
        <v>76</v>
      </c>
      <c r="B33" s="7">
        <f>B11*LCI_db2_S2!AB43*LCI_db2_S2!AB38+B12*LCI_db2_S2!AB53*LCI_db2_S2!AB51+B15*LCI_db2_S2!AB87*LCI_db2_S2!AB82+B16*LCI_db2_S2!AB97*LCI_db2_S2!AB95</f>
        <v>0.42253521126760563</v>
      </c>
    </row>
    <row r="34" spans="1:2" ht="78.5" x14ac:dyDescent="0.35">
      <c r="A34" s="5" t="s">
        <v>77</v>
      </c>
      <c r="B34" s="7">
        <f>B11*LCI_db2_S2!AB47*LCI_db2_S2!AB38+B12*LCI_db2_S2!AB63*LCI_db2_S2!AB51+B15*LCI_db2_S2!AB91*LCI_db2_S2!AB82+B16*LCI_db2_S2!AB107*LCI_db2_S2!AB95</f>
        <v>0.36936000000000002</v>
      </c>
    </row>
    <row r="35" spans="1:2" ht="78.5" x14ac:dyDescent="0.35">
      <c r="A35" s="5" t="s">
        <v>78</v>
      </c>
      <c r="B35" s="7">
        <f>B11*LCI_db2_S2!AB49*LCI_db2_S2!AB38+B15*LCI_db2_S2!AB93*LCI_db2_S2!AB82</f>
        <v>7.4999999999999997E-2</v>
      </c>
    </row>
    <row r="36" spans="1:2" ht="65.5" x14ac:dyDescent="0.35">
      <c r="A36" s="5" t="s">
        <v>79</v>
      </c>
      <c r="B36" s="7">
        <f>B12*LCI_db2_S2!AB52*LCI_db2_S2!AB51+B16*LCI_db2_S2!AB96*LCI_db2_S2!AB95</f>
        <v>1.0019999999999999E-6</v>
      </c>
    </row>
    <row r="37" spans="1:2" ht="65.5" x14ac:dyDescent="0.35">
      <c r="A37" s="5" t="s">
        <v>80</v>
      </c>
      <c r="B37" s="7">
        <f>B12*LCI_db2_S2!AB56*LCI_db2_S2!AB51+B16*LCI_db2_S2!AB100*LCI_db2_S2!AB95</f>
        <v>144.96</v>
      </c>
    </row>
    <row r="38" spans="1:2" ht="65.5" x14ac:dyDescent="0.35">
      <c r="A38" s="5" t="s">
        <v>81</v>
      </c>
      <c r="B38" s="7">
        <f>B12*LCI_db2_S2!AB57*LCI_db2_S2!AB51+B16*LCI_db2_S2!AB101*LCI_db2_S2!AB95</f>
        <v>135</v>
      </c>
    </row>
    <row r="39" spans="1:2" ht="65.5" x14ac:dyDescent="0.35">
      <c r="A39" s="5" t="s">
        <v>82</v>
      </c>
      <c r="B39" s="7">
        <f>B12*LCI_db2_S2!AB58*LCI_db2_S2!AB51+B16*LCI_db2_S2!AB102*LCI_db2_S2!AB95</f>
        <v>-372</v>
      </c>
    </row>
    <row r="40" spans="1:2" ht="65.5" x14ac:dyDescent="0.35">
      <c r="A40" s="5" t="s">
        <v>83</v>
      </c>
      <c r="B40" s="7">
        <f>B12*LCI_db2_S2!AB59*LCI_db2_S2!AB51+B16*LCI_db2_S2!AB103*LCI_db2_S2!AB95</f>
        <v>-60</v>
      </c>
    </row>
    <row r="41" spans="1:2" ht="78.5" x14ac:dyDescent="0.35">
      <c r="A41" s="5" t="s">
        <v>84</v>
      </c>
      <c r="B41" s="7">
        <f>B12*LCI_db2_S2!AB61*LCI_db2_S2!AB51+B16*LCI_db2_S2!AB105*LCI_db2_S2!AB95</f>
        <v>5.5679999999999995E-5</v>
      </c>
    </row>
    <row r="42" spans="1:2" ht="78.5" x14ac:dyDescent="0.35">
      <c r="A42" s="5" t="s">
        <v>85</v>
      </c>
      <c r="B42" s="7">
        <f>B12*LCI_db2_S2!AB62*LCI_db2_S2!AB51+B16*LCI_db2_S2!AB106*LCI_db2_S2!AB95</f>
        <v>4.2240000000000002E-5</v>
      </c>
    </row>
    <row r="43" spans="1:2" ht="78.5" x14ac:dyDescent="0.35">
      <c r="A43" s="5" t="s">
        <v>86</v>
      </c>
      <c r="B43" s="7">
        <f>B12*LCI_db2_S2!AB66*LCI_db2_S2!AB51+B16*LCI_db2_S2!AB110*LCI_db2_S2!AB95</f>
        <v>6.539999999999999E-5</v>
      </c>
    </row>
    <row r="44" spans="1:2" ht="78.5" x14ac:dyDescent="0.35">
      <c r="A44" s="5" t="s">
        <v>87</v>
      </c>
      <c r="B44" s="7">
        <f>B12*LCI_db2_S2!AB67*LCI_db2_S2!AB51+B16*LCI_db2_S2!AB111*LCI_db2_S2!AB95</f>
        <v>1.7819999999999999E-3</v>
      </c>
    </row>
    <row r="45" spans="1:2" ht="78.5" x14ac:dyDescent="0.35">
      <c r="A45" s="5" t="s">
        <v>88</v>
      </c>
      <c r="B45" s="7">
        <f>B12*LCI_db2_S2!AB68*LCI_db2_S2!AB51+B16*LCI_db2_S2!AB112*LCI_db2_S2!AB95</f>
        <v>5.5679999999999995E-5</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VLOOKUP("PW1",Waste_Generation_S2!A1:C100,3,FALSE)*-1</f>
        <v>-300</v>
      </c>
    </row>
    <row r="4" spans="1:2" x14ac:dyDescent="0.35">
      <c r="A4" s="5" t="s">
        <v>3</v>
      </c>
      <c r="B4" s="7">
        <v>0</v>
      </c>
    </row>
    <row r="5" spans="1:2" ht="26.5" x14ac:dyDescent="0.35">
      <c r="A5" s="5" t="s">
        <v>48</v>
      </c>
      <c r="B5" s="7">
        <f>B3*LCI_db2_S2!AB6*LCI_db2_S2!AB5</f>
        <v>-240</v>
      </c>
    </row>
    <row r="6" spans="1:2" ht="26.5" x14ac:dyDescent="0.35">
      <c r="A6" s="5" t="s">
        <v>49</v>
      </c>
      <c r="B6" s="7">
        <f>B3*LCI_db2_S2!AB7*LCI_db2_S2!AB5</f>
        <v>-60</v>
      </c>
    </row>
    <row r="7" spans="1:2" ht="39.5" x14ac:dyDescent="0.35">
      <c r="A7" s="5" t="s">
        <v>50</v>
      </c>
      <c r="B7" s="7">
        <f>B5*LCI_db2_S2!AB9*LCI_db2_S2!AB8</f>
        <v>-240</v>
      </c>
    </row>
    <row r="8" spans="1:2" ht="52.5" x14ac:dyDescent="0.35">
      <c r="A8" s="5" t="s">
        <v>51</v>
      </c>
      <c r="B8" s="7">
        <f>B6*LCI_db2_S2!AB11*LCI_db2_S2!AB10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B7*LCI_db2_S2!AB26*LCI_db2_S2!AB25+B8*LCI_db2_S2!AB70*LCI_db2_S2!AB69</f>
        <v>-0.33599999999999997</v>
      </c>
    </row>
    <row r="18" spans="1:2" ht="65.5" x14ac:dyDescent="0.35">
      <c r="A18" s="5" t="s">
        <v>61</v>
      </c>
      <c r="B18" s="7">
        <f>B7*LCI_db2_S2!AB27*LCI_db2_S2!AB25+B8*LCI_db2_S2!AB71*LCI_db2_S2!AB69</f>
        <v>0.33599999999999997</v>
      </c>
    </row>
    <row r="19" spans="1:2" ht="65.5" x14ac:dyDescent="0.35">
      <c r="A19" s="5" t="s">
        <v>62</v>
      </c>
      <c r="B19" s="7">
        <f>B7*LCI_db2_S2!AB28*LCI_db2_S2!AB25+B8*LCI_db2_S2!AB72*LCI_db2_S2!AB69</f>
        <v>0.33599999999999997</v>
      </c>
    </row>
    <row r="20" spans="1:2" ht="65.5" x14ac:dyDescent="0.35">
      <c r="A20" s="5" t="s">
        <v>63</v>
      </c>
      <c r="B20" s="7">
        <f>B7*LCI_db2_S2!AB29*LCI_db2_S2!AB25+B8*LCI_db2_S2!AB73*LCI_db2_S2!AB69</f>
        <v>-240</v>
      </c>
    </row>
    <row r="21" spans="1:2" ht="78.5" x14ac:dyDescent="0.35">
      <c r="A21" s="5" t="s">
        <v>64</v>
      </c>
      <c r="B21" s="7">
        <f>B7*LCI_db2_S2!AB30*LCI_db2_S2!AB25+B8*LCI_db2_S2!AB74*LCI_db2_S2!AB69</f>
        <v>1.81272E-2</v>
      </c>
    </row>
    <row r="22" spans="1:2" ht="78.5" x14ac:dyDescent="0.35">
      <c r="A22" s="5" t="s">
        <v>65</v>
      </c>
      <c r="B22" s="7">
        <f>B7*LCI_db2_S2!AB31*LCI_db2_S2!AB25+B8*LCI_db2_S2!AB75*LCI_db2_S2!AB69</f>
        <v>43.980000000000004</v>
      </c>
    </row>
    <row r="23" spans="1:2" ht="78.5" x14ac:dyDescent="0.35">
      <c r="A23" s="5" t="s">
        <v>66</v>
      </c>
      <c r="B23" s="7">
        <f>B7*LCI_db2_S2!AB32*LCI_db2_S2!AB25+B8*LCI_db2_S2!AB76*LCI_db2_S2!AB69</f>
        <v>46.14</v>
      </c>
    </row>
    <row r="24" spans="1:2" ht="78.5" x14ac:dyDescent="0.35">
      <c r="A24" s="5" t="s">
        <v>67</v>
      </c>
      <c r="B24" s="7">
        <f>B7*LCI_db2_S2!AB33*LCI_db2_S2!AB25+B8*LCI_db2_S2!AB77*LCI_db2_S2!AB69</f>
        <v>0</v>
      </c>
    </row>
    <row r="25" spans="1:2" ht="78.5" x14ac:dyDescent="0.35">
      <c r="A25" s="5" t="s">
        <v>68</v>
      </c>
      <c r="B25" s="7">
        <f>B7*LCI_db2_S2!AB34*LCI_db2_S2!AB25+B8*LCI_db2_S2!AB78*LCI_db2_S2!AB69</f>
        <v>2.952</v>
      </c>
    </row>
    <row r="26" spans="1:2" ht="78.5" x14ac:dyDescent="0.35">
      <c r="A26" s="5" t="s">
        <v>69</v>
      </c>
      <c r="B26" s="7">
        <f>B7*LCI_db2_S2!AB35*LCI_db2_S2!AB25+B8*LCI_db2_S2!AB79*LCI_db2_S2!AB69</f>
        <v>1.4070000000000001E-2</v>
      </c>
    </row>
    <row r="27" spans="1:2" ht="78.5" x14ac:dyDescent="0.35">
      <c r="A27" s="5" t="s">
        <v>70</v>
      </c>
      <c r="B27" s="7">
        <f>B7*LCI_db2_S2!AB36*LCI_db2_S2!AB25+B8*LCI_db2_S2!AB80*LCI_db2_S2!AB69</f>
        <v>0.16807800000000001</v>
      </c>
    </row>
    <row r="28" spans="1:2" ht="78.5" x14ac:dyDescent="0.35">
      <c r="A28" s="5" t="s">
        <v>71</v>
      </c>
      <c r="B28" s="7">
        <f>B7*LCI_db2_S2!AB37*LCI_db2_S2!AB25+B8*LCI_db2_S2!AB81*LCI_db2_S2!AB69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VLOOKUP("PW2",Waste_Generation_S2!A1:C100,3,FALSE)*-1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B4*LCI_db2_S2!AB13*LCI_db2_S2!AB12</f>
        <v>-720</v>
      </c>
    </row>
    <row r="10" spans="1:2" ht="26.5" x14ac:dyDescent="0.35">
      <c r="A10" s="5" t="s">
        <v>53</v>
      </c>
      <c r="B10" s="7">
        <f>B4*LCI_db2_S2!AB14*LCI_db2_S2!AB12</f>
        <v>-480</v>
      </c>
    </row>
    <row r="11" spans="1:2" ht="52.5" x14ac:dyDescent="0.35">
      <c r="A11" s="5" t="s">
        <v>54</v>
      </c>
      <c r="B11" s="7">
        <f>B9*LCI_db2_S2!AB16*LCI_db2_S2!AB15</f>
        <v>-360</v>
      </c>
    </row>
    <row r="12" spans="1:2" ht="52.5" x14ac:dyDescent="0.35">
      <c r="A12" s="5" t="s">
        <v>55</v>
      </c>
      <c r="B12" s="7">
        <f>B9*LCI_db2_S2!AB17*LCI_db2_S2!AB15</f>
        <v>-360</v>
      </c>
    </row>
    <row r="13" spans="1:2" ht="65.5" x14ac:dyDescent="0.35">
      <c r="A13" s="5" t="s">
        <v>56</v>
      </c>
      <c r="B13" s="7">
        <f>B9*LCI_db2_S2!AB18*LCI_db2_S2!AB15+B10*LCI_db2_S2!AB23*LCI_db2_S2!AB20</f>
        <v>24</v>
      </c>
    </row>
    <row r="14" spans="1:2" ht="65.5" x14ac:dyDescent="0.35">
      <c r="A14" s="5" t="s">
        <v>57</v>
      </c>
      <c r="B14" s="7">
        <f>B9*LCI_db2_S2!AB19*LCI_db2_S2!AB15+B10*LCI_db2_S2!AB24*LCI_db2_S2!AB20</f>
        <v>120</v>
      </c>
    </row>
    <row r="15" spans="1:2" ht="52.5" x14ac:dyDescent="0.35">
      <c r="A15" s="5" t="s">
        <v>58</v>
      </c>
      <c r="B15" s="7">
        <f>B10*LCI_db2_S2!AB21*LCI_db2_S2!AB20</f>
        <v>-240</v>
      </c>
    </row>
    <row r="16" spans="1:2" ht="52.5" x14ac:dyDescent="0.35">
      <c r="A16" s="5" t="s">
        <v>59</v>
      </c>
      <c r="B16" s="7">
        <f>B10*LCI_db2_S2!AB22*LCI_db2_S2!AB20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B11*LCI_db2_S2!AB44*LCI_db2_S2!AB38+B15*LCI_db2_S2!AB88*LCI_db2_S2!AB82</f>
        <v>-540</v>
      </c>
    </row>
    <row r="21" spans="1:2" ht="78.5" x14ac:dyDescent="0.35">
      <c r="A21" s="5" t="s">
        <v>64</v>
      </c>
      <c r="B21" s="7">
        <f>B11*LCI_db2_S2!AB45*LCI_db2_S2!AB38+B12*LCI_db2_S2!AB65*LCI_db2_S2!AB51+B15*LCI_db2_S2!AB89*LCI_db2_S2!AB82+B16*LCI_db2_S2!AB109*LCI_db2_S2!AB95</f>
        <v>3.4799999999999998E-2</v>
      </c>
    </row>
    <row r="22" spans="1:2" ht="78.5" x14ac:dyDescent="0.35">
      <c r="A22" s="5" t="s">
        <v>65</v>
      </c>
      <c r="B22" s="7">
        <f>B11*LCI_db2_S2!AB46*LCI_db2_S2!AB38+B12*LCI_db2_S2!AB64*LCI_db2_S2!AB51+B15*LCI_db2_S2!AB90*LCI_db2_S2!AB82+B16*LCI_db2_S2!AB108*LCI_db2_S2!AB95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B11*LCI_db2_S2!AB48*LCI_db2_S2!AB38+B12*LCI_db2_S2!AB60*LCI_db2_S2!AB51+B15*LCI_db2_S2!AB92*LCI_db2_S2!AB82+B16*LCI_db2_S2!AB104*LCI_db2_S2!AB95</f>
        <v>2.0399999999999996</v>
      </c>
    </row>
    <row r="27" spans="1:2" ht="78.5" x14ac:dyDescent="0.35">
      <c r="A27" s="5" t="s">
        <v>70</v>
      </c>
      <c r="B27" s="7">
        <v>0</v>
      </c>
    </row>
    <row r="28" spans="1:2" ht="78.5" x14ac:dyDescent="0.35">
      <c r="A28" s="5" t="s">
        <v>71</v>
      </c>
      <c r="B28" s="7">
        <f>B11*LCI_db2_S2!AB50*LCI_db2_S2!AB38+B15*LCI_db2_S2!AB94*LCI_db2_S2!AB82</f>
        <v>0.42000000000000004</v>
      </c>
    </row>
    <row r="29" spans="1:2" ht="65.5" x14ac:dyDescent="0.35">
      <c r="A29" s="5" t="s">
        <v>72</v>
      </c>
      <c r="B29" s="7">
        <f>B11*LCI_db2_S2!AB39*LCI_db2_S2!AB38+B15*LCI_db2_S2!AB83*LCI_db2_S2!AB82</f>
        <v>-1.1099999999999999E-2</v>
      </c>
    </row>
    <row r="30" spans="1:2" ht="65.5" x14ac:dyDescent="0.35">
      <c r="A30" s="5" t="s">
        <v>73</v>
      </c>
      <c r="B30" s="7">
        <f>B11*LCI_db2_S2!AB40*LCI_db2_S2!AB38+B12*LCI_db2_S2!AB54*LCI_db2_S2!AB51+B15*LCI_db2_S2!AB84*LCI_db2_S2!AB82+B16*LCI_db2_S2!AB98*LCI_db2_S2!AB95</f>
        <v>-0.27</v>
      </c>
    </row>
    <row r="31" spans="1:2" ht="65.5" x14ac:dyDescent="0.35">
      <c r="A31" s="5" t="s">
        <v>74</v>
      </c>
      <c r="B31" s="7">
        <f>B11*LCI_db2_S2!AB41*LCI_db2_S2!AB38+B15*LCI_db2_S2!AB85*LCI_db2_S2!AB82</f>
        <v>4.4460000000000003E-6</v>
      </c>
    </row>
    <row r="32" spans="1:2" ht="65.5" x14ac:dyDescent="0.35">
      <c r="A32" s="5" t="s">
        <v>75</v>
      </c>
      <c r="B32" s="7">
        <f>B11*LCI_db2_S2!AB42*LCI_db2_S2!AB38+B12*LCI_db2_S2!AB55*LCI_db2_S2!AB51+B15*LCI_db2_S2!AB86*LCI_db2_S2!AB82+B16*LCI_db2_S2!AB99*LCI_db2_S2!AB95</f>
        <v>8.3610000000000007</v>
      </c>
    </row>
    <row r="33" spans="1:2" ht="65.5" x14ac:dyDescent="0.35">
      <c r="A33" s="5" t="s">
        <v>76</v>
      </c>
      <c r="B33" s="7">
        <f>B11*LCI_db2_S2!AB43*LCI_db2_S2!AB38+B12*LCI_db2_S2!AB53*LCI_db2_S2!AB51+B15*LCI_db2_S2!AB87*LCI_db2_S2!AB82+B16*LCI_db2_S2!AB97*LCI_db2_S2!AB95</f>
        <v>0.42253521126760563</v>
      </c>
    </row>
    <row r="34" spans="1:2" ht="78.5" x14ac:dyDescent="0.35">
      <c r="A34" s="5" t="s">
        <v>77</v>
      </c>
      <c r="B34" s="7">
        <f>B11*LCI_db2_S2!AB47*LCI_db2_S2!AB38+B12*LCI_db2_S2!AB63*LCI_db2_S2!AB51+B15*LCI_db2_S2!AB91*LCI_db2_S2!AB82+B16*LCI_db2_S2!AB107*LCI_db2_S2!AB95</f>
        <v>0.36936000000000002</v>
      </c>
    </row>
    <row r="35" spans="1:2" ht="78.5" x14ac:dyDescent="0.35">
      <c r="A35" s="5" t="s">
        <v>78</v>
      </c>
      <c r="B35" s="7">
        <f>B11*LCI_db2_S2!AB49*LCI_db2_S2!AB38+B15*LCI_db2_S2!AB93*LCI_db2_S2!AB82</f>
        <v>7.4999999999999997E-2</v>
      </c>
    </row>
    <row r="36" spans="1:2" ht="65.5" x14ac:dyDescent="0.35">
      <c r="A36" s="5" t="s">
        <v>79</v>
      </c>
      <c r="B36" s="7">
        <f>B12*LCI_db2_S2!AB52*LCI_db2_S2!AB51+B16*LCI_db2_S2!AB96*LCI_db2_S2!AB95</f>
        <v>1.0019999999999999E-6</v>
      </c>
    </row>
    <row r="37" spans="1:2" ht="65.5" x14ac:dyDescent="0.35">
      <c r="A37" s="5" t="s">
        <v>80</v>
      </c>
      <c r="B37" s="7">
        <f>B12*LCI_db2_S2!AB56*LCI_db2_S2!AB51+B16*LCI_db2_S2!AB100*LCI_db2_S2!AB95</f>
        <v>144.96</v>
      </c>
    </row>
    <row r="38" spans="1:2" ht="65.5" x14ac:dyDescent="0.35">
      <c r="A38" s="5" t="s">
        <v>81</v>
      </c>
      <c r="B38" s="7">
        <f>B12*LCI_db2_S2!AB57*LCI_db2_S2!AB51+B16*LCI_db2_S2!AB101*LCI_db2_S2!AB95</f>
        <v>135</v>
      </c>
    </row>
    <row r="39" spans="1:2" ht="65.5" x14ac:dyDescent="0.35">
      <c r="A39" s="5" t="s">
        <v>82</v>
      </c>
      <c r="B39" s="7">
        <f>B12*LCI_db2_S2!AB58*LCI_db2_S2!AB51+B16*LCI_db2_S2!AB102*LCI_db2_S2!AB95</f>
        <v>-372</v>
      </c>
    </row>
    <row r="40" spans="1:2" ht="65.5" x14ac:dyDescent="0.35">
      <c r="A40" s="5" t="s">
        <v>83</v>
      </c>
      <c r="B40" s="7">
        <f>B12*LCI_db2_S2!AB59*LCI_db2_S2!AB51+B16*LCI_db2_S2!AB103*LCI_db2_S2!AB95</f>
        <v>-60</v>
      </c>
    </row>
    <row r="41" spans="1:2" ht="78.5" x14ac:dyDescent="0.35">
      <c r="A41" s="5" t="s">
        <v>84</v>
      </c>
      <c r="B41" s="7">
        <f>B12*LCI_db2_S2!AB61*LCI_db2_S2!AB51+B16*LCI_db2_S2!AB105*LCI_db2_S2!AB95</f>
        <v>5.5679999999999995E-5</v>
      </c>
    </row>
    <row r="42" spans="1:2" ht="78.5" x14ac:dyDescent="0.35">
      <c r="A42" s="5" t="s">
        <v>85</v>
      </c>
      <c r="B42" s="7">
        <f>B12*LCI_db2_S2!AB62*LCI_db2_S2!AB51+B16*LCI_db2_S2!AB106*LCI_db2_S2!AB95</f>
        <v>4.2240000000000002E-5</v>
      </c>
    </row>
    <row r="43" spans="1:2" ht="78.5" x14ac:dyDescent="0.35">
      <c r="A43" s="5" t="s">
        <v>86</v>
      </c>
      <c r="B43" s="7">
        <f>B12*LCI_db2_S2!AB66*LCI_db2_S2!AB51+B16*LCI_db2_S2!AB110*LCI_db2_S2!AB95</f>
        <v>6.539999999999999E-5</v>
      </c>
    </row>
    <row r="44" spans="1:2" ht="78.5" x14ac:dyDescent="0.35">
      <c r="A44" s="5" t="s">
        <v>87</v>
      </c>
      <c r="B44" s="7">
        <f>B12*LCI_db2_S2!AB67*LCI_db2_S2!AB51+B16*LCI_db2_S2!AB111*LCI_db2_S2!AB95</f>
        <v>1.7819999999999999E-3</v>
      </c>
    </row>
    <row r="45" spans="1:2" ht="78.5" x14ac:dyDescent="0.35">
      <c r="A45" s="5" t="s">
        <v>88</v>
      </c>
      <c r="B45" s="7">
        <f>B12*LCI_db2_S2!AB68*LCI_db2_S2!AB51+B16*LCI_db2_S2!AB112*LCI_db2_S2!AB95</f>
        <v>5.5679999999999995E-5</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VLOOKUP("BWM",Waste_Generation_S3!A1:C100,3,FALSE)*-1</f>
        <v>-1500</v>
      </c>
    </row>
    <row r="3" spans="1:2" x14ac:dyDescent="0.35">
      <c r="A3" s="5" t="s">
        <v>2</v>
      </c>
      <c r="B3" s="7">
        <f>B2*LCI_db2_S3!AB3*LCI_db2_S3!AB2</f>
        <v>-300</v>
      </c>
    </row>
    <row r="4" spans="1:2" x14ac:dyDescent="0.35">
      <c r="A4" s="5" t="s">
        <v>3</v>
      </c>
      <c r="B4" s="7">
        <f>B2*LCI_db2_S3!AB4*LCI_db2_S3!AB2</f>
        <v>-1200</v>
      </c>
    </row>
    <row r="5" spans="1:2" ht="26.5" x14ac:dyDescent="0.35">
      <c r="A5" s="5" t="s">
        <v>48</v>
      </c>
      <c r="B5" s="7">
        <f>B3*LCI_db2_S3!AB6*LCI_db2_S3!AB5</f>
        <v>-240</v>
      </c>
    </row>
    <row r="6" spans="1:2" ht="26.5" x14ac:dyDescent="0.35">
      <c r="A6" s="5" t="s">
        <v>49</v>
      </c>
      <c r="B6" s="7">
        <f>B3*LCI_db2_S3!AB7*LCI_db2_S3!AB5</f>
        <v>-60</v>
      </c>
    </row>
    <row r="7" spans="1:2" ht="39.5" x14ac:dyDescent="0.35">
      <c r="A7" s="5" t="s">
        <v>50</v>
      </c>
      <c r="B7" s="7">
        <f>B5*LCI_db2_S3!AB9*LCI_db2_S3!AB8</f>
        <v>-240</v>
      </c>
    </row>
    <row r="8" spans="1:2" ht="52.5" x14ac:dyDescent="0.35">
      <c r="A8" s="5" t="s">
        <v>51</v>
      </c>
      <c r="B8" s="7">
        <f>B6*LCI_db2_S3!AB11*LCI_db2_S3!AB10</f>
        <v>-60</v>
      </c>
    </row>
    <row r="9" spans="1:2" ht="26.5" x14ac:dyDescent="0.35">
      <c r="A9" s="5" t="s">
        <v>52</v>
      </c>
      <c r="B9" s="7">
        <f>B4*LCI_db2_S3!AB13*LCI_db2_S3!AB12</f>
        <v>-720</v>
      </c>
    </row>
    <row r="10" spans="1:2" ht="26.5" x14ac:dyDescent="0.35">
      <c r="A10" s="5" t="s">
        <v>53</v>
      </c>
      <c r="B10" s="7">
        <f>B4*LCI_db2_S3!AB14*LCI_db2_S3!AB12</f>
        <v>-480</v>
      </c>
    </row>
    <row r="11" spans="1:2" ht="52.5" x14ac:dyDescent="0.35">
      <c r="A11" s="5" t="s">
        <v>54</v>
      </c>
      <c r="B11" s="7">
        <f>B9*LCI_db2_S3!AB16*LCI_db2_S3!AB15</f>
        <v>-360</v>
      </c>
    </row>
    <row r="12" spans="1:2" ht="52.5" x14ac:dyDescent="0.35">
      <c r="A12" s="5" t="s">
        <v>55</v>
      </c>
      <c r="B12" s="7">
        <f>B9*LCI_db2_S3!AB17*LCI_db2_S3!AB15</f>
        <v>-360</v>
      </c>
    </row>
    <row r="13" spans="1:2" ht="65.5" x14ac:dyDescent="0.35">
      <c r="A13" s="5" t="s">
        <v>56</v>
      </c>
      <c r="B13" s="7">
        <f>B9*LCI_db2_S3!AB18*LCI_db2_S3!AB15+B10*LCI_db2_S3!AB23*LCI_db2_S3!AB20</f>
        <v>24</v>
      </c>
    </row>
    <row r="14" spans="1:2" ht="65.5" x14ac:dyDescent="0.35">
      <c r="A14" s="5" t="s">
        <v>57</v>
      </c>
      <c r="B14" s="7">
        <f>B9*LCI_db2_S3!AB19*LCI_db2_S3!AB15+B10*LCI_db2_S3!AB24*LCI_db2_S3!AB20</f>
        <v>120</v>
      </c>
    </row>
    <row r="15" spans="1:2" ht="52.5" x14ac:dyDescent="0.35">
      <c r="A15" s="5" t="s">
        <v>58</v>
      </c>
      <c r="B15" s="7">
        <f>B10*LCI_db2_S3!AB21*LCI_db2_S3!AB20</f>
        <v>-240</v>
      </c>
    </row>
    <row r="16" spans="1:2" ht="52.5" x14ac:dyDescent="0.35">
      <c r="A16" s="5" t="s">
        <v>59</v>
      </c>
      <c r="B16" s="7">
        <f>B10*LCI_db2_S3!AB22*LCI_db2_S3!AB20</f>
        <v>-240</v>
      </c>
    </row>
    <row r="17" spans="1:2" ht="65.5" x14ac:dyDescent="0.35">
      <c r="A17" s="5" t="s">
        <v>60</v>
      </c>
      <c r="B17" s="7">
        <f>B7*LCI_db2_S3!AB26*LCI_db2_S3!AB25+B8*LCI_db2_S3!AB70*LCI_db2_S3!AB69</f>
        <v>-0.33599999999999997</v>
      </c>
    </row>
    <row r="18" spans="1:2" ht="65.5" x14ac:dyDescent="0.35">
      <c r="A18" s="5" t="s">
        <v>61</v>
      </c>
      <c r="B18" s="7">
        <f>B7*LCI_db2_S3!AB27*LCI_db2_S3!AB25+B8*LCI_db2_S3!AB71*LCI_db2_S3!AB69</f>
        <v>0.33599999999999997</v>
      </c>
    </row>
    <row r="19" spans="1:2" ht="65.5" x14ac:dyDescent="0.35">
      <c r="A19" s="5" t="s">
        <v>62</v>
      </c>
      <c r="B19" s="7">
        <f>B7*LCI_db2_S3!AB28*LCI_db2_S3!AB25+B8*LCI_db2_S3!AB72*LCI_db2_S3!AB69</f>
        <v>0.33599999999999997</v>
      </c>
    </row>
    <row r="20" spans="1:2" ht="65.5" x14ac:dyDescent="0.35">
      <c r="A20" s="5" t="s">
        <v>63</v>
      </c>
      <c r="B20" s="7">
        <f>B7*LCI_db2_S3!AB29*LCI_db2_S3!AB25+B8*LCI_db2_S3!AB73*LCI_db2_S3!AB69+B11*LCI_db2_S3!AB44*LCI_db2_S3!AB38+B15*LCI_db2_S3!AB88*LCI_db2_S3!AB82</f>
        <v>-780</v>
      </c>
    </row>
    <row r="21" spans="1:2" ht="78.5" x14ac:dyDescent="0.35">
      <c r="A21" s="5" t="s">
        <v>64</v>
      </c>
      <c r="B21" s="7">
        <f>B7*LCI_db2_S3!AB30*LCI_db2_S3!AB25+B8*LCI_db2_S3!AB74*LCI_db2_S3!AB69+B11*LCI_db2_S3!AB45*LCI_db2_S3!AB38+B12*LCI_db2_S3!AB65*LCI_db2_S3!AB51+B15*LCI_db2_S3!AB89*LCI_db2_S3!AB82+B16*LCI_db2_S3!AB109*LCI_db2_S3!AB95</f>
        <v>5.2927200000000008E-2</v>
      </c>
    </row>
    <row r="22" spans="1:2" ht="78.5" x14ac:dyDescent="0.35">
      <c r="A22" s="5" t="s">
        <v>65</v>
      </c>
      <c r="B22" s="7">
        <f>B7*LCI_db2_S3!AB31*LCI_db2_S3!AB25+B8*LCI_db2_S3!AB75*LCI_db2_S3!AB69+B11*LCI_db2_S3!AB46*LCI_db2_S3!AB38+B12*LCI_db2_S3!AB64*LCI_db2_S3!AB51+B15*LCI_db2_S3!AB90*LCI_db2_S3!AB82+B16*LCI_db2_S3!AB108*LCI_db2_S3!AB95</f>
        <v>301.97999999999996</v>
      </c>
    </row>
    <row r="23" spans="1:2" ht="78.5" x14ac:dyDescent="0.35">
      <c r="A23" s="5" t="s">
        <v>66</v>
      </c>
      <c r="B23" s="7">
        <f>B7*LCI_db2_S3!AB32*LCI_db2_S3!AB25+B8*LCI_db2_S3!AB76*LCI_db2_S3!AB69</f>
        <v>46.14</v>
      </c>
    </row>
    <row r="24" spans="1:2" ht="78.5" x14ac:dyDescent="0.35">
      <c r="A24" s="5" t="s">
        <v>67</v>
      </c>
      <c r="B24" s="7">
        <f>B7*LCI_db2_S3!AB33*LCI_db2_S3!AB25+B8*LCI_db2_S3!AB77*LCI_db2_S3!AB69</f>
        <v>0</v>
      </c>
    </row>
    <row r="25" spans="1:2" ht="78.5" x14ac:dyDescent="0.35">
      <c r="A25" s="5" t="s">
        <v>68</v>
      </c>
      <c r="B25" s="7">
        <f>B7*LCI_db2_S3!AB34*LCI_db2_S3!AB25+B8*LCI_db2_S3!AB78*LCI_db2_S3!AB69</f>
        <v>2.952</v>
      </c>
    </row>
    <row r="26" spans="1:2" ht="78.5" x14ac:dyDescent="0.35">
      <c r="A26" s="5" t="s">
        <v>69</v>
      </c>
      <c r="B26" s="7">
        <f>B7*LCI_db2_S3!AB35*LCI_db2_S3!AB25+B8*LCI_db2_S3!AB79*LCI_db2_S3!AB69+B11*LCI_db2_S3!AB48*LCI_db2_S3!AB38+B12*LCI_db2_S3!AB60*LCI_db2_S3!AB51+B15*LCI_db2_S3!AB92*LCI_db2_S3!AB82+B16*LCI_db2_S3!AB104*LCI_db2_S3!AB95</f>
        <v>2.0540699999999998</v>
      </c>
    </row>
    <row r="27" spans="1:2" ht="78.5" x14ac:dyDescent="0.35">
      <c r="A27" s="5" t="s">
        <v>70</v>
      </c>
      <c r="B27" s="7">
        <f>B7*LCI_db2_S3!AB36*LCI_db2_S3!AB25+B8*LCI_db2_S3!AB80*LCI_db2_S3!AB69</f>
        <v>0.16807800000000001</v>
      </c>
    </row>
    <row r="28" spans="1:2" ht="78.5" x14ac:dyDescent="0.35">
      <c r="A28" s="5" t="s">
        <v>71</v>
      </c>
      <c r="B28" s="7">
        <f>B7*LCI_db2_S3!AB37*LCI_db2_S3!AB25+B8*LCI_db2_S3!AB81*LCI_db2_S3!AB69+B11*LCI_db2_S3!AB50*LCI_db2_S3!AB38+B15*LCI_db2_S3!AB94*LCI_db2_S3!AB82</f>
        <v>0.42702899999999999</v>
      </c>
    </row>
    <row r="29" spans="1:2" ht="65.5" x14ac:dyDescent="0.35">
      <c r="A29" s="5" t="s">
        <v>72</v>
      </c>
      <c r="B29" s="7">
        <f>B11*LCI_db2_S3!AB39*LCI_db2_S3!AB38+B15*LCI_db2_S3!AB83*LCI_db2_S3!AB82</f>
        <v>-1.1099999999999999E-2</v>
      </c>
    </row>
    <row r="30" spans="1:2" ht="65.5" x14ac:dyDescent="0.35">
      <c r="A30" s="5" t="s">
        <v>73</v>
      </c>
      <c r="B30" s="7">
        <f>B11*LCI_db2_S3!AB40*LCI_db2_S3!AB38+B12*LCI_db2_S3!AB54*LCI_db2_S3!AB51+B15*LCI_db2_S3!AB84*LCI_db2_S3!AB82+B16*LCI_db2_S3!AB98*LCI_db2_S3!AB95</f>
        <v>-0.27</v>
      </c>
    </row>
    <row r="31" spans="1:2" ht="65.5" x14ac:dyDescent="0.35">
      <c r="A31" s="5" t="s">
        <v>74</v>
      </c>
      <c r="B31" s="7">
        <f>B11*LCI_db2_S3!AB41*LCI_db2_S3!AB38+B15*LCI_db2_S3!AB85*LCI_db2_S3!AB82</f>
        <v>4.4460000000000003E-6</v>
      </c>
    </row>
    <row r="32" spans="1:2" ht="65.5" x14ac:dyDescent="0.35">
      <c r="A32" s="5" t="s">
        <v>75</v>
      </c>
      <c r="B32" s="7">
        <f>B11*LCI_db2_S3!AB42*LCI_db2_S3!AB38+B12*LCI_db2_S3!AB55*LCI_db2_S3!AB51+B15*LCI_db2_S3!AB86*LCI_db2_S3!AB82+B16*LCI_db2_S3!AB99*LCI_db2_S3!AB95</f>
        <v>8.3610000000000007</v>
      </c>
    </row>
    <row r="33" spans="1:2" ht="65.5" x14ac:dyDescent="0.35">
      <c r="A33" s="5" t="s">
        <v>76</v>
      </c>
      <c r="B33" s="7">
        <f>B11*LCI_db2_S3!AB43*LCI_db2_S3!AB38+B12*LCI_db2_S3!AB53*LCI_db2_S3!AB51+B15*LCI_db2_S3!AB87*LCI_db2_S3!AB82+B16*LCI_db2_S3!AB97*LCI_db2_S3!AB95</f>
        <v>0.42253521126760563</v>
      </c>
    </row>
    <row r="34" spans="1:2" ht="78.5" x14ac:dyDescent="0.35">
      <c r="A34" s="5" t="s">
        <v>77</v>
      </c>
      <c r="B34" s="7">
        <f>B11*LCI_db2_S3!AB47*LCI_db2_S3!AB38+B12*LCI_db2_S3!AB63*LCI_db2_S3!AB51+B15*LCI_db2_S3!AB91*LCI_db2_S3!AB82+B16*LCI_db2_S3!AB107*LCI_db2_S3!AB95</f>
        <v>0.36936000000000002</v>
      </c>
    </row>
    <row r="35" spans="1:2" ht="78.5" x14ac:dyDescent="0.35">
      <c r="A35" s="5" t="s">
        <v>78</v>
      </c>
      <c r="B35" s="7">
        <f>B11*LCI_db2_S3!AB49*LCI_db2_S3!AB38+B15*LCI_db2_S3!AB93*LCI_db2_S3!AB82</f>
        <v>7.4999999999999997E-2</v>
      </c>
    </row>
    <row r="36" spans="1:2" ht="65.5" x14ac:dyDescent="0.35">
      <c r="A36" s="5" t="s">
        <v>79</v>
      </c>
      <c r="B36" s="7">
        <f>B12*LCI_db2_S3!AB52*LCI_db2_S3!AB51+B16*LCI_db2_S3!AB96*LCI_db2_S3!AB95</f>
        <v>1.0019999999999999E-6</v>
      </c>
    </row>
    <row r="37" spans="1:2" ht="65.5" x14ac:dyDescent="0.35">
      <c r="A37" s="5" t="s">
        <v>80</v>
      </c>
      <c r="B37" s="7">
        <f>B12*LCI_db2_S3!AB56*LCI_db2_S3!AB51+B16*LCI_db2_S3!AB100*LCI_db2_S3!AB95</f>
        <v>144.96</v>
      </c>
    </row>
    <row r="38" spans="1:2" ht="65.5" x14ac:dyDescent="0.35">
      <c r="A38" s="5" t="s">
        <v>81</v>
      </c>
      <c r="B38" s="7">
        <f>B12*LCI_db2_S3!AB57*LCI_db2_S3!AB51+B16*LCI_db2_S3!AB101*LCI_db2_S3!AB95</f>
        <v>135</v>
      </c>
    </row>
    <row r="39" spans="1:2" ht="65.5" x14ac:dyDescent="0.35">
      <c r="A39" s="5" t="s">
        <v>82</v>
      </c>
      <c r="B39" s="7">
        <f>B12*LCI_db2_S3!AB58*LCI_db2_S3!AB51+B16*LCI_db2_S3!AB102*LCI_db2_S3!AB95</f>
        <v>-372</v>
      </c>
    </row>
    <row r="40" spans="1:2" ht="65.5" x14ac:dyDescent="0.35">
      <c r="A40" s="5" t="s">
        <v>83</v>
      </c>
      <c r="B40" s="7">
        <f>B12*LCI_db2_S3!AB59*LCI_db2_S3!AB51+B16*LCI_db2_S3!AB103*LCI_db2_S3!AB95</f>
        <v>-60</v>
      </c>
    </row>
    <row r="41" spans="1:2" ht="78.5" x14ac:dyDescent="0.35">
      <c r="A41" s="5" t="s">
        <v>84</v>
      </c>
      <c r="B41" s="7">
        <f>B12*LCI_db2_S3!AB61*LCI_db2_S3!AB51+B16*LCI_db2_S3!AB105*LCI_db2_S3!AB95</f>
        <v>5.5679999999999995E-5</v>
      </c>
    </row>
    <row r="42" spans="1:2" ht="78.5" x14ac:dyDescent="0.35">
      <c r="A42" s="5" t="s">
        <v>85</v>
      </c>
      <c r="B42" s="7">
        <f>B12*LCI_db2_S3!AB62*LCI_db2_S3!AB51+B16*LCI_db2_S3!AB106*LCI_db2_S3!AB95</f>
        <v>4.2240000000000002E-5</v>
      </c>
    </row>
    <row r="43" spans="1:2" ht="78.5" x14ac:dyDescent="0.35">
      <c r="A43" s="5" t="s">
        <v>86</v>
      </c>
      <c r="B43" s="7">
        <f>B12*LCI_db2_S3!AB66*LCI_db2_S3!AB51+B16*LCI_db2_S3!AB110*LCI_db2_S3!AB95</f>
        <v>6.539999999999999E-5</v>
      </c>
    </row>
    <row r="44" spans="1:2" ht="78.5" x14ac:dyDescent="0.35">
      <c r="A44" s="5" t="s">
        <v>87</v>
      </c>
      <c r="B44" s="7">
        <f>B12*LCI_db2_S3!AB67*LCI_db2_S3!AB51+B16*LCI_db2_S3!AB111*LCI_db2_S3!AB95</f>
        <v>1.7819999999999999E-3</v>
      </c>
    </row>
    <row r="45" spans="1:2" ht="78.5" x14ac:dyDescent="0.35">
      <c r="A45" s="5" t="s">
        <v>88</v>
      </c>
      <c r="B45" s="7">
        <f>B12*LCI_db2_S3!AB68*LCI_db2_S3!AB51+B16*LCI_db2_S3!AB112*LCI_db2_S3!AB95</f>
        <v>5.5679999999999995E-5</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VLOOKUP("PW1",Waste_Generation_S3!A1:C100,3,FALSE)*-1</f>
        <v>-300</v>
      </c>
    </row>
    <row r="4" spans="1:2" x14ac:dyDescent="0.35">
      <c r="A4" s="5" t="s">
        <v>3</v>
      </c>
      <c r="B4" s="7">
        <v>0</v>
      </c>
    </row>
    <row r="5" spans="1:2" ht="26.5" x14ac:dyDescent="0.35">
      <c r="A5" s="5" t="s">
        <v>48</v>
      </c>
      <c r="B5" s="7">
        <f>B3*LCI_db2_S3!AB6*LCI_db2_S3!AB5</f>
        <v>-240</v>
      </c>
    </row>
    <row r="6" spans="1:2" ht="26.5" x14ac:dyDescent="0.35">
      <c r="A6" s="5" t="s">
        <v>49</v>
      </c>
      <c r="B6" s="7">
        <f>B3*LCI_db2_S3!AB7*LCI_db2_S3!AB5</f>
        <v>-60</v>
      </c>
    </row>
    <row r="7" spans="1:2" ht="39.5" x14ac:dyDescent="0.35">
      <c r="A7" s="5" t="s">
        <v>50</v>
      </c>
      <c r="B7" s="7">
        <f>B5*LCI_db2_S3!AB9*LCI_db2_S3!AB8</f>
        <v>-240</v>
      </c>
    </row>
    <row r="8" spans="1:2" ht="52.5" x14ac:dyDescent="0.35">
      <c r="A8" s="5" t="s">
        <v>51</v>
      </c>
      <c r="B8" s="7">
        <f>B6*LCI_db2_S3!AB11*LCI_db2_S3!AB10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B7*LCI_db2_S3!AB26*LCI_db2_S3!AB25+B8*LCI_db2_S3!AB70*LCI_db2_S3!AB69</f>
        <v>-0.33599999999999997</v>
      </c>
    </row>
    <row r="18" spans="1:2" ht="65.5" x14ac:dyDescent="0.35">
      <c r="A18" s="5" t="s">
        <v>61</v>
      </c>
      <c r="B18" s="7">
        <f>B7*LCI_db2_S3!AB27*LCI_db2_S3!AB25+B8*LCI_db2_S3!AB71*LCI_db2_S3!AB69</f>
        <v>0.33599999999999997</v>
      </c>
    </row>
    <row r="19" spans="1:2" ht="65.5" x14ac:dyDescent="0.35">
      <c r="A19" s="5" t="s">
        <v>62</v>
      </c>
      <c r="B19" s="7">
        <f>B7*LCI_db2_S3!AB28*LCI_db2_S3!AB25+B8*LCI_db2_S3!AB72*LCI_db2_S3!AB69</f>
        <v>0.33599999999999997</v>
      </c>
    </row>
    <row r="20" spans="1:2" ht="65.5" x14ac:dyDescent="0.35">
      <c r="A20" s="5" t="s">
        <v>63</v>
      </c>
      <c r="B20" s="7">
        <f>B7*LCI_db2_S3!AB29*LCI_db2_S3!AB25+B8*LCI_db2_S3!AB73*LCI_db2_S3!AB69</f>
        <v>-240</v>
      </c>
    </row>
    <row r="21" spans="1:2" ht="78.5" x14ac:dyDescent="0.35">
      <c r="A21" s="5" t="s">
        <v>64</v>
      </c>
      <c r="B21" s="7">
        <f>B7*LCI_db2_S3!AB30*LCI_db2_S3!AB25+B8*LCI_db2_S3!AB74*LCI_db2_S3!AB69</f>
        <v>1.81272E-2</v>
      </c>
    </row>
    <row r="22" spans="1:2" ht="78.5" x14ac:dyDescent="0.35">
      <c r="A22" s="5" t="s">
        <v>65</v>
      </c>
      <c r="B22" s="7">
        <f>B7*LCI_db2_S3!AB31*LCI_db2_S3!AB25+B8*LCI_db2_S3!AB75*LCI_db2_S3!AB69</f>
        <v>43.980000000000004</v>
      </c>
    </row>
    <row r="23" spans="1:2" ht="78.5" x14ac:dyDescent="0.35">
      <c r="A23" s="5" t="s">
        <v>66</v>
      </c>
      <c r="B23" s="7">
        <f>B7*LCI_db2_S3!AB32*LCI_db2_S3!AB25+B8*LCI_db2_S3!AB76*LCI_db2_S3!AB69</f>
        <v>46.14</v>
      </c>
    </row>
    <row r="24" spans="1:2" ht="78.5" x14ac:dyDescent="0.35">
      <c r="A24" s="5" t="s">
        <v>67</v>
      </c>
      <c r="B24" s="7">
        <f>B7*LCI_db2_S3!AB33*LCI_db2_S3!AB25+B8*LCI_db2_S3!AB77*LCI_db2_S3!AB69</f>
        <v>0</v>
      </c>
    </row>
    <row r="25" spans="1:2" ht="78.5" x14ac:dyDescent="0.35">
      <c r="A25" s="5" t="s">
        <v>68</v>
      </c>
      <c r="B25" s="7">
        <f>B7*LCI_db2_S3!AB34*LCI_db2_S3!AB25+B8*LCI_db2_S3!AB78*LCI_db2_S3!AB69</f>
        <v>2.952</v>
      </c>
    </row>
    <row r="26" spans="1:2" ht="78.5" x14ac:dyDescent="0.35">
      <c r="A26" s="5" t="s">
        <v>69</v>
      </c>
      <c r="B26" s="7">
        <f>B7*LCI_db2_S3!AB35*LCI_db2_S3!AB25+B8*LCI_db2_S3!AB79*LCI_db2_S3!AB69</f>
        <v>1.4070000000000001E-2</v>
      </c>
    </row>
    <row r="27" spans="1:2" ht="78.5" x14ac:dyDescent="0.35">
      <c r="A27" s="5" t="s">
        <v>70</v>
      </c>
      <c r="B27" s="7">
        <f>B7*LCI_db2_S3!AB36*LCI_db2_S3!AB25+B8*LCI_db2_S3!AB80*LCI_db2_S3!AB69</f>
        <v>0.16807800000000001</v>
      </c>
    </row>
    <row r="28" spans="1:2" ht="78.5" x14ac:dyDescent="0.35">
      <c r="A28" s="5" t="s">
        <v>71</v>
      </c>
      <c r="B28" s="7">
        <f>B7*LCI_db2_S3!AB37*LCI_db2_S3!AB25+B8*LCI_db2_S3!AB81*LCI_db2_S3!AB69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VLOOKUP("PW2",Waste_Generation_S3!A1:C100,3,FALSE)*-1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B4*LCI_db2_S3!AB13*LCI_db2_S3!AB12</f>
        <v>-720</v>
      </c>
    </row>
    <row r="10" spans="1:2" ht="26.5" x14ac:dyDescent="0.35">
      <c r="A10" s="5" t="s">
        <v>53</v>
      </c>
      <c r="B10" s="7">
        <f>B4*LCI_db2_S3!AB14*LCI_db2_S3!AB12</f>
        <v>-480</v>
      </c>
    </row>
    <row r="11" spans="1:2" ht="52.5" x14ac:dyDescent="0.35">
      <c r="A11" s="5" t="s">
        <v>54</v>
      </c>
      <c r="B11" s="7">
        <f>B9*LCI_db2_S3!AB16*LCI_db2_S3!AB15</f>
        <v>-360</v>
      </c>
    </row>
    <row r="12" spans="1:2" ht="52.5" x14ac:dyDescent="0.35">
      <c r="A12" s="5" t="s">
        <v>55</v>
      </c>
      <c r="B12" s="7">
        <f>B9*LCI_db2_S3!AB17*LCI_db2_S3!AB15</f>
        <v>-360</v>
      </c>
    </row>
    <row r="13" spans="1:2" ht="65.5" x14ac:dyDescent="0.35">
      <c r="A13" s="5" t="s">
        <v>56</v>
      </c>
      <c r="B13" s="7">
        <f>B9*LCI_db2_S3!AB18*LCI_db2_S3!AB15+B10*LCI_db2_S3!AB23*LCI_db2_S3!AB20</f>
        <v>24</v>
      </c>
    </row>
    <row r="14" spans="1:2" ht="65.5" x14ac:dyDescent="0.35">
      <c r="A14" s="5" t="s">
        <v>57</v>
      </c>
      <c r="B14" s="7">
        <f>B9*LCI_db2_S3!AB19*LCI_db2_S3!AB15+B10*LCI_db2_S3!AB24*LCI_db2_S3!AB20</f>
        <v>120</v>
      </c>
    </row>
    <row r="15" spans="1:2" ht="52.5" x14ac:dyDescent="0.35">
      <c r="A15" s="5" t="s">
        <v>58</v>
      </c>
      <c r="B15" s="7">
        <f>B10*LCI_db2_S3!AB21*LCI_db2_S3!AB20</f>
        <v>-240</v>
      </c>
    </row>
    <row r="16" spans="1:2" ht="52.5" x14ac:dyDescent="0.35">
      <c r="A16" s="5" t="s">
        <v>59</v>
      </c>
      <c r="B16" s="7">
        <f>B10*LCI_db2_S3!AB22*LCI_db2_S3!AB20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B11*LCI_db2_S3!AB44*LCI_db2_S3!AB38+B15*LCI_db2_S3!AB88*LCI_db2_S3!AB82</f>
        <v>-540</v>
      </c>
    </row>
    <row r="21" spans="1:2" ht="78.5" x14ac:dyDescent="0.35">
      <c r="A21" s="5" t="s">
        <v>64</v>
      </c>
      <c r="B21" s="7">
        <f>B11*LCI_db2_S3!AB45*LCI_db2_S3!AB38+B12*LCI_db2_S3!AB65*LCI_db2_S3!AB51+B15*LCI_db2_S3!AB89*LCI_db2_S3!AB82+B16*LCI_db2_S3!AB109*LCI_db2_S3!AB95</f>
        <v>3.4799999999999998E-2</v>
      </c>
    </row>
    <row r="22" spans="1:2" ht="78.5" x14ac:dyDescent="0.35">
      <c r="A22" s="5" t="s">
        <v>65</v>
      </c>
      <c r="B22" s="7">
        <f>B11*LCI_db2_S3!AB46*LCI_db2_S3!AB38+B12*LCI_db2_S3!AB64*LCI_db2_S3!AB51+B15*LCI_db2_S3!AB90*LCI_db2_S3!AB82+B16*LCI_db2_S3!AB108*LCI_db2_S3!AB95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B11*LCI_db2_S3!AB48*LCI_db2_S3!AB38+B12*LCI_db2_S3!AB60*LCI_db2_S3!AB51+B15*LCI_db2_S3!AB92*LCI_db2_S3!AB82+B16*LCI_db2_S3!AB104*LCI_db2_S3!AB95</f>
        <v>2.0399999999999996</v>
      </c>
    </row>
    <row r="27" spans="1:2" ht="78.5" x14ac:dyDescent="0.35">
      <c r="A27" s="5" t="s">
        <v>70</v>
      </c>
      <c r="B27" s="7">
        <v>0</v>
      </c>
    </row>
    <row r="28" spans="1:2" ht="78.5" x14ac:dyDescent="0.35">
      <c r="A28" s="5" t="s">
        <v>71</v>
      </c>
      <c r="B28" s="7">
        <f>B11*LCI_db2_S3!AB50*LCI_db2_S3!AB38+B15*LCI_db2_S3!AB94*LCI_db2_S3!AB82</f>
        <v>0.42000000000000004</v>
      </c>
    </row>
    <row r="29" spans="1:2" ht="65.5" x14ac:dyDescent="0.35">
      <c r="A29" s="5" t="s">
        <v>72</v>
      </c>
      <c r="B29" s="7">
        <f>B11*LCI_db2_S3!AB39*LCI_db2_S3!AB38+B15*LCI_db2_S3!AB83*LCI_db2_S3!AB82</f>
        <v>-1.1099999999999999E-2</v>
      </c>
    </row>
    <row r="30" spans="1:2" ht="65.5" x14ac:dyDescent="0.35">
      <c r="A30" s="5" t="s">
        <v>73</v>
      </c>
      <c r="B30" s="7">
        <f>B11*LCI_db2_S3!AB40*LCI_db2_S3!AB38+B12*LCI_db2_S3!AB54*LCI_db2_S3!AB51+B15*LCI_db2_S3!AB84*LCI_db2_S3!AB82+B16*LCI_db2_S3!AB98*LCI_db2_S3!AB95</f>
        <v>-0.27</v>
      </c>
    </row>
    <row r="31" spans="1:2" ht="65.5" x14ac:dyDescent="0.35">
      <c r="A31" s="5" t="s">
        <v>74</v>
      </c>
      <c r="B31" s="7">
        <f>B11*LCI_db2_S3!AB41*LCI_db2_S3!AB38+B15*LCI_db2_S3!AB85*LCI_db2_S3!AB82</f>
        <v>4.4460000000000003E-6</v>
      </c>
    </row>
    <row r="32" spans="1:2" ht="65.5" x14ac:dyDescent="0.35">
      <c r="A32" s="5" t="s">
        <v>75</v>
      </c>
      <c r="B32" s="7">
        <f>B11*LCI_db2_S3!AB42*LCI_db2_S3!AB38+B12*LCI_db2_S3!AB55*LCI_db2_S3!AB51+B15*LCI_db2_S3!AB86*LCI_db2_S3!AB82+B16*LCI_db2_S3!AB99*LCI_db2_S3!AB95</f>
        <v>8.3610000000000007</v>
      </c>
    </row>
    <row r="33" spans="1:2" ht="65.5" x14ac:dyDescent="0.35">
      <c r="A33" s="5" t="s">
        <v>76</v>
      </c>
      <c r="B33" s="7">
        <f>B11*LCI_db2_S3!AB43*LCI_db2_S3!AB38+B12*LCI_db2_S3!AB53*LCI_db2_S3!AB51+B15*LCI_db2_S3!AB87*LCI_db2_S3!AB82+B16*LCI_db2_S3!AB97*LCI_db2_S3!AB95</f>
        <v>0.42253521126760563</v>
      </c>
    </row>
    <row r="34" spans="1:2" ht="78.5" x14ac:dyDescent="0.35">
      <c r="A34" s="5" t="s">
        <v>77</v>
      </c>
      <c r="B34" s="7">
        <f>B11*LCI_db2_S3!AB47*LCI_db2_S3!AB38+B12*LCI_db2_S3!AB63*LCI_db2_S3!AB51+B15*LCI_db2_S3!AB91*LCI_db2_S3!AB82+B16*LCI_db2_S3!AB107*LCI_db2_S3!AB95</f>
        <v>0.36936000000000002</v>
      </c>
    </row>
    <row r="35" spans="1:2" ht="78.5" x14ac:dyDescent="0.35">
      <c r="A35" s="5" t="s">
        <v>78</v>
      </c>
      <c r="B35" s="7">
        <f>B11*LCI_db2_S3!AB49*LCI_db2_S3!AB38+B15*LCI_db2_S3!AB93*LCI_db2_S3!AB82</f>
        <v>7.4999999999999997E-2</v>
      </c>
    </row>
    <row r="36" spans="1:2" ht="65.5" x14ac:dyDescent="0.35">
      <c r="A36" s="5" t="s">
        <v>79</v>
      </c>
      <c r="B36" s="7">
        <f>B12*LCI_db2_S3!AB52*LCI_db2_S3!AB51+B16*LCI_db2_S3!AB96*LCI_db2_S3!AB95</f>
        <v>1.0019999999999999E-6</v>
      </c>
    </row>
    <row r="37" spans="1:2" ht="65.5" x14ac:dyDescent="0.35">
      <c r="A37" s="5" t="s">
        <v>80</v>
      </c>
      <c r="B37" s="7">
        <f>B12*LCI_db2_S3!AB56*LCI_db2_S3!AB51+B16*LCI_db2_S3!AB100*LCI_db2_S3!AB95</f>
        <v>144.96</v>
      </c>
    </row>
    <row r="38" spans="1:2" ht="65.5" x14ac:dyDescent="0.35">
      <c r="A38" s="5" t="s">
        <v>81</v>
      </c>
      <c r="B38" s="7">
        <f>B12*LCI_db2_S3!AB57*LCI_db2_S3!AB51+B16*LCI_db2_S3!AB101*LCI_db2_S3!AB95</f>
        <v>135</v>
      </c>
    </row>
    <row r="39" spans="1:2" ht="65.5" x14ac:dyDescent="0.35">
      <c r="A39" s="5" t="s">
        <v>82</v>
      </c>
      <c r="B39" s="7">
        <f>B12*LCI_db2_S3!AB58*LCI_db2_S3!AB51+B16*LCI_db2_S3!AB102*LCI_db2_S3!AB95</f>
        <v>-372</v>
      </c>
    </row>
    <row r="40" spans="1:2" ht="65.5" x14ac:dyDescent="0.35">
      <c r="A40" s="5" t="s">
        <v>83</v>
      </c>
      <c r="B40" s="7">
        <f>B12*LCI_db2_S3!AB59*LCI_db2_S3!AB51+B16*LCI_db2_S3!AB103*LCI_db2_S3!AB95</f>
        <v>-60</v>
      </c>
    </row>
    <row r="41" spans="1:2" ht="78.5" x14ac:dyDescent="0.35">
      <c r="A41" s="5" t="s">
        <v>84</v>
      </c>
      <c r="B41" s="7">
        <f>B12*LCI_db2_S3!AB61*LCI_db2_S3!AB51+B16*LCI_db2_S3!AB105*LCI_db2_S3!AB95</f>
        <v>5.5679999999999995E-5</v>
      </c>
    </row>
    <row r="42" spans="1:2" ht="78.5" x14ac:dyDescent="0.35">
      <c r="A42" s="5" t="s">
        <v>85</v>
      </c>
      <c r="B42" s="7">
        <f>B12*LCI_db2_S3!AB62*LCI_db2_S3!AB51+B16*LCI_db2_S3!AB106*LCI_db2_S3!AB95</f>
        <v>4.2240000000000002E-5</v>
      </c>
    </row>
    <row r="43" spans="1:2" ht="78.5" x14ac:dyDescent="0.35">
      <c r="A43" s="5" t="s">
        <v>86</v>
      </c>
      <c r="B43" s="7">
        <f>B12*LCI_db2_S3!AB66*LCI_db2_S3!AB51+B16*LCI_db2_S3!AB110*LCI_db2_S3!AB95</f>
        <v>6.539999999999999E-5</v>
      </c>
    </row>
    <row r="44" spans="1:2" ht="78.5" x14ac:dyDescent="0.35">
      <c r="A44" s="5" t="s">
        <v>87</v>
      </c>
      <c r="B44" s="7">
        <f>B12*LCI_db2_S3!AB67*LCI_db2_S3!AB51+B16*LCI_db2_S3!AB111*LCI_db2_S3!AB95</f>
        <v>1.7819999999999999E-3</v>
      </c>
    </row>
    <row r="45" spans="1:2" ht="78.5" x14ac:dyDescent="0.35">
      <c r="A45" s="5" t="s">
        <v>88</v>
      </c>
      <c r="B45" s="7">
        <f>B12*LCI_db2_S3!AB68*LCI_db2_S3!AB51+B16*LCI_db2_S3!AB112*LCI_db2_S3!AB95</f>
        <v>5.5679999999999995E-5</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VLOOKUP("BWM",Waste_Generation_S4!A1:C100,3,FALSE)*-1</f>
        <v>-1500</v>
      </c>
    </row>
    <row r="3" spans="1:2" x14ac:dyDescent="0.35">
      <c r="A3" s="5" t="s">
        <v>2</v>
      </c>
      <c r="B3" s="7">
        <f>B2*LCI_db2_S4!AB3*LCI_db2_S4!AB2</f>
        <v>-300</v>
      </c>
    </row>
    <row r="4" spans="1:2" x14ac:dyDescent="0.35">
      <c r="A4" s="5" t="s">
        <v>3</v>
      </c>
      <c r="B4" s="7">
        <f>B2*LCI_db2_S4!AB4*LCI_db2_S4!AB2</f>
        <v>-1200</v>
      </c>
    </row>
    <row r="5" spans="1:2" ht="26.5" x14ac:dyDescent="0.35">
      <c r="A5" s="5" t="s">
        <v>48</v>
      </c>
      <c r="B5" s="7">
        <f>B3*LCI_db2_S4!AB6*LCI_db2_S4!AB5</f>
        <v>-240</v>
      </c>
    </row>
    <row r="6" spans="1:2" ht="26.5" x14ac:dyDescent="0.35">
      <c r="A6" s="5" t="s">
        <v>49</v>
      </c>
      <c r="B6" s="7">
        <f>B3*LCI_db2_S4!AB7*LCI_db2_S4!AB5</f>
        <v>-60</v>
      </c>
    </row>
    <row r="7" spans="1:2" ht="39.5" x14ac:dyDescent="0.35">
      <c r="A7" s="5" t="s">
        <v>50</v>
      </c>
      <c r="B7" s="7">
        <f>B5*LCI_db2_S4!AB9*LCI_db2_S4!AB8</f>
        <v>-240</v>
      </c>
    </row>
    <row r="8" spans="1:2" ht="52.5" x14ac:dyDescent="0.35">
      <c r="A8" s="5" t="s">
        <v>51</v>
      </c>
      <c r="B8" s="7">
        <f>B6*LCI_db2_S4!AB11*LCI_db2_S4!AB10</f>
        <v>-60</v>
      </c>
    </row>
    <row r="9" spans="1:2" ht="26.5" x14ac:dyDescent="0.35">
      <c r="A9" s="5" t="s">
        <v>52</v>
      </c>
      <c r="B9" s="7">
        <f>B4*LCI_db2_S4!AB13*LCI_db2_S4!AB12</f>
        <v>-720</v>
      </c>
    </row>
    <row r="10" spans="1:2" ht="26.5" x14ac:dyDescent="0.35">
      <c r="A10" s="5" t="s">
        <v>53</v>
      </c>
      <c r="B10" s="7">
        <f>B4*LCI_db2_S4!AB14*LCI_db2_S4!AB12</f>
        <v>-480</v>
      </c>
    </row>
    <row r="11" spans="1:2" ht="52.5" x14ac:dyDescent="0.35">
      <c r="A11" s="5" t="s">
        <v>54</v>
      </c>
      <c r="B11" s="7">
        <f>B9*LCI_db2_S4!AB16*LCI_db2_S4!AB15</f>
        <v>-360</v>
      </c>
    </row>
    <row r="12" spans="1:2" ht="52.5" x14ac:dyDescent="0.35">
      <c r="A12" s="5" t="s">
        <v>55</v>
      </c>
      <c r="B12" s="7">
        <f>B9*LCI_db2_S4!AB17*LCI_db2_S4!AB15</f>
        <v>-360</v>
      </c>
    </row>
    <row r="13" spans="1:2" ht="65.5" x14ac:dyDescent="0.35">
      <c r="A13" s="5" t="s">
        <v>56</v>
      </c>
      <c r="B13" s="7">
        <f>B9*LCI_db2_S4!AB18*LCI_db2_S4!AB15+B10*LCI_db2_S4!AB23*LCI_db2_S4!AB20</f>
        <v>24</v>
      </c>
    </row>
    <row r="14" spans="1:2" ht="65.5" x14ac:dyDescent="0.35">
      <c r="A14" s="5" t="s">
        <v>57</v>
      </c>
      <c r="B14" s="7">
        <f>B9*LCI_db2_S4!AB19*LCI_db2_S4!AB15+B10*LCI_db2_S4!AB24*LCI_db2_S4!AB20</f>
        <v>120</v>
      </c>
    </row>
    <row r="15" spans="1:2" ht="52.5" x14ac:dyDescent="0.35">
      <c r="A15" s="5" t="s">
        <v>58</v>
      </c>
      <c r="B15" s="7">
        <f>B10*LCI_db2_S4!AB21*LCI_db2_S4!AB20</f>
        <v>-240</v>
      </c>
    </row>
    <row r="16" spans="1:2" ht="52.5" x14ac:dyDescent="0.35">
      <c r="A16" s="5" t="s">
        <v>59</v>
      </c>
      <c r="B16" s="7">
        <f>B10*LCI_db2_S4!AB22*LCI_db2_S4!AB20</f>
        <v>-240</v>
      </c>
    </row>
    <row r="17" spans="1:2" ht="65.5" x14ac:dyDescent="0.35">
      <c r="A17" s="5" t="s">
        <v>60</v>
      </c>
      <c r="B17" s="7">
        <f>B7*LCI_db2_S4!AB26*LCI_db2_S4!AB25+B8*LCI_db2_S4!AB70*LCI_db2_S4!AB69</f>
        <v>-0.33599999999999997</v>
      </c>
    </row>
    <row r="18" spans="1:2" ht="65.5" x14ac:dyDescent="0.35">
      <c r="A18" s="5" t="s">
        <v>61</v>
      </c>
      <c r="B18" s="7">
        <f>B7*LCI_db2_S4!AB27*LCI_db2_S4!AB25+B8*LCI_db2_S4!AB71*LCI_db2_S4!AB69</f>
        <v>0.33599999999999997</v>
      </c>
    </row>
    <row r="19" spans="1:2" ht="65.5" x14ac:dyDescent="0.35">
      <c r="A19" s="5" t="s">
        <v>62</v>
      </c>
      <c r="B19" s="7">
        <f>B7*LCI_db2_S4!AB28*LCI_db2_S4!AB25+B8*LCI_db2_S4!AB72*LCI_db2_S4!AB69</f>
        <v>0.33599999999999997</v>
      </c>
    </row>
    <row r="20" spans="1:2" ht="65.5" x14ac:dyDescent="0.35">
      <c r="A20" s="5" t="s">
        <v>63</v>
      </c>
      <c r="B20" s="7">
        <f>B7*LCI_db2_S4!AB29*LCI_db2_S4!AB25+B8*LCI_db2_S4!AB73*LCI_db2_S4!AB69+B11*LCI_db2_S4!AB44*LCI_db2_S4!AB38+B15*LCI_db2_S4!AB88*LCI_db2_S4!AB82</f>
        <v>-780</v>
      </c>
    </row>
    <row r="21" spans="1:2" ht="78.5" x14ac:dyDescent="0.35">
      <c r="A21" s="5" t="s">
        <v>64</v>
      </c>
      <c r="B21" s="7">
        <f>B7*LCI_db2_S4!AB30*LCI_db2_S4!AB25+B8*LCI_db2_S4!AB74*LCI_db2_S4!AB69+B11*LCI_db2_S4!AB45*LCI_db2_S4!AB38+B12*LCI_db2_S4!AB65*LCI_db2_S4!AB51+B15*LCI_db2_S4!AB89*LCI_db2_S4!AB82+B16*LCI_db2_S4!AB109*LCI_db2_S4!AB95</f>
        <v>5.2927200000000008E-2</v>
      </c>
    </row>
    <row r="22" spans="1:2" ht="78.5" x14ac:dyDescent="0.35">
      <c r="A22" s="5" t="s">
        <v>65</v>
      </c>
      <c r="B22" s="7">
        <f>B7*LCI_db2_S4!AB31*LCI_db2_S4!AB25+B8*LCI_db2_S4!AB75*LCI_db2_S4!AB69+B11*LCI_db2_S4!AB46*LCI_db2_S4!AB38+B12*LCI_db2_S4!AB64*LCI_db2_S4!AB51+B15*LCI_db2_S4!AB90*LCI_db2_S4!AB82+B16*LCI_db2_S4!AB108*LCI_db2_S4!AB95</f>
        <v>301.97999999999996</v>
      </c>
    </row>
    <row r="23" spans="1:2" ht="78.5" x14ac:dyDescent="0.35">
      <c r="A23" s="5" t="s">
        <v>66</v>
      </c>
      <c r="B23" s="7">
        <f>B7*LCI_db2_S4!AB32*LCI_db2_S4!AB25+B8*LCI_db2_S4!AB76*LCI_db2_S4!AB69</f>
        <v>46.14</v>
      </c>
    </row>
    <row r="24" spans="1:2" ht="78.5" x14ac:dyDescent="0.35">
      <c r="A24" s="5" t="s">
        <v>67</v>
      </c>
      <c r="B24" s="7">
        <f>B7*LCI_db2_S4!AB33*LCI_db2_S4!AB25+B8*LCI_db2_S4!AB77*LCI_db2_S4!AB69</f>
        <v>0</v>
      </c>
    </row>
    <row r="25" spans="1:2" ht="78.5" x14ac:dyDescent="0.35">
      <c r="A25" s="5" t="s">
        <v>68</v>
      </c>
      <c r="B25" s="7">
        <f>B7*LCI_db2_S4!AB34*LCI_db2_S4!AB25+B8*LCI_db2_S4!AB78*LCI_db2_S4!AB69</f>
        <v>2.952</v>
      </c>
    </row>
    <row r="26" spans="1:2" ht="78.5" x14ac:dyDescent="0.35">
      <c r="A26" s="5" t="s">
        <v>69</v>
      </c>
      <c r="B26" s="7">
        <f>B7*LCI_db2_S4!AB35*LCI_db2_S4!AB25+B8*LCI_db2_S4!AB79*LCI_db2_S4!AB69+B11*LCI_db2_S4!AB48*LCI_db2_S4!AB38+B12*LCI_db2_S4!AB60*LCI_db2_S4!AB51+B15*LCI_db2_S4!AB92*LCI_db2_S4!AB82+B16*LCI_db2_S4!AB104*LCI_db2_S4!AB95</f>
        <v>2.0540699999999998</v>
      </c>
    </row>
    <row r="27" spans="1:2" ht="78.5" x14ac:dyDescent="0.35">
      <c r="A27" s="5" t="s">
        <v>70</v>
      </c>
      <c r="B27" s="7">
        <f>B7*LCI_db2_S4!AB36*LCI_db2_S4!AB25+B8*LCI_db2_S4!AB80*LCI_db2_S4!AB69</f>
        <v>0.16807800000000001</v>
      </c>
    </row>
    <row r="28" spans="1:2" ht="78.5" x14ac:dyDescent="0.35">
      <c r="A28" s="5" t="s">
        <v>71</v>
      </c>
      <c r="B28" s="7">
        <f>B7*LCI_db2_S4!AB37*LCI_db2_S4!AB25+B8*LCI_db2_S4!AB81*LCI_db2_S4!AB69+B11*LCI_db2_S4!AB50*LCI_db2_S4!AB38+B15*LCI_db2_S4!AB94*LCI_db2_S4!AB82</f>
        <v>0.42702899999999999</v>
      </c>
    </row>
    <row r="29" spans="1:2" ht="65.5" x14ac:dyDescent="0.35">
      <c r="A29" s="5" t="s">
        <v>72</v>
      </c>
      <c r="B29" s="7">
        <f>B11*LCI_db2_S4!AB39*LCI_db2_S4!AB38+B15*LCI_db2_S4!AB83*LCI_db2_S4!AB82</f>
        <v>-1.1099999999999999E-2</v>
      </c>
    </row>
    <row r="30" spans="1:2" ht="65.5" x14ac:dyDescent="0.35">
      <c r="A30" s="5" t="s">
        <v>73</v>
      </c>
      <c r="B30" s="7">
        <f>B11*LCI_db2_S4!AB40*LCI_db2_S4!AB38+B12*LCI_db2_S4!AB54*LCI_db2_S4!AB51+B15*LCI_db2_S4!AB84*LCI_db2_S4!AB82+B16*LCI_db2_S4!AB98*LCI_db2_S4!AB95</f>
        <v>-0.27</v>
      </c>
    </row>
    <row r="31" spans="1:2" ht="65.5" x14ac:dyDescent="0.35">
      <c r="A31" s="5" t="s">
        <v>74</v>
      </c>
      <c r="B31" s="7">
        <f>B11*LCI_db2_S4!AB41*LCI_db2_S4!AB38+B15*LCI_db2_S4!AB85*LCI_db2_S4!AB82</f>
        <v>4.4460000000000003E-6</v>
      </c>
    </row>
    <row r="32" spans="1:2" ht="65.5" x14ac:dyDescent="0.35">
      <c r="A32" s="5" t="s">
        <v>75</v>
      </c>
      <c r="B32" s="7">
        <f>B11*LCI_db2_S4!AB42*LCI_db2_S4!AB38+B12*LCI_db2_S4!AB55*LCI_db2_S4!AB51+B15*LCI_db2_S4!AB86*LCI_db2_S4!AB82+B16*LCI_db2_S4!AB99*LCI_db2_S4!AB95</f>
        <v>8.3610000000000007</v>
      </c>
    </row>
    <row r="33" spans="1:2" ht="65.5" x14ac:dyDescent="0.35">
      <c r="A33" s="5" t="s">
        <v>76</v>
      </c>
      <c r="B33" s="7">
        <f>B11*LCI_db2_S4!AB43*LCI_db2_S4!AB38+B12*LCI_db2_S4!AB53*LCI_db2_S4!AB51+B15*LCI_db2_S4!AB87*LCI_db2_S4!AB82+B16*LCI_db2_S4!AB97*LCI_db2_S4!AB95</f>
        <v>0.42253521126760563</v>
      </c>
    </row>
    <row r="34" spans="1:2" ht="78.5" x14ac:dyDescent="0.35">
      <c r="A34" s="5" t="s">
        <v>77</v>
      </c>
      <c r="B34" s="7">
        <f>B11*LCI_db2_S4!AB47*LCI_db2_S4!AB38+B12*LCI_db2_S4!AB63*LCI_db2_S4!AB51+B15*LCI_db2_S4!AB91*LCI_db2_S4!AB82+B16*LCI_db2_S4!AB107*LCI_db2_S4!AB95</f>
        <v>0.36936000000000002</v>
      </c>
    </row>
    <row r="35" spans="1:2" ht="78.5" x14ac:dyDescent="0.35">
      <c r="A35" s="5" t="s">
        <v>78</v>
      </c>
      <c r="B35" s="7">
        <f>B11*LCI_db2_S4!AB49*LCI_db2_S4!AB38+B15*LCI_db2_S4!AB93*LCI_db2_S4!AB82</f>
        <v>7.4999999999999997E-2</v>
      </c>
    </row>
    <row r="36" spans="1:2" ht="65.5" x14ac:dyDescent="0.35">
      <c r="A36" s="5" t="s">
        <v>79</v>
      </c>
      <c r="B36" s="7">
        <f>B12*LCI_db2_S4!AB52*LCI_db2_S4!AB51+B16*LCI_db2_S4!AB96*LCI_db2_S4!AB95</f>
        <v>1.0019999999999999E-6</v>
      </c>
    </row>
    <row r="37" spans="1:2" ht="65.5" x14ac:dyDescent="0.35">
      <c r="A37" s="5" t="s">
        <v>80</v>
      </c>
      <c r="B37" s="7">
        <f>B12*LCI_db2_S4!AB56*LCI_db2_S4!AB51+B16*LCI_db2_S4!AB100*LCI_db2_S4!AB95</f>
        <v>144.96</v>
      </c>
    </row>
    <row r="38" spans="1:2" ht="65.5" x14ac:dyDescent="0.35">
      <c r="A38" s="5" t="s">
        <v>81</v>
      </c>
      <c r="B38" s="7">
        <f>B12*LCI_db2_S4!AB57*LCI_db2_S4!AB51+B16*LCI_db2_S4!AB101*LCI_db2_S4!AB95</f>
        <v>135</v>
      </c>
    </row>
    <row r="39" spans="1:2" ht="65.5" x14ac:dyDescent="0.35">
      <c r="A39" s="5" t="s">
        <v>82</v>
      </c>
      <c r="B39" s="7">
        <f>B12*LCI_db2_S4!AB58*LCI_db2_S4!AB51+B16*LCI_db2_S4!AB102*LCI_db2_S4!AB95</f>
        <v>-372</v>
      </c>
    </row>
    <row r="40" spans="1:2" ht="65.5" x14ac:dyDescent="0.35">
      <c r="A40" s="5" t="s">
        <v>83</v>
      </c>
      <c r="B40" s="7">
        <f>B12*LCI_db2_S4!AB59*LCI_db2_S4!AB51+B16*LCI_db2_S4!AB103*LCI_db2_S4!AB95</f>
        <v>-60</v>
      </c>
    </row>
    <row r="41" spans="1:2" ht="78.5" x14ac:dyDescent="0.35">
      <c r="A41" s="5" t="s">
        <v>84</v>
      </c>
      <c r="B41" s="7">
        <f>B12*LCI_db2_S4!AB61*LCI_db2_S4!AB51+B16*LCI_db2_S4!AB105*LCI_db2_S4!AB95</f>
        <v>5.5679999999999995E-5</v>
      </c>
    </row>
    <row r="42" spans="1:2" ht="78.5" x14ac:dyDescent="0.35">
      <c r="A42" s="5" t="s">
        <v>85</v>
      </c>
      <c r="B42" s="7">
        <f>B12*LCI_db2_S4!AB62*LCI_db2_S4!AB51+B16*LCI_db2_S4!AB106*LCI_db2_S4!AB95</f>
        <v>4.2240000000000002E-5</v>
      </c>
    </row>
    <row r="43" spans="1:2" ht="78.5" x14ac:dyDescent="0.35">
      <c r="A43" s="5" t="s">
        <v>86</v>
      </c>
      <c r="B43" s="7">
        <f>B12*LCI_db2_S4!AB66*LCI_db2_S4!AB51+B16*LCI_db2_S4!AB110*LCI_db2_S4!AB95</f>
        <v>6.539999999999999E-5</v>
      </c>
    </row>
    <row r="44" spans="1:2" ht="78.5" x14ac:dyDescent="0.35">
      <c r="A44" s="5" t="s">
        <v>87</v>
      </c>
      <c r="B44" s="7">
        <f>B12*LCI_db2_S4!AB67*LCI_db2_S4!AB51+B16*LCI_db2_S4!AB111*LCI_db2_S4!AB95</f>
        <v>1.7819999999999999E-3</v>
      </c>
    </row>
    <row r="45" spans="1:2" ht="78.5" x14ac:dyDescent="0.35">
      <c r="A45" s="5" t="s">
        <v>88</v>
      </c>
      <c r="B45" s="7">
        <f>B12*LCI_db2_S4!AB68*LCI_db2_S4!AB51+B16*LCI_db2_S4!AB112*LCI_db2_S4!AB95</f>
        <v>5.5679999999999995E-5</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VLOOKUP("PW1",Waste_Generation_S4!A1:C100,3,FALSE)*-1</f>
        <v>-300</v>
      </c>
    </row>
    <row r="4" spans="1:2" x14ac:dyDescent="0.35">
      <c r="A4" s="5" t="s">
        <v>3</v>
      </c>
      <c r="B4" s="7">
        <v>0</v>
      </c>
    </row>
    <row r="5" spans="1:2" ht="26.5" x14ac:dyDescent="0.35">
      <c r="A5" s="5" t="s">
        <v>48</v>
      </c>
      <c r="B5" s="7">
        <f>B3*LCI_db2_S4!AB6*LCI_db2_S4!AB5</f>
        <v>-240</v>
      </c>
    </row>
    <row r="6" spans="1:2" ht="26.5" x14ac:dyDescent="0.35">
      <c r="A6" s="5" t="s">
        <v>49</v>
      </c>
      <c r="B6" s="7">
        <f>B3*LCI_db2_S4!AB7*LCI_db2_S4!AB5</f>
        <v>-60</v>
      </c>
    </row>
    <row r="7" spans="1:2" ht="39.5" x14ac:dyDescent="0.35">
      <c r="A7" s="5" t="s">
        <v>50</v>
      </c>
      <c r="B7" s="7">
        <f>B5*LCI_db2_S4!AB9*LCI_db2_S4!AB8</f>
        <v>-240</v>
      </c>
    </row>
    <row r="8" spans="1:2" ht="52.5" x14ac:dyDescent="0.35">
      <c r="A8" s="5" t="s">
        <v>51</v>
      </c>
      <c r="B8" s="7">
        <f>B6*LCI_db2_S4!AB11*LCI_db2_S4!AB10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B7*LCI_db2_S4!AB26*LCI_db2_S4!AB25+B8*LCI_db2_S4!AB70*LCI_db2_S4!AB69</f>
        <v>-0.33599999999999997</v>
      </c>
    </row>
    <row r="18" spans="1:2" ht="65.5" x14ac:dyDescent="0.35">
      <c r="A18" s="5" t="s">
        <v>61</v>
      </c>
      <c r="B18" s="7">
        <f>B7*LCI_db2_S4!AB27*LCI_db2_S4!AB25+B8*LCI_db2_S4!AB71*LCI_db2_S4!AB69</f>
        <v>0.33599999999999997</v>
      </c>
    </row>
    <row r="19" spans="1:2" ht="65.5" x14ac:dyDescent="0.35">
      <c r="A19" s="5" t="s">
        <v>62</v>
      </c>
      <c r="B19" s="7">
        <f>B7*LCI_db2_S4!AB28*LCI_db2_S4!AB25+B8*LCI_db2_S4!AB72*LCI_db2_S4!AB69</f>
        <v>0.33599999999999997</v>
      </c>
    </row>
    <row r="20" spans="1:2" ht="65.5" x14ac:dyDescent="0.35">
      <c r="A20" s="5" t="s">
        <v>63</v>
      </c>
      <c r="B20" s="7">
        <f>B7*LCI_db2_S4!AB29*LCI_db2_S4!AB25+B8*LCI_db2_S4!AB73*LCI_db2_S4!AB69</f>
        <v>-240</v>
      </c>
    </row>
    <row r="21" spans="1:2" ht="78.5" x14ac:dyDescent="0.35">
      <c r="A21" s="5" t="s">
        <v>64</v>
      </c>
      <c r="B21" s="7">
        <f>B7*LCI_db2_S4!AB30*LCI_db2_S4!AB25+B8*LCI_db2_S4!AB74*LCI_db2_S4!AB69</f>
        <v>1.81272E-2</v>
      </c>
    </row>
    <row r="22" spans="1:2" ht="78.5" x14ac:dyDescent="0.35">
      <c r="A22" s="5" t="s">
        <v>65</v>
      </c>
      <c r="B22" s="7">
        <f>B7*LCI_db2_S4!AB31*LCI_db2_S4!AB25+B8*LCI_db2_S4!AB75*LCI_db2_S4!AB69</f>
        <v>43.980000000000004</v>
      </c>
    </row>
    <row r="23" spans="1:2" ht="78.5" x14ac:dyDescent="0.35">
      <c r="A23" s="5" t="s">
        <v>66</v>
      </c>
      <c r="B23" s="7">
        <f>B7*LCI_db2_S4!AB32*LCI_db2_S4!AB25+B8*LCI_db2_S4!AB76*LCI_db2_S4!AB69</f>
        <v>46.14</v>
      </c>
    </row>
    <row r="24" spans="1:2" ht="78.5" x14ac:dyDescent="0.35">
      <c r="A24" s="5" t="s">
        <v>67</v>
      </c>
      <c r="B24" s="7">
        <f>B7*LCI_db2_S4!AB33*LCI_db2_S4!AB25+B8*LCI_db2_S4!AB77*LCI_db2_S4!AB69</f>
        <v>0</v>
      </c>
    </row>
    <row r="25" spans="1:2" ht="78.5" x14ac:dyDescent="0.35">
      <c r="A25" s="5" t="s">
        <v>68</v>
      </c>
      <c r="B25" s="7">
        <f>B7*LCI_db2_S4!AB34*LCI_db2_S4!AB25+B8*LCI_db2_S4!AB78*LCI_db2_S4!AB69</f>
        <v>2.952</v>
      </c>
    </row>
    <row r="26" spans="1:2" ht="78.5" x14ac:dyDescent="0.35">
      <c r="A26" s="5" t="s">
        <v>69</v>
      </c>
      <c r="B26" s="7">
        <f>B7*LCI_db2_S4!AB35*LCI_db2_S4!AB25+B8*LCI_db2_S4!AB79*LCI_db2_S4!AB69</f>
        <v>1.4070000000000001E-2</v>
      </c>
    </row>
    <row r="27" spans="1:2" ht="78.5" x14ac:dyDescent="0.35">
      <c r="A27" s="5" t="s">
        <v>70</v>
      </c>
      <c r="B27" s="7">
        <f>B7*LCI_db2_S4!AB36*LCI_db2_S4!AB25+B8*LCI_db2_S4!AB80*LCI_db2_S4!AB69</f>
        <v>0.16807800000000001</v>
      </c>
    </row>
    <row r="28" spans="1:2" ht="78.5" x14ac:dyDescent="0.35">
      <c r="A28" s="5" t="s">
        <v>71</v>
      </c>
      <c r="B28" s="7">
        <f>B7*LCI_db2_S4!AB37*LCI_db2_S4!AB25+B8*LCI_db2_S4!AB81*LCI_db2_S4!AB69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VLOOKUP("PW2",Waste_Generation_S4!A1:C100,3,FALSE)*-1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B4*LCI_db2_S4!AB13*LCI_db2_S4!AB12</f>
        <v>-720</v>
      </c>
    </row>
    <row r="10" spans="1:2" ht="26.5" x14ac:dyDescent="0.35">
      <c r="A10" s="5" t="s">
        <v>53</v>
      </c>
      <c r="B10" s="7">
        <f>B4*LCI_db2_S4!AB14*LCI_db2_S4!AB12</f>
        <v>-480</v>
      </c>
    </row>
    <row r="11" spans="1:2" ht="52.5" x14ac:dyDescent="0.35">
      <c r="A11" s="5" t="s">
        <v>54</v>
      </c>
      <c r="B11" s="7">
        <f>B9*LCI_db2_S4!AB16*LCI_db2_S4!AB15</f>
        <v>-360</v>
      </c>
    </row>
    <row r="12" spans="1:2" ht="52.5" x14ac:dyDescent="0.35">
      <c r="A12" s="5" t="s">
        <v>55</v>
      </c>
      <c r="B12" s="7">
        <f>B9*LCI_db2_S4!AB17*LCI_db2_S4!AB15</f>
        <v>-360</v>
      </c>
    </row>
    <row r="13" spans="1:2" ht="65.5" x14ac:dyDescent="0.35">
      <c r="A13" s="5" t="s">
        <v>56</v>
      </c>
      <c r="B13" s="7">
        <f>B9*LCI_db2_S4!AB18*LCI_db2_S4!AB15+B10*LCI_db2_S4!AB23*LCI_db2_S4!AB20</f>
        <v>24</v>
      </c>
    </row>
    <row r="14" spans="1:2" ht="65.5" x14ac:dyDescent="0.35">
      <c r="A14" s="5" t="s">
        <v>57</v>
      </c>
      <c r="B14" s="7">
        <f>B9*LCI_db2_S4!AB19*LCI_db2_S4!AB15+B10*LCI_db2_S4!AB24*LCI_db2_S4!AB20</f>
        <v>120</v>
      </c>
    </row>
    <row r="15" spans="1:2" ht="52.5" x14ac:dyDescent="0.35">
      <c r="A15" s="5" t="s">
        <v>58</v>
      </c>
      <c r="B15" s="7">
        <f>B10*LCI_db2_S4!AB21*LCI_db2_S4!AB20</f>
        <v>-240</v>
      </c>
    </row>
    <row r="16" spans="1:2" ht="52.5" x14ac:dyDescent="0.35">
      <c r="A16" s="5" t="s">
        <v>59</v>
      </c>
      <c r="B16" s="7">
        <f>B10*LCI_db2_S4!AB22*LCI_db2_S4!AB20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B11*LCI_db2_S4!AB44*LCI_db2_S4!AB38+B15*LCI_db2_S4!AB88*LCI_db2_S4!AB82</f>
        <v>-540</v>
      </c>
    </row>
    <row r="21" spans="1:2" ht="78.5" x14ac:dyDescent="0.35">
      <c r="A21" s="5" t="s">
        <v>64</v>
      </c>
      <c r="B21" s="7">
        <f>B11*LCI_db2_S4!AB45*LCI_db2_S4!AB38+B12*LCI_db2_S4!AB65*LCI_db2_S4!AB51+B15*LCI_db2_S4!AB89*LCI_db2_S4!AB82+B16*LCI_db2_S4!AB109*LCI_db2_S4!AB95</f>
        <v>3.4799999999999998E-2</v>
      </c>
    </row>
    <row r="22" spans="1:2" ht="78.5" x14ac:dyDescent="0.35">
      <c r="A22" s="5" t="s">
        <v>65</v>
      </c>
      <c r="B22" s="7">
        <f>B11*LCI_db2_S4!AB46*LCI_db2_S4!AB38+B12*LCI_db2_S4!AB64*LCI_db2_S4!AB51+B15*LCI_db2_S4!AB90*LCI_db2_S4!AB82+B16*LCI_db2_S4!AB108*LCI_db2_S4!AB95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B11*LCI_db2_S4!AB48*LCI_db2_S4!AB38+B12*LCI_db2_S4!AB60*LCI_db2_S4!AB51+B15*LCI_db2_S4!AB92*LCI_db2_S4!AB82+B16*LCI_db2_S4!AB104*LCI_db2_S4!AB95</f>
        <v>2.0399999999999996</v>
      </c>
    </row>
    <row r="27" spans="1:2" ht="78.5" x14ac:dyDescent="0.35">
      <c r="A27" s="5" t="s">
        <v>70</v>
      </c>
      <c r="B27" s="7">
        <v>0</v>
      </c>
    </row>
    <row r="28" spans="1:2" ht="78.5" x14ac:dyDescent="0.35">
      <c r="A28" s="5" t="s">
        <v>71</v>
      </c>
      <c r="B28" s="7">
        <f>B11*LCI_db2_S4!AB50*LCI_db2_S4!AB38+B15*LCI_db2_S4!AB94*LCI_db2_S4!AB82</f>
        <v>0.42000000000000004</v>
      </c>
    </row>
    <row r="29" spans="1:2" ht="65.5" x14ac:dyDescent="0.35">
      <c r="A29" s="5" t="s">
        <v>72</v>
      </c>
      <c r="B29" s="7">
        <f>B11*LCI_db2_S4!AB39*LCI_db2_S4!AB38+B15*LCI_db2_S4!AB83*LCI_db2_S4!AB82</f>
        <v>-1.1099999999999999E-2</v>
      </c>
    </row>
    <row r="30" spans="1:2" ht="65.5" x14ac:dyDescent="0.35">
      <c r="A30" s="5" t="s">
        <v>73</v>
      </c>
      <c r="B30" s="7">
        <f>B11*LCI_db2_S4!AB40*LCI_db2_S4!AB38+B12*LCI_db2_S4!AB54*LCI_db2_S4!AB51+B15*LCI_db2_S4!AB84*LCI_db2_S4!AB82+B16*LCI_db2_S4!AB98*LCI_db2_S4!AB95</f>
        <v>-0.27</v>
      </c>
    </row>
    <row r="31" spans="1:2" ht="65.5" x14ac:dyDescent="0.35">
      <c r="A31" s="5" t="s">
        <v>74</v>
      </c>
      <c r="B31" s="7">
        <f>B11*LCI_db2_S4!AB41*LCI_db2_S4!AB38+B15*LCI_db2_S4!AB85*LCI_db2_S4!AB82</f>
        <v>4.4460000000000003E-6</v>
      </c>
    </row>
    <row r="32" spans="1:2" ht="65.5" x14ac:dyDescent="0.35">
      <c r="A32" s="5" t="s">
        <v>75</v>
      </c>
      <c r="B32" s="7">
        <f>B11*LCI_db2_S4!AB42*LCI_db2_S4!AB38+B12*LCI_db2_S4!AB55*LCI_db2_S4!AB51+B15*LCI_db2_S4!AB86*LCI_db2_S4!AB82+B16*LCI_db2_S4!AB99*LCI_db2_S4!AB95</f>
        <v>8.3610000000000007</v>
      </c>
    </row>
    <row r="33" spans="1:2" ht="65.5" x14ac:dyDescent="0.35">
      <c r="A33" s="5" t="s">
        <v>76</v>
      </c>
      <c r="B33" s="7">
        <f>B11*LCI_db2_S4!AB43*LCI_db2_S4!AB38+B12*LCI_db2_S4!AB53*LCI_db2_S4!AB51+B15*LCI_db2_S4!AB87*LCI_db2_S4!AB82+B16*LCI_db2_S4!AB97*LCI_db2_S4!AB95</f>
        <v>0.42253521126760563</v>
      </c>
    </row>
    <row r="34" spans="1:2" ht="78.5" x14ac:dyDescent="0.35">
      <c r="A34" s="5" t="s">
        <v>77</v>
      </c>
      <c r="B34" s="7">
        <f>B11*LCI_db2_S4!AB47*LCI_db2_S4!AB38+B12*LCI_db2_S4!AB63*LCI_db2_S4!AB51+B15*LCI_db2_S4!AB91*LCI_db2_S4!AB82+B16*LCI_db2_S4!AB107*LCI_db2_S4!AB95</f>
        <v>0.36936000000000002</v>
      </c>
    </row>
    <row r="35" spans="1:2" ht="78.5" x14ac:dyDescent="0.35">
      <c r="A35" s="5" t="s">
        <v>78</v>
      </c>
      <c r="B35" s="7">
        <f>B11*LCI_db2_S4!AB49*LCI_db2_S4!AB38+B15*LCI_db2_S4!AB93*LCI_db2_S4!AB82</f>
        <v>7.4999999999999997E-2</v>
      </c>
    </row>
    <row r="36" spans="1:2" ht="65.5" x14ac:dyDescent="0.35">
      <c r="A36" s="5" t="s">
        <v>79</v>
      </c>
      <c r="B36" s="7">
        <f>B12*LCI_db2_S4!AB52*LCI_db2_S4!AB51+B16*LCI_db2_S4!AB96*LCI_db2_S4!AB95</f>
        <v>1.0019999999999999E-6</v>
      </c>
    </row>
    <row r="37" spans="1:2" ht="65.5" x14ac:dyDescent="0.35">
      <c r="A37" s="5" t="s">
        <v>80</v>
      </c>
      <c r="B37" s="7">
        <f>B12*LCI_db2_S4!AB56*LCI_db2_S4!AB51+B16*LCI_db2_S4!AB100*LCI_db2_S4!AB95</f>
        <v>144.96</v>
      </c>
    </row>
    <row r="38" spans="1:2" ht="65.5" x14ac:dyDescent="0.35">
      <c r="A38" s="5" t="s">
        <v>81</v>
      </c>
      <c r="B38" s="7">
        <f>B12*LCI_db2_S4!AB57*LCI_db2_S4!AB51+B16*LCI_db2_S4!AB101*LCI_db2_S4!AB95</f>
        <v>135</v>
      </c>
    </row>
    <row r="39" spans="1:2" ht="65.5" x14ac:dyDescent="0.35">
      <c r="A39" s="5" t="s">
        <v>82</v>
      </c>
      <c r="B39" s="7">
        <f>B12*LCI_db2_S4!AB58*LCI_db2_S4!AB51+B16*LCI_db2_S4!AB102*LCI_db2_S4!AB95</f>
        <v>-372</v>
      </c>
    </row>
    <row r="40" spans="1:2" ht="65.5" x14ac:dyDescent="0.35">
      <c r="A40" s="5" t="s">
        <v>83</v>
      </c>
      <c r="B40" s="7">
        <f>B12*LCI_db2_S4!AB59*LCI_db2_S4!AB51+B16*LCI_db2_S4!AB103*LCI_db2_S4!AB95</f>
        <v>-60</v>
      </c>
    </row>
    <row r="41" spans="1:2" ht="78.5" x14ac:dyDescent="0.35">
      <c r="A41" s="5" t="s">
        <v>84</v>
      </c>
      <c r="B41" s="7">
        <f>B12*LCI_db2_S4!AB61*LCI_db2_S4!AB51+B16*LCI_db2_S4!AB105*LCI_db2_S4!AB95</f>
        <v>5.5679999999999995E-5</v>
      </c>
    </row>
    <row r="42" spans="1:2" ht="78.5" x14ac:dyDescent="0.35">
      <c r="A42" s="5" t="s">
        <v>85</v>
      </c>
      <c r="B42" s="7">
        <f>B12*LCI_db2_S4!AB62*LCI_db2_S4!AB51+B16*LCI_db2_S4!AB106*LCI_db2_S4!AB95</f>
        <v>4.2240000000000002E-5</v>
      </c>
    </row>
    <row r="43" spans="1:2" ht="78.5" x14ac:dyDescent="0.35">
      <c r="A43" s="5" t="s">
        <v>86</v>
      </c>
      <c r="B43" s="7">
        <f>B12*LCI_db2_S4!AB66*LCI_db2_S4!AB51+B16*LCI_db2_S4!AB110*LCI_db2_S4!AB95</f>
        <v>6.539999999999999E-5</v>
      </c>
    </row>
    <row r="44" spans="1:2" ht="78.5" x14ac:dyDescent="0.35">
      <c r="A44" s="5" t="s">
        <v>87</v>
      </c>
      <c r="B44" s="7">
        <f>B12*LCI_db2_S4!AB67*LCI_db2_S4!AB51+B16*LCI_db2_S4!AB111*LCI_db2_S4!AB95</f>
        <v>1.7819999999999999E-3</v>
      </c>
    </row>
    <row r="45" spans="1:2" ht="78.5" x14ac:dyDescent="0.35">
      <c r="A45" s="5" t="s">
        <v>88</v>
      </c>
      <c r="B45" s="7">
        <f>B12*LCI_db2_S4!AB68*LCI_db2_S4!AB51+B16*LCI_db2_S4!AB112*LCI_db2_S4!AB95</f>
        <v>5.5679999999999995E-5</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f>VLOOKUP("BWM",Waste_Generation_S5!A1:C100,3,FALSE)*-1</f>
        <v>-1500</v>
      </c>
    </row>
    <row r="3" spans="1:2" x14ac:dyDescent="0.35">
      <c r="A3" s="5" t="s">
        <v>2</v>
      </c>
      <c r="B3" s="7">
        <f>B2*LCI_db2_S5!AB3*LCI_db2_S5!AB2</f>
        <v>-300</v>
      </c>
    </row>
    <row r="4" spans="1:2" x14ac:dyDescent="0.35">
      <c r="A4" s="5" t="s">
        <v>3</v>
      </c>
      <c r="B4" s="7">
        <f>B2*LCI_db2_S5!AB4*LCI_db2_S5!AB2</f>
        <v>-1200</v>
      </c>
    </row>
    <row r="5" spans="1:2" ht="26.5" x14ac:dyDescent="0.35">
      <c r="A5" s="5" t="s">
        <v>48</v>
      </c>
      <c r="B5" s="7">
        <f>B3*LCI_db2_S5!AB6*LCI_db2_S5!AB5</f>
        <v>-240</v>
      </c>
    </row>
    <row r="6" spans="1:2" ht="26.5" x14ac:dyDescent="0.35">
      <c r="A6" s="5" t="s">
        <v>49</v>
      </c>
      <c r="B6" s="7">
        <f>B3*LCI_db2_S5!AB7*LCI_db2_S5!AB5</f>
        <v>-60</v>
      </c>
    </row>
    <row r="7" spans="1:2" ht="39.5" x14ac:dyDescent="0.35">
      <c r="A7" s="5" t="s">
        <v>50</v>
      </c>
      <c r="B7" s="7">
        <f>B5*LCI_db2_S5!AB9*LCI_db2_S5!AB8</f>
        <v>-240</v>
      </c>
    </row>
    <row r="8" spans="1:2" ht="52.5" x14ac:dyDescent="0.35">
      <c r="A8" s="5" t="s">
        <v>51</v>
      </c>
      <c r="B8" s="7">
        <f>B6*LCI_db2_S5!AB11*LCI_db2_S5!AB10</f>
        <v>-60</v>
      </c>
    </row>
    <row r="9" spans="1:2" ht="26.5" x14ac:dyDescent="0.35">
      <c r="A9" s="5" t="s">
        <v>52</v>
      </c>
      <c r="B9" s="7">
        <f>B4*LCI_db2_S5!AB13*LCI_db2_S5!AB12</f>
        <v>-720</v>
      </c>
    </row>
    <row r="10" spans="1:2" ht="26.5" x14ac:dyDescent="0.35">
      <c r="A10" s="5" t="s">
        <v>53</v>
      </c>
      <c r="B10" s="7">
        <f>B4*LCI_db2_S5!AB14*LCI_db2_S5!AB12</f>
        <v>-480</v>
      </c>
    </row>
    <row r="11" spans="1:2" ht="52.5" x14ac:dyDescent="0.35">
      <c r="A11" s="5" t="s">
        <v>54</v>
      </c>
      <c r="B11" s="7">
        <f>B9*LCI_db2_S5!AB16*LCI_db2_S5!AB15</f>
        <v>-360</v>
      </c>
    </row>
    <row r="12" spans="1:2" ht="52.5" x14ac:dyDescent="0.35">
      <c r="A12" s="5" t="s">
        <v>55</v>
      </c>
      <c r="B12" s="7">
        <f>B9*LCI_db2_S5!AB17*LCI_db2_S5!AB15</f>
        <v>-360</v>
      </c>
    </row>
    <row r="13" spans="1:2" ht="65.5" x14ac:dyDescent="0.35">
      <c r="A13" s="5" t="s">
        <v>56</v>
      </c>
      <c r="B13" s="7">
        <f>B9*LCI_db2_S5!AB18*LCI_db2_S5!AB15+B10*LCI_db2_S5!AB23*LCI_db2_S5!AB20</f>
        <v>24</v>
      </c>
    </row>
    <row r="14" spans="1:2" ht="65.5" x14ac:dyDescent="0.35">
      <c r="A14" s="5" t="s">
        <v>57</v>
      </c>
      <c r="B14" s="7">
        <f>B9*LCI_db2_S5!AB19*LCI_db2_S5!AB15+B10*LCI_db2_S5!AB24*LCI_db2_S5!AB20</f>
        <v>120</v>
      </c>
    </row>
    <row r="15" spans="1:2" ht="52.5" x14ac:dyDescent="0.35">
      <c r="A15" s="5" t="s">
        <v>58</v>
      </c>
      <c r="B15" s="7">
        <f>B10*LCI_db2_S5!AB21*LCI_db2_S5!AB20</f>
        <v>-240</v>
      </c>
    </row>
    <row r="16" spans="1:2" ht="52.5" x14ac:dyDescent="0.35">
      <c r="A16" s="5" t="s">
        <v>59</v>
      </c>
      <c r="B16" s="7">
        <f>B10*LCI_db2_S5!AB22*LCI_db2_S5!AB20</f>
        <v>-240</v>
      </c>
    </row>
    <row r="17" spans="1:2" ht="65.5" x14ac:dyDescent="0.35">
      <c r="A17" s="5" t="s">
        <v>60</v>
      </c>
      <c r="B17" s="7">
        <f>B7*LCI_db2_S5!AB26*LCI_db2_S5!AB25+B8*LCI_db2_S5!AB70*LCI_db2_S5!AB69</f>
        <v>-0.33599999999999997</v>
      </c>
    </row>
    <row r="18" spans="1:2" ht="65.5" x14ac:dyDescent="0.35">
      <c r="A18" s="5" t="s">
        <v>61</v>
      </c>
      <c r="B18" s="7">
        <f>B7*LCI_db2_S5!AB27*LCI_db2_S5!AB25+B8*LCI_db2_S5!AB71*LCI_db2_S5!AB69</f>
        <v>0.33599999999999997</v>
      </c>
    </row>
    <row r="19" spans="1:2" ht="65.5" x14ac:dyDescent="0.35">
      <c r="A19" s="5" t="s">
        <v>62</v>
      </c>
      <c r="B19" s="7">
        <f>B7*LCI_db2_S5!AB28*LCI_db2_S5!AB25+B8*LCI_db2_S5!AB72*LCI_db2_S5!AB69</f>
        <v>0.33599999999999997</v>
      </c>
    </row>
    <row r="20" spans="1:2" ht="65.5" x14ac:dyDescent="0.35">
      <c r="A20" s="5" t="s">
        <v>63</v>
      </c>
      <c r="B20" s="7">
        <f>B7*LCI_db2_S5!AB29*LCI_db2_S5!AB25+B8*LCI_db2_S5!AB73*LCI_db2_S5!AB69+B11*LCI_db2_S5!AB44*LCI_db2_S5!AB38+B15*LCI_db2_S5!AB88*LCI_db2_S5!AB82</f>
        <v>-780</v>
      </c>
    </row>
    <row r="21" spans="1:2" ht="78.5" x14ac:dyDescent="0.35">
      <c r="A21" s="5" t="s">
        <v>64</v>
      </c>
      <c r="B21" s="7">
        <f>B7*LCI_db2_S5!AB30*LCI_db2_S5!AB25+B8*LCI_db2_S5!AB74*LCI_db2_S5!AB69+B11*LCI_db2_S5!AB45*LCI_db2_S5!AB38+B12*LCI_db2_S5!AB65*LCI_db2_S5!AB51+B15*LCI_db2_S5!AB89*LCI_db2_S5!AB82+B16*LCI_db2_S5!AB109*LCI_db2_S5!AB95</f>
        <v>5.2927200000000008E-2</v>
      </c>
    </row>
    <row r="22" spans="1:2" ht="78.5" x14ac:dyDescent="0.35">
      <c r="A22" s="5" t="s">
        <v>65</v>
      </c>
      <c r="B22" s="7">
        <f>B7*LCI_db2_S5!AB31*LCI_db2_S5!AB25+B8*LCI_db2_S5!AB75*LCI_db2_S5!AB69+B11*LCI_db2_S5!AB46*LCI_db2_S5!AB38+B12*LCI_db2_S5!AB64*LCI_db2_S5!AB51+B15*LCI_db2_S5!AB90*LCI_db2_S5!AB82+B16*LCI_db2_S5!AB108*LCI_db2_S5!AB95</f>
        <v>301.97999999999996</v>
      </c>
    </row>
    <row r="23" spans="1:2" ht="78.5" x14ac:dyDescent="0.35">
      <c r="A23" s="5" t="s">
        <v>66</v>
      </c>
      <c r="B23" s="7">
        <f>B7*LCI_db2_S5!AB32*LCI_db2_S5!AB25+B8*LCI_db2_S5!AB76*LCI_db2_S5!AB69</f>
        <v>46.14</v>
      </c>
    </row>
    <row r="24" spans="1:2" ht="78.5" x14ac:dyDescent="0.35">
      <c r="A24" s="5" t="s">
        <v>67</v>
      </c>
      <c r="B24" s="7">
        <f>B7*LCI_db2_S5!AB33*LCI_db2_S5!AB25+B8*LCI_db2_S5!AB77*LCI_db2_S5!AB69</f>
        <v>0</v>
      </c>
    </row>
    <row r="25" spans="1:2" ht="78.5" x14ac:dyDescent="0.35">
      <c r="A25" s="5" t="s">
        <v>68</v>
      </c>
      <c r="B25" s="7">
        <f>B7*LCI_db2_S5!AB34*LCI_db2_S5!AB25+B8*LCI_db2_S5!AB78*LCI_db2_S5!AB69</f>
        <v>2.952</v>
      </c>
    </row>
    <row r="26" spans="1:2" ht="78.5" x14ac:dyDescent="0.35">
      <c r="A26" s="5" t="s">
        <v>69</v>
      </c>
      <c r="B26" s="7">
        <f>B7*LCI_db2_S5!AB35*LCI_db2_S5!AB25+B8*LCI_db2_S5!AB79*LCI_db2_S5!AB69+B11*LCI_db2_S5!AB48*LCI_db2_S5!AB38+B12*LCI_db2_S5!AB60*LCI_db2_S5!AB51+B15*LCI_db2_S5!AB92*LCI_db2_S5!AB82+B16*LCI_db2_S5!AB104*LCI_db2_S5!AB95</f>
        <v>2.0540699999999998</v>
      </c>
    </row>
    <row r="27" spans="1:2" ht="78.5" x14ac:dyDescent="0.35">
      <c r="A27" s="5" t="s">
        <v>70</v>
      </c>
      <c r="B27" s="7">
        <f>B7*LCI_db2_S5!AB36*LCI_db2_S5!AB25+B8*LCI_db2_S5!AB80*LCI_db2_S5!AB69</f>
        <v>0.16807800000000001</v>
      </c>
    </row>
    <row r="28" spans="1:2" ht="78.5" x14ac:dyDescent="0.35">
      <c r="A28" s="5" t="s">
        <v>71</v>
      </c>
      <c r="B28" s="7">
        <f>B7*LCI_db2_S5!AB37*LCI_db2_S5!AB25+B8*LCI_db2_S5!AB81*LCI_db2_S5!AB69+B11*LCI_db2_S5!AB50*LCI_db2_S5!AB38+B15*LCI_db2_S5!AB94*LCI_db2_S5!AB82</f>
        <v>0.42702899999999999</v>
      </c>
    </row>
    <row r="29" spans="1:2" ht="65.5" x14ac:dyDescent="0.35">
      <c r="A29" s="5" t="s">
        <v>72</v>
      </c>
      <c r="B29" s="7">
        <f>B11*LCI_db2_S5!AB39*LCI_db2_S5!AB38+B15*LCI_db2_S5!AB83*LCI_db2_S5!AB82</f>
        <v>-1.1099999999999999E-2</v>
      </c>
    </row>
    <row r="30" spans="1:2" ht="65.5" x14ac:dyDescent="0.35">
      <c r="A30" s="5" t="s">
        <v>73</v>
      </c>
      <c r="B30" s="7">
        <f>B11*LCI_db2_S5!AB40*LCI_db2_S5!AB38+B12*LCI_db2_S5!AB54*LCI_db2_S5!AB51+B15*LCI_db2_S5!AB84*LCI_db2_S5!AB82+B16*LCI_db2_S5!AB98*LCI_db2_S5!AB95</f>
        <v>-0.27</v>
      </c>
    </row>
    <row r="31" spans="1:2" ht="65.5" x14ac:dyDescent="0.35">
      <c r="A31" s="5" t="s">
        <v>74</v>
      </c>
      <c r="B31" s="7">
        <f>B11*LCI_db2_S5!AB41*LCI_db2_S5!AB38+B15*LCI_db2_S5!AB85*LCI_db2_S5!AB82</f>
        <v>4.4460000000000003E-6</v>
      </c>
    </row>
    <row r="32" spans="1:2" ht="65.5" x14ac:dyDescent="0.35">
      <c r="A32" s="5" t="s">
        <v>75</v>
      </c>
      <c r="B32" s="7">
        <f>B11*LCI_db2_S5!AB42*LCI_db2_S5!AB38+B12*LCI_db2_S5!AB55*LCI_db2_S5!AB51+B15*LCI_db2_S5!AB86*LCI_db2_S5!AB82+B16*LCI_db2_S5!AB99*LCI_db2_S5!AB95</f>
        <v>8.3610000000000007</v>
      </c>
    </row>
    <row r="33" spans="1:2" ht="65.5" x14ac:dyDescent="0.35">
      <c r="A33" s="5" t="s">
        <v>76</v>
      </c>
      <c r="B33" s="7">
        <f>B11*LCI_db2_S5!AB43*LCI_db2_S5!AB38+B12*LCI_db2_S5!AB53*LCI_db2_S5!AB51+B15*LCI_db2_S5!AB87*LCI_db2_S5!AB82+B16*LCI_db2_S5!AB97*LCI_db2_S5!AB95</f>
        <v>0.42253521126760563</v>
      </c>
    </row>
    <row r="34" spans="1:2" ht="78.5" x14ac:dyDescent="0.35">
      <c r="A34" s="5" t="s">
        <v>77</v>
      </c>
      <c r="B34" s="7">
        <f>B11*LCI_db2_S5!AB47*LCI_db2_S5!AB38+B12*LCI_db2_S5!AB63*LCI_db2_S5!AB51+B15*LCI_db2_S5!AB91*LCI_db2_S5!AB82+B16*LCI_db2_S5!AB107*LCI_db2_S5!AB95</f>
        <v>0.36936000000000002</v>
      </c>
    </row>
    <row r="35" spans="1:2" ht="78.5" x14ac:dyDescent="0.35">
      <c r="A35" s="5" t="s">
        <v>78</v>
      </c>
      <c r="B35" s="7">
        <f>B11*LCI_db2_S5!AB49*LCI_db2_S5!AB38+B15*LCI_db2_S5!AB93*LCI_db2_S5!AB82</f>
        <v>7.4999999999999997E-2</v>
      </c>
    </row>
    <row r="36" spans="1:2" ht="65.5" x14ac:dyDescent="0.35">
      <c r="A36" s="5" t="s">
        <v>79</v>
      </c>
      <c r="B36" s="7">
        <f>B12*LCI_db2_S5!AB52*LCI_db2_S5!AB51+B16*LCI_db2_S5!AB96*LCI_db2_S5!AB95</f>
        <v>1.0019999999999999E-6</v>
      </c>
    </row>
    <row r="37" spans="1:2" ht="65.5" x14ac:dyDescent="0.35">
      <c r="A37" s="5" t="s">
        <v>80</v>
      </c>
      <c r="B37" s="7">
        <f>B12*LCI_db2_S5!AB56*LCI_db2_S5!AB51+B16*LCI_db2_S5!AB100*LCI_db2_S5!AB95</f>
        <v>144.96</v>
      </c>
    </row>
    <row r="38" spans="1:2" ht="65.5" x14ac:dyDescent="0.35">
      <c r="A38" s="5" t="s">
        <v>81</v>
      </c>
      <c r="B38" s="7">
        <f>B12*LCI_db2_S5!AB57*LCI_db2_S5!AB51+B16*LCI_db2_S5!AB101*LCI_db2_S5!AB95</f>
        <v>135</v>
      </c>
    </row>
    <row r="39" spans="1:2" ht="65.5" x14ac:dyDescent="0.35">
      <c r="A39" s="5" t="s">
        <v>82</v>
      </c>
      <c r="B39" s="7">
        <f>B12*LCI_db2_S5!AB58*LCI_db2_S5!AB51+B16*LCI_db2_S5!AB102*LCI_db2_S5!AB95</f>
        <v>-372</v>
      </c>
    </row>
    <row r="40" spans="1:2" ht="65.5" x14ac:dyDescent="0.35">
      <c r="A40" s="5" t="s">
        <v>83</v>
      </c>
      <c r="B40" s="7">
        <f>B12*LCI_db2_S5!AB59*LCI_db2_S5!AB51+B16*LCI_db2_S5!AB103*LCI_db2_S5!AB95</f>
        <v>-60</v>
      </c>
    </row>
    <row r="41" spans="1:2" ht="78.5" x14ac:dyDescent="0.35">
      <c r="A41" s="5" t="s">
        <v>84</v>
      </c>
      <c r="B41" s="7">
        <f>B12*LCI_db2_S5!AB61*LCI_db2_S5!AB51+B16*LCI_db2_S5!AB105*LCI_db2_S5!AB95</f>
        <v>5.5679999999999995E-5</v>
      </c>
    </row>
    <row r="42" spans="1:2" ht="78.5" x14ac:dyDescent="0.35">
      <c r="A42" s="5" t="s">
        <v>85</v>
      </c>
      <c r="B42" s="7">
        <f>B12*LCI_db2_S5!AB62*LCI_db2_S5!AB51+B16*LCI_db2_S5!AB106*LCI_db2_S5!AB95</f>
        <v>4.2240000000000002E-5</v>
      </c>
    </row>
    <row r="43" spans="1:2" ht="78.5" x14ac:dyDescent="0.35">
      <c r="A43" s="5" t="s">
        <v>86</v>
      </c>
      <c r="B43" s="7">
        <f>B12*LCI_db2_S5!AB66*LCI_db2_S5!AB51+B16*LCI_db2_S5!AB110*LCI_db2_S5!AB95</f>
        <v>6.539999999999999E-5</v>
      </c>
    </row>
    <row r="44" spans="1:2" ht="78.5" x14ac:dyDescent="0.35">
      <c r="A44" s="5" t="s">
        <v>87</v>
      </c>
      <c r="B44" s="7">
        <f>B12*LCI_db2_S5!AB67*LCI_db2_S5!AB51+B16*LCI_db2_S5!AB111*LCI_db2_S5!AB95</f>
        <v>1.7819999999999999E-3</v>
      </c>
    </row>
    <row r="45" spans="1:2" ht="78.5" x14ac:dyDescent="0.35">
      <c r="A45" s="5" t="s">
        <v>88</v>
      </c>
      <c r="B45" s="7">
        <f>B12*LCI_db2_S5!AB68*LCI_db2_S5!AB51+B16*LCI_db2_S5!AB112*LCI_db2_S5!AB95</f>
        <v>5.5679999999999995E-5</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f>VLOOKUP("PW1",Waste_Generation_S5!A1:C100,3,FALSE)*-1</f>
        <v>-300</v>
      </c>
    </row>
    <row r="4" spans="1:2" x14ac:dyDescent="0.35">
      <c r="A4" s="5" t="s">
        <v>3</v>
      </c>
      <c r="B4" s="7">
        <v>0</v>
      </c>
    </row>
    <row r="5" spans="1:2" ht="26.5" x14ac:dyDescent="0.35">
      <c r="A5" s="5" t="s">
        <v>48</v>
      </c>
      <c r="B5" s="7">
        <f>B3*LCI_db2_S5!AB6*LCI_db2_S5!AB5</f>
        <v>-240</v>
      </c>
    </row>
    <row r="6" spans="1:2" ht="26.5" x14ac:dyDescent="0.35">
      <c r="A6" s="5" t="s">
        <v>49</v>
      </c>
      <c r="B6" s="7">
        <f>B3*LCI_db2_S5!AB7*LCI_db2_S5!AB5</f>
        <v>-60</v>
      </c>
    </row>
    <row r="7" spans="1:2" ht="39.5" x14ac:dyDescent="0.35">
      <c r="A7" s="5" t="s">
        <v>50</v>
      </c>
      <c r="B7" s="7">
        <f>B5*LCI_db2_S5!AB9*LCI_db2_S5!AB8</f>
        <v>-240</v>
      </c>
    </row>
    <row r="8" spans="1:2" ht="52.5" x14ac:dyDescent="0.35">
      <c r="A8" s="5" t="s">
        <v>51</v>
      </c>
      <c r="B8" s="7">
        <f>B6*LCI_db2_S5!AB11*LCI_db2_S5!AB10</f>
        <v>-60</v>
      </c>
    </row>
    <row r="9" spans="1:2" ht="26.5" x14ac:dyDescent="0.35">
      <c r="A9" s="5" t="s">
        <v>52</v>
      </c>
      <c r="B9" s="7">
        <v>0</v>
      </c>
    </row>
    <row r="10" spans="1:2" ht="26.5" x14ac:dyDescent="0.35">
      <c r="A10" s="5" t="s">
        <v>53</v>
      </c>
      <c r="B10" s="7">
        <v>0</v>
      </c>
    </row>
    <row r="11" spans="1:2" ht="52.5" x14ac:dyDescent="0.35">
      <c r="A11" s="5" t="s">
        <v>54</v>
      </c>
      <c r="B11" s="7">
        <v>0</v>
      </c>
    </row>
    <row r="12" spans="1:2" ht="52.5" x14ac:dyDescent="0.35">
      <c r="A12" s="5" t="s">
        <v>55</v>
      </c>
      <c r="B12" s="7">
        <v>0</v>
      </c>
    </row>
    <row r="13" spans="1:2" ht="65.5" x14ac:dyDescent="0.35">
      <c r="A13" s="5" t="s">
        <v>56</v>
      </c>
      <c r="B13" s="7">
        <v>0</v>
      </c>
    </row>
    <row r="14" spans="1:2" ht="65.5" x14ac:dyDescent="0.35">
      <c r="A14" s="5" t="s">
        <v>57</v>
      </c>
      <c r="B14" s="7">
        <v>0</v>
      </c>
    </row>
    <row r="15" spans="1:2" ht="52.5" x14ac:dyDescent="0.35">
      <c r="A15" s="5" t="s">
        <v>58</v>
      </c>
      <c r="B15" s="7">
        <v>0</v>
      </c>
    </row>
    <row r="16" spans="1:2" ht="52.5" x14ac:dyDescent="0.35">
      <c r="A16" s="5" t="s">
        <v>59</v>
      </c>
      <c r="B16" s="7">
        <v>0</v>
      </c>
    </row>
    <row r="17" spans="1:2" ht="65.5" x14ac:dyDescent="0.35">
      <c r="A17" s="5" t="s">
        <v>60</v>
      </c>
      <c r="B17" s="7">
        <f>B7*LCI_db2_S5!AB26*LCI_db2_S5!AB25+B8*LCI_db2_S5!AB70*LCI_db2_S5!AB69</f>
        <v>-0.33599999999999997</v>
      </c>
    </row>
    <row r="18" spans="1:2" ht="65.5" x14ac:dyDescent="0.35">
      <c r="A18" s="5" t="s">
        <v>61</v>
      </c>
      <c r="B18" s="7">
        <f>B7*LCI_db2_S5!AB27*LCI_db2_S5!AB25+B8*LCI_db2_S5!AB71*LCI_db2_S5!AB69</f>
        <v>0.33599999999999997</v>
      </c>
    </row>
    <row r="19" spans="1:2" ht="65.5" x14ac:dyDescent="0.35">
      <c r="A19" s="5" t="s">
        <v>62</v>
      </c>
      <c r="B19" s="7">
        <f>B7*LCI_db2_S5!AB28*LCI_db2_S5!AB25+B8*LCI_db2_S5!AB72*LCI_db2_S5!AB69</f>
        <v>0.33599999999999997</v>
      </c>
    </row>
    <row r="20" spans="1:2" ht="65.5" x14ac:dyDescent="0.35">
      <c r="A20" s="5" t="s">
        <v>63</v>
      </c>
      <c r="B20" s="7">
        <f>B7*LCI_db2_S5!AB29*LCI_db2_S5!AB25+B8*LCI_db2_S5!AB73*LCI_db2_S5!AB69</f>
        <v>-240</v>
      </c>
    </row>
    <row r="21" spans="1:2" ht="78.5" x14ac:dyDescent="0.35">
      <c r="A21" s="5" t="s">
        <v>64</v>
      </c>
      <c r="B21" s="7">
        <f>B7*LCI_db2_S5!AB30*LCI_db2_S5!AB25+B8*LCI_db2_S5!AB74*LCI_db2_S5!AB69</f>
        <v>1.81272E-2</v>
      </c>
    </row>
    <row r="22" spans="1:2" ht="78.5" x14ac:dyDescent="0.35">
      <c r="A22" s="5" t="s">
        <v>65</v>
      </c>
      <c r="B22" s="7">
        <f>B7*LCI_db2_S5!AB31*LCI_db2_S5!AB25+B8*LCI_db2_S5!AB75*LCI_db2_S5!AB69</f>
        <v>43.980000000000004</v>
      </c>
    </row>
    <row r="23" spans="1:2" ht="78.5" x14ac:dyDescent="0.35">
      <c r="A23" s="5" t="s">
        <v>66</v>
      </c>
      <c r="B23" s="7">
        <f>B7*LCI_db2_S5!AB32*LCI_db2_S5!AB25+B8*LCI_db2_S5!AB76*LCI_db2_S5!AB69</f>
        <v>46.14</v>
      </c>
    </row>
    <row r="24" spans="1:2" ht="78.5" x14ac:dyDescent="0.35">
      <c r="A24" s="5" t="s">
        <v>67</v>
      </c>
      <c r="B24" s="7">
        <f>B7*LCI_db2_S5!AB33*LCI_db2_S5!AB25+B8*LCI_db2_S5!AB77*LCI_db2_S5!AB69</f>
        <v>0</v>
      </c>
    </row>
    <row r="25" spans="1:2" ht="78.5" x14ac:dyDescent="0.35">
      <c r="A25" s="5" t="s">
        <v>68</v>
      </c>
      <c r="B25" s="7">
        <f>B7*LCI_db2_S5!AB34*LCI_db2_S5!AB25+B8*LCI_db2_S5!AB78*LCI_db2_S5!AB69</f>
        <v>2.952</v>
      </c>
    </row>
    <row r="26" spans="1:2" ht="78.5" x14ac:dyDescent="0.35">
      <c r="A26" s="5" t="s">
        <v>69</v>
      </c>
      <c r="B26" s="7">
        <f>B7*LCI_db2_S5!AB35*LCI_db2_S5!AB25+B8*LCI_db2_S5!AB79*LCI_db2_S5!AB69</f>
        <v>1.4070000000000001E-2</v>
      </c>
    </row>
    <row r="27" spans="1:2" ht="78.5" x14ac:dyDescent="0.35">
      <c r="A27" s="5" t="s">
        <v>70</v>
      </c>
      <c r="B27" s="7">
        <f>B7*LCI_db2_S5!AB36*LCI_db2_S5!AB25+B8*LCI_db2_S5!AB80*LCI_db2_S5!AB69</f>
        <v>0.16807800000000001</v>
      </c>
    </row>
    <row r="28" spans="1:2" ht="78.5" x14ac:dyDescent="0.35">
      <c r="A28" s="5" t="s">
        <v>71</v>
      </c>
      <c r="B28" s="7">
        <f>B7*LCI_db2_S5!AB37*LCI_db2_S5!AB25+B8*LCI_db2_S5!AB81*LCI_db2_S5!AB69</f>
        <v>7.0290000000000005E-3</v>
      </c>
    </row>
    <row r="29" spans="1:2" ht="65.5" x14ac:dyDescent="0.35">
      <c r="A29" s="5" t="s">
        <v>72</v>
      </c>
      <c r="B29" s="7">
        <v>0</v>
      </c>
    </row>
    <row r="30" spans="1:2" ht="65.5" x14ac:dyDescent="0.35">
      <c r="A30" s="5" t="s">
        <v>73</v>
      </c>
      <c r="B30" s="7">
        <v>0</v>
      </c>
    </row>
    <row r="31" spans="1:2" ht="65.5" x14ac:dyDescent="0.35">
      <c r="A31" s="5" t="s">
        <v>74</v>
      </c>
      <c r="B31" s="7">
        <v>0</v>
      </c>
    </row>
    <row r="32" spans="1:2" ht="65.5" x14ac:dyDescent="0.35">
      <c r="A32" s="5" t="s">
        <v>75</v>
      </c>
      <c r="B32" s="7">
        <v>0</v>
      </c>
    </row>
    <row r="33" spans="1:2" ht="65.5" x14ac:dyDescent="0.35">
      <c r="A33" s="5" t="s">
        <v>76</v>
      </c>
      <c r="B33" s="7">
        <v>0</v>
      </c>
    </row>
    <row r="34" spans="1:2" ht="78.5" x14ac:dyDescent="0.35">
      <c r="A34" s="5" t="s">
        <v>77</v>
      </c>
      <c r="B34" s="7">
        <v>0</v>
      </c>
    </row>
    <row r="35" spans="1:2" ht="78.5" x14ac:dyDescent="0.35">
      <c r="A35" s="5" t="s">
        <v>78</v>
      </c>
      <c r="B35" s="7">
        <v>0</v>
      </c>
    </row>
    <row r="36" spans="1:2" ht="65.5" x14ac:dyDescent="0.35">
      <c r="A36" s="5" t="s">
        <v>79</v>
      </c>
      <c r="B36" s="7">
        <v>0</v>
      </c>
    </row>
    <row r="37" spans="1:2" ht="65.5" x14ac:dyDescent="0.35">
      <c r="A37" s="5" t="s">
        <v>80</v>
      </c>
      <c r="B37" s="7">
        <v>0</v>
      </c>
    </row>
    <row r="38" spans="1:2" ht="65.5" x14ac:dyDescent="0.35">
      <c r="A38" s="5" t="s">
        <v>81</v>
      </c>
      <c r="B38" s="7">
        <v>0</v>
      </c>
    </row>
    <row r="39" spans="1:2" ht="65.5" x14ac:dyDescent="0.35">
      <c r="A39" s="5" t="s">
        <v>82</v>
      </c>
      <c r="B39" s="7">
        <v>0</v>
      </c>
    </row>
    <row r="40" spans="1:2" ht="65.5" x14ac:dyDescent="0.35">
      <c r="A40" s="5" t="s">
        <v>83</v>
      </c>
      <c r="B40" s="7">
        <v>0</v>
      </c>
    </row>
    <row r="41" spans="1:2" ht="78.5" x14ac:dyDescent="0.35">
      <c r="A41" s="5" t="s">
        <v>84</v>
      </c>
      <c r="B41" s="7">
        <v>0</v>
      </c>
    </row>
    <row r="42" spans="1:2" ht="78.5" x14ac:dyDescent="0.35">
      <c r="A42" s="5" t="s">
        <v>85</v>
      </c>
      <c r="B42" s="7">
        <v>0</v>
      </c>
    </row>
    <row r="43" spans="1:2" ht="78.5" x14ac:dyDescent="0.35">
      <c r="A43" s="5" t="s">
        <v>86</v>
      </c>
      <c r="B43" s="7">
        <v>0</v>
      </c>
    </row>
    <row r="44" spans="1:2" ht="78.5" x14ac:dyDescent="0.35">
      <c r="A44" s="5" t="s">
        <v>87</v>
      </c>
      <c r="B44" s="7">
        <v>0</v>
      </c>
    </row>
    <row r="45" spans="1:2" ht="78.5" x14ac:dyDescent="0.35">
      <c r="A45" s="5" t="s">
        <v>88</v>
      </c>
      <c r="B45" s="7">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7">
        <v>0</v>
      </c>
    </row>
    <row r="3" spans="1:2" x14ac:dyDescent="0.35">
      <c r="A3" s="5" t="s">
        <v>2</v>
      </c>
      <c r="B3" s="7">
        <v>0</v>
      </c>
    </row>
    <row r="4" spans="1:2" x14ac:dyDescent="0.35">
      <c r="A4" s="5" t="s">
        <v>3</v>
      </c>
      <c r="B4" s="7">
        <f>VLOOKUP("PW2",Waste_Generation_S5!A1:C100,3,FALSE)*-1</f>
        <v>-1200</v>
      </c>
    </row>
    <row r="5" spans="1:2" ht="26.5" x14ac:dyDescent="0.35">
      <c r="A5" s="5" t="s">
        <v>48</v>
      </c>
      <c r="B5" s="7">
        <v>0</v>
      </c>
    </row>
    <row r="6" spans="1:2" ht="26.5" x14ac:dyDescent="0.35">
      <c r="A6" s="5" t="s">
        <v>49</v>
      </c>
      <c r="B6" s="7">
        <v>0</v>
      </c>
    </row>
    <row r="7" spans="1:2" ht="39.5" x14ac:dyDescent="0.35">
      <c r="A7" s="5" t="s">
        <v>50</v>
      </c>
      <c r="B7" s="7">
        <v>0</v>
      </c>
    </row>
    <row r="8" spans="1:2" ht="52.5" x14ac:dyDescent="0.35">
      <c r="A8" s="5" t="s">
        <v>51</v>
      </c>
      <c r="B8" s="7">
        <v>0</v>
      </c>
    </row>
    <row r="9" spans="1:2" ht="26.5" x14ac:dyDescent="0.35">
      <c r="A9" s="5" t="s">
        <v>52</v>
      </c>
      <c r="B9" s="7">
        <f>B4*LCI_db2_S5!AB13*LCI_db2_S5!AB12</f>
        <v>-720</v>
      </c>
    </row>
    <row r="10" spans="1:2" ht="26.5" x14ac:dyDescent="0.35">
      <c r="A10" s="5" t="s">
        <v>53</v>
      </c>
      <c r="B10" s="7">
        <f>B4*LCI_db2_S5!AB14*LCI_db2_S5!AB12</f>
        <v>-480</v>
      </c>
    </row>
    <row r="11" spans="1:2" ht="52.5" x14ac:dyDescent="0.35">
      <c r="A11" s="5" t="s">
        <v>54</v>
      </c>
      <c r="B11" s="7">
        <f>B9*LCI_db2_S5!AB16*LCI_db2_S5!AB15</f>
        <v>-360</v>
      </c>
    </row>
    <row r="12" spans="1:2" ht="52.5" x14ac:dyDescent="0.35">
      <c r="A12" s="5" t="s">
        <v>55</v>
      </c>
      <c r="B12" s="7">
        <f>B9*LCI_db2_S5!AB17*LCI_db2_S5!AB15</f>
        <v>-360</v>
      </c>
    </row>
    <row r="13" spans="1:2" ht="65.5" x14ac:dyDescent="0.35">
      <c r="A13" s="5" t="s">
        <v>56</v>
      </c>
      <c r="B13" s="7">
        <f>B9*LCI_db2_S5!AB18*LCI_db2_S5!AB15+B10*LCI_db2_S5!AB23*LCI_db2_S5!AB20</f>
        <v>24</v>
      </c>
    </row>
    <row r="14" spans="1:2" ht="65.5" x14ac:dyDescent="0.35">
      <c r="A14" s="5" t="s">
        <v>57</v>
      </c>
      <c r="B14" s="7">
        <f>B9*LCI_db2_S5!AB19*LCI_db2_S5!AB15+B10*LCI_db2_S5!AB24*LCI_db2_S5!AB20</f>
        <v>120</v>
      </c>
    </row>
    <row r="15" spans="1:2" ht="52.5" x14ac:dyDescent="0.35">
      <c r="A15" s="5" t="s">
        <v>58</v>
      </c>
      <c r="B15" s="7">
        <f>B10*LCI_db2_S5!AB21*LCI_db2_S5!AB20</f>
        <v>-240</v>
      </c>
    </row>
    <row r="16" spans="1:2" ht="52.5" x14ac:dyDescent="0.35">
      <c r="A16" s="5" t="s">
        <v>59</v>
      </c>
      <c r="B16" s="7">
        <f>B10*LCI_db2_S5!AB22*LCI_db2_S5!AB20</f>
        <v>-240</v>
      </c>
    </row>
    <row r="17" spans="1:2" ht="65.5" x14ac:dyDescent="0.35">
      <c r="A17" s="5" t="s">
        <v>60</v>
      </c>
      <c r="B17" s="7">
        <v>0</v>
      </c>
    </row>
    <row r="18" spans="1:2" ht="65.5" x14ac:dyDescent="0.35">
      <c r="A18" s="5" t="s">
        <v>61</v>
      </c>
      <c r="B18" s="7">
        <v>0</v>
      </c>
    </row>
    <row r="19" spans="1:2" ht="65.5" x14ac:dyDescent="0.35">
      <c r="A19" s="5" t="s">
        <v>62</v>
      </c>
      <c r="B19" s="7">
        <v>0</v>
      </c>
    </row>
    <row r="20" spans="1:2" ht="65.5" x14ac:dyDescent="0.35">
      <c r="A20" s="5" t="s">
        <v>63</v>
      </c>
      <c r="B20" s="7">
        <f>B11*LCI_db2_S5!AB44*LCI_db2_S5!AB38+B15*LCI_db2_S5!AB88*LCI_db2_S5!AB82</f>
        <v>-540</v>
      </c>
    </row>
    <row r="21" spans="1:2" ht="78.5" x14ac:dyDescent="0.35">
      <c r="A21" s="5" t="s">
        <v>64</v>
      </c>
      <c r="B21" s="7">
        <f>B11*LCI_db2_S5!AB45*LCI_db2_S5!AB38+B12*LCI_db2_S5!AB65*LCI_db2_S5!AB51+B15*LCI_db2_S5!AB89*LCI_db2_S5!AB82+B16*LCI_db2_S5!AB109*LCI_db2_S5!AB95</f>
        <v>3.4799999999999998E-2</v>
      </c>
    </row>
    <row r="22" spans="1:2" ht="78.5" x14ac:dyDescent="0.35">
      <c r="A22" s="5" t="s">
        <v>65</v>
      </c>
      <c r="B22" s="7">
        <f>B11*LCI_db2_S5!AB46*LCI_db2_S5!AB38+B12*LCI_db2_S5!AB64*LCI_db2_S5!AB51+B15*LCI_db2_S5!AB90*LCI_db2_S5!AB82+B16*LCI_db2_S5!AB108*LCI_db2_S5!AB95</f>
        <v>258</v>
      </c>
    </row>
    <row r="23" spans="1:2" ht="78.5" x14ac:dyDescent="0.35">
      <c r="A23" s="5" t="s">
        <v>66</v>
      </c>
      <c r="B23" s="7">
        <v>0</v>
      </c>
    </row>
    <row r="24" spans="1:2" ht="78.5" x14ac:dyDescent="0.35">
      <c r="A24" s="5" t="s">
        <v>67</v>
      </c>
      <c r="B24" s="7">
        <v>0</v>
      </c>
    </row>
    <row r="25" spans="1:2" ht="78.5" x14ac:dyDescent="0.35">
      <c r="A25" s="5" t="s">
        <v>68</v>
      </c>
      <c r="B25" s="7">
        <v>0</v>
      </c>
    </row>
    <row r="26" spans="1:2" ht="78.5" x14ac:dyDescent="0.35">
      <c r="A26" s="5" t="s">
        <v>69</v>
      </c>
      <c r="B26" s="7">
        <f>B11*LCI_db2_S5!AB48*LCI_db2_S5!AB38+B12*LCI_db2_S5!AB60*LCI_db2_S5!AB51+B15*LCI_db2_S5!AB92*LCI_db2_S5!AB82+B16*LCI_db2_S5!AB104*LCI_db2_S5!AB95</f>
        <v>2.0399999999999996</v>
      </c>
    </row>
    <row r="27" spans="1:2" ht="78.5" x14ac:dyDescent="0.35">
      <c r="A27" s="5" t="s">
        <v>70</v>
      </c>
      <c r="B27" s="7">
        <v>0</v>
      </c>
    </row>
    <row r="28" spans="1:2" ht="78.5" x14ac:dyDescent="0.35">
      <c r="A28" s="5" t="s">
        <v>71</v>
      </c>
      <c r="B28" s="7">
        <f>B11*LCI_db2_S5!AB50*LCI_db2_S5!AB38+B15*LCI_db2_S5!AB94*LCI_db2_S5!AB82</f>
        <v>0.42000000000000004</v>
      </c>
    </row>
    <row r="29" spans="1:2" ht="65.5" x14ac:dyDescent="0.35">
      <c r="A29" s="5" t="s">
        <v>72</v>
      </c>
      <c r="B29" s="7">
        <f>B11*LCI_db2_S5!AB39*LCI_db2_S5!AB38+B15*LCI_db2_S5!AB83*LCI_db2_S5!AB82</f>
        <v>-1.1099999999999999E-2</v>
      </c>
    </row>
    <row r="30" spans="1:2" ht="65.5" x14ac:dyDescent="0.35">
      <c r="A30" s="5" t="s">
        <v>73</v>
      </c>
      <c r="B30" s="7">
        <f>B11*LCI_db2_S5!AB40*LCI_db2_S5!AB38+B12*LCI_db2_S5!AB54*LCI_db2_S5!AB51+B15*LCI_db2_S5!AB84*LCI_db2_S5!AB82+B16*LCI_db2_S5!AB98*LCI_db2_S5!AB95</f>
        <v>-0.27</v>
      </c>
    </row>
    <row r="31" spans="1:2" ht="65.5" x14ac:dyDescent="0.35">
      <c r="A31" s="5" t="s">
        <v>74</v>
      </c>
      <c r="B31" s="7">
        <f>B11*LCI_db2_S5!AB41*LCI_db2_S5!AB38+B15*LCI_db2_S5!AB85*LCI_db2_S5!AB82</f>
        <v>4.4460000000000003E-6</v>
      </c>
    </row>
    <row r="32" spans="1:2" ht="65.5" x14ac:dyDescent="0.35">
      <c r="A32" s="5" t="s">
        <v>75</v>
      </c>
      <c r="B32" s="7">
        <f>B11*LCI_db2_S5!AB42*LCI_db2_S5!AB38+B12*LCI_db2_S5!AB55*LCI_db2_S5!AB51+B15*LCI_db2_S5!AB86*LCI_db2_S5!AB82+B16*LCI_db2_S5!AB99*LCI_db2_S5!AB95</f>
        <v>8.3610000000000007</v>
      </c>
    </row>
    <row r="33" spans="1:2" ht="65.5" x14ac:dyDescent="0.35">
      <c r="A33" s="5" t="s">
        <v>76</v>
      </c>
      <c r="B33" s="7">
        <f>B11*LCI_db2_S5!AB43*LCI_db2_S5!AB38+B12*LCI_db2_S5!AB53*LCI_db2_S5!AB51+B15*LCI_db2_S5!AB87*LCI_db2_S5!AB82+B16*LCI_db2_S5!AB97*LCI_db2_S5!AB95</f>
        <v>0.42253521126760563</v>
      </c>
    </row>
    <row r="34" spans="1:2" ht="78.5" x14ac:dyDescent="0.35">
      <c r="A34" s="5" t="s">
        <v>77</v>
      </c>
      <c r="B34" s="7">
        <f>B11*LCI_db2_S5!AB47*LCI_db2_S5!AB38+B12*LCI_db2_S5!AB63*LCI_db2_S5!AB51+B15*LCI_db2_S5!AB91*LCI_db2_S5!AB82+B16*LCI_db2_S5!AB107*LCI_db2_S5!AB95</f>
        <v>0.36936000000000002</v>
      </c>
    </row>
    <row r="35" spans="1:2" ht="78.5" x14ac:dyDescent="0.35">
      <c r="A35" s="5" t="s">
        <v>78</v>
      </c>
      <c r="B35" s="7">
        <f>B11*LCI_db2_S5!AB49*LCI_db2_S5!AB38+B15*LCI_db2_S5!AB93*LCI_db2_S5!AB82</f>
        <v>7.4999999999999997E-2</v>
      </c>
    </row>
    <row r="36" spans="1:2" ht="65.5" x14ac:dyDescent="0.35">
      <c r="A36" s="5" t="s">
        <v>79</v>
      </c>
      <c r="B36" s="7">
        <f>B12*LCI_db2_S5!AB52*LCI_db2_S5!AB51+B16*LCI_db2_S5!AB96*LCI_db2_S5!AB95</f>
        <v>1.0019999999999999E-6</v>
      </c>
    </row>
    <row r="37" spans="1:2" ht="65.5" x14ac:dyDescent="0.35">
      <c r="A37" s="5" t="s">
        <v>80</v>
      </c>
      <c r="B37" s="7">
        <f>B12*LCI_db2_S5!AB56*LCI_db2_S5!AB51+B16*LCI_db2_S5!AB100*LCI_db2_S5!AB95</f>
        <v>144.96</v>
      </c>
    </row>
    <row r="38" spans="1:2" ht="65.5" x14ac:dyDescent="0.35">
      <c r="A38" s="5" t="s">
        <v>81</v>
      </c>
      <c r="B38" s="7">
        <f>B12*LCI_db2_S5!AB57*LCI_db2_S5!AB51+B16*LCI_db2_S5!AB101*LCI_db2_S5!AB95</f>
        <v>135</v>
      </c>
    </row>
    <row r="39" spans="1:2" ht="65.5" x14ac:dyDescent="0.35">
      <c r="A39" s="5" t="s">
        <v>82</v>
      </c>
      <c r="B39" s="7">
        <f>B12*LCI_db2_S5!AB58*LCI_db2_S5!AB51+B16*LCI_db2_S5!AB102*LCI_db2_S5!AB95</f>
        <v>-372</v>
      </c>
    </row>
    <row r="40" spans="1:2" ht="65.5" x14ac:dyDescent="0.35">
      <c r="A40" s="5" t="s">
        <v>83</v>
      </c>
      <c r="B40" s="7">
        <f>B12*LCI_db2_S5!AB59*LCI_db2_S5!AB51+B16*LCI_db2_S5!AB103*LCI_db2_S5!AB95</f>
        <v>-60</v>
      </c>
    </row>
    <row r="41" spans="1:2" ht="78.5" x14ac:dyDescent="0.35">
      <c r="A41" s="5" t="s">
        <v>84</v>
      </c>
      <c r="B41" s="7">
        <f>B12*LCI_db2_S5!AB61*LCI_db2_S5!AB51+B16*LCI_db2_S5!AB105*LCI_db2_S5!AB95</f>
        <v>5.5679999999999995E-5</v>
      </c>
    </row>
    <row r="42" spans="1:2" ht="78.5" x14ac:dyDescent="0.35">
      <c r="A42" s="5" t="s">
        <v>85</v>
      </c>
      <c r="B42" s="7">
        <f>B12*LCI_db2_S5!AB62*LCI_db2_S5!AB51+B16*LCI_db2_S5!AB106*LCI_db2_S5!AB95</f>
        <v>4.2240000000000002E-5</v>
      </c>
    </row>
    <row r="43" spans="1:2" ht="78.5" x14ac:dyDescent="0.35">
      <c r="A43" s="5" t="s">
        <v>86</v>
      </c>
      <c r="B43" s="7">
        <f>B12*LCI_db2_S5!AB66*LCI_db2_S5!AB51+B16*LCI_db2_S5!AB110*LCI_db2_S5!AB95</f>
        <v>6.539999999999999E-5</v>
      </c>
    </row>
    <row r="44" spans="1:2" ht="78.5" x14ac:dyDescent="0.35">
      <c r="A44" s="5" t="s">
        <v>87</v>
      </c>
      <c r="B44" s="7">
        <f>B12*LCI_db2_S5!AB67*LCI_db2_S5!AB51+B16*LCI_db2_S5!AB111*LCI_db2_S5!AB95</f>
        <v>1.7819999999999999E-3</v>
      </c>
    </row>
    <row r="45" spans="1:2" ht="78.5" x14ac:dyDescent="0.35">
      <c r="A45" s="5" t="s">
        <v>88</v>
      </c>
      <c r="B45" s="7">
        <f>B12*LCI_db2_S5!AB68*LCI_db2_S5!AB51+B16*LCI_db2_S5!AB112*LCI_db2_S5!AB95</f>
        <v>5.5679999999999995E-5</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CA_Pathways_default_default!B2-TUM_default_default_Util!B2</f>
        <v>2.4725595915503469</v>
      </c>
      <c r="C2" s="7">
        <f>CA_Pathways_default_default!C2-TUM_default_default_Util!C2</f>
        <v>6.5867350084798995E-4</v>
      </c>
      <c r="D2" s="7">
        <f>CA_Pathways_default_default!D2-TUM_default_default_Util!D2</f>
        <v>6.4265406875770925E-2</v>
      </c>
      <c r="E2" s="7">
        <f>CA_Pathways_default_default!E2-TUM_default_default_Util!E2</f>
        <v>1.9387773178611734E-2</v>
      </c>
      <c r="F2" s="7">
        <f>CA_Pathways_default_default!F2-TUM_default_default_Util!F2</f>
        <v>2.0160818632229079E-2</v>
      </c>
      <c r="G2" s="7">
        <f>CA_Pathways_default_default!G2-TUM_default_default_Util!G2</f>
        <v>0.15164106433816132</v>
      </c>
      <c r="H2" s="7">
        <f>CA_Pathways_default_default!H2-TUM_default_default_Util!H2</f>
        <v>0.10235488248021246</v>
      </c>
      <c r="I2" s="7">
        <f>CA_Pathways_default_default!I2-TUM_default_default_Util!I2</f>
        <v>4.5451020840521057E-2</v>
      </c>
      <c r="J2" s="7">
        <f>CA_Pathways_default_default!J2-TUM_default_default_Util!J2</f>
        <v>0.10321160729776553</v>
      </c>
      <c r="K2" s="7">
        <f>CA_Pathways_default_default!K2-TUM_default_default_Util!K2</f>
        <v>1.2220010045911115E-3</v>
      </c>
      <c r="L2" s="7">
        <f>CA_Pathways_default_default!L2-TUM_default_default_Util!L2</f>
        <v>1.1740443692335113E-2</v>
      </c>
      <c r="M2" s="7">
        <f>CA_Pathways_default_default!M2-TUM_default_default_Util!M2</f>
        <v>6.2757478639370685</v>
      </c>
      <c r="N2" s="7">
        <f>CA_Pathways_default_default!N2-TUM_default_default_Util!N2</f>
        <v>46.00595700118879</v>
      </c>
      <c r="O2" s="7">
        <f>CA_Pathways_default_default!O2-TUM_default_default_Util!O2</f>
        <v>0.20501744220735058</v>
      </c>
      <c r="P2" s="7">
        <f>CA_Pathways_default_default!P2-TUM_default_default_Util!P2</f>
        <v>3.6812991189912577E-3</v>
      </c>
      <c r="Q2" s="7">
        <f>CA_Pathways_default_default!Q2-TUM_default_default_Util!Q2</f>
        <v>37.002909101770328</v>
      </c>
    </row>
    <row r="3" spans="1:17" x14ac:dyDescent="0.35">
      <c r="A3" s="5" t="s">
        <v>2</v>
      </c>
      <c r="B3" s="7">
        <f>CA_Pathways_default_default!B3-TUM_default_default_Util!B3</f>
        <v>0.75580091595973453</v>
      </c>
      <c r="C3" s="7">
        <f>CA_Pathways_default_default!C3-TUM_default_default_Util!C3</f>
        <v>-3.9198945826094025E-6</v>
      </c>
      <c r="D3" s="7">
        <f>CA_Pathways_default_default!D3-TUM_default_default_Util!D3</f>
        <v>-7.780376553724426E-5</v>
      </c>
      <c r="E3" s="7">
        <f>CA_Pathways_default_default!E3-TUM_default_default_Util!E3</f>
        <v>-6.0899827350666771E-5</v>
      </c>
      <c r="F3" s="7">
        <f>CA_Pathways_default_default!F3-TUM_default_default_Util!F3</f>
        <v>8.3817500448003161E-5</v>
      </c>
      <c r="G3" s="7">
        <f>CA_Pathways_default_default!G3-TUM_default_default_Util!G3</f>
        <v>4.6279436457083073E-2</v>
      </c>
      <c r="H3" s="7">
        <f>CA_Pathways_default_default!H3-TUM_default_default_Util!H3</f>
        <v>7.8106240320655593E-2</v>
      </c>
      <c r="I3" s="7">
        <f>CA_Pathways_default_default!I3-TUM_default_default_Util!I3</f>
        <v>5.2213720654690557E-3</v>
      </c>
      <c r="J3" s="7">
        <f>CA_Pathways_default_default!J3-TUM_default_default_Util!J3</f>
        <v>1.9838245199920692E-2</v>
      </c>
      <c r="K3" s="7">
        <f>CA_Pathways_default_default!K3-TUM_default_default_Util!K3</f>
        <v>4.9907684510264092E-5</v>
      </c>
      <c r="L3" s="7">
        <f>CA_Pathways_default_default!L3-TUM_default_default_Util!L3</f>
        <v>1.752958926257132E-3</v>
      </c>
      <c r="M3" s="7">
        <f>CA_Pathways_default_default!M3-TUM_default_default_Util!M3</f>
        <v>1.9287294673052611</v>
      </c>
      <c r="N3" s="7">
        <f>CA_Pathways_default_default!N3-TUM_default_default_Util!N3</f>
        <v>14.155407255873484</v>
      </c>
      <c r="O3" s="7">
        <f>CA_Pathways_default_default!O3-TUM_default_default_Util!O3</f>
        <v>6.3188888446042243E-2</v>
      </c>
      <c r="P3" s="7">
        <f>CA_Pathways_default_default!P3-TUM_default_default_Util!P3</f>
        <v>5.5760316411863569E-5</v>
      </c>
      <c r="Q3" s="7">
        <f>CA_Pathways_default_default!Q3-TUM_default_default_Util!Q3</f>
        <v>11.380766175081186</v>
      </c>
    </row>
    <row r="4" spans="1:17" x14ac:dyDescent="0.35">
      <c r="A4" s="5" t="s">
        <v>3</v>
      </c>
      <c r="B4" s="7">
        <f>CA_Pathways_default_default!B4-TUM_default_default_Util!B4</f>
        <v>1.7167586755906121</v>
      </c>
      <c r="C4" s="7">
        <f>CA_Pathways_default_default!C4-TUM_default_default_Util!C4</f>
        <v>6.6259339543059924E-4</v>
      </c>
      <c r="D4" s="7">
        <f>CA_Pathways_default_default!D4-TUM_default_default_Util!D4</f>
        <v>6.4343210641308157E-2</v>
      </c>
      <c r="E4" s="7">
        <f>CA_Pathways_default_default!E4-TUM_default_default_Util!E4</f>
        <v>1.9448673005962397E-2</v>
      </c>
      <c r="F4" s="7">
        <f>CA_Pathways_default_default!F4-TUM_default_default_Util!F4</f>
        <v>2.0077001131781073E-2</v>
      </c>
      <c r="G4" s="7">
        <f>CA_Pathways_default_default!G4-TUM_default_default_Util!G4</f>
        <v>0.10536162788107828</v>
      </c>
      <c r="H4" s="7">
        <f>CA_Pathways_default_default!H4-TUM_default_default_Util!H4</f>
        <v>2.4248642159556869E-2</v>
      </c>
      <c r="I4" s="7">
        <f>CA_Pathways_default_default!I4-TUM_default_default_Util!I4</f>
        <v>4.0229648775052002E-2</v>
      </c>
      <c r="J4" s="7">
        <f>CA_Pathways_default_default!J4-TUM_default_default_Util!J4</f>
        <v>8.337336209784485E-2</v>
      </c>
      <c r="K4" s="7">
        <f>CA_Pathways_default_default!K4-TUM_default_default_Util!K4</f>
        <v>1.1720933200808472E-3</v>
      </c>
      <c r="L4" s="7">
        <f>CA_Pathways_default_default!L4-TUM_default_default_Util!L4</f>
        <v>9.9874847660779767E-3</v>
      </c>
      <c r="M4" s="7">
        <f>CA_Pathways_default_default!M4-TUM_default_default_Util!M4</f>
        <v>4.3470183966318086</v>
      </c>
      <c r="N4" s="7">
        <f>CA_Pathways_default_default!N4-TUM_default_default_Util!N4</f>
        <v>31.850549745315298</v>
      </c>
      <c r="O4" s="7">
        <f>CA_Pathways_default_default!O4-TUM_default_default_Util!O4</f>
        <v>0.14182855376130835</v>
      </c>
      <c r="P4" s="7">
        <f>CA_Pathways_default_default!P4-TUM_default_default_Util!P4</f>
        <v>3.6255388025793938E-3</v>
      </c>
      <c r="Q4" s="7">
        <f>CA_Pathways_default_default!Q4-TUM_default_default_Util!Q4</f>
        <v>25.622142926689143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OEV_Pathways_default_default!B2*VLOOKUP("BWM",Waste_Generation_S5!A1:C100,3,FALSE)</f>
        <v>4.5896950736640102E-2</v>
      </c>
      <c r="C2" s="7">
        <f>OEV_Pathways_default_default!C2*VLOOKUP("BWM",Waste_Generation_S5!A1:C100,3,FALSE)</f>
        <v>2.2764133215040466E-3</v>
      </c>
      <c r="D2" s="7">
        <f>OEV_Pathways_default_default!D2*VLOOKUP("BWM",Waste_Generation_S5!A1:C100,3,FALSE)</f>
        <v>0.62822691440113854</v>
      </c>
      <c r="E2" s="7">
        <f>OEV_Pathways_default_default!E2*VLOOKUP("BWM",Waste_Generation_S5!A1:C100,3,FALSE)</f>
        <v>-0.18661699354264624</v>
      </c>
      <c r="F2" s="7">
        <f>OEV_Pathways_default_default!F2*VLOOKUP("BWM",Waste_Generation_S5!A1:C100,3,FALSE)</f>
        <v>4.6817556250994131E-2</v>
      </c>
      <c r="G2" s="7">
        <f>OEV_Pathways_default_default!G2*VLOOKUP("BWM",Waste_Generation_S5!A1:C100,3,FALSE)</f>
        <v>4.9173074957409692E-3</v>
      </c>
      <c r="H2" s="7">
        <f>OEV_Pathways_default_default!H2*VLOOKUP("BWM",Waste_Generation_S5!A1:C100,3,FALSE)</f>
        <v>7.4522308156881184E-2</v>
      </c>
      <c r="I2" s="7">
        <f>OEV_Pathways_default_default!I2*VLOOKUP("BWM",Waste_Generation_S5!A1:C100,3,FALSE)</f>
        <v>8.5088241496253297E-2</v>
      </c>
      <c r="J2" s="7">
        <f>OEV_Pathways_default_default!J2*VLOOKUP("BWM",Waste_Generation_S5!A1:C100,3,FALSE)</f>
        <v>0.11010693353934174</v>
      </c>
      <c r="K2" s="7">
        <f>OEV_Pathways_default_default!K2*VLOOKUP("BWM",Waste_Generation_S5!A1:C100,3,FALSE)</f>
        <v>6.7565730625307907E-2</v>
      </c>
      <c r="L2" s="7">
        <f>OEV_Pathways_default_default!L2*VLOOKUP("BWM",Waste_Generation_S5!A1:C100,3,FALSE)</f>
        <v>0.13782752355843039</v>
      </c>
      <c r="M2" s="7">
        <f>OEV_Pathways_default_default!M2*VLOOKUP("BWM",Waste_Generation_S5!A1:C100,3,FALSE)</f>
        <v>0.63163476501495774</v>
      </c>
      <c r="N2" s="7">
        <f>OEV_Pathways_default_default!N2*VLOOKUP("BWM",Waste_Generation_S5!A1:C100,3,FALSE)</f>
        <v>8.3482036143116542E-2</v>
      </c>
      <c r="O2" s="7">
        <f>OEV_Pathways_default_default!O2*VLOOKUP("BWM",Waste_Generation_S5!A1:C100,3,FALSE)</f>
        <v>1.0122868903249342</v>
      </c>
      <c r="P2" s="7">
        <f>OEV_Pathways_default_default!P2*VLOOKUP("BWM",Waste_Generation_S5!A1:C100,3,FALSE)</f>
        <v>5.9496814075125304E-2</v>
      </c>
      <c r="Q2" s="7">
        <f>OEV_Pathways_default_default!Q2*VLOOKUP("BWM",Waste_Generation_S5!A1:C100,3,FALSE)</f>
        <v>6.7067317468998758E-2</v>
      </c>
    </row>
    <row r="3" spans="1:17" x14ac:dyDescent="0.35">
      <c r="A3" s="5" t="s">
        <v>2</v>
      </c>
      <c r="B3" s="7">
        <f>OEV_Pathways_default_default!B3*VLOOKUP("PW1",Waste_Generation_S5!A1:C100,3,FALSE)</f>
        <v>9.3113595062142493E-3</v>
      </c>
      <c r="C3" s="7">
        <f>OEV_Pathways_default_default!C3*VLOOKUP("PW1",Waste_Generation_S5!A1:C100,3,FALSE)</f>
        <v>4.7137351058894469E-4</v>
      </c>
      <c r="D3" s="7">
        <f>OEV_Pathways_default_default!D3*VLOOKUP("PW1",Waste_Generation_S5!A1:C100,3,FALSE)</f>
        <v>0.13806881471603122</v>
      </c>
      <c r="E3" s="7">
        <f>OEV_Pathways_default_default!E3*VLOOKUP("PW1",Waste_Generation_S5!A1:C100,3,FALSE)</f>
        <v>-2.5506257243049179E-2</v>
      </c>
      <c r="F3" s="7">
        <f>OEV_Pathways_default_default!F3*VLOOKUP("PW1",Waste_Generation_S5!A1:C100,3,FALSE)</f>
        <v>9.221413166143588E-3</v>
      </c>
      <c r="G3" s="7">
        <f>OEV_Pathways_default_default!G3*VLOOKUP("PW1",Waste_Generation_S5!A1:C100,3,FALSE)</f>
        <v>1.0154755738716326E-3</v>
      </c>
      <c r="H3" s="7">
        <f>OEV_Pathways_default_default!H3*VLOOKUP("PW1",Waste_Generation_S5!A1:C100,3,FALSE)</f>
        <v>1.5834291439132449E-2</v>
      </c>
      <c r="I3" s="7">
        <f>OEV_Pathways_default_default!I3*VLOOKUP("PW1",Waste_Generation_S5!A1:C100,3,FALSE)</f>
        <v>1.6703002473638456E-2</v>
      </c>
      <c r="J3" s="7">
        <f>OEV_Pathways_default_default!J3*VLOOKUP("PW1",Waste_Generation_S5!A1:C100,3,FALSE)</f>
        <v>2.1453043995224765E-2</v>
      </c>
      <c r="K3" s="7">
        <f>OEV_Pathways_default_default!K3*VLOOKUP("PW1",Waste_Generation_S5!A1:C100,3,FALSE)</f>
        <v>1.3685591902956776E-2</v>
      </c>
      <c r="L3" s="7">
        <f>OEV_Pathways_default_default!L3*VLOOKUP("PW1",Waste_Generation_S5!A1:C100,3,FALSE)</f>
        <v>2.6845743675917147E-2</v>
      </c>
      <c r="M3" s="7">
        <f>OEV_Pathways_default_default!M3*VLOOKUP("PW1",Waste_Generation_S5!A1:C100,3,FALSE)</f>
        <v>0.15584810408059066</v>
      </c>
      <c r="N3" s="7">
        <f>OEV_Pathways_default_default!N3*VLOOKUP("PW1",Waste_Generation_S5!A1:C100,3,FALSE)</f>
        <v>1.8510954767625053E-2</v>
      </c>
      <c r="O3" s="7">
        <f>OEV_Pathways_default_default!O3*VLOOKUP("PW1",Waste_Generation_S5!A1:C100,3,FALSE)</f>
        <v>0.20078702113113647</v>
      </c>
      <c r="P3" s="7">
        <f>OEV_Pathways_default_default!P3*VLOOKUP("PW1",Waste_Generation_S5!A1:C100,3,FALSE)</f>
        <v>1.2603681847690945E-2</v>
      </c>
      <c r="Q3" s="7">
        <f>OEV_Pathways_default_default!Q3*VLOOKUP("PW1",Waste_Generation_S5!A1:C100,3,FALSE)</f>
        <v>1.4011449327933103E-2</v>
      </c>
    </row>
    <row r="4" spans="1:17" x14ac:dyDescent="0.35">
      <c r="A4" s="5" t="s">
        <v>3</v>
      </c>
      <c r="B4" s="7">
        <f>OEV_Pathways_default_default!B4*VLOOKUP("PW2",Waste_Generation_S5!A1:C100,3,FALSE)</f>
        <v>3.6585591230425846E-2</v>
      </c>
      <c r="C4" s="7">
        <f>OEV_Pathways_default_default!C4*VLOOKUP("PW2",Waste_Generation_S5!A1:C100,3,FALSE)</f>
        <v>1.8050398109151016E-3</v>
      </c>
      <c r="D4" s="7">
        <f>OEV_Pathways_default_default!D4*VLOOKUP("PW2",Waste_Generation_S5!A1:C100,3,FALSE)</f>
        <v>0.49015809968510726</v>
      </c>
      <c r="E4" s="7">
        <f>OEV_Pathways_default_default!E4*VLOOKUP("PW2",Waste_Generation_S5!A1:C100,3,FALSE)</f>
        <v>-0.16111073629959705</v>
      </c>
      <c r="F4" s="7">
        <f>OEV_Pathways_default_default!F4*VLOOKUP("PW2",Waste_Generation_S5!A1:C100,3,FALSE)</f>
        <v>3.7596143084850542E-2</v>
      </c>
      <c r="G4" s="7">
        <f>OEV_Pathways_default_default!G4*VLOOKUP("PW2",Waste_Generation_S5!A1:C100,3,FALSE)</f>
        <v>3.9018319218693362E-3</v>
      </c>
      <c r="H4" s="7">
        <f>OEV_Pathways_default_default!H4*VLOOKUP("PW2",Waste_Generation_S5!A1:C100,3,FALSE)</f>
        <v>5.8688016717748724E-2</v>
      </c>
      <c r="I4" s="7">
        <f>OEV_Pathways_default_default!I4*VLOOKUP("PW2",Waste_Generation_S5!A1:C100,3,FALSE)</f>
        <v>6.8385239022614841E-2</v>
      </c>
      <c r="J4" s="7">
        <f>OEV_Pathways_default_default!J4*VLOOKUP("PW2",Waste_Generation_S5!A1:C100,3,FALSE)</f>
        <v>8.8653889544116973E-2</v>
      </c>
      <c r="K4" s="7">
        <f>OEV_Pathways_default_default!K4*VLOOKUP("PW2",Waste_Generation_S5!A1:C100,3,FALSE)</f>
        <v>5.3880138722351131E-2</v>
      </c>
      <c r="L4" s="7">
        <f>OEV_Pathways_default_default!L4*VLOOKUP("PW2",Waste_Generation_S5!A1:C100,3,FALSE)</f>
        <v>0.11098177988251322</v>
      </c>
      <c r="M4" s="7">
        <f>OEV_Pathways_default_default!M4*VLOOKUP("PW2",Waste_Generation_S5!A1:C100,3,FALSE)</f>
        <v>0.475786660934367</v>
      </c>
      <c r="N4" s="7">
        <f>OEV_Pathways_default_default!N4*VLOOKUP("PW2",Waste_Generation_S5!A1:C100,3,FALSE)</f>
        <v>6.4971081375491471E-2</v>
      </c>
      <c r="O4" s="7">
        <f>OEV_Pathways_default_default!O4*VLOOKUP("PW2",Waste_Generation_S5!A1:C100,3,FALSE)</f>
        <v>0.81149986919379768</v>
      </c>
      <c r="P4" s="7">
        <f>OEV_Pathways_default_default!P4*VLOOKUP("PW2",Waste_Generation_S5!A1:C100,3,FALSE)</f>
        <v>4.6893132227434346E-2</v>
      </c>
      <c r="Q4" s="7">
        <f>OEV_Pathways_default_default!Q4*VLOOKUP("PW2",Waste_Generation_S5!A1:C100,3,FALSE)</f>
        <v>5.3055868141065651E-2</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CA_Pathways_default_S1!B2-TUM_default_S1_Util!B2</f>
        <v>2.4725595915503469</v>
      </c>
      <c r="C2" s="7">
        <f>CA_Pathways_default_S1!C2-TUM_default_S1_Util!C2</f>
        <v>6.5867350084798995E-4</v>
      </c>
      <c r="D2" s="7">
        <f>CA_Pathways_default_S1!D2-TUM_default_S1_Util!D2</f>
        <v>6.4265406875770925E-2</v>
      </c>
      <c r="E2" s="7">
        <f>CA_Pathways_default_S1!E2-TUM_default_S1_Util!E2</f>
        <v>1.9387773178611734E-2</v>
      </c>
      <c r="F2" s="7">
        <f>CA_Pathways_default_S1!F2-TUM_default_S1_Util!F2</f>
        <v>2.0160818632229079E-2</v>
      </c>
      <c r="G2" s="7">
        <f>CA_Pathways_default_S1!G2-TUM_default_S1_Util!G2</f>
        <v>0.15164106433816132</v>
      </c>
      <c r="H2" s="7">
        <f>CA_Pathways_default_S1!H2-TUM_default_S1_Util!H2</f>
        <v>0.10235488248021246</v>
      </c>
      <c r="I2" s="7">
        <f>CA_Pathways_default_S1!I2-TUM_default_S1_Util!I2</f>
        <v>4.5451020840521057E-2</v>
      </c>
      <c r="J2" s="7">
        <f>CA_Pathways_default_S1!J2-TUM_default_S1_Util!J2</f>
        <v>0.10321160729776553</v>
      </c>
      <c r="K2" s="7">
        <f>CA_Pathways_default_S1!K2-TUM_default_S1_Util!K2</f>
        <v>1.2220010045911115E-3</v>
      </c>
      <c r="L2" s="7">
        <f>CA_Pathways_default_S1!L2-TUM_default_S1_Util!L2</f>
        <v>1.1740443692335113E-2</v>
      </c>
      <c r="M2" s="7">
        <f>CA_Pathways_default_S1!M2-TUM_default_S1_Util!M2</f>
        <v>6.2757478639370685</v>
      </c>
      <c r="N2" s="7">
        <f>CA_Pathways_default_S1!N2-TUM_default_S1_Util!N2</f>
        <v>46.00595700118879</v>
      </c>
      <c r="O2" s="7">
        <f>CA_Pathways_default_S1!O2-TUM_default_S1_Util!O2</f>
        <v>0.20501744220735058</v>
      </c>
      <c r="P2" s="7">
        <f>CA_Pathways_default_S1!P2-TUM_default_S1_Util!P2</f>
        <v>3.6812991189912577E-3</v>
      </c>
      <c r="Q2" s="7">
        <f>CA_Pathways_default_S1!Q2-TUM_default_S1_Util!Q2</f>
        <v>37.002909101770328</v>
      </c>
    </row>
    <row r="3" spans="1:17" x14ac:dyDescent="0.35">
      <c r="A3" s="5" t="s">
        <v>2</v>
      </c>
      <c r="B3" s="7">
        <f>CA_Pathways_default_S1!B3-TUM_default_S1_Util!B3</f>
        <v>0.75580091595973453</v>
      </c>
      <c r="C3" s="7">
        <f>CA_Pathways_default_S1!C3-TUM_default_S1_Util!C3</f>
        <v>-3.9198945826094025E-6</v>
      </c>
      <c r="D3" s="7">
        <f>CA_Pathways_default_S1!D3-TUM_default_S1_Util!D3</f>
        <v>-7.780376553724426E-5</v>
      </c>
      <c r="E3" s="7">
        <f>CA_Pathways_default_S1!E3-TUM_default_S1_Util!E3</f>
        <v>-6.0899827350666771E-5</v>
      </c>
      <c r="F3" s="7">
        <f>CA_Pathways_default_S1!F3-TUM_default_S1_Util!F3</f>
        <v>8.3817500448003161E-5</v>
      </c>
      <c r="G3" s="7">
        <f>CA_Pathways_default_S1!G3-TUM_default_S1_Util!G3</f>
        <v>4.6279436457083073E-2</v>
      </c>
      <c r="H3" s="7">
        <f>CA_Pathways_default_S1!H3-TUM_default_S1_Util!H3</f>
        <v>7.8106240320655593E-2</v>
      </c>
      <c r="I3" s="7">
        <f>CA_Pathways_default_S1!I3-TUM_default_S1_Util!I3</f>
        <v>5.2213720654690557E-3</v>
      </c>
      <c r="J3" s="7">
        <f>CA_Pathways_default_S1!J3-TUM_default_S1_Util!J3</f>
        <v>1.9838245199920692E-2</v>
      </c>
      <c r="K3" s="7">
        <f>CA_Pathways_default_S1!K3-TUM_default_S1_Util!K3</f>
        <v>4.9907684510264092E-5</v>
      </c>
      <c r="L3" s="7">
        <f>CA_Pathways_default_S1!L3-TUM_default_S1_Util!L3</f>
        <v>1.752958926257132E-3</v>
      </c>
      <c r="M3" s="7">
        <f>CA_Pathways_default_S1!M3-TUM_default_S1_Util!M3</f>
        <v>1.9287294673052611</v>
      </c>
      <c r="N3" s="7">
        <f>CA_Pathways_default_S1!N3-TUM_default_S1_Util!N3</f>
        <v>14.155407255873484</v>
      </c>
      <c r="O3" s="7">
        <f>CA_Pathways_default_S1!O3-TUM_default_S1_Util!O3</f>
        <v>6.3188888446042243E-2</v>
      </c>
      <c r="P3" s="7">
        <f>CA_Pathways_default_S1!P3-TUM_default_S1_Util!P3</f>
        <v>5.5760316411863569E-5</v>
      </c>
      <c r="Q3" s="7">
        <f>CA_Pathways_default_S1!Q3-TUM_default_S1_Util!Q3</f>
        <v>11.380766175081186</v>
      </c>
    </row>
    <row r="4" spans="1:17" x14ac:dyDescent="0.35">
      <c r="A4" s="5" t="s">
        <v>3</v>
      </c>
      <c r="B4" s="7">
        <f>CA_Pathways_default_S1!B4-TUM_default_S1_Util!B4</f>
        <v>1.7167586755906121</v>
      </c>
      <c r="C4" s="7">
        <f>CA_Pathways_default_S1!C4-TUM_default_S1_Util!C4</f>
        <v>6.6259339543059924E-4</v>
      </c>
      <c r="D4" s="7">
        <f>CA_Pathways_default_S1!D4-TUM_default_S1_Util!D4</f>
        <v>6.4343210641308157E-2</v>
      </c>
      <c r="E4" s="7">
        <f>CA_Pathways_default_S1!E4-TUM_default_S1_Util!E4</f>
        <v>1.9448673005962397E-2</v>
      </c>
      <c r="F4" s="7">
        <f>CA_Pathways_default_S1!F4-TUM_default_S1_Util!F4</f>
        <v>2.0077001131781073E-2</v>
      </c>
      <c r="G4" s="7">
        <f>CA_Pathways_default_S1!G4-TUM_default_S1_Util!G4</f>
        <v>0.10536162788107828</v>
      </c>
      <c r="H4" s="7">
        <f>CA_Pathways_default_S1!H4-TUM_default_S1_Util!H4</f>
        <v>2.4248642159556869E-2</v>
      </c>
      <c r="I4" s="7">
        <f>CA_Pathways_default_S1!I4-TUM_default_S1_Util!I4</f>
        <v>4.0229648775052002E-2</v>
      </c>
      <c r="J4" s="7">
        <f>CA_Pathways_default_S1!J4-TUM_default_S1_Util!J4</f>
        <v>8.337336209784485E-2</v>
      </c>
      <c r="K4" s="7">
        <f>CA_Pathways_default_S1!K4-TUM_default_S1_Util!K4</f>
        <v>1.1720933200808472E-3</v>
      </c>
      <c r="L4" s="7">
        <f>CA_Pathways_default_S1!L4-TUM_default_S1_Util!L4</f>
        <v>9.9874847660779767E-3</v>
      </c>
      <c r="M4" s="7">
        <f>CA_Pathways_default_S1!M4-TUM_default_S1_Util!M4</f>
        <v>4.3470183966318086</v>
      </c>
      <c r="N4" s="7">
        <f>CA_Pathways_default_S1!N4-TUM_default_S1_Util!N4</f>
        <v>31.850549745315298</v>
      </c>
      <c r="O4" s="7">
        <f>CA_Pathways_default_S1!O4-TUM_default_S1_Util!O4</f>
        <v>0.14182855376130835</v>
      </c>
      <c r="P4" s="7">
        <f>CA_Pathways_default_S1!P4-TUM_default_S1_Util!P4</f>
        <v>3.6255388025793938E-3</v>
      </c>
      <c r="Q4" s="7">
        <f>CA_Pathways_default_S1!Q4-TUM_default_S1_Util!Q4</f>
        <v>25.622142926689143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OEV_Pathways_default_S1!B2*VLOOKUP("BWM",Waste_Generation_S5!A1:C100,3,FALSE)</f>
        <v>4.5896950736640102E-2</v>
      </c>
      <c r="C2" s="7">
        <f>OEV_Pathways_default_S1!C2*VLOOKUP("BWM",Waste_Generation_S5!A1:C100,3,FALSE)</f>
        <v>2.2764133215040466E-3</v>
      </c>
      <c r="D2" s="7">
        <f>OEV_Pathways_default_S1!D2*VLOOKUP("BWM",Waste_Generation_S5!A1:C100,3,FALSE)</f>
        <v>0.62822691440113854</v>
      </c>
      <c r="E2" s="7">
        <f>OEV_Pathways_default_S1!E2*VLOOKUP("BWM",Waste_Generation_S5!A1:C100,3,FALSE)</f>
        <v>-0.18661699354264624</v>
      </c>
      <c r="F2" s="7">
        <f>OEV_Pathways_default_S1!F2*VLOOKUP("BWM",Waste_Generation_S5!A1:C100,3,FALSE)</f>
        <v>4.6817556250994131E-2</v>
      </c>
      <c r="G2" s="7">
        <f>OEV_Pathways_default_S1!G2*VLOOKUP("BWM",Waste_Generation_S5!A1:C100,3,FALSE)</f>
        <v>4.9173074957409692E-3</v>
      </c>
      <c r="H2" s="7">
        <f>OEV_Pathways_default_S1!H2*VLOOKUP("BWM",Waste_Generation_S5!A1:C100,3,FALSE)</f>
        <v>7.4522308156881184E-2</v>
      </c>
      <c r="I2" s="7">
        <f>OEV_Pathways_default_S1!I2*VLOOKUP("BWM",Waste_Generation_S5!A1:C100,3,FALSE)</f>
        <v>8.5088241496253297E-2</v>
      </c>
      <c r="J2" s="7">
        <f>OEV_Pathways_default_S1!J2*VLOOKUP("BWM",Waste_Generation_S5!A1:C100,3,FALSE)</f>
        <v>0.11010693353934174</v>
      </c>
      <c r="K2" s="7">
        <f>OEV_Pathways_default_S1!K2*VLOOKUP("BWM",Waste_Generation_S5!A1:C100,3,FALSE)</f>
        <v>6.7565730625307907E-2</v>
      </c>
      <c r="L2" s="7">
        <f>OEV_Pathways_default_S1!L2*VLOOKUP("BWM",Waste_Generation_S5!A1:C100,3,FALSE)</f>
        <v>0.13782752355843039</v>
      </c>
      <c r="M2" s="7">
        <f>OEV_Pathways_default_S1!M2*VLOOKUP("BWM",Waste_Generation_S5!A1:C100,3,FALSE)</f>
        <v>0.63163476501495774</v>
      </c>
      <c r="N2" s="7">
        <f>OEV_Pathways_default_S1!N2*VLOOKUP("BWM",Waste_Generation_S5!A1:C100,3,FALSE)</f>
        <v>8.3482036143116542E-2</v>
      </c>
      <c r="O2" s="7">
        <f>OEV_Pathways_default_S1!O2*VLOOKUP("BWM",Waste_Generation_S5!A1:C100,3,FALSE)</f>
        <v>1.0122868903249342</v>
      </c>
      <c r="P2" s="7">
        <f>OEV_Pathways_default_S1!P2*VLOOKUP("BWM",Waste_Generation_S5!A1:C100,3,FALSE)</f>
        <v>5.9496814075125304E-2</v>
      </c>
      <c r="Q2" s="7">
        <f>OEV_Pathways_default_S1!Q2*VLOOKUP("BWM",Waste_Generation_S5!A1:C100,3,FALSE)</f>
        <v>6.7067317468998758E-2</v>
      </c>
    </row>
    <row r="3" spans="1:17" x14ac:dyDescent="0.35">
      <c r="A3" s="5" t="s">
        <v>2</v>
      </c>
      <c r="B3" s="7">
        <f>OEV_Pathways_default_S1!B3*VLOOKUP("PW1",Waste_Generation_S5!A1:C100,3,FALSE)</f>
        <v>9.3113595062142493E-3</v>
      </c>
      <c r="C3" s="7">
        <f>OEV_Pathways_default_S1!C3*VLOOKUP("PW1",Waste_Generation_S5!A1:C100,3,FALSE)</f>
        <v>4.7137351058894469E-4</v>
      </c>
      <c r="D3" s="7">
        <f>OEV_Pathways_default_S1!D3*VLOOKUP("PW1",Waste_Generation_S5!A1:C100,3,FALSE)</f>
        <v>0.13806881471603122</v>
      </c>
      <c r="E3" s="7">
        <f>OEV_Pathways_default_S1!E3*VLOOKUP("PW1",Waste_Generation_S5!A1:C100,3,FALSE)</f>
        <v>-2.5506257243049179E-2</v>
      </c>
      <c r="F3" s="7">
        <f>OEV_Pathways_default_S1!F3*VLOOKUP("PW1",Waste_Generation_S5!A1:C100,3,FALSE)</f>
        <v>9.221413166143588E-3</v>
      </c>
      <c r="G3" s="7">
        <f>OEV_Pathways_default_S1!G3*VLOOKUP("PW1",Waste_Generation_S5!A1:C100,3,FALSE)</f>
        <v>1.0154755738716326E-3</v>
      </c>
      <c r="H3" s="7">
        <f>OEV_Pathways_default_S1!H3*VLOOKUP("PW1",Waste_Generation_S5!A1:C100,3,FALSE)</f>
        <v>1.5834291439132449E-2</v>
      </c>
      <c r="I3" s="7">
        <f>OEV_Pathways_default_S1!I3*VLOOKUP("PW1",Waste_Generation_S5!A1:C100,3,FALSE)</f>
        <v>1.6703002473638456E-2</v>
      </c>
      <c r="J3" s="7">
        <f>OEV_Pathways_default_S1!J3*VLOOKUP("PW1",Waste_Generation_S5!A1:C100,3,FALSE)</f>
        <v>2.1453043995224765E-2</v>
      </c>
      <c r="K3" s="7">
        <f>OEV_Pathways_default_S1!K3*VLOOKUP("PW1",Waste_Generation_S5!A1:C100,3,FALSE)</f>
        <v>1.3685591902956776E-2</v>
      </c>
      <c r="L3" s="7">
        <f>OEV_Pathways_default_S1!L3*VLOOKUP("PW1",Waste_Generation_S5!A1:C100,3,FALSE)</f>
        <v>2.6845743675917147E-2</v>
      </c>
      <c r="M3" s="7">
        <f>OEV_Pathways_default_S1!M3*VLOOKUP("PW1",Waste_Generation_S5!A1:C100,3,FALSE)</f>
        <v>0.15584810408059066</v>
      </c>
      <c r="N3" s="7">
        <f>OEV_Pathways_default_S1!N3*VLOOKUP("PW1",Waste_Generation_S5!A1:C100,3,FALSE)</f>
        <v>1.8510954767625053E-2</v>
      </c>
      <c r="O3" s="7">
        <f>OEV_Pathways_default_S1!O3*VLOOKUP("PW1",Waste_Generation_S5!A1:C100,3,FALSE)</f>
        <v>0.20078702113113647</v>
      </c>
      <c r="P3" s="7">
        <f>OEV_Pathways_default_S1!P3*VLOOKUP("PW1",Waste_Generation_S5!A1:C100,3,FALSE)</f>
        <v>1.2603681847690945E-2</v>
      </c>
      <c r="Q3" s="7">
        <f>OEV_Pathways_default_S1!Q3*VLOOKUP("PW1",Waste_Generation_S5!A1:C100,3,FALSE)</f>
        <v>1.4011449327933103E-2</v>
      </c>
    </row>
    <row r="4" spans="1:17" x14ac:dyDescent="0.35">
      <c r="A4" s="5" t="s">
        <v>3</v>
      </c>
      <c r="B4" s="7">
        <f>OEV_Pathways_default_S1!B4*VLOOKUP("PW2",Waste_Generation_S5!A1:C100,3,FALSE)</f>
        <v>3.6585591230425846E-2</v>
      </c>
      <c r="C4" s="7">
        <f>OEV_Pathways_default_S1!C4*VLOOKUP("PW2",Waste_Generation_S5!A1:C100,3,FALSE)</f>
        <v>1.8050398109151016E-3</v>
      </c>
      <c r="D4" s="7">
        <f>OEV_Pathways_default_S1!D4*VLOOKUP("PW2",Waste_Generation_S5!A1:C100,3,FALSE)</f>
        <v>0.49015809968510726</v>
      </c>
      <c r="E4" s="7">
        <f>OEV_Pathways_default_S1!E4*VLOOKUP("PW2",Waste_Generation_S5!A1:C100,3,FALSE)</f>
        <v>-0.16111073629959705</v>
      </c>
      <c r="F4" s="7">
        <f>OEV_Pathways_default_S1!F4*VLOOKUP("PW2",Waste_Generation_S5!A1:C100,3,FALSE)</f>
        <v>3.7596143084850542E-2</v>
      </c>
      <c r="G4" s="7">
        <f>OEV_Pathways_default_S1!G4*VLOOKUP("PW2",Waste_Generation_S5!A1:C100,3,FALSE)</f>
        <v>3.9018319218693362E-3</v>
      </c>
      <c r="H4" s="7">
        <f>OEV_Pathways_default_S1!H4*VLOOKUP("PW2",Waste_Generation_S5!A1:C100,3,FALSE)</f>
        <v>5.8688016717748724E-2</v>
      </c>
      <c r="I4" s="7">
        <f>OEV_Pathways_default_S1!I4*VLOOKUP("PW2",Waste_Generation_S5!A1:C100,3,FALSE)</f>
        <v>6.8385239022614841E-2</v>
      </c>
      <c r="J4" s="7">
        <f>OEV_Pathways_default_S1!J4*VLOOKUP("PW2",Waste_Generation_S5!A1:C100,3,FALSE)</f>
        <v>8.8653889544116973E-2</v>
      </c>
      <c r="K4" s="7">
        <f>OEV_Pathways_default_S1!K4*VLOOKUP("PW2",Waste_Generation_S5!A1:C100,3,FALSE)</f>
        <v>5.3880138722351131E-2</v>
      </c>
      <c r="L4" s="7">
        <f>OEV_Pathways_default_S1!L4*VLOOKUP("PW2",Waste_Generation_S5!A1:C100,3,FALSE)</f>
        <v>0.11098177988251322</v>
      </c>
      <c r="M4" s="7">
        <f>OEV_Pathways_default_S1!M4*VLOOKUP("PW2",Waste_Generation_S5!A1:C100,3,FALSE)</f>
        <v>0.475786660934367</v>
      </c>
      <c r="N4" s="7">
        <f>OEV_Pathways_default_S1!N4*VLOOKUP("PW2",Waste_Generation_S5!A1:C100,3,FALSE)</f>
        <v>6.4971081375491471E-2</v>
      </c>
      <c r="O4" s="7">
        <f>OEV_Pathways_default_S1!O4*VLOOKUP("PW2",Waste_Generation_S5!A1:C100,3,FALSE)</f>
        <v>0.81149986919379768</v>
      </c>
      <c r="P4" s="7">
        <f>OEV_Pathways_default_S1!P4*VLOOKUP("PW2",Waste_Generation_S5!A1:C100,3,FALSE)</f>
        <v>4.6893132227434346E-2</v>
      </c>
      <c r="Q4" s="7">
        <f>OEV_Pathways_default_S1!Q4*VLOOKUP("PW2",Waste_Generation_S5!A1:C100,3,FALSE)</f>
        <v>5.3055868141065651E-2</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CA_Pathways_default_S2!B2-TUM_default_S2_Util!B2</f>
        <v>2.4725595915503469</v>
      </c>
      <c r="C2" s="7">
        <f>CA_Pathways_default_S2!C2-TUM_default_S2_Util!C2</f>
        <v>6.5867350084798995E-4</v>
      </c>
      <c r="D2" s="7">
        <f>CA_Pathways_default_S2!D2-TUM_default_S2_Util!D2</f>
        <v>6.4265406875770925E-2</v>
      </c>
      <c r="E2" s="7">
        <f>CA_Pathways_default_S2!E2-TUM_default_S2_Util!E2</f>
        <v>1.9387773178611734E-2</v>
      </c>
      <c r="F2" s="7">
        <f>CA_Pathways_default_S2!F2-TUM_default_S2_Util!F2</f>
        <v>2.0160818632229079E-2</v>
      </c>
      <c r="G2" s="7">
        <f>CA_Pathways_default_S2!G2-TUM_default_S2_Util!G2</f>
        <v>0.15164106433816132</v>
      </c>
      <c r="H2" s="7">
        <f>CA_Pathways_default_S2!H2-TUM_default_S2_Util!H2</f>
        <v>0.10235488248021246</v>
      </c>
      <c r="I2" s="7">
        <f>CA_Pathways_default_S2!I2-TUM_default_S2_Util!I2</f>
        <v>4.5451020840521057E-2</v>
      </c>
      <c r="J2" s="7">
        <f>CA_Pathways_default_S2!J2-TUM_default_S2_Util!J2</f>
        <v>0.10321160729776553</v>
      </c>
      <c r="K2" s="7">
        <f>CA_Pathways_default_S2!K2-TUM_default_S2_Util!K2</f>
        <v>1.2220010045911115E-3</v>
      </c>
      <c r="L2" s="7">
        <f>CA_Pathways_default_S2!L2-TUM_default_S2_Util!L2</f>
        <v>1.1740443692335113E-2</v>
      </c>
      <c r="M2" s="7">
        <f>CA_Pathways_default_S2!M2-TUM_default_S2_Util!M2</f>
        <v>6.2757478639370685</v>
      </c>
      <c r="N2" s="7">
        <f>CA_Pathways_default_S2!N2-TUM_default_S2_Util!N2</f>
        <v>46.00595700118879</v>
      </c>
      <c r="O2" s="7">
        <f>CA_Pathways_default_S2!O2-TUM_default_S2_Util!O2</f>
        <v>0.20501744220735058</v>
      </c>
      <c r="P2" s="7">
        <f>CA_Pathways_default_S2!P2-TUM_default_S2_Util!P2</f>
        <v>3.6812991189912577E-3</v>
      </c>
      <c r="Q2" s="7">
        <f>CA_Pathways_default_S2!Q2-TUM_default_S2_Util!Q2</f>
        <v>37.002909101770328</v>
      </c>
    </row>
    <row r="3" spans="1:17" x14ac:dyDescent="0.35">
      <c r="A3" s="5" t="s">
        <v>2</v>
      </c>
      <c r="B3" s="7">
        <f>CA_Pathways_default_S2!B3-TUM_default_S2_Util!B3</f>
        <v>0.75580091595973453</v>
      </c>
      <c r="C3" s="7">
        <f>CA_Pathways_default_S2!C3-TUM_default_S2_Util!C3</f>
        <v>-3.9198945826094025E-6</v>
      </c>
      <c r="D3" s="7">
        <f>CA_Pathways_default_S2!D3-TUM_default_S2_Util!D3</f>
        <v>-7.780376553724426E-5</v>
      </c>
      <c r="E3" s="7">
        <f>CA_Pathways_default_S2!E3-TUM_default_S2_Util!E3</f>
        <v>-6.0899827350666771E-5</v>
      </c>
      <c r="F3" s="7">
        <f>CA_Pathways_default_S2!F3-TUM_default_S2_Util!F3</f>
        <v>8.3817500448003161E-5</v>
      </c>
      <c r="G3" s="7">
        <f>CA_Pathways_default_S2!G3-TUM_default_S2_Util!G3</f>
        <v>4.6279436457083073E-2</v>
      </c>
      <c r="H3" s="7">
        <f>CA_Pathways_default_S2!H3-TUM_default_S2_Util!H3</f>
        <v>7.8106240320655593E-2</v>
      </c>
      <c r="I3" s="7">
        <f>CA_Pathways_default_S2!I3-TUM_default_S2_Util!I3</f>
        <v>5.2213720654690557E-3</v>
      </c>
      <c r="J3" s="7">
        <f>CA_Pathways_default_S2!J3-TUM_default_S2_Util!J3</f>
        <v>1.9838245199920692E-2</v>
      </c>
      <c r="K3" s="7">
        <f>CA_Pathways_default_S2!K3-TUM_default_S2_Util!K3</f>
        <v>4.9907684510264092E-5</v>
      </c>
      <c r="L3" s="7">
        <f>CA_Pathways_default_S2!L3-TUM_default_S2_Util!L3</f>
        <v>1.752958926257132E-3</v>
      </c>
      <c r="M3" s="7">
        <f>CA_Pathways_default_S2!M3-TUM_default_S2_Util!M3</f>
        <v>1.9287294673052611</v>
      </c>
      <c r="N3" s="7">
        <f>CA_Pathways_default_S2!N3-TUM_default_S2_Util!N3</f>
        <v>14.155407255873484</v>
      </c>
      <c r="O3" s="7">
        <f>CA_Pathways_default_S2!O3-TUM_default_S2_Util!O3</f>
        <v>6.3188888446042243E-2</v>
      </c>
      <c r="P3" s="7">
        <f>CA_Pathways_default_S2!P3-TUM_default_S2_Util!P3</f>
        <v>5.5760316411863569E-5</v>
      </c>
      <c r="Q3" s="7">
        <f>CA_Pathways_default_S2!Q3-TUM_default_S2_Util!Q3</f>
        <v>11.380766175081186</v>
      </c>
    </row>
    <row r="4" spans="1:17" x14ac:dyDescent="0.35">
      <c r="A4" s="5" t="s">
        <v>3</v>
      </c>
      <c r="B4" s="7">
        <f>CA_Pathways_default_S2!B4-TUM_default_S2_Util!B4</f>
        <v>1.7167586755906121</v>
      </c>
      <c r="C4" s="7">
        <f>CA_Pathways_default_S2!C4-TUM_default_S2_Util!C4</f>
        <v>6.6259339543059924E-4</v>
      </c>
      <c r="D4" s="7">
        <f>CA_Pathways_default_S2!D4-TUM_default_S2_Util!D4</f>
        <v>6.4343210641308157E-2</v>
      </c>
      <c r="E4" s="7">
        <f>CA_Pathways_default_S2!E4-TUM_default_S2_Util!E4</f>
        <v>1.9448673005962397E-2</v>
      </c>
      <c r="F4" s="7">
        <f>CA_Pathways_default_S2!F4-TUM_default_S2_Util!F4</f>
        <v>2.0077001131781073E-2</v>
      </c>
      <c r="G4" s="7">
        <f>CA_Pathways_default_S2!G4-TUM_default_S2_Util!G4</f>
        <v>0.10536162788107828</v>
      </c>
      <c r="H4" s="7">
        <f>CA_Pathways_default_S2!H4-TUM_default_S2_Util!H4</f>
        <v>2.4248642159556869E-2</v>
      </c>
      <c r="I4" s="7">
        <f>CA_Pathways_default_S2!I4-TUM_default_S2_Util!I4</f>
        <v>4.0229648775052002E-2</v>
      </c>
      <c r="J4" s="7">
        <f>CA_Pathways_default_S2!J4-TUM_default_S2_Util!J4</f>
        <v>8.337336209784485E-2</v>
      </c>
      <c r="K4" s="7">
        <f>CA_Pathways_default_S2!K4-TUM_default_S2_Util!K4</f>
        <v>1.1720933200808472E-3</v>
      </c>
      <c r="L4" s="7">
        <f>CA_Pathways_default_S2!L4-TUM_default_S2_Util!L4</f>
        <v>9.9874847660779767E-3</v>
      </c>
      <c r="M4" s="7">
        <f>CA_Pathways_default_S2!M4-TUM_default_S2_Util!M4</f>
        <v>4.3470183966318086</v>
      </c>
      <c r="N4" s="7">
        <f>CA_Pathways_default_S2!N4-TUM_default_S2_Util!N4</f>
        <v>31.850549745315298</v>
      </c>
      <c r="O4" s="7">
        <f>CA_Pathways_default_S2!O4-TUM_default_S2_Util!O4</f>
        <v>0.14182855376130835</v>
      </c>
      <c r="P4" s="7">
        <f>CA_Pathways_default_S2!P4-TUM_default_S2_Util!P4</f>
        <v>3.6255388025793938E-3</v>
      </c>
      <c r="Q4" s="7">
        <f>CA_Pathways_default_S2!Q4-TUM_default_S2_Util!Q4</f>
        <v>25.622142926689143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OEV_Pathways_default_S2!B2*VLOOKUP("BWM",Waste_Generation_S5!A1:C100,3,FALSE)</f>
        <v>4.5896950736640102E-2</v>
      </c>
      <c r="C2" s="7">
        <f>OEV_Pathways_default_S2!C2*VLOOKUP("BWM",Waste_Generation_S5!A1:C100,3,FALSE)</f>
        <v>2.2764133215040466E-3</v>
      </c>
      <c r="D2" s="7">
        <f>OEV_Pathways_default_S2!D2*VLOOKUP("BWM",Waste_Generation_S5!A1:C100,3,FALSE)</f>
        <v>0.62822691440113854</v>
      </c>
      <c r="E2" s="7">
        <f>OEV_Pathways_default_S2!E2*VLOOKUP("BWM",Waste_Generation_S5!A1:C100,3,FALSE)</f>
        <v>-0.18661699354264624</v>
      </c>
      <c r="F2" s="7">
        <f>OEV_Pathways_default_S2!F2*VLOOKUP("BWM",Waste_Generation_S5!A1:C100,3,FALSE)</f>
        <v>4.6817556250994131E-2</v>
      </c>
      <c r="G2" s="7">
        <f>OEV_Pathways_default_S2!G2*VLOOKUP("BWM",Waste_Generation_S5!A1:C100,3,FALSE)</f>
        <v>4.9173074957409692E-3</v>
      </c>
      <c r="H2" s="7">
        <f>OEV_Pathways_default_S2!H2*VLOOKUP("BWM",Waste_Generation_S5!A1:C100,3,FALSE)</f>
        <v>7.4522308156881184E-2</v>
      </c>
      <c r="I2" s="7">
        <f>OEV_Pathways_default_S2!I2*VLOOKUP("BWM",Waste_Generation_S5!A1:C100,3,FALSE)</f>
        <v>8.5088241496253297E-2</v>
      </c>
      <c r="J2" s="7">
        <f>OEV_Pathways_default_S2!J2*VLOOKUP("BWM",Waste_Generation_S5!A1:C100,3,FALSE)</f>
        <v>0.11010693353934174</v>
      </c>
      <c r="K2" s="7">
        <f>OEV_Pathways_default_S2!K2*VLOOKUP("BWM",Waste_Generation_S5!A1:C100,3,FALSE)</f>
        <v>6.7565730625307907E-2</v>
      </c>
      <c r="L2" s="7">
        <f>OEV_Pathways_default_S2!L2*VLOOKUP("BWM",Waste_Generation_S5!A1:C100,3,FALSE)</f>
        <v>0.13782752355843039</v>
      </c>
      <c r="M2" s="7">
        <f>OEV_Pathways_default_S2!M2*VLOOKUP("BWM",Waste_Generation_S5!A1:C100,3,FALSE)</f>
        <v>0.63163476501495774</v>
      </c>
      <c r="N2" s="7">
        <f>OEV_Pathways_default_S2!N2*VLOOKUP("BWM",Waste_Generation_S5!A1:C100,3,FALSE)</f>
        <v>8.3482036143116542E-2</v>
      </c>
      <c r="O2" s="7">
        <f>OEV_Pathways_default_S2!O2*VLOOKUP("BWM",Waste_Generation_S5!A1:C100,3,FALSE)</f>
        <v>1.0122868903249342</v>
      </c>
      <c r="P2" s="7">
        <f>OEV_Pathways_default_S2!P2*VLOOKUP("BWM",Waste_Generation_S5!A1:C100,3,FALSE)</f>
        <v>5.9496814075125304E-2</v>
      </c>
      <c r="Q2" s="7">
        <f>OEV_Pathways_default_S2!Q2*VLOOKUP("BWM",Waste_Generation_S5!A1:C100,3,FALSE)</f>
        <v>6.7067317468998758E-2</v>
      </c>
    </row>
    <row r="3" spans="1:17" x14ac:dyDescent="0.35">
      <c r="A3" s="5" t="s">
        <v>2</v>
      </c>
      <c r="B3" s="7">
        <f>OEV_Pathways_default_S2!B3*VLOOKUP("PW1",Waste_Generation_S5!A1:C100,3,FALSE)</f>
        <v>9.3113595062142493E-3</v>
      </c>
      <c r="C3" s="7">
        <f>OEV_Pathways_default_S2!C3*VLOOKUP("PW1",Waste_Generation_S5!A1:C100,3,FALSE)</f>
        <v>4.7137351058894469E-4</v>
      </c>
      <c r="D3" s="7">
        <f>OEV_Pathways_default_S2!D3*VLOOKUP("PW1",Waste_Generation_S5!A1:C100,3,FALSE)</f>
        <v>0.13806881471603122</v>
      </c>
      <c r="E3" s="7">
        <f>OEV_Pathways_default_S2!E3*VLOOKUP("PW1",Waste_Generation_S5!A1:C100,3,FALSE)</f>
        <v>-2.5506257243049179E-2</v>
      </c>
      <c r="F3" s="7">
        <f>OEV_Pathways_default_S2!F3*VLOOKUP("PW1",Waste_Generation_S5!A1:C100,3,FALSE)</f>
        <v>9.221413166143588E-3</v>
      </c>
      <c r="G3" s="7">
        <f>OEV_Pathways_default_S2!G3*VLOOKUP("PW1",Waste_Generation_S5!A1:C100,3,FALSE)</f>
        <v>1.0154755738716326E-3</v>
      </c>
      <c r="H3" s="7">
        <f>OEV_Pathways_default_S2!H3*VLOOKUP("PW1",Waste_Generation_S5!A1:C100,3,FALSE)</f>
        <v>1.5834291439132449E-2</v>
      </c>
      <c r="I3" s="7">
        <f>OEV_Pathways_default_S2!I3*VLOOKUP("PW1",Waste_Generation_S5!A1:C100,3,FALSE)</f>
        <v>1.6703002473638456E-2</v>
      </c>
      <c r="J3" s="7">
        <f>OEV_Pathways_default_S2!J3*VLOOKUP("PW1",Waste_Generation_S5!A1:C100,3,FALSE)</f>
        <v>2.1453043995224765E-2</v>
      </c>
      <c r="K3" s="7">
        <f>OEV_Pathways_default_S2!K3*VLOOKUP("PW1",Waste_Generation_S5!A1:C100,3,FALSE)</f>
        <v>1.3685591902956776E-2</v>
      </c>
      <c r="L3" s="7">
        <f>OEV_Pathways_default_S2!L3*VLOOKUP("PW1",Waste_Generation_S5!A1:C100,3,FALSE)</f>
        <v>2.6845743675917147E-2</v>
      </c>
      <c r="M3" s="7">
        <f>OEV_Pathways_default_S2!M3*VLOOKUP("PW1",Waste_Generation_S5!A1:C100,3,FALSE)</f>
        <v>0.15584810408059066</v>
      </c>
      <c r="N3" s="7">
        <f>OEV_Pathways_default_S2!N3*VLOOKUP("PW1",Waste_Generation_S5!A1:C100,3,FALSE)</f>
        <v>1.8510954767625053E-2</v>
      </c>
      <c r="O3" s="7">
        <f>OEV_Pathways_default_S2!O3*VLOOKUP("PW1",Waste_Generation_S5!A1:C100,3,FALSE)</f>
        <v>0.20078702113113647</v>
      </c>
      <c r="P3" s="7">
        <f>OEV_Pathways_default_S2!P3*VLOOKUP("PW1",Waste_Generation_S5!A1:C100,3,FALSE)</f>
        <v>1.2603681847690945E-2</v>
      </c>
      <c r="Q3" s="7">
        <f>OEV_Pathways_default_S2!Q3*VLOOKUP("PW1",Waste_Generation_S5!A1:C100,3,FALSE)</f>
        <v>1.4011449327933103E-2</v>
      </c>
    </row>
    <row r="4" spans="1:17" x14ac:dyDescent="0.35">
      <c r="A4" s="5" t="s">
        <v>3</v>
      </c>
      <c r="B4" s="7">
        <f>OEV_Pathways_default_S2!B4*VLOOKUP("PW2",Waste_Generation_S5!A1:C100,3,FALSE)</f>
        <v>3.6585591230425846E-2</v>
      </c>
      <c r="C4" s="7">
        <f>OEV_Pathways_default_S2!C4*VLOOKUP("PW2",Waste_Generation_S5!A1:C100,3,FALSE)</f>
        <v>1.8050398109151016E-3</v>
      </c>
      <c r="D4" s="7">
        <f>OEV_Pathways_default_S2!D4*VLOOKUP("PW2",Waste_Generation_S5!A1:C100,3,FALSE)</f>
        <v>0.49015809968510726</v>
      </c>
      <c r="E4" s="7">
        <f>OEV_Pathways_default_S2!E4*VLOOKUP("PW2",Waste_Generation_S5!A1:C100,3,FALSE)</f>
        <v>-0.16111073629959705</v>
      </c>
      <c r="F4" s="7">
        <f>OEV_Pathways_default_S2!F4*VLOOKUP("PW2",Waste_Generation_S5!A1:C100,3,FALSE)</f>
        <v>3.7596143084850542E-2</v>
      </c>
      <c r="G4" s="7">
        <f>OEV_Pathways_default_S2!G4*VLOOKUP("PW2",Waste_Generation_S5!A1:C100,3,FALSE)</f>
        <v>3.9018319218693362E-3</v>
      </c>
      <c r="H4" s="7">
        <f>OEV_Pathways_default_S2!H4*VLOOKUP("PW2",Waste_Generation_S5!A1:C100,3,FALSE)</f>
        <v>5.8688016717748724E-2</v>
      </c>
      <c r="I4" s="7">
        <f>OEV_Pathways_default_S2!I4*VLOOKUP("PW2",Waste_Generation_S5!A1:C100,3,FALSE)</f>
        <v>6.8385239022614841E-2</v>
      </c>
      <c r="J4" s="7">
        <f>OEV_Pathways_default_S2!J4*VLOOKUP("PW2",Waste_Generation_S5!A1:C100,3,FALSE)</f>
        <v>8.8653889544116973E-2</v>
      </c>
      <c r="K4" s="7">
        <f>OEV_Pathways_default_S2!K4*VLOOKUP("PW2",Waste_Generation_S5!A1:C100,3,FALSE)</f>
        <v>5.3880138722351131E-2</v>
      </c>
      <c r="L4" s="7">
        <f>OEV_Pathways_default_S2!L4*VLOOKUP("PW2",Waste_Generation_S5!A1:C100,3,FALSE)</f>
        <v>0.11098177988251322</v>
      </c>
      <c r="M4" s="7">
        <f>OEV_Pathways_default_S2!M4*VLOOKUP("PW2",Waste_Generation_S5!A1:C100,3,FALSE)</f>
        <v>0.475786660934367</v>
      </c>
      <c r="N4" s="7">
        <f>OEV_Pathways_default_S2!N4*VLOOKUP("PW2",Waste_Generation_S5!A1:C100,3,FALSE)</f>
        <v>6.4971081375491471E-2</v>
      </c>
      <c r="O4" s="7">
        <f>OEV_Pathways_default_S2!O4*VLOOKUP("PW2",Waste_Generation_S5!A1:C100,3,FALSE)</f>
        <v>0.81149986919379768</v>
      </c>
      <c r="P4" s="7">
        <f>OEV_Pathways_default_S2!P4*VLOOKUP("PW2",Waste_Generation_S5!A1:C100,3,FALSE)</f>
        <v>4.6893132227434346E-2</v>
      </c>
      <c r="Q4" s="7">
        <f>OEV_Pathways_default_S2!Q4*VLOOKUP("PW2",Waste_Generation_S5!A1:C100,3,FALSE)</f>
        <v>5.3055868141065651E-2</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CA_Pathways_default_S3!B2-TUM_default_S3_Util!B2</f>
        <v>2.4725595915503469</v>
      </c>
      <c r="C2" s="7">
        <f>CA_Pathways_default_S3!C2-TUM_default_S3_Util!C2</f>
        <v>6.5867350084798995E-4</v>
      </c>
      <c r="D2" s="7">
        <f>CA_Pathways_default_S3!D2-TUM_default_S3_Util!D2</f>
        <v>6.4265406875770925E-2</v>
      </c>
      <c r="E2" s="7">
        <f>CA_Pathways_default_S3!E2-TUM_default_S3_Util!E2</f>
        <v>1.9387773178611734E-2</v>
      </c>
      <c r="F2" s="7">
        <f>CA_Pathways_default_S3!F2-TUM_default_S3_Util!F2</f>
        <v>2.0160818632229079E-2</v>
      </c>
      <c r="G2" s="7">
        <f>CA_Pathways_default_S3!G2-TUM_default_S3_Util!G2</f>
        <v>0.15164106433816132</v>
      </c>
      <c r="H2" s="7">
        <f>CA_Pathways_default_S3!H2-TUM_default_S3_Util!H2</f>
        <v>0.10235488248021246</v>
      </c>
      <c r="I2" s="7">
        <f>CA_Pathways_default_S3!I2-TUM_default_S3_Util!I2</f>
        <v>4.5451020840521057E-2</v>
      </c>
      <c r="J2" s="7">
        <f>CA_Pathways_default_S3!J2-TUM_default_S3_Util!J2</f>
        <v>0.10321160729776553</v>
      </c>
      <c r="K2" s="7">
        <f>CA_Pathways_default_S3!K2-TUM_default_S3_Util!K2</f>
        <v>1.2220010045911115E-3</v>
      </c>
      <c r="L2" s="7">
        <f>CA_Pathways_default_S3!L2-TUM_default_S3_Util!L2</f>
        <v>1.1740443692335113E-2</v>
      </c>
      <c r="M2" s="7">
        <f>CA_Pathways_default_S3!M2-TUM_default_S3_Util!M2</f>
        <v>6.2757478639370685</v>
      </c>
      <c r="N2" s="7">
        <f>CA_Pathways_default_S3!N2-TUM_default_S3_Util!N2</f>
        <v>46.00595700118879</v>
      </c>
      <c r="O2" s="7">
        <f>CA_Pathways_default_S3!O2-TUM_default_S3_Util!O2</f>
        <v>0.20501744220735058</v>
      </c>
      <c r="P2" s="7">
        <f>CA_Pathways_default_S3!P2-TUM_default_S3_Util!P2</f>
        <v>3.6812991189912577E-3</v>
      </c>
      <c r="Q2" s="7">
        <f>CA_Pathways_default_S3!Q2-TUM_default_S3_Util!Q2</f>
        <v>37.002909101770328</v>
      </c>
    </row>
    <row r="3" spans="1:17" x14ac:dyDescent="0.35">
      <c r="A3" s="5" t="s">
        <v>2</v>
      </c>
      <c r="B3" s="7">
        <f>CA_Pathways_default_S3!B3-TUM_default_S3_Util!B3</f>
        <v>0.75580091595973453</v>
      </c>
      <c r="C3" s="7">
        <f>CA_Pathways_default_S3!C3-TUM_default_S3_Util!C3</f>
        <v>-3.9198945826094025E-6</v>
      </c>
      <c r="D3" s="7">
        <f>CA_Pathways_default_S3!D3-TUM_default_S3_Util!D3</f>
        <v>-7.780376553724426E-5</v>
      </c>
      <c r="E3" s="7">
        <f>CA_Pathways_default_S3!E3-TUM_default_S3_Util!E3</f>
        <v>-6.0899827350666771E-5</v>
      </c>
      <c r="F3" s="7">
        <f>CA_Pathways_default_S3!F3-TUM_default_S3_Util!F3</f>
        <v>8.3817500448003161E-5</v>
      </c>
      <c r="G3" s="7">
        <f>CA_Pathways_default_S3!G3-TUM_default_S3_Util!G3</f>
        <v>4.6279436457083073E-2</v>
      </c>
      <c r="H3" s="7">
        <f>CA_Pathways_default_S3!H3-TUM_default_S3_Util!H3</f>
        <v>7.8106240320655593E-2</v>
      </c>
      <c r="I3" s="7">
        <f>CA_Pathways_default_S3!I3-TUM_default_S3_Util!I3</f>
        <v>5.2213720654690557E-3</v>
      </c>
      <c r="J3" s="7">
        <f>CA_Pathways_default_S3!J3-TUM_default_S3_Util!J3</f>
        <v>1.9838245199920692E-2</v>
      </c>
      <c r="K3" s="7">
        <f>CA_Pathways_default_S3!K3-TUM_default_S3_Util!K3</f>
        <v>4.9907684510264092E-5</v>
      </c>
      <c r="L3" s="7">
        <f>CA_Pathways_default_S3!L3-TUM_default_S3_Util!L3</f>
        <v>1.752958926257132E-3</v>
      </c>
      <c r="M3" s="7">
        <f>CA_Pathways_default_S3!M3-TUM_default_S3_Util!M3</f>
        <v>1.9287294673052611</v>
      </c>
      <c r="N3" s="7">
        <f>CA_Pathways_default_S3!N3-TUM_default_S3_Util!N3</f>
        <v>14.155407255873484</v>
      </c>
      <c r="O3" s="7">
        <f>CA_Pathways_default_S3!O3-TUM_default_S3_Util!O3</f>
        <v>6.3188888446042243E-2</v>
      </c>
      <c r="P3" s="7">
        <f>CA_Pathways_default_S3!P3-TUM_default_S3_Util!P3</f>
        <v>5.5760316411863569E-5</v>
      </c>
      <c r="Q3" s="7">
        <f>CA_Pathways_default_S3!Q3-TUM_default_S3_Util!Q3</f>
        <v>11.380766175081186</v>
      </c>
    </row>
    <row r="4" spans="1:17" x14ac:dyDescent="0.35">
      <c r="A4" s="5" t="s">
        <v>3</v>
      </c>
      <c r="B4" s="7">
        <f>CA_Pathways_default_S3!B4-TUM_default_S3_Util!B4</f>
        <v>1.7167586755906121</v>
      </c>
      <c r="C4" s="7">
        <f>CA_Pathways_default_S3!C4-TUM_default_S3_Util!C4</f>
        <v>6.6259339543059924E-4</v>
      </c>
      <c r="D4" s="7">
        <f>CA_Pathways_default_S3!D4-TUM_default_S3_Util!D4</f>
        <v>6.4343210641308157E-2</v>
      </c>
      <c r="E4" s="7">
        <f>CA_Pathways_default_S3!E4-TUM_default_S3_Util!E4</f>
        <v>1.9448673005962397E-2</v>
      </c>
      <c r="F4" s="7">
        <f>CA_Pathways_default_S3!F4-TUM_default_S3_Util!F4</f>
        <v>2.0077001131781073E-2</v>
      </c>
      <c r="G4" s="7">
        <f>CA_Pathways_default_S3!G4-TUM_default_S3_Util!G4</f>
        <v>0.10536162788107828</v>
      </c>
      <c r="H4" s="7">
        <f>CA_Pathways_default_S3!H4-TUM_default_S3_Util!H4</f>
        <v>2.4248642159556869E-2</v>
      </c>
      <c r="I4" s="7">
        <f>CA_Pathways_default_S3!I4-TUM_default_S3_Util!I4</f>
        <v>4.0229648775052002E-2</v>
      </c>
      <c r="J4" s="7">
        <f>CA_Pathways_default_S3!J4-TUM_default_S3_Util!J4</f>
        <v>8.337336209784485E-2</v>
      </c>
      <c r="K4" s="7">
        <f>CA_Pathways_default_S3!K4-TUM_default_S3_Util!K4</f>
        <v>1.1720933200808472E-3</v>
      </c>
      <c r="L4" s="7">
        <f>CA_Pathways_default_S3!L4-TUM_default_S3_Util!L4</f>
        <v>9.9874847660779767E-3</v>
      </c>
      <c r="M4" s="7">
        <f>CA_Pathways_default_S3!M4-TUM_default_S3_Util!M4</f>
        <v>4.3470183966318086</v>
      </c>
      <c r="N4" s="7">
        <f>CA_Pathways_default_S3!N4-TUM_default_S3_Util!N4</f>
        <v>31.850549745315298</v>
      </c>
      <c r="O4" s="7">
        <f>CA_Pathways_default_S3!O4-TUM_default_S3_Util!O4</f>
        <v>0.14182855376130835</v>
      </c>
      <c r="P4" s="7">
        <f>CA_Pathways_default_S3!P4-TUM_default_S3_Util!P4</f>
        <v>3.6255388025793938E-3</v>
      </c>
      <c r="Q4" s="7">
        <f>CA_Pathways_default_S3!Q4-TUM_default_S3_Util!Q4</f>
        <v>25.622142926689143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OEV_Pathways_default_S3!B2*VLOOKUP("BWM",Waste_Generation_S5!A1:C100,3,FALSE)</f>
        <v>4.5896950736640102E-2</v>
      </c>
      <c r="C2" s="7">
        <f>OEV_Pathways_default_S3!C2*VLOOKUP("BWM",Waste_Generation_S5!A1:C100,3,FALSE)</f>
        <v>2.2764133215040466E-3</v>
      </c>
      <c r="D2" s="7">
        <f>OEV_Pathways_default_S3!D2*VLOOKUP("BWM",Waste_Generation_S5!A1:C100,3,FALSE)</f>
        <v>0.62822691440113854</v>
      </c>
      <c r="E2" s="7">
        <f>OEV_Pathways_default_S3!E2*VLOOKUP("BWM",Waste_Generation_S5!A1:C100,3,FALSE)</f>
        <v>-0.18661699354264624</v>
      </c>
      <c r="F2" s="7">
        <f>OEV_Pathways_default_S3!F2*VLOOKUP("BWM",Waste_Generation_S5!A1:C100,3,FALSE)</f>
        <v>4.6817556250994131E-2</v>
      </c>
      <c r="G2" s="7">
        <f>OEV_Pathways_default_S3!G2*VLOOKUP("BWM",Waste_Generation_S5!A1:C100,3,FALSE)</f>
        <v>4.9173074957409692E-3</v>
      </c>
      <c r="H2" s="7">
        <f>OEV_Pathways_default_S3!H2*VLOOKUP("BWM",Waste_Generation_S5!A1:C100,3,FALSE)</f>
        <v>7.4522308156881184E-2</v>
      </c>
      <c r="I2" s="7">
        <f>OEV_Pathways_default_S3!I2*VLOOKUP("BWM",Waste_Generation_S5!A1:C100,3,FALSE)</f>
        <v>8.5088241496253297E-2</v>
      </c>
      <c r="J2" s="7">
        <f>OEV_Pathways_default_S3!J2*VLOOKUP("BWM",Waste_Generation_S5!A1:C100,3,FALSE)</f>
        <v>0.11010693353934174</v>
      </c>
      <c r="K2" s="7">
        <f>OEV_Pathways_default_S3!K2*VLOOKUP("BWM",Waste_Generation_S5!A1:C100,3,FALSE)</f>
        <v>6.7565730625307907E-2</v>
      </c>
      <c r="L2" s="7">
        <f>OEV_Pathways_default_S3!L2*VLOOKUP("BWM",Waste_Generation_S5!A1:C100,3,FALSE)</f>
        <v>0.13782752355843039</v>
      </c>
      <c r="M2" s="7">
        <f>OEV_Pathways_default_S3!M2*VLOOKUP("BWM",Waste_Generation_S5!A1:C100,3,FALSE)</f>
        <v>0.63163476501495774</v>
      </c>
      <c r="N2" s="7">
        <f>OEV_Pathways_default_S3!N2*VLOOKUP("BWM",Waste_Generation_S5!A1:C100,3,FALSE)</f>
        <v>8.3482036143116542E-2</v>
      </c>
      <c r="O2" s="7">
        <f>OEV_Pathways_default_S3!O2*VLOOKUP("BWM",Waste_Generation_S5!A1:C100,3,FALSE)</f>
        <v>1.0122868903249342</v>
      </c>
      <c r="P2" s="7">
        <f>OEV_Pathways_default_S3!P2*VLOOKUP("BWM",Waste_Generation_S5!A1:C100,3,FALSE)</f>
        <v>5.9496814075125304E-2</v>
      </c>
      <c r="Q2" s="7">
        <f>OEV_Pathways_default_S3!Q2*VLOOKUP("BWM",Waste_Generation_S5!A1:C100,3,FALSE)</f>
        <v>6.7067317468998758E-2</v>
      </c>
    </row>
    <row r="3" spans="1:17" x14ac:dyDescent="0.35">
      <c r="A3" s="5" t="s">
        <v>2</v>
      </c>
      <c r="B3" s="7">
        <f>OEV_Pathways_default_S3!B3*VLOOKUP("PW1",Waste_Generation_S5!A1:C100,3,FALSE)</f>
        <v>9.3113595062142493E-3</v>
      </c>
      <c r="C3" s="7">
        <f>OEV_Pathways_default_S3!C3*VLOOKUP("PW1",Waste_Generation_S5!A1:C100,3,FALSE)</f>
        <v>4.7137351058894469E-4</v>
      </c>
      <c r="D3" s="7">
        <f>OEV_Pathways_default_S3!D3*VLOOKUP("PW1",Waste_Generation_S5!A1:C100,3,FALSE)</f>
        <v>0.13806881471603122</v>
      </c>
      <c r="E3" s="7">
        <f>OEV_Pathways_default_S3!E3*VLOOKUP("PW1",Waste_Generation_S5!A1:C100,3,FALSE)</f>
        <v>-2.5506257243049179E-2</v>
      </c>
      <c r="F3" s="7">
        <f>OEV_Pathways_default_S3!F3*VLOOKUP("PW1",Waste_Generation_S5!A1:C100,3,FALSE)</f>
        <v>9.221413166143588E-3</v>
      </c>
      <c r="G3" s="7">
        <f>OEV_Pathways_default_S3!G3*VLOOKUP("PW1",Waste_Generation_S5!A1:C100,3,FALSE)</f>
        <v>1.0154755738716326E-3</v>
      </c>
      <c r="H3" s="7">
        <f>OEV_Pathways_default_S3!H3*VLOOKUP("PW1",Waste_Generation_S5!A1:C100,3,FALSE)</f>
        <v>1.5834291439132449E-2</v>
      </c>
      <c r="I3" s="7">
        <f>OEV_Pathways_default_S3!I3*VLOOKUP("PW1",Waste_Generation_S5!A1:C100,3,FALSE)</f>
        <v>1.6703002473638456E-2</v>
      </c>
      <c r="J3" s="7">
        <f>OEV_Pathways_default_S3!J3*VLOOKUP("PW1",Waste_Generation_S5!A1:C100,3,FALSE)</f>
        <v>2.1453043995224765E-2</v>
      </c>
      <c r="K3" s="7">
        <f>OEV_Pathways_default_S3!K3*VLOOKUP("PW1",Waste_Generation_S5!A1:C100,3,FALSE)</f>
        <v>1.3685591902956776E-2</v>
      </c>
      <c r="L3" s="7">
        <f>OEV_Pathways_default_S3!L3*VLOOKUP("PW1",Waste_Generation_S5!A1:C100,3,FALSE)</f>
        <v>2.6845743675917147E-2</v>
      </c>
      <c r="M3" s="7">
        <f>OEV_Pathways_default_S3!M3*VLOOKUP("PW1",Waste_Generation_S5!A1:C100,3,FALSE)</f>
        <v>0.15584810408059066</v>
      </c>
      <c r="N3" s="7">
        <f>OEV_Pathways_default_S3!N3*VLOOKUP("PW1",Waste_Generation_S5!A1:C100,3,FALSE)</f>
        <v>1.8510954767625053E-2</v>
      </c>
      <c r="O3" s="7">
        <f>OEV_Pathways_default_S3!O3*VLOOKUP("PW1",Waste_Generation_S5!A1:C100,3,FALSE)</f>
        <v>0.20078702113113647</v>
      </c>
      <c r="P3" s="7">
        <f>OEV_Pathways_default_S3!P3*VLOOKUP("PW1",Waste_Generation_S5!A1:C100,3,FALSE)</f>
        <v>1.2603681847690945E-2</v>
      </c>
      <c r="Q3" s="7">
        <f>OEV_Pathways_default_S3!Q3*VLOOKUP("PW1",Waste_Generation_S5!A1:C100,3,FALSE)</f>
        <v>1.4011449327933103E-2</v>
      </c>
    </row>
    <row r="4" spans="1:17" x14ac:dyDescent="0.35">
      <c r="A4" s="5" t="s">
        <v>3</v>
      </c>
      <c r="B4" s="7">
        <f>OEV_Pathways_default_S3!B4*VLOOKUP("PW2",Waste_Generation_S5!A1:C100,3,FALSE)</f>
        <v>3.6585591230425846E-2</v>
      </c>
      <c r="C4" s="7">
        <f>OEV_Pathways_default_S3!C4*VLOOKUP("PW2",Waste_Generation_S5!A1:C100,3,FALSE)</f>
        <v>1.8050398109151016E-3</v>
      </c>
      <c r="D4" s="7">
        <f>OEV_Pathways_default_S3!D4*VLOOKUP("PW2",Waste_Generation_S5!A1:C100,3,FALSE)</f>
        <v>0.49015809968510726</v>
      </c>
      <c r="E4" s="7">
        <f>OEV_Pathways_default_S3!E4*VLOOKUP("PW2",Waste_Generation_S5!A1:C100,3,FALSE)</f>
        <v>-0.16111073629959705</v>
      </c>
      <c r="F4" s="7">
        <f>OEV_Pathways_default_S3!F4*VLOOKUP("PW2",Waste_Generation_S5!A1:C100,3,FALSE)</f>
        <v>3.7596143084850542E-2</v>
      </c>
      <c r="G4" s="7">
        <f>OEV_Pathways_default_S3!G4*VLOOKUP("PW2",Waste_Generation_S5!A1:C100,3,FALSE)</f>
        <v>3.9018319218693362E-3</v>
      </c>
      <c r="H4" s="7">
        <f>OEV_Pathways_default_S3!H4*VLOOKUP("PW2",Waste_Generation_S5!A1:C100,3,FALSE)</f>
        <v>5.8688016717748724E-2</v>
      </c>
      <c r="I4" s="7">
        <f>OEV_Pathways_default_S3!I4*VLOOKUP("PW2",Waste_Generation_S5!A1:C100,3,FALSE)</f>
        <v>6.8385239022614841E-2</v>
      </c>
      <c r="J4" s="7">
        <f>OEV_Pathways_default_S3!J4*VLOOKUP("PW2",Waste_Generation_S5!A1:C100,3,FALSE)</f>
        <v>8.8653889544116973E-2</v>
      </c>
      <c r="K4" s="7">
        <f>OEV_Pathways_default_S3!K4*VLOOKUP("PW2",Waste_Generation_S5!A1:C100,3,FALSE)</f>
        <v>5.3880138722351131E-2</v>
      </c>
      <c r="L4" s="7">
        <f>OEV_Pathways_default_S3!L4*VLOOKUP("PW2",Waste_Generation_S5!A1:C100,3,FALSE)</f>
        <v>0.11098177988251322</v>
      </c>
      <c r="M4" s="7">
        <f>OEV_Pathways_default_S3!M4*VLOOKUP("PW2",Waste_Generation_S5!A1:C100,3,FALSE)</f>
        <v>0.475786660934367</v>
      </c>
      <c r="N4" s="7">
        <f>OEV_Pathways_default_S3!N4*VLOOKUP("PW2",Waste_Generation_S5!A1:C100,3,FALSE)</f>
        <v>6.4971081375491471E-2</v>
      </c>
      <c r="O4" s="7">
        <f>OEV_Pathways_default_S3!O4*VLOOKUP("PW2",Waste_Generation_S5!A1:C100,3,FALSE)</f>
        <v>0.81149986919379768</v>
      </c>
      <c r="P4" s="7">
        <f>OEV_Pathways_default_S3!P4*VLOOKUP("PW2",Waste_Generation_S5!A1:C100,3,FALSE)</f>
        <v>4.6893132227434346E-2</v>
      </c>
      <c r="Q4" s="7">
        <f>OEV_Pathways_default_S3!Q4*VLOOKUP("PW2",Waste_Generation_S5!A1:C100,3,FALSE)</f>
        <v>5.3055868141065651E-2</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CA_Pathways_default_S4!B2-TUM_default_S4_Util!B2</f>
        <v>2.4725595915503469</v>
      </c>
      <c r="C2" s="7">
        <f>CA_Pathways_default_S4!C2-TUM_default_S4_Util!C2</f>
        <v>6.5867350084798995E-4</v>
      </c>
      <c r="D2" s="7">
        <f>CA_Pathways_default_S4!D2-TUM_default_S4_Util!D2</f>
        <v>6.4265406875770925E-2</v>
      </c>
      <c r="E2" s="7">
        <f>CA_Pathways_default_S4!E2-TUM_default_S4_Util!E2</f>
        <v>1.9387773178611734E-2</v>
      </c>
      <c r="F2" s="7">
        <f>CA_Pathways_default_S4!F2-TUM_default_S4_Util!F2</f>
        <v>2.0160818632229079E-2</v>
      </c>
      <c r="G2" s="7">
        <f>CA_Pathways_default_S4!G2-TUM_default_S4_Util!G2</f>
        <v>0.15164106433816132</v>
      </c>
      <c r="H2" s="7">
        <f>CA_Pathways_default_S4!H2-TUM_default_S4_Util!H2</f>
        <v>0.10235488248021246</v>
      </c>
      <c r="I2" s="7">
        <f>CA_Pathways_default_S4!I2-TUM_default_S4_Util!I2</f>
        <v>4.5451020840521057E-2</v>
      </c>
      <c r="J2" s="7">
        <f>CA_Pathways_default_S4!J2-TUM_default_S4_Util!J2</f>
        <v>0.10321160729776553</v>
      </c>
      <c r="K2" s="7">
        <f>CA_Pathways_default_S4!K2-TUM_default_S4_Util!K2</f>
        <v>1.2220010045911115E-3</v>
      </c>
      <c r="L2" s="7">
        <f>CA_Pathways_default_S4!L2-TUM_default_S4_Util!L2</f>
        <v>1.1740443692335113E-2</v>
      </c>
      <c r="M2" s="7">
        <f>CA_Pathways_default_S4!M2-TUM_default_S4_Util!M2</f>
        <v>6.2757478639370685</v>
      </c>
      <c r="N2" s="7">
        <f>CA_Pathways_default_S4!N2-TUM_default_S4_Util!N2</f>
        <v>46.00595700118879</v>
      </c>
      <c r="O2" s="7">
        <f>CA_Pathways_default_S4!O2-TUM_default_S4_Util!O2</f>
        <v>0.20501744220735058</v>
      </c>
      <c r="P2" s="7">
        <f>CA_Pathways_default_S4!P2-TUM_default_S4_Util!P2</f>
        <v>3.6812991189912577E-3</v>
      </c>
      <c r="Q2" s="7">
        <f>CA_Pathways_default_S4!Q2-TUM_default_S4_Util!Q2</f>
        <v>37.002909101770328</v>
      </c>
    </row>
    <row r="3" spans="1:17" x14ac:dyDescent="0.35">
      <c r="A3" s="5" t="s">
        <v>2</v>
      </c>
      <c r="B3" s="7">
        <f>CA_Pathways_default_S4!B3-TUM_default_S4_Util!B3</f>
        <v>0.75580091595973453</v>
      </c>
      <c r="C3" s="7">
        <f>CA_Pathways_default_S4!C3-TUM_default_S4_Util!C3</f>
        <v>-3.9198945826094025E-6</v>
      </c>
      <c r="D3" s="7">
        <f>CA_Pathways_default_S4!D3-TUM_default_S4_Util!D3</f>
        <v>-7.780376553724426E-5</v>
      </c>
      <c r="E3" s="7">
        <f>CA_Pathways_default_S4!E3-TUM_default_S4_Util!E3</f>
        <v>-6.0899827350666771E-5</v>
      </c>
      <c r="F3" s="7">
        <f>CA_Pathways_default_S4!F3-TUM_default_S4_Util!F3</f>
        <v>8.3817500448003161E-5</v>
      </c>
      <c r="G3" s="7">
        <f>CA_Pathways_default_S4!G3-TUM_default_S4_Util!G3</f>
        <v>4.6279436457083073E-2</v>
      </c>
      <c r="H3" s="7">
        <f>CA_Pathways_default_S4!H3-TUM_default_S4_Util!H3</f>
        <v>7.8106240320655593E-2</v>
      </c>
      <c r="I3" s="7">
        <f>CA_Pathways_default_S4!I3-TUM_default_S4_Util!I3</f>
        <v>5.2213720654690557E-3</v>
      </c>
      <c r="J3" s="7">
        <f>CA_Pathways_default_S4!J3-TUM_default_S4_Util!J3</f>
        <v>1.9838245199920692E-2</v>
      </c>
      <c r="K3" s="7">
        <f>CA_Pathways_default_S4!K3-TUM_default_S4_Util!K3</f>
        <v>4.9907684510264092E-5</v>
      </c>
      <c r="L3" s="7">
        <f>CA_Pathways_default_S4!L3-TUM_default_S4_Util!L3</f>
        <v>1.752958926257132E-3</v>
      </c>
      <c r="M3" s="7">
        <f>CA_Pathways_default_S4!M3-TUM_default_S4_Util!M3</f>
        <v>1.9287294673052611</v>
      </c>
      <c r="N3" s="7">
        <f>CA_Pathways_default_S4!N3-TUM_default_S4_Util!N3</f>
        <v>14.155407255873484</v>
      </c>
      <c r="O3" s="7">
        <f>CA_Pathways_default_S4!O3-TUM_default_S4_Util!O3</f>
        <v>6.3188888446042243E-2</v>
      </c>
      <c r="P3" s="7">
        <f>CA_Pathways_default_S4!P3-TUM_default_S4_Util!P3</f>
        <v>5.5760316411863569E-5</v>
      </c>
      <c r="Q3" s="7">
        <f>CA_Pathways_default_S4!Q3-TUM_default_S4_Util!Q3</f>
        <v>11.380766175081186</v>
      </c>
    </row>
    <row r="4" spans="1:17" x14ac:dyDescent="0.35">
      <c r="A4" s="5" t="s">
        <v>3</v>
      </c>
      <c r="B4" s="7">
        <f>CA_Pathways_default_S4!B4-TUM_default_S4_Util!B4</f>
        <v>1.7167586755906121</v>
      </c>
      <c r="C4" s="7">
        <f>CA_Pathways_default_S4!C4-TUM_default_S4_Util!C4</f>
        <v>6.6259339543059924E-4</v>
      </c>
      <c r="D4" s="7">
        <f>CA_Pathways_default_S4!D4-TUM_default_S4_Util!D4</f>
        <v>6.4343210641308157E-2</v>
      </c>
      <c r="E4" s="7">
        <f>CA_Pathways_default_S4!E4-TUM_default_S4_Util!E4</f>
        <v>1.9448673005962397E-2</v>
      </c>
      <c r="F4" s="7">
        <f>CA_Pathways_default_S4!F4-TUM_default_S4_Util!F4</f>
        <v>2.0077001131781073E-2</v>
      </c>
      <c r="G4" s="7">
        <f>CA_Pathways_default_S4!G4-TUM_default_S4_Util!G4</f>
        <v>0.10536162788107828</v>
      </c>
      <c r="H4" s="7">
        <f>CA_Pathways_default_S4!H4-TUM_default_S4_Util!H4</f>
        <v>2.4248642159556869E-2</v>
      </c>
      <c r="I4" s="7">
        <f>CA_Pathways_default_S4!I4-TUM_default_S4_Util!I4</f>
        <v>4.0229648775052002E-2</v>
      </c>
      <c r="J4" s="7">
        <f>CA_Pathways_default_S4!J4-TUM_default_S4_Util!J4</f>
        <v>8.337336209784485E-2</v>
      </c>
      <c r="K4" s="7">
        <f>CA_Pathways_default_S4!K4-TUM_default_S4_Util!K4</f>
        <v>1.1720933200808472E-3</v>
      </c>
      <c r="L4" s="7">
        <f>CA_Pathways_default_S4!L4-TUM_default_S4_Util!L4</f>
        <v>9.9874847660779767E-3</v>
      </c>
      <c r="M4" s="7">
        <f>CA_Pathways_default_S4!M4-TUM_default_S4_Util!M4</f>
        <v>4.3470183966318086</v>
      </c>
      <c r="N4" s="7">
        <f>CA_Pathways_default_S4!N4-TUM_default_S4_Util!N4</f>
        <v>31.850549745315298</v>
      </c>
      <c r="O4" s="7">
        <f>CA_Pathways_default_S4!O4-TUM_default_S4_Util!O4</f>
        <v>0.14182855376130835</v>
      </c>
      <c r="P4" s="7">
        <f>CA_Pathways_default_S4!P4-TUM_default_S4_Util!P4</f>
        <v>3.6255388025793938E-3</v>
      </c>
      <c r="Q4" s="7">
        <f>CA_Pathways_default_S4!Q4-TUM_default_S4_Util!Q4</f>
        <v>25.622142926689143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OEV_Pathways_default_S4!B2*VLOOKUP("BWM",Waste_Generation_S5!A1:C100,3,FALSE)</f>
        <v>4.5896950736640102E-2</v>
      </c>
      <c r="C2" s="7">
        <f>OEV_Pathways_default_S4!C2*VLOOKUP("BWM",Waste_Generation_S5!A1:C100,3,FALSE)</f>
        <v>2.2764133215040466E-3</v>
      </c>
      <c r="D2" s="7">
        <f>OEV_Pathways_default_S4!D2*VLOOKUP("BWM",Waste_Generation_S5!A1:C100,3,FALSE)</f>
        <v>0.62822691440113854</v>
      </c>
      <c r="E2" s="7">
        <f>OEV_Pathways_default_S4!E2*VLOOKUP("BWM",Waste_Generation_S5!A1:C100,3,FALSE)</f>
        <v>-0.18661699354264624</v>
      </c>
      <c r="F2" s="7">
        <f>OEV_Pathways_default_S4!F2*VLOOKUP("BWM",Waste_Generation_S5!A1:C100,3,FALSE)</f>
        <v>4.6817556250994131E-2</v>
      </c>
      <c r="G2" s="7">
        <f>OEV_Pathways_default_S4!G2*VLOOKUP("BWM",Waste_Generation_S5!A1:C100,3,FALSE)</f>
        <v>4.9173074957409692E-3</v>
      </c>
      <c r="H2" s="7">
        <f>OEV_Pathways_default_S4!H2*VLOOKUP("BWM",Waste_Generation_S5!A1:C100,3,FALSE)</f>
        <v>7.4522308156881184E-2</v>
      </c>
      <c r="I2" s="7">
        <f>OEV_Pathways_default_S4!I2*VLOOKUP("BWM",Waste_Generation_S5!A1:C100,3,FALSE)</f>
        <v>8.5088241496253297E-2</v>
      </c>
      <c r="J2" s="7">
        <f>OEV_Pathways_default_S4!J2*VLOOKUP("BWM",Waste_Generation_S5!A1:C100,3,FALSE)</f>
        <v>0.11010693353934174</v>
      </c>
      <c r="K2" s="7">
        <f>OEV_Pathways_default_S4!K2*VLOOKUP("BWM",Waste_Generation_S5!A1:C100,3,FALSE)</f>
        <v>6.7565730625307907E-2</v>
      </c>
      <c r="L2" s="7">
        <f>OEV_Pathways_default_S4!L2*VLOOKUP("BWM",Waste_Generation_S5!A1:C100,3,FALSE)</f>
        <v>0.13782752355843039</v>
      </c>
      <c r="M2" s="7">
        <f>OEV_Pathways_default_S4!M2*VLOOKUP("BWM",Waste_Generation_S5!A1:C100,3,FALSE)</f>
        <v>0.63163476501495774</v>
      </c>
      <c r="N2" s="7">
        <f>OEV_Pathways_default_S4!N2*VLOOKUP("BWM",Waste_Generation_S5!A1:C100,3,FALSE)</f>
        <v>8.3482036143116542E-2</v>
      </c>
      <c r="O2" s="7">
        <f>OEV_Pathways_default_S4!O2*VLOOKUP("BWM",Waste_Generation_S5!A1:C100,3,FALSE)</f>
        <v>1.0122868903249342</v>
      </c>
      <c r="P2" s="7">
        <f>OEV_Pathways_default_S4!P2*VLOOKUP("BWM",Waste_Generation_S5!A1:C100,3,FALSE)</f>
        <v>5.9496814075125304E-2</v>
      </c>
      <c r="Q2" s="7">
        <f>OEV_Pathways_default_S4!Q2*VLOOKUP("BWM",Waste_Generation_S5!A1:C100,3,FALSE)</f>
        <v>6.7067317468998758E-2</v>
      </c>
    </row>
    <row r="3" spans="1:17" x14ac:dyDescent="0.35">
      <c r="A3" s="5" t="s">
        <v>2</v>
      </c>
      <c r="B3" s="7">
        <f>OEV_Pathways_default_S4!B3*VLOOKUP("PW1",Waste_Generation_S5!A1:C100,3,FALSE)</f>
        <v>9.3113595062142493E-3</v>
      </c>
      <c r="C3" s="7">
        <f>OEV_Pathways_default_S4!C3*VLOOKUP("PW1",Waste_Generation_S5!A1:C100,3,FALSE)</f>
        <v>4.7137351058894469E-4</v>
      </c>
      <c r="D3" s="7">
        <f>OEV_Pathways_default_S4!D3*VLOOKUP("PW1",Waste_Generation_S5!A1:C100,3,FALSE)</f>
        <v>0.13806881471603122</v>
      </c>
      <c r="E3" s="7">
        <f>OEV_Pathways_default_S4!E3*VLOOKUP("PW1",Waste_Generation_S5!A1:C100,3,FALSE)</f>
        <v>-2.5506257243049179E-2</v>
      </c>
      <c r="F3" s="7">
        <f>OEV_Pathways_default_S4!F3*VLOOKUP("PW1",Waste_Generation_S5!A1:C100,3,FALSE)</f>
        <v>9.221413166143588E-3</v>
      </c>
      <c r="G3" s="7">
        <f>OEV_Pathways_default_S4!G3*VLOOKUP("PW1",Waste_Generation_S5!A1:C100,3,FALSE)</f>
        <v>1.0154755738716326E-3</v>
      </c>
      <c r="H3" s="7">
        <f>OEV_Pathways_default_S4!H3*VLOOKUP("PW1",Waste_Generation_S5!A1:C100,3,FALSE)</f>
        <v>1.5834291439132449E-2</v>
      </c>
      <c r="I3" s="7">
        <f>OEV_Pathways_default_S4!I3*VLOOKUP("PW1",Waste_Generation_S5!A1:C100,3,FALSE)</f>
        <v>1.6703002473638456E-2</v>
      </c>
      <c r="J3" s="7">
        <f>OEV_Pathways_default_S4!J3*VLOOKUP("PW1",Waste_Generation_S5!A1:C100,3,FALSE)</f>
        <v>2.1453043995224765E-2</v>
      </c>
      <c r="K3" s="7">
        <f>OEV_Pathways_default_S4!K3*VLOOKUP("PW1",Waste_Generation_S5!A1:C100,3,FALSE)</f>
        <v>1.3685591902956776E-2</v>
      </c>
      <c r="L3" s="7">
        <f>OEV_Pathways_default_S4!L3*VLOOKUP("PW1",Waste_Generation_S5!A1:C100,3,FALSE)</f>
        <v>2.6845743675917147E-2</v>
      </c>
      <c r="M3" s="7">
        <f>OEV_Pathways_default_S4!M3*VLOOKUP("PW1",Waste_Generation_S5!A1:C100,3,FALSE)</f>
        <v>0.15584810408059066</v>
      </c>
      <c r="N3" s="7">
        <f>OEV_Pathways_default_S4!N3*VLOOKUP("PW1",Waste_Generation_S5!A1:C100,3,FALSE)</f>
        <v>1.8510954767625053E-2</v>
      </c>
      <c r="O3" s="7">
        <f>OEV_Pathways_default_S4!O3*VLOOKUP("PW1",Waste_Generation_S5!A1:C100,3,FALSE)</f>
        <v>0.20078702113113647</v>
      </c>
      <c r="P3" s="7">
        <f>OEV_Pathways_default_S4!P3*VLOOKUP("PW1",Waste_Generation_S5!A1:C100,3,FALSE)</f>
        <v>1.2603681847690945E-2</v>
      </c>
      <c r="Q3" s="7">
        <f>OEV_Pathways_default_S4!Q3*VLOOKUP("PW1",Waste_Generation_S5!A1:C100,3,FALSE)</f>
        <v>1.4011449327933103E-2</v>
      </c>
    </row>
    <row r="4" spans="1:17" x14ac:dyDescent="0.35">
      <c r="A4" s="5" t="s">
        <v>3</v>
      </c>
      <c r="B4" s="7">
        <f>OEV_Pathways_default_S4!B4*VLOOKUP("PW2",Waste_Generation_S5!A1:C100,3,FALSE)</f>
        <v>3.6585591230425846E-2</v>
      </c>
      <c r="C4" s="7">
        <f>OEV_Pathways_default_S4!C4*VLOOKUP("PW2",Waste_Generation_S5!A1:C100,3,FALSE)</f>
        <v>1.8050398109151016E-3</v>
      </c>
      <c r="D4" s="7">
        <f>OEV_Pathways_default_S4!D4*VLOOKUP("PW2",Waste_Generation_S5!A1:C100,3,FALSE)</f>
        <v>0.49015809968510726</v>
      </c>
      <c r="E4" s="7">
        <f>OEV_Pathways_default_S4!E4*VLOOKUP("PW2",Waste_Generation_S5!A1:C100,3,FALSE)</f>
        <v>-0.16111073629959705</v>
      </c>
      <c r="F4" s="7">
        <f>OEV_Pathways_default_S4!F4*VLOOKUP("PW2",Waste_Generation_S5!A1:C100,3,FALSE)</f>
        <v>3.7596143084850542E-2</v>
      </c>
      <c r="G4" s="7">
        <f>OEV_Pathways_default_S4!G4*VLOOKUP("PW2",Waste_Generation_S5!A1:C100,3,FALSE)</f>
        <v>3.9018319218693362E-3</v>
      </c>
      <c r="H4" s="7">
        <f>OEV_Pathways_default_S4!H4*VLOOKUP("PW2",Waste_Generation_S5!A1:C100,3,FALSE)</f>
        <v>5.8688016717748724E-2</v>
      </c>
      <c r="I4" s="7">
        <f>OEV_Pathways_default_S4!I4*VLOOKUP("PW2",Waste_Generation_S5!A1:C100,3,FALSE)</f>
        <v>6.8385239022614841E-2</v>
      </c>
      <c r="J4" s="7">
        <f>OEV_Pathways_default_S4!J4*VLOOKUP("PW2",Waste_Generation_S5!A1:C100,3,FALSE)</f>
        <v>8.8653889544116973E-2</v>
      </c>
      <c r="K4" s="7">
        <f>OEV_Pathways_default_S4!K4*VLOOKUP("PW2",Waste_Generation_S5!A1:C100,3,FALSE)</f>
        <v>5.3880138722351131E-2</v>
      </c>
      <c r="L4" s="7">
        <f>OEV_Pathways_default_S4!L4*VLOOKUP("PW2",Waste_Generation_S5!A1:C100,3,FALSE)</f>
        <v>0.11098177988251322</v>
      </c>
      <c r="M4" s="7">
        <f>OEV_Pathways_default_S4!M4*VLOOKUP("PW2",Waste_Generation_S5!A1:C100,3,FALSE)</f>
        <v>0.475786660934367</v>
      </c>
      <c r="N4" s="7">
        <f>OEV_Pathways_default_S4!N4*VLOOKUP("PW2",Waste_Generation_S5!A1:C100,3,FALSE)</f>
        <v>6.4971081375491471E-2</v>
      </c>
      <c r="O4" s="7">
        <f>OEV_Pathways_default_S4!O4*VLOOKUP("PW2",Waste_Generation_S5!A1:C100,3,FALSE)</f>
        <v>0.81149986919379768</v>
      </c>
      <c r="P4" s="7">
        <f>OEV_Pathways_default_S4!P4*VLOOKUP("PW2",Waste_Generation_S5!A1:C100,3,FALSE)</f>
        <v>4.6893132227434346E-2</v>
      </c>
      <c r="Q4" s="7">
        <f>OEV_Pathways_default_S4!Q4*VLOOKUP("PW2",Waste_Generation_S5!A1:C100,3,FALSE)</f>
        <v>5.3055868141065651E-2</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CA_Pathways_default_S5!B2-TUM_default_S5_Util!B2</f>
        <v>2.4725595915503469</v>
      </c>
      <c r="C2" s="7">
        <f>CA_Pathways_default_S5!C2-TUM_default_S5_Util!C2</f>
        <v>6.5867350084798995E-4</v>
      </c>
      <c r="D2" s="7">
        <f>CA_Pathways_default_S5!D2-TUM_default_S5_Util!D2</f>
        <v>6.4265406875770925E-2</v>
      </c>
      <c r="E2" s="7">
        <f>CA_Pathways_default_S5!E2-TUM_default_S5_Util!E2</f>
        <v>1.9387773178611734E-2</v>
      </c>
      <c r="F2" s="7">
        <f>CA_Pathways_default_S5!F2-TUM_default_S5_Util!F2</f>
        <v>2.0160818632229079E-2</v>
      </c>
      <c r="G2" s="7">
        <f>CA_Pathways_default_S5!G2-TUM_default_S5_Util!G2</f>
        <v>0.15164106433816132</v>
      </c>
      <c r="H2" s="7">
        <f>CA_Pathways_default_S5!H2-TUM_default_S5_Util!H2</f>
        <v>0.10235488248021246</v>
      </c>
      <c r="I2" s="7">
        <f>CA_Pathways_default_S5!I2-TUM_default_S5_Util!I2</f>
        <v>4.5451020840521057E-2</v>
      </c>
      <c r="J2" s="7">
        <f>CA_Pathways_default_S5!J2-TUM_default_S5_Util!J2</f>
        <v>0.10321160729776553</v>
      </c>
      <c r="K2" s="7">
        <f>CA_Pathways_default_S5!K2-TUM_default_S5_Util!K2</f>
        <v>1.2220010045911115E-3</v>
      </c>
      <c r="L2" s="7">
        <f>CA_Pathways_default_S5!L2-TUM_default_S5_Util!L2</f>
        <v>1.1740443692335113E-2</v>
      </c>
      <c r="M2" s="7">
        <f>CA_Pathways_default_S5!M2-TUM_default_S5_Util!M2</f>
        <v>6.2757478639370685</v>
      </c>
      <c r="N2" s="7">
        <f>CA_Pathways_default_S5!N2-TUM_default_S5_Util!N2</f>
        <v>46.00595700118879</v>
      </c>
      <c r="O2" s="7">
        <f>CA_Pathways_default_S5!O2-TUM_default_S5_Util!O2</f>
        <v>0.20501744220735058</v>
      </c>
      <c r="P2" s="7">
        <f>CA_Pathways_default_S5!P2-TUM_default_S5_Util!P2</f>
        <v>3.6812991189912577E-3</v>
      </c>
      <c r="Q2" s="7">
        <f>CA_Pathways_default_S5!Q2-TUM_default_S5_Util!Q2</f>
        <v>37.002909101770328</v>
      </c>
    </row>
    <row r="3" spans="1:17" x14ac:dyDescent="0.35">
      <c r="A3" s="5" t="s">
        <v>2</v>
      </c>
      <c r="B3" s="7">
        <f>CA_Pathways_default_S5!B3-TUM_default_S5_Util!B3</f>
        <v>0.75580091595973453</v>
      </c>
      <c r="C3" s="7">
        <f>CA_Pathways_default_S5!C3-TUM_default_S5_Util!C3</f>
        <v>-3.9198945826094025E-6</v>
      </c>
      <c r="D3" s="7">
        <f>CA_Pathways_default_S5!D3-TUM_default_S5_Util!D3</f>
        <v>-7.780376553724426E-5</v>
      </c>
      <c r="E3" s="7">
        <f>CA_Pathways_default_S5!E3-TUM_default_S5_Util!E3</f>
        <v>-6.0899827350666771E-5</v>
      </c>
      <c r="F3" s="7">
        <f>CA_Pathways_default_S5!F3-TUM_default_S5_Util!F3</f>
        <v>8.3817500448003161E-5</v>
      </c>
      <c r="G3" s="7">
        <f>CA_Pathways_default_S5!G3-TUM_default_S5_Util!G3</f>
        <v>4.6279436457083073E-2</v>
      </c>
      <c r="H3" s="7">
        <f>CA_Pathways_default_S5!H3-TUM_default_S5_Util!H3</f>
        <v>7.8106240320655593E-2</v>
      </c>
      <c r="I3" s="7">
        <f>CA_Pathways_default_S5!I3-TUM_default_S5_Util!I3</f>
        <v>5.2213720654690557E-3</v>
      </c>
      <c r="J3" s="7">
        <f>CA_Pathways_default_S5!J3-TUM_default_S5_Util!J3</f>
        <v>1.9838245199920692E-2</v>
      </c>
      <c r="K3" s="7">
        <f>CA_Pathways_default_S5!K3-TUM_default_S5_Util!K3</f>
        <v>4.9907684510264092E-5</v>
      </c>
      <c r="L3" s="7">
        <f>CA_Pathways_default_S5!L3-TUM_default_S5_Util!L3</f>
        <v>1.752958926257132E-3</v>
      </c>
      <c r="M3" s="7">
        <f>CA_Pathways_default_S5!M3-TUM_default_S5_Util!M3</f>
        <v>1.9287294673052611</v>
      </c>
      <c r="N3" s="7">
        <f>CA_Pathways_default_S5!N3-TUM_default_S5_Util!N3</f>
        <v>14.155407255873484</v>
      </c>
      <c r="O3" s="7">
        <f>CA_Pathways_default_S5!O3-TUM_default_S5_Util!O3</f>
        <v>6.3188888446042243E-2</v>
      </c>
      <c r="P3" s="7">
        <f>CA_Pathways_default_S5!P3-TUM_default_S5_Util!P3</f>
        <v>5.5760316411863569E-5</v>
      </c>
      <c r="Q3" s="7">
        <f>CA_Pathways_default_S5!Q3-TUM_default_S5_Util!Q3</f>
        <v>11.380766175081186</v>
      </c>
    </row>
    <row r="4" spans="1:17" x14ac:dyDescent="0.35">
      <c r="A4" s="5" t="s">
        <v>3</v>
      </c>
      <c r="B4" s="7">
        <f>CA_Pathways_default_S5!B4-TUM_default_S5_Util!B4</f>
        <v>1.7167586755906121</v>
      </c>
      <c r="C4" s="7">
        <f>CA_Pathways_default_S5!C4-TUM_default_S5_Util!C4</f>
        <v>6.6259339543059924E-4</v>
      </c>
      <c r="D4" s="7">
        <f>CA_Pathways_default_S5!D4-TUM_default_S5_Util!D4</f>
        <v>6.4343210641308157E-2</v>
      </c>
      <c r="E4" s="7">
        <f>CA_Pathways_default_S5!E4-TUM_default_S5_Util!E4</f>
        <v>1.9448673005962397E-2</v>
      </c>
      <c r="F4" s="7">
        <f>CA_Pathways_default_S5!F4-TUM_default_S5_Util!F4</f>
        <v>2.0077001131781073E-2</v>
      </c>
      <c r="G4" s="7">
        <f>CA_Pathways_default_S5!G4-TUM_default_S5_Util!G4</f>
        <v>0.10536162788107828</v>
      </c>
      <c r="H4" s="7">
        <f>CA_Pathways_default_S5!H4-TUM_default_S5_Util!H4</f>
        <v>2.4248642159556869E-2</v>
      </c>
      <c r="I4" s="7">
        <f>CA_Pathways_default_S5!I4-TUM_default_S5_Util!I4</f>
        <v>4.0229648775052002E-2</v>
      </c>
      <c r="J4" s="7">
        <f>CA_Pathways_default_S5!J4-TUM_default_S5_Util!J4</f>
        <v>8.337336209784485E-2</v>
      </c>
      <c r="K4" s="7">
        <f>CA_Pathways_default_S5!K4-TUM_default_S5_Util!K4</f>
        <v>1.1720933200808472E-3</v>
      </c>
      <c r="L4" s="7">
        <f>CA_Pathways_default_S5!L4-TUM_default_S5_Util!L4</f>
        <v>9.9874847660779767E-3</v>
      </c>
      <c r="M4" s="7">
        <f>CA_Pathways_default_S5!M4-TUM_default_S5_Util!M4</f>
        <v>4.3470183966318086</v>
      </c>
      <c r="N4" s="7">
        <f>CA_Pathways_default_S5!N4-TUM_default_S5_Util!N4</f>
        <v>31.850549745315298</v>
      </c>
      <c r="O4" s="7">
        <f>CA_Pathways_default_S5!O4-TUM_default_S5_Util!O4</f>
        <v>0.14182855376130835</v>
      </c>
      <c r="P4" s="7">
        <f>CA_Pathways_default_S5!P4-TUM_default_S5_Util!P4</f>
        <v>3.6255388025793938E-3</v>
      </c>
      <c r="Q4" s="7">
        <f>CA_Pathways_default_S5!Q4-TUM_default_S5_Util!Q4</f>
        <v>25.622142926689143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+(supply_chain_S5_BWM!B20*LCI_default_S5!AC29/LCI_default_S5!AB29)+(supply_chain_S5_BWM!B40*LCI_default_S5!AC59/LCI_default_S5!AB59)/LCIA_Methods!D2</f>
        <v>-2.4572083355767527</v>
      </c>
      <c r="C2" s="7">
        <f>+(supply_chain_S5_BWM!B20*LCI_default_S5!AD29/LCI_default_S5!AB29)+(supply_chain_S5_BWM!B40*LCI_default_S5!AD59/LCI_default_S5!AB59)/LCIA_Methods!D3</f>
        <v>-5.5599124490362674E-5</v>
      </c>
      <c r="D2" s="7">
        <f>+(supply_chain_S5_BWM!B20*LCI_default_S5!AE29/LCI_default_S5!AB29)+(supply_chain_S5_BWM!B40*LCI_default_S5!AE59/LCI_default_S5!AB59)/LCIA_Methods!D4</f>
        <v>-7.3872655199177621E-3</v>
      </c>
      <c r="E2" s="7">
        <f>+(supply_chain_S5_BWM!B20*LCI_default_S5!AF29/LCI_default_S5!AB29)+(supply_chain_S5_BWM!B40*LCI_default_S5!AF59/LCI_default_S5!AB59)/LCIA_Methods!D5</f>
        <v>-4.3211422832611689E-3</v>
      </c>
      <c r="F2" s="7">
        <f>+(supply_chain_S5_BWM!B20*LCI_default_S5!AG29/LCI_default_S5!AB29)+(supply_chain_S5_BWM!B40*LCI_default_S5!AG59/LCI_default_S5!AB59)/LCIA_Methods!D6</f>
        <v>-3.7185539099376668E-3</v>
      </c>
      <c r="G2" s="7">
        <f>+(supply_chain_S5_BWM!B20*LCI_default_S5!AH29/LCI_default_S5!AB29)+(supply_chain_S5_BWM!B40*LCI_default_S5!AH59/LCI_default_S5!AB59)/LCIA_Methods!D7</f>
        <v>-0.15061042868153476</v>
      </c>
      <c r="H2" s="7">
        <f>+(supply_chain_S5_BWM!B20*LCI_default_S5!AI29/LCI_default_S5!AB29)+(supply_chain_S5_BWM!B40*LCI_default_S5!AI59/LCI_default_S5!AB59)/LCIA_Methods!D8</f>
        <v>-1.8484157424857626E-2</v>
      </c>
      <c r="I2" s="7">
        <f>+(supply_chain_S5_BWM!B20*LCI_default_S5!AJ29/LCI_default_S5!AB29)+(supply_chain_S5_BWM!B40*LCI_default_S5!AJ59/LCI_default_S5!AB59)/LCIA_Methods!D9</f>
        <v>-1.9139773936630841E-2</v>
      </c>
      <c r="J2" s="7">
        <f>+(supply_chain_S5_BWM!B20*LCI_default_S5!AK29/LCI_default_S5!AB29)+(supply_chain_S5_BWM!B40*LCI_default_S5!AK59/LCI_default_S5!AB59)/LCIA_Methods!D10</f>
        <v>-6.7430787922666227E-2</v>
      </c>
      <c r="K2" s="7">
        <f>+(supply_chain_S5_BWM!B20*LCI_default_S5!AL29/LCI_default_S5!AB29)+(supply_chain_S5_BWM!B40*LCI_default_S5!AL59/LCI_default_S5!AB59)/LCIA_Methods!D11</f>
        <v>-2.2378585895139672E-4</v>
      </c>
      <c r="L2" s="7">
        <f>+(supply_chain_S5_BWM!B20*LCI_default_S5!AM29/LCI_default_S5!AB29)+(supply_chain_S5_BWM!B40*LCI_default_S5!AM59/LCI_default_S5!AB59)/LCIA_Methods!D12</f>
        <v>-6.1612730010442074E-3</v>
      </c>
      <c r="M2" s="7">
        <f>+(supply_chain_S5_BWM!B20*LCI_default_S5!AN29/LCI_default_S5!AB29)+(supply_chain_S5_BWM!B40*LCI_default_S5!AN59/LCI_default_S5!AB59)/LCIA_Methods!D13</f>
        <v>-6.2690653292093845</v>
      </c>
      <c r="N2" s="7">
        <f>+(supply_chain_S5_BWM!B20*LCI_default_S5!AO29/LCI_default_S5!AB29)+(supply_chain_S5_BWM!B40*LCI_default_S5!AO59/LCI_default_S5!AB59)/LCIA_Methods!D14</f>
        <v>-46.005487613867814</v>
      </c>
      <c r="O2" s="7">
        <f>+(supply_chain_S5_BWM!B20*LCI_default_S5!AP29/LCI_default_S5!AB29)+(supply_chain_S5_BWM!B40*LCI_default_S5!AP59/LCI_default_S5!AB59)/LCIA_Methods!D15</f>
        <v>-0.20343554602379957</v>
      </c>
      <c r="P2" s="7">
        <f>+(supply_chain_S5_BWM!B20*LCI_default_S5!AQ29/LCI_default_S5!AB29)+(supply_chain_S5_BWM!B40*LCI_default_S5!AQ59/LCI_default_S5!AB59)/LCIA_Methods!D16</f>
        <v>-1.0488368791225077E-3</v>
      </c>
      <c r="Q2" s="7">
        <f>+(supply_chain_S5_BWM!B20*LCI_default_S5!AR29/LCI_default_S5!AB29)+(supply_chain_S5_BWM!B40*LCI_default_S5!AR59/LCI_default_S5!AB59)/LCIA_Methods!D17</f>
        <v>-36.988090066344384</v>
      </c>
    </row>
    <row r="3" spans="1:17" x14ac:dyDescent="0.35">
      <c r="A3" s="5" t="s">
        <v>2</v>
      </c>
      <c r="B3" s="7">
        <f>+(supply_chain_S5_PW1!B20*LCI_default_S5!AC29/LCI_default_S5!AB29)+(supply_chain_S5_PW1!B40*LCI_default_S5!AC59/LCI_default_S5!AB59)/LCIA_Methods!D2</f>
        <v>-0.75497863105059759</v>
      </c>
      <c r="C3" s="7">
        <f>+(supply_chain_S5_PW1!B20*LCI_default_S5!AD29/LCI_default_S5!AB29)+(supply_chain_S5_PW1!B40*LCI_default_S5!AD59/LCI_default_S5!AB59)/LCIA_Methods!D3</f>
        <v>-1.5605319555211867E-7</v>
      </c>
      <c r="D3" s="7">
        <f>+(supply_chain_S5_PW1!B20*LCI_default_S5!AE29/LCI_default_S5!AB29)+(supply_chain_S5_PW1!B40*LCI_default_S5!AE59/LCI_default_S5!AB59)/LCIA_Methods!D4</f>
        <v>-2.4013533193833146E-8</v>
      </c>
      <c r="E3" s="7">
        <f>+(supply_chain_S5_PW1!B20*LCI_default_S5!AF29/LCI_default_S5!AB29)+(supply_chain_S5_PW1!B40*LCI_default_S5!AF59/LCI_default_S5!AB59)/LCIA_Methods!D5</f>
        <v>-1.0665697812864758E-7</v>
      </c>
      <c r="F3" s="7">
        <f>+(supply_chain_S5_PW1!B20*LCI_default_S5!AG29/LCI_default_S5!AB29)+(supply_chain_S5_PW1!B40*LCI_default_S5!AG59/LCI_default_S5!AB59)/LCIA_Methods!D6</f>
        <v>-7.2151505145691163E-8</v>
      </c>
      <c r="G3" s="7">
        <f>+(supply_chain_S5_PW1!B20*LCI_default_S5!AH29/LCI_default_S5!AB29)+(supply_chain_S5_PW1!B40*LCI_default_S5!AH59/LCI_default_S5!AB59)/LCIA_Methods!D7</f>
        <v>-4.627753649979021E-2</v>
      </c>
      <c r="H3" s="7">
        <f>+(supply_chain_S5_PW1!B20*LCI_default_S5!AI29/LCI_default_S5!AB29)+(supply_chain_S5_PW1!B40*LCI_default_S5!AI59/LCI_default_S5!AB59)/LCIA_Methods!D8</f>
        <v>-5.4353093668710554E-3</v>
      </c>
      <c r="I3" s="7">
        <f>+(supply_chain_S5_PW1!B20*LCI_default_S5!AJ29/LCI_default_S5!AB29)+(supply_chain_S5_PW1!B40*LCI_default_S5!AJ59/LCI_default_S5!AB59)/LCIA_Methods!D9</f>
        <v>-4.840107823801721E-3</v>
      </c>
      <c r="J3" s="7">
        <f>+(supply_chain_S5_PW1!B20*LCI_default_S5!AK29/LCI_default_S5!AB29)+(supply_chain_S5_PW1!B40*LCI_default_S5!AK59/LCI_default_S5!AB59)/LCIA_Methods!D10</f>
        <v>-1.9358004317443257E-2</v>
      </c>
      <c r="K3" s="7">
        <f>+(supply_chain_S5_PW1!B20*LCI_default_S5!AL29/LCI_default_S5!AB29)+(supply_chain_S5_PW1!B40*LCI_default_S5!AL59/LCI_default_S5!AB59)/LCIA_Methods!D11</f>
        <v>-8.826328713423192E-6</v>
      </c>
      <c r="L3" s="7">
        <f>+(supply_chain_S5_PW1!B20*LCI_default_S5!AM29/LCI_default_S5!AB29)+(supply_chain_S5_PW1!B40*LCI_default_S5!AM59/LCI_default_S5!AB59)/LCIA_Methods!D12</f>
        <v>-1.7614736801714376E-3</v>
      </c>
      <c r="M3" s="7">
        <f>+(supply_chain_S5_PW1!B20*LCI_default_S5!AN29/LCI_default_S5!AB29)+(supply_chain_S5_PW1!B40*LCI_default_S5!AN59/LCI_default_S5!AB59)/LCIA_Methods!D13</f>
        <v>-1.9287686203883496</v>
      </c>
      <c r="N3" s="7">
        <f>+(supply_chain_S5_PW1!B20*LCI_default_S5!AO29/LCI_default_S5!AB29)+(supply_chain_S5_PW1!B40*LCI_default_S5!AO59/LCI_default_S5!AB59)/LCIA_Methods!D14</f>
        <v>-14.155412331013641</v>
      </c>
      <c r="O3" s="7">
        <f>+(supply_chain_S5_PW1!B20*LCI_default_S5!AP29/LCI_default_S5!AB29)+(supply_chain_S5_PW1!B40*LCI_default_S5!AP59/LCI_default_S5!AB59)/LCIA_Methods!D15</f>
        <v>-6.2520625248575851E-2</v>
      </c>
      <c r="P3" s="7">
        <f>+(supply_chain_S5_PW1!B20*LCI_default_S5!AQ29/LCI_default_S5!AB29)+(supply_chain_S5_PW1!B40*LCI_default_S5!AQ59/LCI_default_S5!AB59)/LCIA_Methods!D16</f>
        <v>-2.6681375426687566E-6</v>
      </c>
      <c r="Q3" s="7">
        <f>+(supply_chain_S5_PW1!B20*LCI_default_S5!AR29/LCI_default_S5!AB29)+(supply_chain_S5_PW1!B40*LCI_default_S5!AR59/LCI_default_S5!AB59)/LCIA_Methods!D17</f>
        <v>-11.380431135973668</v>
      </c>
    </row>
    <row r="4" spans="1:17" x14ac:dyDescent="0.35">
      <c r="A4" s="5" t="s">
        <v>3</v>
      </c>
      <c r="B4" s="7">
        <f>+(supply_chain_S5_PW2!B20*LCI_default_S5!AC29/LCI_default_S5!AB29)+(supply_chain_S5_PW2!B40*LCI_default_S5!AC59/LCI_default_S5!AB59)/LCIA_Methods!D2</f>
        <v>-1.702229704526155</v>
      </c>
      <c r="C4" s="7">
        <f>+(supply_chain_S5_PW2!B20*LCI_default_S5!AD29/LCI_default_S5!AB29)+(supply_chain_S5_PW2!B40*LCI_default_S5!AD59/LCI_default_S5!AB59)/LCIA_Methods!D3</f>
        <v>-5.5443071294810554E-5</v>
      </c>
      <c r="D4" s="7">
        <f>+(supply_chain_S5_PW2!B20*LCI_default_S5!AE29/LCI_default_S5!AB29)+(supply_chain_S5_PW2!B40*LCI_default_S5!AE59/LCI_default_S5!AB59)/LCIA_Methods!D4</f>
        <v>-7.3872415063845689E-3</v>
      </c>
      <c r="E4" s="7">
        <f>+(supply_chain_S5_PW2!B20*LCI_default_S5!AF29/LCI_default_S5!AB29)+(supply_chain_S5_PW2!B40*LCI_default_S5!AF59/LCI_default_S5!AB59)/LCIA_Methods!D5</f>
        <v>-4.3210356262830402E-3</v>
      </c>
      <c r="F4" s="7">
        <f>+(supply_chain_S5_PW2!B20*LCI_default_S5!AG29/LCI_default_S5!AB29)+(supply_chain_S5_PW2!B40*LCI_default_S5!AG59/LCI_default_S5!AB59)/LCIA_Methods!D6</f>
        <v>-3.7184817584325213E-3</v>
      </c>
      <c r="G4" s="7">
        <f>+(supply_chain_S5_PW2!B20*LCI_default_S5!AH29/LCI_default_S5!AB29)+(supply_chain_S5_PW2!B40*LCI_default_S5!AH59/LCI_default_S5!AB59)/LCIA_Methods!D7</f>
        <v>-0.10433289218174456</v>
      </c>
      <c r="H4" s="7">
        <f>+(supply_chain_S5_PW2!B20*LCI_default_S5!AI29/LCI_default_S5!AB29)+(supply_chain_S5_PW2!B40*LCI_default_S5!AI59/LCI_default_S5!AB59)/LCIA_Methods!D8</f>
        <v>-1.3048848057986572E-2</v>
      </c>
      <c r="I4" s="7">
        <f>+(supply_chain_S5_PW2!B20*LCI_default_S5!AJ29/LCI_default_S5!AB29)+(supply_chain_S5_PW2!B40*LCI_default_S5!AJ59/LCI_default_S5!AB59)/LCIA_Methods!D9</f>
        <v>-1.429966611282912E-2</v>
      </c>
      <c r="J4" s="7">
        <f>+(supply_chain_S5_PW2!B20*LCI_default_S5!AK29/LCI_default_S5!AB29)+(supply_chain_S5_PW2!B40*LCI_default_S5!AK59/LCI_default_S5!AB59)/LCIA_Methods!D10</f>
        <v>-4.807278360522297E-2</v>
      </c>
      <c r="K4" s="7">
        <f>+(supply_chain_S5_PW2!B20*LCI_default_S5!AL29/LCI_default_S5!AB29)+(supply_chain_S5_PW2!B40*LCI_default_S5!AL59/LCI_default_S5!AB59)/LCIA_Methods!D11</f>
        <v>-2.1495953023797354E-4</v>
      </c>
      <c r="L4" s="7">
        <f>+(supply_chain_S5_PW2!B20*LCI_default_S5!AM29/LCI_default_S5!AB29)+(supply_chain_S5_PW2!B40*LCI_default_S5!AM59/LCI_default_S5!AB59)/LCIA_Methods!D12</f>
        <v>-4.3997993208727687E-3</v>
      </c>
      <c r="M4" s="7">
        <f>+(supply_chain_S5_PW2!B20*LCI_default_S5!AN29/LCI_default_S5!AB29)+(supply_chain_S5_PW2!B40*LCI_default_S5!AN59/LCI_default_S5!AB59)/LCIA_Methods!D13</f>
        <v>-4.3402967088210351</v>
      </c>
      <c r="N4" s="7">
        <f>+(supply_chain_S5_PW2!B20*LCI_default_S5!AO29/LCI_default_S5!AB29)+(supply_chain_S5_PW2!B40*LCI_default_S5!AO59/LCI_default_S5!AB59)/LCIA_Methods!D14</f>
        <v>-31.850075282854167</v>
      </c>
      <c r="O4" s="7">
        <f>+(supply_chain_S5_PW2!B20*LCI_default_S5!AP29/LCI_default_S5!AB29)+(supply_chain_S5_PW2!B40*LCI_default_S5!AP59/LCI_default_S5!AB59)/LCIA_Methods!D15</f>
        <v>-0.14091492077522372</v>
      </c>
      <c r="P4" s="7">
        <f>+(supply_chain_S5_PW2!B20*LCI_default_S5!AQ29/LCI_default_S5!AB29)+(supply_chain_S5_PW2!B40*LCI_default_S5!AQ59/LCI_default_S5!AB59)/LCIA_Methods!D16</f>
        <v>-1.0461687415798389E-3</v>
      </c>
      <c r="Q4" s="7">
        <f>+(supply_chain_S5_PW2!B20*LCI_default_S5!AR29/LCI_default_S5!AB29)+(supply_chain_S5_PW2!B40*LCI_default_S5!AR59/LCI_default_S5!AB59)/LCIA_Methods!D17</f>
        <v>-25.607658930370715</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OEV_Pathways_default_S5!B2*VLOOKUP("BWM",Waste_Generation_S5!A1:C100,3,FALSE)</f>
        <v>4.5896950736640102E-2</v>
      </c>
      <c r="C2" s="7">
        <f>OEV_Pathways_default_S5!C2*VLOOKUP("BWM",Waste_Generation_S5!A1:C100,3,FALSE)</f>
        <v>2.2764133215040466E-3</v>
      </c>
      <c r="D2" s="7">
        <f>OEV_Pathways_default_S5!D2*VLOOKUP("BWM",Waste_Generation_S5!A1:C100,3,FALSE)</f>
        <v>0.62822691440113854</v>
      </c>
      <c r="E2" s="7">
        <f>OEV_Pathways_default_S5!E2*VLOOKUP("BWM",Waste_Generation_S5!A1:C100,3,FALSE)</f>
        <v>-0.18661699354264624</v>
      </c>
      <c r="F2" s="7">
        <f>OEV_Pathways_default_S5!F2*VLOOKUP("BWM",Waste_Generation_S5!A1:C100,3,FALSE)</f>
        <v>4.6817556250994131E-2</v>
      </c>
      <c r="G2" s="7">
        <f>OEV_Pathways_default_S5!G2*VLOOKUP("BWM",Waste_Generation_S5!A1:C100,3,FALSE)</f>
        <v>4.9173074957409692E-3</v>
      </c>
      <c r="H2" s="7">
        <f>OEV_Pathways_default_S5!H2*VLOOKUP("BWM",Waste_Generation_S5!A1:C100,3,FALSE)</f>
        <v>7.4522308156881184E-2</v>
      </c>
      <c r="I2" s="7">
        <f>OEV_Pathways_default_S5!I2*VLOOKUP("BWM",Waste_Generation_S5!A1:C100,3,FALSE)</f>
        <v>8.5088241496253297E-2</v>
      </c>
      <c r="J2" s="7">
        <f>OEV_Pathways_default_S5!J2*VLOOKUP("BWM",Waste_Generation_S5!A1:C100,3,FALSE)</f>
        <v>0.11010693353934174</v>
      </c>
      <c r="K2" s="7">
        <f>OEV_Pathways_default_S5!K2*VLOOKUP("BWM",Waste_Generation_S5!A1:C100,3,FALSE)</f>
        <v>6.7565730625307907E-2</v>
      </c>
      <c r="L2" s="7">
        <f>OEV_Pathways_default_S5!L2*VLOOKUP("BWM",Waste_Generation_S5!A1:C100,3,FALSE)</f>
        <v>0.13782752355843039</v>
      </c>
      <c r="M2" s="7">
        <f>OEV_Pathways_default_S5!M2*VLOOKUP("BWM",Waste_Generation_S5!A1:C100,3,FALSE)</f>
        <v>0.63163476501495774</v>
      </c>
      <c r="N2" s="7">
        <f>OEV_Pathways_default_S5!N2*VLOOKUP("BWM",Waste_Generation_S5!A1:C100,3,FALSE)</f>
        <v>8.3482036143116542E-2</v>
      </c>
      <c r="O2" s="7">
        <f>OEV_Pathways_default_S5!O2*VLOOKUP("BWM",Waste_Generation_S5!A1:C100,3,FALSE)</f>
        <v>1.0122868903249342</v>
      </c>
      <c r="P2" s="7">
        <f>OEV_Pathways_default_S5!P2*VLOOKUP("BWM",Waste_Generation_S5!A1:C100,3,FALSE)</f>
        <v>5.9496814075125304E-2</v>
      </c>
      <c r="Q2" s="7">
        <f>OEV_Pathways_default_S5!Q2*VLOOKUP("BWM",Waste_Generation_S5!A1:C100,3,FALSE)</f>
        <v>6.7067317468998758E-2</v>
      </c>
    </row>
    <row r="3" spans="1:17" x14ac:dyDescent="0.35">
      <c r="A3" s="5" t="s">
        <v>2</v>
      </c>
      <c r="B3" s="7">
        <f>OEV_Pathways_default_S5!B3*VLOOKUP("PW1",Waste_Generation_S5!A1:C100,3,FALSE)</f>
        <v>9.3113595062142493E-3</v>
      </c>
      <c r="C3" s="7">
        <f>OEV_Pathways_default_S5!C3*VLOOKUP("PW1",Waste_Generation_S5!A1:C100,3,FALSE)</f>
        <v>4.7137351058894469E-4</v>
      </c>
      <c r="D3" s="7">
        <f>OEV_Pathways_default_S5!D3*VLOOKUP("PW1",Waste_Generation_S5!A1:C100,3,FALSE)</f>
        <v>0.13806881471603122</v>
      </c>
      <c r="E3" s="7">
        <f>OEV_Pathways_default_S5!E3*VLOOKUP("PW1",Waste_Generation_S5!A1:C100,3,FALSE)</f>
        <v>-2.5506257243049179E-2</v>
      </c>
      <c r="F3" s="7">
        <f>OEV_Pathways_default_S5!F3*VLOOKUP("PW1",Waste_Generation_S5!A1:C100,3,FALSE)</f>
        <v>9.221413166143588E-3</v>
      </c>
      <c r="G3" s="7">
        <f>OEV_Pathways_default_S5!G3*VLOOKUP("PW1",Waste_Generation_S5!A1:C100,3,FALSE)</f>
        <v>1.0154755738716326E-3</v>
      </c>
      <c r="H3" s="7">
        <f>OEV_Pathways_default_S5!H3*VLOOKUP("PW1",Waste_Generation_S5!A1:C100,3,FALSE)</f>
        <v>1.5834291439132449E-2</v>
      </c>
      <c r="I3" s="7">
        <f>OEV_Pathways_default_S5!I3*VLOOKUP("PW1",Waste_Generation_S5!A1:C100,3,FALSE)</f>
        <v>1.6703002473638456E-2</v>
      </c>
      <c r="J3" s="7">
        <f>OEV_Pathways_default_S5!J3*VLOOKUP("PW1",Waste_Generation_S5!A1:C100,3,FALSE)</f>
        <v>2.1453043995224765E-2</v>
      </c>
      <c r="K3" s="7">
        <f>OEV_Pathways_default_S5!K3*VLOOKUP("PW1",Waste_Generation_S5!A1:C100,3,FALSE)</f>
        <v>1.3685591902956776E-2</v>
      </c>
      <c r="L3" s="7">
        <f>OEV_Pathways_default_S5!L3*VLOOKUP("PW1",Waste_Generation_S5!A1:C100,3,FALSE)</f>
        <v>2.6845743675917147E-2</v>
      </c>
      <c r="M3" s="7">
        <f>OEV_Pathways_default_S5!M3*VLOOKUP("PW1",Waste_Generation_S5!A1:C100,3,FALSE)</f>
        <v>0.15584810408059066</v>
      </c>
      <c r="N3" s="7">
        <f>OEV_Pathways_default_S5!N3*VLOOKUP("PW1",Waste_Generation_S5!A1:C100,3,FALSE)</f>
        <v>1.8510954767625053E-2</v>
      </c>
      <c r="O3" s="7">
        <f>OEV_Pathways_default_S5!O3*VLOOKUP("PW1",Waste_Generation_S5!A1:C100,3,FALSE)</f>
        <v>0.20078702113113647</v>
      </c>
      <c r="P3" s="7">
        <f>OEV_Pathways_default_S5!P3*VLOOKUP("PW1",Waste_Generation_S5!A1:C100,3,FALSE)</f>
        <v>1.2603681847690945E-2</v>
      </c>
      <c r="Q3" s="7">
        <f>OEV_Pathways_default_S5!Q3*VLOOKUP("PW1",Waste_Generation_S5!A1:C100,3,FALSE)</f>
        <v>1.4011449327933103E-2</v>
      </c>
    </row>
    <row r="4" spans="1:17" x14ac:dyDescent="0.35">
      <c r="A4" s="5" t="s">
        <v>3</v>
      </c>
      <c r="B4" s="7">
        <f>OEV_Pathways_default_S5!B4*VLOOKUP("PW2",Waste_Generation_S5!A1:C100,3,FALSE)</f>
        <v>3.6585591230425846E-2</v>
      </c>
      <c r="C4" s="7">
        <f>OEV_Pathways_default_S5!C4*VLOOKUP("PW2",Waste_Generation_S5!A1:C100,3,FALSE)</f>
        <v>1.8050398109151016E-3</v>
      </c>
      <c r="D4" s="7">
        <f>OEV_Pathways_default_S5!D4*VLOOKUP("PW2",Waste_Generation_S5!A1:C100,3,FALSE)</f>
        <v>0.49015809968510726</v>
      </c>
      <c r="E4" s="7">
        <f>OEV_Pathways_default_S5!E4*VLOOKUP("PW2",Waste_Generation_S5!A1:C100,3,FALSE)</f>
        <v>-0.16111073629959705</v>
      </c>
      <c r="F4" s="7">
        <f>OEV_Pathways_default_S5!F4*VLOOKUP("PW2",Waste_Generation_S5!A1:C100,3,FALSE)</f>
        <v>3.7596143084850542E-2</v>
      </c>
      <c r="G4" s="7">
        <f>OEV_Pathways_default_S5!G4*VLOOKUP("PW2",Waste_Generation_S5!A1:C100,3,FALSE)</f>
        <v>3.9018319218693362E-3</v>
      </c>
      <c r="H4" s="7">
        <f>OEV_Pathways_default_S5!H4*VLOOKUP("PW2",Waste_Generation_S5!A1:C100,3,FALSE)</f>
        <v>5.8688016717748724E-2</v>
      </c>
      <c r="I4" s="7">
        <f>OEV_Pathways_default_S5!I4*VLOOKUP("PW2",Waste_Generation_S5!A1:C100,3,FALSE)</f>
        <v>6.8385239022614841E-2</v>
      </c>
      <c r="J4" s="7">
        <f>OEV_Pathways_default_S5!J4*VLOOKUP("PW2",Waste_Generation_S5!A1:C100,3,FALSE)</f>
        <v>8.8653889544116973E-2</v>
      </c>
      <c r="K4" s="7">
        <f>OEV_Pathways_default_S5!K4*VLOOKUP("PW2",Waste_Generation_S5!A1:C100,3,FALSE)</f>
        <v>5.3880138722351131E-2</v>
      </c>
      <c r="L4" s="7">
        <f>OEV_Pathways_default_S5!L4*VLOOKUP("PW2",Waste_Generation_S5!A1:C100,3,FALSE)</f>
        <v>0.11098177988251322</v>
      </c>
      <c r="M4" s="7">
        <f>OEV_Pathways_default_S5!M4*VLOOKUP("PW2",Waste_Generation_S5!A1:C100,3,FALSE)</f>
        <v>0.475786660934367</v>
      </c>
      <c r="N4" s="7">
        <f>OEV_Pathways_default_S5!N4*VLOOKUP("PW2",Waste_Generation_S5!A1:C100,3,FALSE)</f>
        <v>6.4971081375491471E-2</v>
      </c>
      <c r="O4" s="7">
        <f>OEV_Pathways_default_S5!O4*VLOOKUP("PW2",Waste_Generation_S5!A1:C100,3,FALSE)</f>
        <v>0.81149986919379768</v>
      </c>
      <c r="P4" s="7">
        <f>OEV_Pathways_default_S5!P4*VLOOKUP("PW2",Waste_Generation_S5!A1:C100,3,FALSE)</f>
        <v>4.6893132227434346E-2</v>
      </c>
      <c r="Q4" s="7">
        <f>OEV_Pathways_default_S5!Q4*VLOOKUP("PW2",Waste_Generation_S5!A1:C100,3,FALSE)</f>
        <v>5.3055868141065651E-2</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CA_Pathways_db1_default!B2-TUM_db1_default_Util!B2</f>
        <v>2.2611836098921452</v>
      </c>
      <c r="C2" s="7">
        <f>CA_Pathways_db1_default!C2-TUM_db1_default_Util!C2</f>
        <v>6.5607251936564939E-4</v>
      </c>
      <c r="D2" s="7">
        <f>CA_Pathways_db1_default!D2-TUM_db1_default_Util!D2</f>
        <v>6.4896759096012474E-2</v>
      </c>
      <c r="E2" s="7">
        <f>CA_Pathways_db1_default!E2-TUM_db1_default_Util!E2</f>
        <v>1.9769603379877251E-2</v>
      </c>
      <c r="F2" s="7">
        <f>CA_Pathways_db1_default!F2-TUM_db1_default_Util!F2</f>
        <v>2.0098996549229559E-2</v>
      </c>
      <c r="G2" s="7">
        <f>CA_Pathways_db1_default!G2-TUM_db1_default_Util!G2</f>
        <v>0.17135616769599288</v>
      </c>
      <c r="H2" s="7">
        <f>CA_Pathways_db1_default!H2-TUM_db1_default_Util!H2</f>
        <v>0.10187200694180668</v>
      </c>
      <c r="I2" s="7">
        <f>CA_Pathways_db1_default!I2-TUM_db1_default_Util!I2</f>
        <v>4.3997220767797759E-2</v>
      </c>
      <c r="J2" s="7">
        <f>CA_Pathways_db1_default!J2-TUM_db1_default_Util!J2</f>
        <v>0.1010592625339384</v>
      </c>
      <c r="K2" s="7">
        <f>CA_Pathways_db1_default!K2-TUM_db1_default_Util!K2</f>
        <v>8.899581110210907E-4</v>
      </c>
      <c r="L2" s="7">
        <f>CA_Pathways_db1_default!L2-TUM_db1_default_Util!L2</f>
        <v>1.1543032621678925E-2</v>
      </c>
      <c r="M2" s="7">
        <f>CA_Pathways_db1_default!M2-TUM_db1_default_Util!M2</f>
        <v>6.2397735463119357</v>
      </c>
      <c r="N2" s="7">
        <f>CA_Pathways_db1_default!N2-TUM_db1_default_Util!N2</f>
        <v>46.028344514812055</v>
      </c>
      <c r="O2" s="7">
        <f>CA_Pathways_db1_default!O2-TUM_db1_default_Util!O2</f>
        <v>0.19243492573125207</v>
      </c>
      <c r="P2" s="7">
        <f>CA_Pathways_db1_default!P2-TUM_db1_default_Util!P2</f>
        <v>3.784087359855093E-3</v>
      </c>
      <c r="Q2" s="7">
        <f>CA_Pathways_db1_default!Q2-TUM_db1_default_Util!Q2</f>
        <v>35.070787547347472</v>
      </c>
    </row>
    <row r="3" spans="1:17" x14ac:dyDescent="0.35">
      <c r="A3" s="5" t="s">
        <v>2</v>
      </c>
      <c r="B3" s="7">
        <f>CA_Pathways_db1_default!B3-TUM_db1_default_Util!B3</f>
        <v>0.69080543766380309</v>
      </c>
      <c r="C3" s="7">
        <f>CA_Pathways_db1_default!C3-TUM_db1_default_Util!C3</f>
        <v>-4.2424458297525121E-6</v>
      </c>
      <c r="D3" s="7">
        <f>CA_Pathways_db1_default!D3-TUM_db1_default_Util!D3</f>
        <v>-9.0336367648742041E-5</v>
      </c>
      <c r="E3" s="7">
        <f>CA_Pathways_db1_default!E3-TUM_db1_default_Util!E3</f>
        <v>-8.7927059679404824E-5</v>
      </c>
      <c r="F3" s="7">
        <f>CA_Pathways_db1_default!F3-TUM_db1_default_Util!F3</f>
        <v>7.9931498131753705E-5</v>
      </c>
      <c r="G3" s="7">
        <f>CA_Pathways_db1_default!G3-TUM_db1_default_Util!G3</f>
        <v>5.2317781880875519E-2</v>
      </c>
      <c r="H3" s="7">
        <f>CA_Pathways_db1_default!H3-TUM_db1_default_Util!H3</f>
        <v>7.7942970207872858E-2</v>
      </c>
      <c r="I3" s="7">
        <f>CA_Pathways_db1_default!I3-TUM_db1_default_Util!I3</f>
        <v>4.8159269861901433E-3</v>
      </c>
      <c r="J3" s="7">
        <f>CA_Pathways_db1_default!J3-TUM_db1_default_Util!J3</f>
        <v>1.9167493820958888E-2</v>
      </c>
      <c r="K3" s="7">
        <f>CA_Pathways_db1_default!K3-TUM_db1_default_Util!K3</f>
        <v>1.6041578493673911E-5</v>
      </c>
      <c r="L3" s="7">
        <f>CA_Pathways_db1_default!L3-TUM_db1_default_Util!L3</f>
        <v>1.6875776052534799E-3</v>
      </c>
      <c r="M3" s="7">
        <f>CA_Pathways_db1_default!M3-TUM_db1_default_Util!M3</f>
        <v>1.9176371798838965</v>
      </c>
      <c r="N3" s="7">
        <f>CA_Pathways_db1_default!N3-TUM_db1_default_Util!N3</f>
        <v>14.162382319353654</v>
      </c>
      <c r="O3" s="7">
        <f>CA_Pathways_db1_default!O3-TUM_db1_default_Util!O3</f>
        <v>5.9374130290552614E-2</v>
      </c>
      <c r="P3" s="7">
        <f>CA_Pathways_db1_default!P3-TUM_db1_default_Util!P3</f>
        <v>5.6102730769739046E-5</v>
      </c>
      <c r="Q3" s="7">
        <f>CA_Pathways_db1_default!Q3-TUM_db1_default_Util!Q3</f>
        <v>10.786205858460006</v>
      </c>
    </row>
    <row r="4" spans="1:17" x14ac:dyDescent="0.35">
      <c r="A4" s="5" t="s">
        <v>3</v>
      </c>
      <c r="B4" s="7">
        <f>CA_Pathways_db1_default!B4-TUM_db1_default_Util!B4</f>
        <v>1.5703781722283421</v>
      </c>
      <c r="C4" s="7">
        <f>CA_Pathways_db1_default!C4-TUM_db1_default_Util!C4</f>
        <v>6.6031496519540196E-4</v>
      </c>
      <c r="D4" s="7">
        <f>CA_Pathways_db1_default!D4-TUM_db1_default_Util!D4</f>
        <v>6.4987095463661215E-2</v>
      </c>
      <c r="E4" s="7">
        <f>CA_Pathways_db1_default!E4-TUM_db1_default_Util!E4</f>
        <v>1.9857530439556653E-2</v>
      </c>
      <c r="F4" s="7">
        <f>CA_Pathways_db1_default!F4-TUM_db1_default_Util!F4</f>
        <v>2.0019065051097802E-2</v>
      </c>
      <c r="G4" s="7">
        <f>CA_Pathways_db1_default!G4-TUM_db1_default_Util!G4</f>
        <v>0.11903838581511736</v>
      </c>
      <c r="H4" s="7">
        <f>CA_Pathways_db1_default!H4-TUM_db1_default_Util!H4</f>
        <v>2.3929036733933803E-2</v>
      </c>
      <c r="I4" s="7">
        <f>CA_Pathways_db1_default!I4-TUM_db1_default_Util!I4</f>
        <v>3.9181293781607618E-2</v>
      </c>
      <c r="J4" s="7">
        <f>CA_Pathways_db1_default!J4-TUM_db1_default_Util!J4</f>
        <v>8.1891768712979512E-2</v>
      </c>
      <c r="K4" s="7">
        <f>CA_Pathways_db1_default!K4-TUM_db1_default_Util!K4</f>
        <v>8.7391653252741688E-4</v>
      </c>
      <c r="L4" s="7">
        <f>CA_Pathways_db1_default!L4-TUM_db1_default_Util!L4</f>
        <v>9.8554550164254469E-3</v>
      </c>
      <c r="M4" s="7">
        <f>CA_Pathways_db1_default!M4-TUM_db1_default_Util!M4</f>
        <v>4.3221363664280394</v>
      </c>
      <c r="N4" s="7">
        <f>CA_Pathways_db1_default!N4-TUM_db1_default_Util!N4</f>
        <v>31.865962195458401</v>
      </c>
      <c r="O4" s="7">
        <f>CA_Pathways_db1_default!O4-TUM_db1_default_Util!O4</f>
        <v>0.13306079544069943</v>
      </c>
      <c r="P4" s="7">
        <f>CA_Pathways_db1_default!P4-TUM_db1_default_Util!P4</f>
        <v>3.7279846290853538E-3</v>
      </c>
      <c r="Q4" s="7">
        <f>CA_Pathways_db1_default!Q4-TUM_db1_default_Util!Q4</f>
        <v>24.284581688887474</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OEV_Pathways_db1_default!B2*VLOOKUP("BWM",Waste_Generation_S5!A1:C100,3,FALSE)</f>
        <v>4.5896950736640102E-2</v>
      </c>
      <c r="C2" s="7">
        <f>OEV_Pathways_db1_default!C2*VLOOKUP("BWM",Waste_Generation_S5!A1:C100,3,FALSE)</f>
        <v>2.2764133215040466E-3</v>
      </c>
      <c r="D2" s="7">
        <f>OEV_Pathways_db1_default!D2*VLOOKUP("BWM",Waste_Generation_S5!A1:C100,3,FALSE)</f>
        <v>0.62822691440113854</v>
      </c>
      <c r="E2" s="7">
        <f>OEV_Pathways_db1_default!E2*VLOOKUP("BWM",Waste_Generation_S5!A1:C100,3,FALSE)</f>
        <v>-0.18661699354264624</v>
      </c>
      <c r="F2" s="7">
        <f>OEV_Pathways_db1_default!F2*VLOOKUP("BWM",Waste_Generation_S5!A1:C100,3,FALSE)</f>
        <v>4.6817556250994131E-2</v>
      </c>
      <c r="G2" s="7">
        <f>OEV_Pathways_db1_default!G2*VLOOKUP("BWM",Waste_Generation_S5!A1:C100,3,FALSE)</f>
        <v>4.9173074957409692E-3</v>
      </c>
      <c r="H2" s="7">
        <f>OEV_Pathways_db1_default!H2*VLOOKUP("BWM",Waste_Generation_S5!A1:C100,3,FALSE)</f>
        <v>7.4522308156881184E-2</v>
      </c>
      <c r="I2" s="7">
        <f>OEV_Pathways_db1_default!I2*VLOOKUP("BWM",Waste_Generation_S5!A1:C100,3,FALSE)</f>
        <v>8.5088241496253297E-2</v>
      </c>
      <c r="J2" s="7">
        <f>OEV_Pathways_db1_default!J2*VLOOKUP("BWM",Waste_Generation_S5!A1:C100,3,FALSE)</f>
        <v>0.11010693353934174</v>
      </c>
      <c r="K2" s="7">
        <f>OEV_Pathways_db1_default!K2*VLOOKUP("BWM",Waste_Generation_S5!A1:C100,3,FALSE)</f>
        <v>6.7565730625307907E-2</v>
      </c>
      <c r="L2" s="7">
        <f>OEV_Pathways_db1_default!L2*VLOOKUP("BWM",Waste_Generation_S5!A1:C100,3,FALSE)</f>
        <v>0.13782752355843039</v>
      </c>
      <c r="M2" s="7">
        <f>OEV_Pathways_db1_default!M2*VLOOKUP("BWM",Waste_Generation_S5!A1:C100,3,FALSE)</f>
        <v>0.63163476501495774</v>
      </c>
      <c r="N2" s="7">
        <f>OEV_Pathways_db1_default!N2*VLOOKUP("BWM",Waste_Generation_S5!A1:C100,3,FALSE)</f>
        <v>8.3482036143116542E-2</v>
      </c>
      <c r="O2" s="7">
        <f>OEV_Pathways_db1_default!O2*VLOOKUP("BWM",Waste_Generation_S5!A1:C100,3,FALSE)</f>
        <v>1.0122868903249342</v>
      </c>
      <c r="P2" s="7">
        <f>OEV_Pathways_db1_default!P2*VLOOKUP("BWM",Waste_Generation_S5!A1:C100,3,FALSE)</f>
        <v>5.9496814075125304E-2</v>
      </c>
      <c r="Q2" s="7">
        <f>OEV_Pathways_db1_default!Q2*VLOOKUP("BWM",Waste_Generation_S5!A1:C100,3,FALSE)</f>
        <v>6.7067317468998758E-2</v>
      </c>
    </row>
    <row r="3" spans="1:17" x14ac:dyDescent="0.35">
      <c r="A3" s="5" t="s">
        <v>2</v>
      </c>
      <c r="B3" s="7">
        <f>OEV_Pathways_db1_default!B3*VLOOKUP("PW1",Waste_Generation_S5!A1:C100,3,FALSE)</f>
        <v>9.3113595062142493E-3</v>
      </c>
      <c r="C3" s="7">
        <f>OEV_Pathways_db1_default!C3*VLOOKUP("PW1",Waste_Generation_S5!A1:C100,3,FALSE)</f>
        <v>4.7137351058894469E-4</v>
      </c>
      <c r="D3" s="7">
        <f>OEV_Pathways_db1_default!D3*VLOOKUP("PW1",Waste_Generation_S5!A1:C100,3,FALSE)</f>
        <v>0.13806881471603122</v>
      </c>
      <c r="E3" s="7">
        <f>OEV_Pathways_db1_default!E3*VLOOKUP("PW1",Waste_Generation_S5!A1:C100,3,FALSE)</f>
        <v>-2.5506257243049179E-2</v>
      </c>
      <c r="F3" s="7">
        <f>OEV_Pathways_db1_default!F3*VLOOKUP("PW1",Waste_Generation_S5!A1:C100,3,FALSE)</f>
        <v>9.221413166143588E-3</v>
      </c>
      <c r="G3" s="7">
        <f>OEV_Pathways_db1_default!G3*VLOOKUP("PW1",Waste_Generation_S5!A1:C100,3,FALSE)</f>
        <v>1.0154755738716326E-3</v>
      </c>
      <c r="H3" s="7">
        <f>OEV_Pathways_db1_default!H3*VLOOKUP("PW1",Waste_Generation_S5!A1:C100,3,FALSE)</f>
        <v>1.5834291439132449E-2</v>
      </c>
      <c r="I3" s="7">
        <f>OEV_Pathways_db1_default!I3*VLOOKUP("PW1",Waste_Generation_S5!A1:C100,3,FALSE)</f>
        <v>1.6703002473638456E-2</v>
      </c>
      <c r="J3" s="7">
        <f>OEV_Pathways_db1_default!J3*VLOOKUP("PW1",Waste_Generation_S5!A1:C100,3,FALSE)</f>
        <v>2.1453043995224765E-2</v>
      </c>
      <c r="K3" s="7">
        <f>OEV_Pathways_db1_default!K3*VLOOKUP("PW1",Waste_Generation_S5!A1:C100,3,FALSE)</f>
        <v>1.3685591902956776E-2</v>
      </c>
      <c r="L3" s="7">
        <f>OEV_Pathways_db1_default!L3*VLOOKUP("PW1",Waste_Generation_S5!A1:C100,3,FALSE)</f>
        <v>2.6845743675917147E-2</v>
      </c>
      <c r="M3" s="7">
        <f>OEV_Pathways_db1_default!M3*VLOOKUP("PW1",Waste_Generation_S5!A1:C100,3,FALSE)</f>
        <v>0.15584810408059066</v>
      </c>
      <c r="N3" s="7">
        <f>OEV_Pathways_db1_default!N3*VLOOKUP("PW1",Waste_Generation_S5!A1:C100,3,FALSE)</f>
        <v>1.8510954767625053E-2</v>
      </c>
      <c r="O3" s="7">
        <f>OEV_Pathways_db1_default!O3*VLOOKUP("PW1",Waste_Generation_S5!A1:C100,3,FALSE)</f>
        <v>0.20078702113113647</v>
      </c>
      <c r="P3" s="7">
        <f>OEV_Pathways_db1_default!P3*VLOOKUP("PW1",Waste_Generation_S5!A1:C100,3,FALSE)</f>
        <v>1.2603681847690945E-2</v>
      </c>
      <c r="Q3" s="7">
        <f>OEV_Pathways_db1_default!Q3*VLOOKUP("PW1",Waste_Generation_S5!A1:C100,3,FALSE)</f>
        <v>1.4011449327933103E-2</v>
      </c>
    </row>
    <row r="4" spans="1:17" x14ac:dyDescent="0.35">
      <c r="A4" s="5" t="s">
        <v>3</v>
      </c>
      <c r="B4" s="7">
        <f>OEV_Pathways_db1_default!B4*VLOOKUP("PW2",Waste_Generation_S5!A1:C100,3,FALSE)</f>
        <v>3.6585591230425846E-2</v>
      </c>
      <c r="C4" s="7">
        <f>OEV_Pathways_db1_default!C4*VLOOKUP("PW2",Waste_Generation_S5!A1:C100,3,FALSE)</f>
        <v>1.8050398109151016E-3</v>
      </c>
      <c r="D4" s="7">
        <f>OEV_Pathways_db1_default!D4*VLOOKUP("PW2",Waste_Generation_S5!A1:C100,3,FALSE)</f>
        <v>0.49015809968510726</v>
      </c>
      <c r="E4" s="7">
        <f>OEV_Pathways_db1_default!E4*VLOOKUP("PW2",Waste_Generation_S5!A1:C100,3,FALSE)</f>
        <v>-0.16111073629959705</v>
      </c>
      <c r="F4" s="7">
        <f>OEV_Pathways_db1_default!F4*VLOOKUP("PW2",Waste_Generation_S5!A1:C100,3,FALSE)</f>
        <v>3.7596143084850542E-2</v>
      </c>
      <c r="G4" s="7">
        <f>OEV_Pathways_db1_default!G4*VLOOKUP("PW2",Waste_Generation_S5!A1:C100,3,FALSE)</f>
        <v>3.9018319218693362E-3</v>
      </c>
      <c r="H4" s="7">
        <f>OEV_Pathways_db1_default!H4*VLOOKUP("PW2",Waste_Generation_S5!A1:C100,3,FALSE)</f>
        <v>5.8688016717748724E-2</v>
      </c>
      <c r="I4" s="7">
        <f>OEV_Pathways_db1_default!I4*VLOOKUP("PW2",Waste_Generation_S5!A1:C100,3,FALSE)</f>
        <v>6.8385239022614841E-2</v>
      </c>
      <c r="J4" s="7">
        <f>OEV_Pathways_db1_default!J4*VLOOKUP("PW2",Waste_Generation_S5!A1:C100,3,FALSE)</f>
        <v>8.8653889544116973E-2</v>
      </c>
      <c r="K4" s="7">
        <f>OEV_Pathways_db1_default!K4*VLOOKUP("PW2",Waste_Generation_S5!A1:C100,3,FALSE)</f>
        <v>5.3880138722351131E-2</v>
      </c>
      <c r="L4" s="7">
        <f>OEV_Pathways_db1_default!L4*VLOOKUP("PW2",Waste_Generation_S5!A1:C100,3,FALSE)</f>
        <v>0.11098177988251322</v>
      </c>
      <c r="M4" s="7">
        <f>OEV_Pathways_db1_default!M4*VLOOKUP("PW2",Waste_Generation_S5!A1:C100,3,FALSE)</f>
        <v>0.475786660934367</v>
      </c>
      <c r="N4" s="7">
        <f>OEV_Pathways_db1_default!N4*VLOOKUP("PW2",Waste_Generation_S5!A1:C100,3,FALSE)</f>
        <v>6.4971081375491471E-2</v>
      </c>
      <c r="O4" s="7">
        <f>OEV_Pathways_db1_default!O4*VLOOKUP("PW2",Waste_Generation_S5!A1:C100,3,FALSE)</f>
        <v>0.81149986919379768</v>
      </c>
      <c r="P4" s="7">
        <f>OEV_Pathways_db1_default!P4*VLOOKUP("PW2",Waste_Generation_S5!A1:C100,3,FALSE)</f>
        <v>4.6893132227434346E-2</v>
      </c>
      <c r="Q4" s="7">
        <f>OEV_Pathways_db1_default!Q4*VLOOKUP("PW2",Waste_Generation_S5!A1:C100,3,FALSE)</f>
        <v>5.3055868141065651E-2</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CA_Pathways_db1_S1!B2-TUM_db1_S1_Util!B2</f>
        <v>2.2611836098921452</v>
      </c>
      <c r="C2" s="7">
        <f>CA_Pathways_db1_S1!C2-TUM_db1_S1_Util!C2</f>
        <v>6.5607251936564939E-4</v>
      </c>
      <c r="D2" s="7">
        <f>CA_Pathways_db1_S1!D2-TUM_db1_S1_Util!D2</f>
        <v>6.4896759096012474E-2</v>
      </c>
      <c r="E2" s="7">
        <f>CA_Pathways_db1_S1!E2-TUM_db1_S1_Util!E2</f>
        <v>1.9769603379877251E-2</v>
      </c>
      <c r="F2" s="7">
        <f>CA_Pathways_db1_S1!F2-TUM_db1_S1_Util!F2</f>
        <v>2.0098996549229559E-2</v>
      </c>
      <c r="G2" s="7">
        <f>CA_Pathways_db1_S1!G2-TUM_db1_S1_Util!G2</f>
        <v>0.17135616769599288</v>
      </c>
      <c r="H2" s="7">
        <f>CA_Pathways_db1_S1!H2-TUM_db1_S1_Util!H2</f>
        <v>0.10187200694180668</v>
      </c>
      <c r="I2" s="7">
        <f>CA_Pathways_db1_S1!I2-TUM_db1_S1_Util!I2</f>
        <v>4.3997220767797759E-2</v>
      </c>
      <c r="J2" s="7">
        <f>CA_Pathways_db1_S1!J2-TUM_db1_S1_Util!J2</f>
        <v>0.1010592625339384</v>
      </c>
      <c r="K2" s="7">
        <f>CA_Pathways_db1_S1!K2-TUM_db1_S1_Util!K2</f>
        <v>8.899581110210907E-4</v>
      </c>
      <c r="L2" s="7">
        <f>CA_Pathways_db1_S1!L2-TUM_db1_S1_Util!L2</f>
        <v>1.1543032621678925E-2</v>
      </c>
      <c r="M2" s="7">
        <f>CA_Pathways_db1_S1!M2-TUM_db1_S1_Util!M2</f>
        <v>6.2397735463119357</v>
      </c>
      <c r="N2" s="7">
        <f>CA_Pathways_db1_S1!N2-TUM_db1_S1_Util!N2</f>
        <v>46.028344514812055</v>
      </c>
      <c r="O2" s="7">
        <f>CA_Pathways_db1_S1!O2-TUM_db1_S1_Util!O2</f>
        <v>0.19243492573125207</v>
      </c>
      <c r="P2" s="7">
        <f>CA_Pathways_db1_S1!P2-TUM_db1_S1_Util!P2</f>
        <v>3.784087359855093E-3</v>
      </c>
      <c r="Q2" s="7">
        <f>CA_Pathways_db1_S1!Q2-TUM_db1_S1_Util!Q2</f>
        <v>35.070787547347472</v>
      </c>
    </row>
    <row r="3" spans="1:17" x14ac:dyDescent="0.35">
      <c r="A3" s="5" t="s">
        <v>2</v>
      </c>
      <c r="B3" s="7">
        <f>CA_Pathways_db1_S1!B3-TUM_db1_S1_Util!B3</f>
        <v>0.69080543766380309</v>
      </c>
      <c r="C3" s="7">
        <f>CA_Pathways_db1_S1!C3-TUM_db1_S1_Util!C3</f>
        <v>-4.2424458297525121E-6</v>
      </c>
      <c r="D3" s="7">
        <f>CA_Pathways_db1_S1!D3-TUM_db1_S1_Util!D3</f>
        <v>-9.0336367648742041E-5</v>
      </c>
      <c r="E3" s="7">
        <f>CA_Pathways_db1_S1!E3-TUM_db1_S1_Util!E3</f>
        <v>-8.7927059679404824E-5</v>
      </c>
      <c r="F3" s="7">
        <f>CA_Pathways_db1_S1!F3-TUM_db1_S1_Util!F3</f>
        <v>7.9931498131753705E-5</v>
      </c>
      <c r="G3" s="7">
        <f>CA_Pathways_db1_S1!G3-TUM_db1_S1_Util!G3</f>
        <v>5.2317781880875519E-2</v>
      </c>
      <c r="H3" s="7">
        <f>CA_Pathways_db1_S1!H3-TUM_db1_S1_Util!H3</f>
        <v>7.7942970207872858E-2</v>
      </c>
      <c r="I3" s="7">
        <f>CA_Pathways_db1_S1!I3-TUM_db1_S1_Util!I3</f>
        <v>4.8159269861901433E-3</v>
      </c>
      <c r="J3" s="7">
        <f>CA_Pathways_db1_S1!J3-TUM_db1_S1_Util!J3</f>
        <v>1.9167493820958888E-2</v>
      </c>
      <c r="K3" s="7">
        <f>CA_Pathways_db1_S1!K3-TUM_db1_S1_Util!K3</f>
        <v>1.6041578493673911E-5</v>
      </c>
      <c r="L3" s="7">
        <f>CA_Pathways_db1_S1!L3-TUM_db1_S1_Util!L3</f>
        <v>1.6875776052534799E-3</v>
      </c>
      <c r="M3" s="7">
        <f>CA_Pathways_db1_S1!M3-TUM_db1_S1_Util!M3</f>
        <v>1.9176371798838965</v>
      </c>
      <c r="N3" s="7">
        <f>CA_Pathways_db1_S1!N3-TUM_db1_S1_Util!N3</f>
        <v>14.162382319353654</v>
      </c>
      <c r="O3" s="7">
        <f>CA_Pathways_db1_S1!O3-TUM_db1_S1_Util!O3</f>
        <v>5.9374130290552614E-2</v>
      </c>
      <c r="P3" s="7">
        <f>CA_Pathways_db1_S1!P3-TUM_db1_S1_Util!P3</f>
        <v>5.6102730769739046E-5</v>
      </c>
      <c r="Q3" s="7">
        <f>CA_Pathways_db1_S1!Q3-TUM_db1_S1_Util!Q3</f>
        <v>10.786205858460006</v>
      </c>
    </row>
    <row r="4" spans="1:17" x14ac:dyDescent="0.35">
      <c r="A4" s="5" t="s">
        <v>3</v>
      </c>
      <c r="B4" s="7">
        <f>CA_Pathways_db1_S1!B4-TUM_db1_S1_Util!B4</f>
        <v>1.5703781722283421</v>
      </c>
      <c r="C4" s="7">
        <f>CA_Pathways_db1_S1!C4-TUM_db1_S1_Util!C4</f>
        <v>6.6031496519540196E-4</v>
      </c>
      <c r="D4" s="7">
        <f>CA_Pathways_db1_S1!D4-TUM_db1_S1_Util!D4</f>
        <v>6.4987095463661215E-2</v>
      </c>
      <c r="E4" s="7">
        <f>CA_Pathways_db1_S1!E4-TUM_db1_S1_Util!E4</f>
        <v>1.9857530439556653E-2</v>
      </c>
      <c r="F4" s="7">
        <f>CA_Pathways_db1_S1!F4-TUM_db1_S1_Util!F4</f>
        <v>2.0019065051097802E-2</v>
      </c>
      <c r="G4" s="7">
        <f>CA_Pathways_db1_S1!G4-TUM_db1_S1_Util!G4</f>
        <v>0.11903838581511736</v>
      </c>
      <c r="H4" s="7">
        <f>CA_Pathways_db1_S1!H4-TUM_db1_S1_Util!H4</f>
        <v>2.3929036733933803E-2</v>
      </c>
      <c r="I4" s="7">
        <f>CA_Pathways_db1_S1!I4-TUM_db1_S1_Util!I4</f>
        <v>3.9181293781607618E-2</v>
      </c>
      <c r="J4" s="7">
        <f>CA_Pathways_db1_S1!J4-TUM_db1_S1_Util!J4</f>
        <v>8.1891768712979512E-2</v>
      </c>
      <c r="K4" s="7">
        <f>CA_Pathways_db1_S1!K4-TUM_db1_S1_Util!K4</f>
        <v>8.7391653252741688E-4</v>
      </c>
      <c r="L4" s="7">
        <f>CA_Pathways_db1_S1!L4-TUM_db1_S1_Util!L4</f>
        <v>9.8554550164254469E-3</v>
      </c>
      <c r="M4" s="7">
        <f>CA_Pathways_db1_S1!M4-TUM_db1_S1_Util!M4</f>
        <v>4.3221363664280394</v>
      </c>
      <c r="N4" s="7">
        <f>CA_Pathways_db1_S1!N4-TUM_db1_S1_Util!N4</f>
        <v>31.865962195458401</v>
      </c>
      <c r="O4" s="7">
        <f>CA_Pathways_db1_S1!O4-TUM_db1_S1_Util!O4</f>
        <v>0.13306079544069943</v>
      </c>
      <c r="P4" s="7">
        <f>CA_Pathways_db1_S1!P4-TUM_db1_S1_Util!P4</f>
        <v>3.7279846290853538E-3</v>
      </c>
      <c r="Q4" s="7">
        <f>CA_Pathways_db1_S1!Q4-TUM_db1_S1_Util!Q4</f>
        <v>24.284581688887474</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OEV_Pathways_db1_S1!B2*VLOOKUP("BWM",Waste_Generation_S5!A1:C100,3,FALSE)</f>
        <v>4.5896950736640102E-2</v>
      </c>
      <c r="C2" s="7">
        <f>OEV_Pathways_db1_S1!C2*VLOOKUP("BWM",Waste_Generation_S5!A1:C100,3,FALSE)</f>
        <v>2.2764133215040466E-3</v>
      </c>
      <c r="D2" s="7">
        <f>OEV_Pathways_db1_S1!D2*VLOOKUP("BWM",Waste_Generation_S5!A1:C100,3,FALSE)</f>
        <v>0.62822691440113854</v>
      </c>
      <c r="E2" s="7">
        <f>OEV_Pathways_db1_S1!E2*VLOOKUP("BWM",Waste_Generation_S5!A1:C100,3,FALSE)</f>
        <v>-0.18661699354264624</v>
      </c>
      <c r="F2" s="7">
        <f>OEV_Pathways_db1_S1!F2*VLOOKUP("BWM",Waste_Generation_S5!A1:C100,3,FALSE)</f>
        <v>4.6817556250994131E-2</v>
      </c>
      <c r="G2" s="7">
        <f>OEV_Pathways_db1_S1!G2*VLOOKUP("BWM",Waste_Generation_S5!A1:C100,3,FALSE)</f>
        <v>4.9173074957409692E-3</v>
      </c>
      <c r="H2" s="7">
        <f>OEV_Pathways_db1_S1!H2*VLOOKUP("BWM",Waste_Generation_S5!A1:C100,3,FALSE)</f>
        <v>7.4522308156881184E-2</v>
      </c>
      <c r="I2" s="7">
        <f>OEV_Pathways_db1_S1!I2*VLOOKUP("BWM",Waste_Generation_S5!A1:C100,3,FALSE)</f>
        <v>8.5088241496253297E-2</v>
      </c>
      <c r="J2" s="7">
        <f>OEV_Pathways_db1_S1!J2*VLOOKUP("BWM",Waste_Generation_S5!A1:C100,3,FALSE)</f>
        <v>0.11010693353934174</v>
      </c>
      <c r="K2" s="7">
        <f>OEV_Pathways_db1_S1!K2*VLOOKUP("BWM",Waste_Generation_S5!A1:C100,3,FALSE)</f>
        <v>6.7565730625307907E-2</v>
      </c>
      <c r="L2" s="7">
        <f>OEV_Pathways_db1_S1!L2*VLOOKUP("BWM",Waste_Generation_S5!A1:C100,3,FALSE)</f>
        <v>0.13782752355843039</v>
      </c>
      <c r="M2" s="7">
        <f>OEV_Pathways_db1_S1!M2*VLOOKUP("BWM",Waste_Generation_S5!A1:C100,3,FALSE)</f>
        <v>0.63163476501495774</v>
      </c>
      <c r="N2" s="7">
        <f>OEV_Pathways_db1_S1!N2*VLOOKUP("BWM",Waste_Generation_S5!A1:C100,3,FALSE)</f>
        <v>8.3482036143116542E-2</v>
      </c>
      <c r="O2" s="7">
        <f>OEV_Pathways_db1_S1!O2*VLOOKUP("BWM",Waste_Generation_S5!A1:C100,3,FALSE)</f>
        <v>1.0122868903249342</v>
      </c>
      <c r="P2" s="7">
        <f>OEV_Pathways_db1_S1!P2*VLOOKUP("BWM",Waste_Generation_S5!A1:C100,3,FALSE)</f>
        <v>5.9496814075125304E-2</v>
      </c>
      <c r="Q2" s="7">
        <f>OEV_Pathways_db1_S1!Q2*VLOOKUP("BWM",Waste_Generation_S5!A1:C100,3,FALSE)</f>
        <v>6.7067317468998758E-2</v>
      </c>
    </row>
    <row r="3" spans="1:17" x14ac:dyDescent="0.35">
      <c r="A3" s="5" t="s">
        <v>2</v>
      </c>
      <c r="B3" s="7">
        <f>OEV_Pathways_db1_S1!B3*VLOOKUP("PW1",Waste_Generation_S5!A1:C100,3,FALSE)</f>
        <v>9.3113595062142493E-3</v>
      </c>
      <c r="C3" s="7">
        <f>OEV_Pathways_db1_S1!C3*VLOOKUP("PW1",Waste_Generation_S5!A1:C100,3,FALSE)</f>
        <v>4.7137351058894469E-4</v>
      </c>
      <c r="D3" s="7">
        <f>OEV_Pathways_db1_S1!D3*VLOOKUP("PW1",Waste_Generation_S5!A1:C100,3,FALSE)</f>
        <v>0.13806881471603122</v>
      </c>
      <c r="E3" s="7">
        <f>OEV_Pathways_db1_S1!E3*VLOOKUP("PW1",Waste_Generation_S5!A1:C100,3,FALSE)</f>
        <v>-2.5506257243049179E-2</v>
      </c>
      <c r="F3" s="7">
        <f>OEV_Pathways_db1_S1!F3*VLOOKUP("PW1",Waste_Generation_S5!A1:C100,3,FALSE)</f>
        <v>9.221413166143588E-3</v>
      </c>
      <c r="G3" s="7">
        <f>OEV_Pathways_db1_S1!G3*VLOOKUP("PW1",Waste_Generation_S5!A1:C100,3,FALSE)</f>
        <v>1.0154755738716326E-3</v>
      </c>
      <c r="H3" s="7">
        <f>OEV_Pathways_db1_S1!H3*VLOOKUP("PW1",Waste_Generation_S5!A1:C100,3,FALSE)</f>
        <v>1.5834291439132449E-2</v>
      </c>
      <c r="I3" s="7">
        <f>OEV_Pathways_db1_S1!I3*VLOOKUP("PW1",Waste_Generation_S5!A1:C100,3,FALSE)</f>
        <v>1.6703002473638456E-2</v>
      </c>
      <c r="J3" s="7">
        <f>OEV_Pathways_db1_S1!J3*VLOOKUP("PW1",Waste_Generation_S5!A1:C100,3,FALSE)</f>
        <v>2.1453043995224765E-2</v>
      </c>
      <c r="K3" s="7">
        <f>OEV_Pathways_db1_S1!K3*VLOOKUP("PW1",Waste_Generation_S5!A1:C100,3,FALSE)</f>
        <v>1.3685591902956776E-2</v>
      </c>
      <c r="L3" s="7">
        <f>OEV_Pathways_db1_S1!L3*VLOOKUP("PW1",Waste_Generation_S5!A1:C100,3,FALSE)</f>
        <v>2.6845743675917147E-2</v>
      </c>
      <c r="M3" s="7">
        <f>OEV_Pathways_db1_S1!M3*VLOOKUP("PW1",Waste_Generation_S5!A1:C100,3,FALSE)</f>
        <v>0.15584810408059066</v>
      </c>
      <c r="N3" s="7">
        <f>OEV_Pathways_db1_S1!N3*VLOOKUP("PW1",Waste_Generation_S5!A1:C100,3,FALSE)</f>
        <v>1.8510954767625053E-2</v>
      </c>
      <c r="O3" s="7">
        <f>OEV_Pathways_db1_S1!O3*VLOOKUP("PW1",Waste_Generation_S5!A1:C100,3,FALSE)</f>
        <v>0.20078702113113647</v>
      </c>
      <c r="P3" s="7">
        <f>OEV_Pathways_db1_S1!P3*VLOOKUP("PW1",Waste_Generation_S5!A1:C100,3,FALSE)</f>
        <v>1.2603681847690945E-2</v>
      </c>
      <c r="Q3" s="7">
        <f>OEV_Pathways_db1_S1!Q3*VLOOKUP("PW1",Waste_Generation_S5!A1:C100,3,FALSE)</f>
        <v>1.4011449327933103E-2</v>
      </c>
    </row>
    <row r="4" spans="1:17" x14ac:dyDescent="0.35">
      <c r="A4" s="5" t="s">
        <v>3</v>
      </c>
      <c r="B4" s="7">
        <f>OEV_Pathways_db1_S1!B4*VLOOKUP("PW2",Waste_Generation_S5!A1:C100,3,FALSE)</f>
        <v>3.6585591230425846E-2</v>
      </c>
      <c r="C4" s="7">
        <f>OEV_Pathways_db1_S1!C4*VLOOKUP("PW2",Waste_Generation_S5!A1:C100,3,FALSE)</f>
        <v>1.8050398109151016E-3</v>
      </c>
      <c r="D4" s="7">
        <f>OEV_Pathways_db1_S1!D4*VLOOKUP("PW2",Waste_Generation_S5!A1:C100,3,FALSE)</f>
        <v>0.49015809968510726</v>
      </c>
      <c r="E4" s="7">
        <f>OEV_Pathways_db1_S1!E4*VLOOKUP("PW2",Waste_Generation_S5!A1:C100,3,FALSE)</f>
        <v>-0.16111073629959705</v>
      </c>
      <c r="F4" s="7">
        <f>OEV_Pathways_db1_S1!F4*VLOOKUP("PW2",Waste_Generation_S5!A1:C100,3,FALSE)</f>
        <v>3.7596143084850542E-2</v>
      </c>
      <c r="G4" s="7">
        <f>OEV_Pathways_db1_S1!G4*VLOOKUP("PW2",Waste_Generation_S5!A1:C100,3,FALSE)</f>
        <v>3.9018319218693362E-3</v>
      </c>
      <c r="H4" s="7">
        <f>OEV_Pathways_db1_S1!H4*VLOOKUP("PW2",Waste_Generation_S5!A1:C100,3,FALSE)</f>
        <v>5.8688016717748724E-2</v>
      </c>
      <c r="I4" s="7">
        <f>OEV_Pathways_db1_S1!I4*VLOOKUP("PW2",Waste_Generation_S5!A1:C100,3,FALSE)</f>
        <v>6.8385239022614841E-2</v>
      </c>
      <c r="J4" s="7">
        <f>OEV_Pathways_db1_S1!J4*VLOOKUP("PW2",Waste_Generation_S5!A1:C100,3,FALSE)</f>
        <v>8.8653889544116973E-2</v>
      </c>
      <c r="K4" s="7">
        <f>OEV_Pathways_db1_S1!K4*VLOOKUP("PW2",Waste_Generation_S5!A1:C100,3,FALSE)</f>
        <v>5.3880138722351131E-2</v>
      </c>
      <c r="L4" s="7">
        <f>OEV_Pathways_db1_S1!L4*VLOOKUP("PW2",Waste_Generation_S5!A1:C100,3,FALSE)</f>
        <v>0.11098177988251322</v>
      </c>
      <c r="M4" s="7">
        <f>OEV_Pathways_db1_S1!M4*VLOOKUP("PW2",Waste_Generation_S5!A1:C100,3,FALSE)</f>
        <v>0.475786660934367</v>
      </c>
      <c r="N4" s="7">
        <f>OEV_Pathways_db1_S1!N4*VLOOKUP("PW2",Waste_Generation_S5!A1:C100,3,FALSE)</f>
        <v>6.4971081375491471E-2</v>
      </c>
      <c r="O4" s="7">
        <f>OEV_Pathways_db1_S1!O4*VLOOKUP("PW2",Waste_Generation_S5!A1:C100,3,FALSE)</f>
        <v>0.81149986919379768</v>
      </c>
      <c r="P4" s="7">
        <f>OEV_Pathways_db1_S1!P4*VLOOKUP("PW2",Waste_Generation_S5!A1:C100,3,FALSE)</f>
        <v>4.6893132227434346E-2</v>
      </c>
      <c r="Q4" s="7">
        <f>OEV_Pathways_db1_S1!Q4*VLOOKUP("PW2",Waste_Generation_S5!A1:C100,3,FALSE)</f>
        <v>5.3055868141065651E-2</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CA_Pathways_db1_S2!B2-TUM_db1_S2_Util!B2</f>
        <v>2.2611836098921452</v>
      </c>
      <c r="C2" s="7">
        <f>CA_Pathways_db1_S2!C2-TUM_db1_S2_Util!C2</f>
        <v>6.5607251936564939E-4</v>
      </c>
      <c r="D2" s="7">
        <f>CA_Pathways_db1_S2!D2-TUM_db1_S2_Util!D2</f>
        <v>6.4896759096012474E-2</v>
      </c>
      <c r="E2" s="7">
        <f>CA_Pathways_db1_S2!E2-TUM_db1_S2_Util!E2</f>
        <v>1.9769603379877251E-2</v>
      </c>
      <c r="F2" s="7">
        <f>CA_Pathways_db1_S2!F2-TUM_db1_S2_Util!F2</f>
        <v>2.0098996549229559E-2</v>
      </c>
      <c r="G2" s="7">
        <f>CA_Pathways_db1_S2!G2-TUM_db1_S2_Util!G2</f>
        <v>0.17135616769599288</v>
      </c>
      <c r="H2" s="7">
        <f>CA_Pathways_db1_S2!H2-TUM_db1_S2_Util!H2</f>
        <v>0.10187200694180668</v>
      </c>
      <c r="I2" s="7">
        <f>CA_Pathways_db1_S2!I2-TUM_db1_S2_Util!I2</f>
        <v>4.3997220767797759E-2</v>
      </c>
      <c r="J2" s="7">
        <f>CA_Pathways_db1_S2!J2-TUM_db1_S2_Util!J2</f>
        <v>0.1010592625339384</v>
      </c>
      <c r="K2" s="7">
        <f>CA_Pathways_db1_S2!K2-TUM_db1_S2_Util!K2</f>
        <v>8.899581110210907E-4</v>
      </c>
      <c r="L2" s="7">
        <f>CA_Pathways_db1_S2!L2-TUM_db1_S2_Util!L2</f>
        <v>1.1543032621678925E-2</v>
      </c>
      <c r="M2" s="7">
        <f>CA_Pathways_db1_S2!M2-TUM_db1_S2_Util!M2</f>
        <v>6.2397735463119357</v>
      </c>
      <c r="N2" s="7">
        <f>CA_Pathways_db1_S2!N2-TUM_db1_S2_Util!N2</f>
        <v>46.028344514812055</v>
      </c>
      <c r="O2" s="7">
        <f>CA_Pathways_db1_S2!O2-TUM_db1_S2_Util!O2</f>
        <v>0.19243492573125207</v>
      </c>
      <c r="P2" s="7">
        <f>CA_Pathways_db1_S2!P2-TUM_db1_S2_Util!P2</f>
        <v>3.784087359855093E-3</v>
      </c>
      <c r="Q2" s="7">
        <f>CA_Pathways_db1_S2!Q2-TUM_db1_S2_Util!Q2</f>
        <v>35.070787547347472</v>
      </c>
    </row>
    <row r="3" spans="1:17" x14ac:dyDescent="0.35">
      <c r="A3" s="5" t="s">
        <v>2</v>
      </c>
      <c r="B3" s="7">
        <f>CA_Pathways_db1_S2!B3-TUM_db1_S2_Util!B3</f>
        <v>0.69080543766380309</v>
      </c>
      <c r="C3" s="7">
        <f>CA_Pathways_db1_S2!C3-TUM_db1_S2_Util!C3</f>
        <v>-4.2424458297525121E-6</v>
      </c>
      <c r="D3" s="7">
        <f>CA_Pathways_db1_S2!D3-TUM_db1_S2_Util!D3</f>
        <v>-9.0336367648742041E-5</v>
      </c>
      <c r="E3" s="7">
        <f>CA_Pathways_db1_S2!E3-TUM_db1_S2_Util!E3</f>
        <v>-8.7927059679404824E-5</v>
      </c>
      <c r="F3" s="7">
        <f>CA_Pathways_db1_S2!F3-TUM_db1_S2_Util!F3</f>
        <v>7.9931498131753705E-5</v>
      </c>
      <c r="G3" s="7">
        <f>CA_Pathways_db1_S2!G3-TUM_db1_S2_Util!G3</f>
        <v>5.2317781880875519E-2</v>
      </c>
      <c r="H3" s="7">
        <f>CA_Pathways_db1_S2!H3-TUM_db1_S2_Util!H3</f>
        <v>7.7942970207872858E-2</v>
      </c>
      <c r="I3" s="7">
        <f>CA_Pathways_db1_S2!I3-TUM_db1_S2_Util!I3</f>
        <v>4.8159269861901433E-3</v>
      </c>
      <c r="J3" s="7">
        <f>CA_Pathways_db1_S2!J3-TUM_db1_S2_Util!J3</f>
        <v>1.9167493820958888E-2</v>
      </c>
      <c r="K3" s="7">
        <f>CA_Pathways_db1_S2!K3-TUM_db1_S2_Util!K3</f>
        <v>1.6041578493673911E-5</v>
      </c>
      <c r="L3" s="7">
        <f>CA_Pathways_db1_S2!L3-TUM_db1_S2_Util!L3</f>
        <v>1.6875776052534799E-3</v>
      </c>
      <c r="M3" s="7">
        <f>CA_Pathways_db1_S2!M3-TUM_db1_S2_Util!M3</f>
        <v>1.9176371798838965</v>
      </c>
      <c r="N3" s="7">
        <f>CA_Pathways_db1_S2!N3-TUM_db1_S2_Util!N3</f>
        <v>14.162382319353654</v>
      </c>
      <c r="O3" s="7">
        <f>CA_Pathways_db1_S2!O3-TUM_db1_S2_Util!O3</f>
        <v>5.9374130290552614E-2</v>
      </c>
      <c r="P3" s="7">
        <f>CA_Pathways_db1_S2!P3-TUM_db1_S2_Util!P3</f>
        <v>5.6102730769739046E-5</v>
      </c>
      <c r="Q3" s="7">
        <f>CA_Pathways_db1_S2!Q3-TUM_db1_S2_Util!Q3</f>
        <v>10.786205858460006</v>
      </c>
    </row>
    <row r="4" spans="1:17" x14ac:dyDescent="0.35">
      <c r="A4" s="5" t="s">
        <v>3</v>
      </c>
      <c r="B4" s="7">
        <f>CA_Pathways_db1_S2!B4-TUM_db1_S2_Util!B4</f>
        <v>1.5703781722283421</v>
      </c>
      <c r="C4" s="7">
        <f>CA_Pathways_db1_S2!C4-TUM_db1_S2_Util!C4</f>
        <v>6.6031496519540196E-4</v>
      </c>
      <c r="D4" s="7">
        <f>CA_Pathways_db1_S2!D4-TUM_db1_S2_Util!D4</f>
        <v>6.4987095463661215E-2</v>
      </c>
      <c r="E4" s="7">
        <f>CA_Pathways_db1_S2!E4-TUM_db1_S2_Util!E4</f>
        <v>1.9857530439556653E-2</v>
      </c>
      <c r="F4" s="7">
        <f>CA_Pathways_db1_S2!F4-TUM_db1_S2_Util!F4</f>
        <v>2.0019065051097802E-2</v>
      </c>
      <c r="G4" s="7">
        <f>CA_Pathways_db1_S2!G4-TUM_db1_S2_Util!G4</f>
        <v>0.11903838581511736</v>
      </c>
      <c r="H4" s="7">
        <f>CA_Pathways_db1_S2!H4-TUM_db1_S2_Util!H4</f>
        <v>2.3929036733933803E-2</v>
      </c>
      <c r="I4" s="7">
        <f>CA_Pathways_db1_S2!I4-TUM_db1_S2_Util!I4</f>
        <v>3.9181293781607618E-2</v>
      </c>
      <c r="J4" s="7">
        <f>CA_Pathways_db1_S2!J4-TUM_db1_S2_Util!J4</f>
        <v>8.1891768712979512E-2</v>
      </c>
      <c r="K4" s="7">
        <f>CA_Pathways_db1_S2!K4-TUM_db1_S2_Util!K4</f>
        <v>8.7391653252741688E-4</v>
      </c>
      <c r="L4" s="7">
        <f>CA_Pathways_db1_S2!L4-TUM_db1_S2_Util!L4</f>
        <v>9.8554550164254469E-3</v>
      </c>
      <c r="M4" s="7">
        <f>CA_Pathways_db1_S2!M4-TUM_db1_S2_Util!M4</f>
        <v>4.3221363664280394</v>
      </c>
      <c r="N4" s="7">
        <f>CA_Pathways_db1_S2!N4-TUM_db1_S2_Util!N4</f>
        <v>31.865962195458401</v>
      </c>
      <c r="O4" s="7">
        <f>CA_Pathways_db1_S2!O4-TUM_db1_S2_Util!O4</f>
        <v>0.13306079544069943</v>
      </c>
      <c r="P4" s="7">
        <f>CA_Pathways_db1_S2!P4-TUM_db1_S2_Util!P4</f>
        <v>3.7279846290853538E-3</v>
      </c>
      <c r="Q4" s="7">
        <f>CA_Pathways_db1_S2!Q4-TUM_db1_S2_Util!Q4</f>
        <v>24.284581688887474</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OEV_Pathways_db1_S2!B2*VLOOKUP("BWM",Waste_Generation_S5!A1:C100,3,FALSE)</f>
        <v>4.5896950736640102E-2</v>
      </c>
      <c r="C2" s="7">
        <f>OEV_Pathways_db1_S2!C2*VLOOKUP("BWM",Waste_Generation_S5!A1:C100,3,FALSE)</f>
        <v>2.2764133215040466E-3</v>
      </c>
      <c r="D2" s="7">
        <f>OEV_Pathways_db1_S2!D2*VLOOKUP("BWM",Waste_Generation_S5!A1:C100,3,FALSE)</f>
        <v>0.62822691440113854</v>
      </c>
      <c r="E2" s="7">
        <f>OEV_Pathways_db1_S2!E2*VLOOKUP("BWM",Waste_Generation_S5!A1:C100,3,FALSE)</f>
        <v>-0.18661699354264624</v>
      </c>
      <c r="F2" s="7">
        <f>OEV_Pathways_db1_S2!F2*VLOOKUP("BWM",Waste_Generation_S5!A1:C100,3,FALSE)</f>
        <v>4.6817556250994131E-2</v>
      </c>
      <c r="G2" s="7">
        <f>OEV_Pathways_db1_S2!G2*VLOOKUP("BWM",Waste_Generation_S5!A1:C100,3,FALSE)</f>
        <v>4.9173074957409692E-3</v>
      </c>
      <c r="H2" s="7">
        <f>OEV_Pathways_db1_S2!H2*VLOOKUP("BWM",Waste_Generation_S5!A1:C100,3,FALSE)</f>
        <v>7.4522308156881184E-2</v>
      </c>
      <c r="I2" s="7">
        <f>OEV_Pathways_db1_S2!I2*VLOOKUP("BWM",Waste_Generation_S5!A1:C100,3,FALSE)</f>
        <v>8.5088241496253297E-2</v>
      </c>
      <c r="J2" s="7">
        <f>OEV_Pathways_db1_S2!J2*VLOOKUP("BWM",Waste_Generation_S5!A1:C100,3,FALSE)</f>
        <v>0.11010693353934174</v>
      </c>
      <c r="K2" s="7">
        <f>OEV_Pathways_db1_S2!K2*VLOOKUP("BWM",Waste_Generation_S5!A1:C100,3,FALSE)</f>
        <v>6.7565730625307907E-2</v>
      </c>
      <c r="L2" s="7">
        <f>OEV_Pathways_db1_S2!L2*VLOOKUP("BWM",Waste_Generation_S5!A1:C100,3,FALSE)</f>
        <v>0.13782752355843039</v>
      </c>
      <c r="M2" s="7">
        <f>OEV_Pathways_db1_S2!M2*VLOOKUP("BWM",Waste_Generation_S5!A1:C100,3,FALSE)</f>
        <v>0.63163476501495774</v>
      </c>
      <c r="N2" s="7">
        <f>OEV_Pathways_db1_S2!N2*VLOOKUP("BWM",Waste_Generation_S5!A1:C100,3,FALSE)</f>
        <v>8.3482036143116542E-2</v>
      </c>
      <c r="O2" s="7">
        <f>OEV_Pathways_db1_S2!O2*VLOOKUP("BWM",Waste_Generation_S5!A1:C100,3,FALSE)</f>
        <v>1.0122868903249342</v>
      </c>
      <c r="P2" s="7">
        <f>OEV_Pathways_db1_S2!P2*VLOOKUP("BWM",Waste_Generation_S5!A1:C100,3,FALSE)</f>
        <v>5.9496814075125304E-2</v>
      </c>
      <c r="Q2" s="7">
        <f>OEV_Pathways_db1_S2!Q2*VLOOKUP("BWM",Waste_Generation_S5!A1:C100,3,FALSE)</f>
        <v>6.7067317468998758E-2</v>
      </c>
    </row>
    <row r="3" spans="1:17" x14ac:dyDescent="0.35">
      <c r="A3" s="5" t="s">
        <v>2</v>
      </c>
      <c r="B3" s="7">
        <f>OEV_Pathways_db1_S2!B3*VLOOKUP("PW1",Waste_Generation_S5!A1:C100,3,FALSE)</f>
        <v>9.3113595062142493E-3</v>
      </c>
      <c r="C3" s="7">
        <f>OEV_Pathways_db1_S2!C3*VLOOKUP("PW1",Waste_Generation_S5!A1:C100,3,FALSE)</f>
        <v>4.7137351058894469E-4</v>
      </c>
      <c r="D3" s="7">
        <f>OEV_Pathways_db1_S2!D3*VLOOKUP("PW1",Waste_Generation_S5!A1:C100,3,FALSE)</f>
        <v>0.13806881471603122</v>
      </c>
      <c r="E3" s="7">
        <f>OEV_Pathways_db1_S2!E3*VLOOKUP("PW1",Waste_Generation_S5!A1:C100,3,FALSE)</f>
        <v>-2.5506257243049179E-2</v>
      </c>
      <c r="F3" s="7">
        <f>OEV_Pathways_db1_S2!F3*VLOOKUP("PW1",Waste_Generation_S5!A1:C100,3,FALSE)</f>
        <v>9.221413166143588E-3</v>
      </c>
      <c r="G3" s="7">
        <f>OEV_Pathways_db1_S2!G3*VLOOKUP("PW1",Waste_Generation_S5!A1:C100,3,FALSE)</f>
        <v>1.0154755738716326E-3</v>
      </c>
      <c r="H3" s="7">
        <f>OEV_Pathways_db1_S2!H3*VLOOKUP("PW1",Waste_Generation_S5!A1:C100,3,FALSE)</f>
        <v>1.5834291439132449E-2</v>
      </c>
      <c r="I3" s="7">
        <f>OEV_Pathways_db1_S2!I3*VLOOKUP("PW1",Waste_Generation_S5!A1:C100,3,FALSE)</f>
        <v>1.6703002473638456E-2</v>
      </c>
      <c r="J3" s="7">
        <f>OEV_Pathways_db1_S2!J3*VLOOKUP("PW1",Waste_Generation_S5!A1:C100,3,FALSE)</f>
        <v>2.1453043995224765E-2</v>
      </c>
      <c r="K3" s="7">
        <f>OEV_Pathways_db1_S2!K3*VLOOKUP("PW1",Waste_Generation_S5!A1:C100,3,FALSE)</f>
        <v>1.3685591902956776E-2</v>
      </c>
      <c r="L3" s="7">
        <f>OEV_Pathways_db1_S2!L3*VLOOKUP("PW1",Waste_Generation_S5!A1:C100,3,FALSE)</f>
        <v>2.6845743675917147E-2</v>
      </c>
      <c r="M3" s="7">
        <f>OEV_Pathways_db1_S2!M3*VLOOKUP("PW1",Waste_Generation_S5!A1:C100,3,FALSE)</f>
        <v>0.15584810408059066</v>
      </c>
      <c r="N3" s="7">
        <f>OEV_Pathways_db1_S2!N3*VLOOKUP("PW1",Waste_Generation_S5!A1:C100,3,FALSE)</f>
        <v>1.8510954767625053E-2</v>
      </c>
      <c r="O3" s="7">
        <f>OEV_Pathways_db1_S2!O3*VLOOKUP("PW1",Waste_Generation_S5!A1:C100,3,FALSE)</f>
        <v>0.20078702113113647</v>
      </c>
      <c r="P3" s="7">
        <f>OEV_Pathways_db1_S2!P3*VLOOKUP("PW1",Waste_Generation_S5!A1:C100,3,FALSE)</f>
        <v>1.2603681847690945E-2</v>
      </c>
      <c r="Q3" s="7">
        <f>OEV_Pathways_db1_S2!Q3*VLOOKUP("PW1",Waste_Generation_S5!A1:C100,3,FALSE)</f>
        <v>1.4011449327933103E-2</v>
      </c>
    </row>
    <row r="4" spans="1:17" x14ac:dyDescent="0.35">
      <c r="A4" s="5" t="s">
        <v>3</v>
      </c>
      <c r="B4" s="7">
        <f>OEV_Pathways_db1_S2!B4*VLOOKUP("PW2",Waste_Generation_S5!A1:C100,3,FALSE)</f>
        <v>3.6585591230425846E-2</v>
      </c>
      <c r="C4" s="7">
        <f>OEV_Pathways_db1_S2!C4*VLOOKUP("PW2",Waste_Generation_S5!A1:C100,3,FALSE)</f>
        <v>1.8050398109151016E-3</v>
      </c>
      <c r="D4" s="7">
        <f>OEV_Pathways_db1_S2!D4*VLOOKUP("PW2",Waste_Generation_S5!A1:C100,3,FALSE)</f>
        <v>0.49015809968510726</v>
      </c>
      <c r="E4" s="7">
        <f>OEV_Pathways_db1_S2!E4*VLOOKUP("PW2",Waste_Generation_S5!A1:C100,3,FALSE)</f>
        <v>-0.16111073629959705</v>
      </c>
      <c r="F4" s="7">
        <f>OEV_Pathways_db1_S2!F4*VLOOKUP("PW2",Waste_Generation_S5!A1:C100,3,FALSE)</f>
        <v>3.7596143084850542E-2</v>
      </c>
      <c r="G4" s="7">
        <f>OEV_Pathways_db1_S2!G4*VLOOKUP("PW2",Waste_Generation_S5!A1:C100,3,FALSE)</f>
        <v>3.9018319218693362E-3</v>
      </c>
      <c r="H4" s="7">
        <f>OEV_Pathways_db1_S2!H4*VLOOKUP("PW2",Waste_Generation_S5!A1:C100,3,FALSE)</f>
        <v>5.8688016717748724E-2</v>
      </c>
      <c r="I4" s="7">
        <f>OEV_Pathways_db1_S2!I4*VLOOKUP("PW2",Waste_Generation_S5!A1:C100,3,FALSE)</f>
        <v>6.8385239022614841E-2</v>
      </c>
      <c r="J4" s="7">
        <f>OEV_Pathways_db1_S2!J4*VLOOKUP("PW2",Waste_Generation_S5!A1:C100,3,FALSE)</f>
        <v>8.8653889544116973E-2</v>
      </c>
      <c r="K4" s="7">
        <f>OEV_Pathways_db1_S2!K4*VLOOKUP("PW2",Waste_Generation_S5!A1:C100,3,FALSE)</f>
        <v>5.3880138722351131E-2</v>
      </c>
      <c r="L4" s="7">
        <f>OEV_Pathways_db1_S2!L4*VLOOKUP("PW2",Waste_Generation_S5!A1:C100,3,FALSE)</f>
        <v>0.11098177988251322</v>
      </c>
      <c r="M4" s="7">
        <f>OEV_Pathways_db1_S2!M4*VLOOKUP("PW2",Waste_Generation_S5!A1:C100,3,FALSE)</f>
        <v>0.475786660934367</v>
      </c>
      <c r="N4" s="7">
        <f>OEV_Pathways_db1_S2!N4*VLOOKUP("PW2",Waste_Generation_S5!A1:C100,3,FALSE)</f>
        <v>6.4971081375491471E-2</v>
      </c>
      <c r="O4" s="7">
        <f>OEV_Pathways_db1_S2!O4*VLOOKUP("PW2",Waste_Generation_S5!A1:C100,3,FALSE)</f>
        <v>0.81149986919379768</v>
      </c>
      <c r="P4" s="7">
        <f>OEV_Pathways_db1_S2!P4*VLOOKUP("PW2",Waste_Generation_S5!A1:C100,3,FALSE)</f>
        <v>4.6893132227434346E-2</v>
      </c>
      <c r="Q4" s="7">
        <f>OEV_Pathways_db1_S2!Q4*VLOOKUP("PW2",Waste_Generation_S5!A1:C100,3,FALSE)</f>
        <v>5.3055868141065651E-2</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CA_Pathways_db1_S3!B2-TUM_db1_S3_Util!B2</f>
        <v>2.2611836098921452</v>
      </c>
      <c r="C2" s="7">
        <f>CA_Pathways_db1_S3!C2-TUM_db1_S3_Util!C2</f>
        <v>6.5607251936564939E-4</v>
      </c>
      <c r="D2" s="7">
        <f>CA_Pathways_db1_S3!D2-TUM_db1_S3_Util!D2</f>
        <v>6.4896759096012474E-2</v>
      </c>
      <c r="E2" s="7">
        <f>CA_Pathways_db1_S3!E2-TUM_db1_S3_Util!E2</f>
        <v>1.9769603379877251E-2</v>
      </c>
      <c r="F2" s="7">
        <f>CA_Pathways_db1_S3!F2-TUM_db1_S3_Util!F2</f>
        <v>2.0098996549229559E-2</v>
      </c>
      <c r="G2" s="7">
        <f>CA_Pathways_db1_S3!G2-TUM_db1_S3_Util!G2</f>
        <v>0.17135616769599288</v>
      </c>
      <c r="H2" s="7">
        <f>CA_Pathways_db1_S3!H2-TUM_db1_S3_Util!H2</f>
        <v>0.10187200694180668</v>
      </c>
      <c r="I2" s="7">
        <f>CA_Pathways_db1_S3!I2-TUM_db1_S3_Util!I2</f>
        <v>4.3997220767797759E-2</v>
      </c>
      <c r="J2" s="7">
        <f>CA_Pathways_db1_S3!J2-TUM_db1_S3_Util!J2</f>
        <v>0.1010592625339384</v>
      </c>
      <c r="K2" s="7">
        <f>CA_Pathways_db1_S3!K2-TUM_db1_S3_Util!K2</f>
        <v>8.899581110210907E-4</v>
      </c>
      <c r="L2" s="7">
        <f>CA_Pathways_db1_S3!L2-TUM_db1_S3_Util!L2</f>
        <v>1.1543032621678925E-2</v>
      </c>
      <c r="M2" s="7">
        <f>CA_Pathways_db1_S3!M2-TUM_db1_S3_Util!M2</f>
        <v>6.2397735463119357</v>
      </c>
      <c r="N2" s="7">
        <f>CA_Pathways_db1_S3!N2-TUM_db1_S3_Util!N2</f>
        <v>46.028344514812055</v>
      </c>
      <c r="O2" s="7">
        <f>CA_Pathways_db1_S3!O2-TUM_db1_S3_Util!O2</f>
        <v>0.19243492573125207</v>
      </c>
      <c r="P2" s="7">
        <f>CA_Pathways_db1_S3!P2-TUM_db1_S3_Util!P2</f>
        <v>3.784087359855093E-3</v>
      </c>
      <c r="Q2" s="7">
        <f>CA_Pathways_db1_S3!Q2-TUM_db1_S3_Util!Q2</f>
        <v>35.070787547347472</v>
      </c>
    </row>
    <row r="3" spans="1:17" x14ac:dyDescent="0.35">
      <c r="A3" s="5" t="s">
        <v>2</v>
      </c>
      <c r="B3" s="7">
        <f>CA_Pathways_db1_S3!B3-TUM_db1_S3_Util!B3</f>
        <v>0.69080543766380309</v>
      </c>
      <c r="C3" s="7">
        <f>CA_Pathways_db1_S3!C3-TUM_db1_S3_Util!C3</f>
        <v>-4.2424458297525121E-6</v>
      </c>
      <c r="D3" s="7">
        <f>CA_Pathways_db1_S3!D3-TUM_db1_S3_Util!D3</f>
        <v>-9.0336367648742041E-5</v>
      </c>
      <c r="E3" s="7">
        <f>CA_Pathways_db1_S3!E3-TUM_db1_S3_Util!E3</f>
        <v>-8.7927059679404824E-5</v>
      </c>
      <c r="F3" s="7">
        <f>CA_Pathways_db1_S3!F3-TUM_db1_S3_Util!F3</f>
        <v>7.9931498131753705E-5</v>
      </c>
      <c r="G3" s="7">
        <f>CA_Pathways_db1_S3!G3-TUM_db1_S3_Util!G3</f>
        <v>5.2317781880875519E-2</v>
      </c>
      <c r="H3" s="7">
        <f>CA_Pathways_db1_S3!H3-TUM_db1_S3_Util!H3</f>
        <v>7.7942970207872858E-2</v>
      </c>
      <c r="I3" s="7">
        <f>CA_Pathways_db1_S3!I3-TUM_db1_S3_Util!I3</f>
        <v>4.8159269861901433E-3</v>
      </c>
      <c r="J3" s="7">
        <f>CA_Pathways_db1_S3!J3-TUM_db1_S3_Util!J3</f>
        <v>1.9167493820958888E-2</v>
      </c>
      <c r="K3" s="7">
        <f>CA_Pathways_db1_S3!K3-TUM_db1_S3_Util!K3</f>
        <v>1.6041578493673911E-5</v>
      </c>
      <c r="L3" s="7">
        <f>CA_Pathways_db1_S3!L3-TUM_db1_S3_Util!L3</f>
        <v>1.6875776052534799E-3</v>
      </c>
      <c r="M3" s="7">
        <f>CA_Pathways_db1_S3!M3-TUM_db1_S3_Util!M3</f>
        <v>1.9176371798838965</v>
      </c>
      <c r="N3" s="7">
        <f>CA_Pathways_db1_S3!N3-TUM_db1_S3_Util!N3</f>
        <v>14.162382319353654</v>
      </c>
      <c r="O3" s="7">
        <f>CA_Pathways_db1_S3!O3-TUM_db1_S3_Util!O3</f>
        <v>5.9374130290552614E-2</v>
      </c>
      <c r="P3" s="7">
        <f>CA_Pathways_db1_S3!P3-TUM_db1_S3_Util!P3</f>
        <v>5.6102730769739046E-5</v>
      </c>
      <c r="Q3" s="7">
        <f>CA_Pathways_db1_S3!Q3-TUM_db1_S3_Util!Q3</f>
        <v>10.786205858460006</v>
      </c>
    </row>
    <row r="4" spans="1:17" x14ac:dyDescent="0.35">
      <c r="A4" s="5" t="s">
        <v>3</v>
      </c>
      <c r="B4" s="7">
        <f>CA_Pathways_db1_S3!B4-TUM_db1_S3_Util!B4</f>
        <v>1.5703781722283421</v>
      </c>
      <c r="C4" s="7">
        <f>CA_Pathways_db1_S3!C4-TUM_db1_S3_Util!C4</f>
        <v>6.6031496519540196E-4</v>
      </c>
      <c r="D4" s="7">
        <f>CA_Pathways_db1_S3!D4-TUM_db1_S3_Util!D4</f>
        <v>6.4987095463661215E-2</v>
      </c>
      <c r="E4" s="7">
        <f>CA_Pathways_db1_S3!E4-TUM_db1_S3_Util!E4</f>
        <v>1.9857530439556653E-2</v>
      </c>
      <c r="F4" s="7">
        <f>CA_Pathways_db1_S3!F4-TUM_db1_S3_Util!F4</f>
        <v>2.0019065051097802E-2</v>
      </c>
      <c r="G4" s="7">
        <f>CA_Pathways_db1_S3!G4-TUM_db1_S3_Util!G4</f>
        <v>0.11903838581511736</v>
      </c>
      <c r="H4" s="7">
        <f>CA_Pathways_db1_S3!H4-TUM_db1_S3_Util!H4</f>
        <v>2.3929036733933803E-2</v>
      </c>
      <c r="I4" s="7">
        <f>CA_Pathways_db1_S3!I4-TUM_db1_S3_Util!I4</f>
        <v>3.9181293781607618E-2</v>
      </c>
      <c r="J4" s="7">
        <f>CA_Pathways_db1_S3!J4-TUM_db1_S3_Util!J4</f>
        <v>8.1891768712979512E-2</v>
      </c>
      <c r="K4" s="7">
        <f>CA_Pathways_db1_S3!K4-TUM_db1_S3_Util!K4</f>
        <v>8.7391653252741688E-4</v>
      </c>
      <c r="L4" s="7">
        <f>CA_Pathways_db1_S3!L4-TUM_db1_S3_Util!L4</f>
        <v>9.8554550164254469E-3</v>
      </c>
      <c r="M4" s="7">
        <f>CA_Pathways_db1_S3!M4-TUM_db1_S3_Util!M4</f>
        <v>4.3221363664280394</v>
      </c>
      <c r="N4" s="7">
        <f>CA_Pathways_db1_S3!N4-TUM_db1_S3_Util!N4</f>
        <v>31.865962195458401</v>
      </c>
      <c r="O4" s="7">
        <f>CA_Pathways_db1_S3!O4-TUM_db1_S3_Util!O4</f>
        <v>0.13306079544069943</v>
      </c>
      <c r="P4" s="7">
        <f>CA_Pathways_db1_S3!P4-TUM_db1_S3_Util!P4</f>
        <v>3.7279846290853538E-3</v>
      </c>
      <c r="Q4" s="7">
        <f>CA_Pathways_db1_S3!Q4-TUM_db1_S3_Util!Q4</f>
        <v>24.284581688887474</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OEV_Pathways_db1_S3!B2*VLOOKUP("BWM",Waste_Generation_S5!A1:C100,3,FALSE)</f>
        <v>4.5896950736640102E-2</v>
      </c>
      <c r="C2" s="7">
        <f>OEV_Pathways_db1_S3!C2*VLOOKUP("BWM",Waste_Generation_S5!A1:C100,3,FALSE)</f>
        <v>2.2764133215040466E-3</v>
      </c>
      <c r="D2" s="7">
        <f>OEV_Pathways_db1_S3!D2*VLOOKUP("BWM",Waste_Generation_S5!A1:C100,3,FALSE)</f>
        <v>0.62822691440113854</v>
      </c>
      <c r="E2" s="7">
        <f>OEV_Pathways_db1_S3!E2*VLOOKUP("BWM",Waste_Generation_S5!A1:C100,3,FALSE)</f>
        <v>-0.18661699354264624</v>
      </c>
      <c r="F2" s="7">
        <f>OEV_Pathways_db1_S3!F2*VLOOKUP("BWM",Waste_Generation_S5!A1:C100,3,FALSE)</f>
        <v>4.6817556250994131E-2</v>
      </c>
      <c r="G2" s="7">
        <f>OEV_Pathways_db1_S3!G2*VLOOKUP("BWM",Waste_Generation_S5!A1:C100,3,FALSE)</f>
        <v>4.9173074957409692E-3</v>
      </c>
      <c r="H2" s="7">
        <f>OEV_Pathways_db1_S3!H2*VLOOKUP("BWM",Waste_Generation_S5!A1:C100,3,FALSE)</f>
        <v>7.4522308156881184E-2</v>
      </c>
      <c r="I2" s="7">
        <f>OEV_Pathways_db1_S3!I2*VLOOKUP("BWM",Waste_Generation_S5!A1:C100,3,FALSE)</f>
        <v>8.5088241496253297E-2</v>
      </c>
      <c r="J2" s="7">
        <f>OEV_Pathways_db1_S3!J2*VLOOKUP("BWM",Waste_Generation_S5!A1:C100,3,FALSE)</f>
        <v>0.11010693353934174</v>
      </c>
      <c r="K2" s="7">
        <f>OEV_Pathways_db1_S3!K2*VLOOKUP("BWM",Waste_Generation_S5!A1:C100,3,FALSE)</f>
        <v>6.7565730625307907E-2</v>
      </c>
      <c r="L2" s="7">
        <f>OEV_Pathways_db1_S3!L2*VLOOKUP("BWM",Waste_Generation_S5!A1:C100,3,FALSE)</f>
        <v>0.13782752355843039</v>
      </c>
      <c r="M2" s="7">
        <f>OEV_Pathways_db1_S3!M2*VLOOKUP("BWM",Waste_Generation_S5!A1:C100,3,FALSE)</f>
        <v>0.63163476501495774</v>
      </c>
      <c r="N2" s="7">
        <f>OEV_Pathways_db1_S3!N2*VLOOKUP("BWM",Waste_Generation_S5!A1:C100,3,FALSE)</f>
        <v>8.3482036143116542E-2</v>
      </c>
      <c r="O2" s="7">
        <f>OEV_Pathways_db1_S3!O2*VLOOKUP("BWM",Waste_Generation_S5!A1:C100,3,FALSE)</f>
        <v>1.0122868903249342</v>
      </c>
      <c r="P2" s="7">
        <f>OEV_Pathways_db1_S3!P2*VLOOKUP("BWM",Waste_Generation_S5!A1:C100,3,FALSE)</f>
        <v>5.9496814075125304E-2</v>
      </c>
      <c r="Q2" s="7">
        <f>OEV_Pathways_db1_S3!Q2*VLOOKUP("BWM",Waste_Generation_S5!A1:C100,3,FALSE)</f>
        <v>6.7067317468998758E-2</v>
      </c>
    </row>
    <row r="3" spans="1:17" x14ac:dyDescent="0.35">
      <c r="A3" s="5" t="s">
        <v>2</v>
      </c>
      <c r="B3" s="7">
        <f>OEV_Pathways_db1_S3!B3*VLOOKUP("PW1",Waste_Generation_S5!A1:C100,3,FALSE)</f>
        <v>9.3113595062142493E-3</v>
      </c>
      <c r="C3" s="7">
        <f>OEV_Pathways_db1_S3!C3*VLOOKUP("PW1",Waste_Generation_S5!A1:C100,3,FALSE)</f>
        <v>4.7137351058894469E-4</v>
      </c>
      <c r="D3" s="7">
        <f>OEV_Pathways_db1_S3!D3*VLOOKUP("PW1",Waste_Generation_S5!A1:C100,3,FALSE)</f>
        <v>0.13806881471603122</v>
      </c>
      <c r="E3" s="7">
        <f>OEV_Pathways_db1_S3!E3*VLOOKUP("PW1",Waste_Generation_S5!A1:C100,3,FALSE)</f>
        <v>-2.5506257243049179E-2</v>
      </c>
      <c r="F3" s="7">
        <f>OEV_Pathways_db1_S3!F3*VLOOKUP("PW1",Waste_Generation_S5!A1:C100,3,FALSE)</f>
        <v>9.221413166143588E-3</v>
      </c>
      <c r="G3" s="7">
        <f>OEV_Pathways_db1_S3!G3*VLOOKUP("PW1",Waste_Generation_S5!A1:C100,3,FALSE)</f>
        <v>1.0154755738716326E-3</v>
      </c>
      <c r="H3" s="7">
        <f>OEV_Pathways_db1_S3!H3*VLOOKUP("PW1",Waste_Generation_S5!A1:C100,3,FALSE)</f>
        <v>1.5834291439132449E-2</v>
      </c>
      <c r="I3" s="7">
        <f>OEV_Pathways_db1_S3!I3*VLOOKUP("PW1",Waste_Generation_S5!A1:C100,3,FALSE)</f>
        <v>1.6703002473638456E-2</v>
      </c>
      <c r="J3" s="7">
        <f>OEV_Pathways_db1_S3!J3*VLOOKUP("PW1",Waste_Generation_S5!A1:C100,3,FALSE)</f>
        <v>2.1453043995224765E-2</v>
      </c>
      <c r="K3" s="7">
        <f>OEV_Pathways_db1_S3!K3*VLOOKUP("PW1",Waste_Generation_S5!A1:C100,3,FALSE)</f>
        <v>1.3685591902956776E-2</v>
      </c>
      <c r="L3" s="7">
        <f>OEV_Pathways_db1_S3!L3*VLOOKUP("PW1",Waste_Generation_S5!A1:C100,3,FALSE)</f>
        <v>2.6845743675917147E-2</v>
      </c>
      <c r="M3" s="7">
        <f>OEV_Pathways_db1_S3!M3*VLOOKUP("PW1",Waste_Generation_S5!A1:C100,3,FALSE)</f>
        <v>0.15584810408059066</v>
      </c>
      <c r="N3" s="7">
        <f>OEV_Pathways_db1_S3!N3*VLOOKUP("PW1",Waste_Generation_S5!A1:C100,3,FALSE)</f>
        <v>1.8510954767625053E-2</v>
      </c>
      <c r="O3" s="7">
        <f>OEV_Pathways_db1_S3!O3*VLOOKUP("PW1",Waste_Generation_S5!A1:C100,3,FALSE)</f>
        <v>0.20078702113113647</v>
      </c>
      <c r="P3" s="7">
        <f>OEV_Pathways_db1_S3!P3*VLOOKUP("PW1",Waste_Generation_S5!A1:C100,3,FALSE)</f>
        <v>1.2603681847690945E-2</v>
      </c>
      <c r="Q3" s="7">
        <f>OEV_Pathways_db1_S3!Q3*VLOOKUP("PW1",Waste_Generation_S5!A1:C100,3,FALSE)</f>
        <v>1.4011449327933103E-2</v>
      </c>
    </row>
    <row r="4" spans="1:17" x14ac:dyDescent="0.35">
      <c r="A4" s="5" t="s">
        <v>3</v>
      </c>
      <c r="B4" s="7">
        <f>OEV_Pathways_db1_S3!B4*VLOOKUP("PW2",Waste_Generation_S5!A1:C100,3,FALSE)</f>
        <v>3.6585591230425846E-2</v>
      </c>
      <c r="C4" s="7">
        <f>OEV_Pathways_db1_S3!C4*VLOOKUP("PW2",Waste_Generation_S5!A1:C100,3,FALSE)</f>
        <v>1.8050398109151016E-3</v>
      </c>
      <c r="D4" s="7">
        <f>OEV_Pathways_db1_S3!D4*VLOOKUP("PW2",Waste_Generation_S5!A1:C100,3,FALSE)</f>
        <v>0.49015809968510726</v>
      </c>
      <c r="E4" s="7">
        <f>OEV_Pathways_db1_S3!E4*VLOOKUP("PW2",Waste_Generation_S5!A1:C100,3,FALSE)</f>
        <v>-0.16111073629959705</v>
      </c>
      <c r="F4" s="7">
        <f>OEV_Pathways_db1_S3!F4*VLOOKUP("PW2",Waste_Generation_S5!A1:C100,3,FALSE)</f>
        <v>3.7596143084850542E-2</v>
      </c>
      <c r="G4" s="7">
        <f>OEV_Pathways_db1_S3!G4*VLOOKUP("PW2",Waste_Generation_S5!A1:C100,3,FALSE)</f>
        <v>3.9018319218693362E-3</v>
      </c>
      <c r="H4" s="7">
        <f>OEV_Pathways_db1_S3!H4*VLOOKUP("PW2",Waste_Generation_S5!A1:C100,3,FALSE)</f>
        <v>5.8688016717748724E-2</v>
      </c>
      <c r="I4" s="7">
        <f>OEV_Pathways_db1_S3!I4*VLOOKUP("PW2",Waste_Generation_S5!A1:C100,3,FALSE)</f>
        <v>6.8385239022614841E-2</v>
      </c>
      <c r="J4" s="7">
        <f>OEV_Pathways_db1_S3!J4*VLOOKUP("PW2",Waste_Generation_S5!A1:C100,3,FALSE)</f>
        <v>8.8653889544116973E-2</v>
      </c>
      <c r="K4" s="7">
        <f>OEV_Pathways_db1_S3!K4*VLOOKUP("PW2",Waste_Generation_S5!A1:C100,3,FALSE)</f>
        <v>5.3880138722351131E-2</v>
      </c>
      <c r="L4" s="7">
        <f>OEV_Pathways_db1_S3!L4*VLOOKUP("PW2",Waste_Generation_S5!A1:C100,3,FALSE)</f>
        <v>0.11098177988251322</v>
      </c>
      <c r="M4" s="7">
        <f>OEV_Pathways_db1_S3!M4*VLOOKUP("PW2",Waste_Generation_S5!A1:C100,3,FALSE)</f>
        <v>0.475786660934367</v>
      </c>
      <c r="N4" s="7">
        <f>OEV_Pathways_db1_S3!N4*VLOOKUP("PW2",Waste_Generation_S5!A1:C100,3,FALSE)</f>
        <v>6.4971081375491471E-2</v>
      </c>
      <c r="O4" s="7">
        <f>OEV_Pathways_db1_S3!O4*VLOOKUP("PW2",Waste_Generation_S5!A1:C100,3,FALSE)</f>
        <v>0.81149986919379768</v>
      </c>
      <c r="P4" s="7">
        <f>OEV_Pathways_db1_S3!P4*VLOOKUP("PW2",Waste_Generation_S5!A1:C100,3,FALSE)</f>
        <v>4.6893132227434346E-2</v>
      </c>
      <c r="Q4" s="7">
        <f>OEV_Pathways_db1_S3!Q4*VLOOKUP("PW2",Waste_Generation_S5!A1:C100,3,FALSE)</f>
        <v>5.3055868141065651E-2</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CA_Pathways_db1_S4!B2-TUM_db1_S4_Util!B2</f>
        <v>2.2611836098921452</v>
      </c>
      <c r="C2" s="7">
        <f>CA_Pathways_db1_S4!C2-TUM_db1_S4_Util!C2</f>
        <v>6.5607251936564939E-4</v>
      </c>
      <c r="D2" s="7">
        <f>CA_Pathways_db1_S4!D2-TUM_db1_S4_Util!D2</f>
        <v>6.4896759096012474E-2</v>
      </c>
      <c r="E2" s="7">
        <f>CA_Pathways_db1_S4!E2-TUM_db1_S4_Util!E2</f>
        <v>1.9769603379877251E-2</v>
      </c>
      <c r="F2" s="7">
        <f>CA_Pathways_db1_S4!F2-TUM_db1_S4_Util!F2</f>
        <v>2.0098996549229559E-2</v>
      </c>
      <c r="G2" s="7">
        <f>CA_Pathways_db1_S4!G2-TUM_db1_S4_Util!G2</f>
        <v>0.17135616769599288</v>
      </c>
      <c r="H2" s="7">
        <f>CA_Pathways_db1_S4!H2-TUM_db1_S4_Util!H2</f>
        <v>0.10187200694180668</v>
      </c>
      <c r="I2" s="7">
        <f>CA_Pathways_db1_S4!I2-TUM_db1_S4_Util!I2</f>
        <v>4.3997220767797759E-2</v>
      </c>
      <c r="J2" s="7">
        <f>CA_Pathways_db1_S4!J2-TUM_db1_S4_Util!J2</f>
        <v>0.1010592625339384</v>
      </c>
      <c r="K2" s="7">
        <f>CA_Pathways_db1_S4!K2-TUM_db1_S4_Util!K2</f>
        <v>8.899581110210907E-4</v>
      </c>
      <c r="L2" s="7">
        <f>CA_Pathways_db1_S4!L2-TUM_db1_S4_Util!L2</f>
        <v>1.1543032621678925E-2</v>
      </c>
      <c r="M2" s="7">
        <f>CA_Pathways_db1_S4!M2-TUM_db1_S4_Util!M2</f>
        <v>6.2397735463119357</v>
      </c>
      <c r="N2" s="7">
        <f>CA_Pathways_db1_S4!N2-TUM_db1_S4_Util!N2</f>
        <v>46.028344514812055</v>
      </c>
      <c r="O2" s="7">
        <f>CA_Pathways_db1_S4!O2-TUM_db1_S4_Util!O2</f>
        <v>0.19243492573125207</v>
      </c>
      <c r="P2" s="7">
        <f>CA_Pathways_db1_S4!P2-TUM_db1_S4_Util!P2</f>
        <v>3.784087359855093E-3</v>
      </c>
      <c r="Q2" s="7">
        <f>CA_Pathways_db1_S4!Q2-TUM_db1_S4_Util!Q2</f>
        <v>35.070787547347472</v>
      </c>
    </row>
    <row r="3" spans="1:17" x14ac:dyDescent="0.35">
      <c r="A3" s="5" t="s">
        <v>2</v>
      </c>
      <c r="B3" s="7">
        <f>CA_Pathways_db1_S4!B3-TUM_db1_S4_Util!B3</f>
        <v>0.69080543766380309</v>
      </c>
      <c r="C3" s="7">
        <f>CA_Pathways_db1_S4!C3-TUM_db1_S4_Util!C3</f>
        <v>-4.2424458297525121E-6</v>
      </c>
      <c r="D3" s="7">
        <f>CA_Pathways_db1_S4!D3-TUM_db1_S4_Util!D3</f>
        <v>-9.0336367648742041E-5</v>
      </c>
      <c r="E3" s="7">
        <f>CA_Pathways_db1_S4!E3-TUM_db1_S4_Util!E3</f>
        <v>-8.7927059679404824E-5</v>
      </c>
      <c r="F3" s="7">
        <f>CA_Pathways_db1_S4!F3-TUM_db1_S4_Util!F3</f>
        <v>7.9931498131753705E-5</v>
      </c>
      <c r="G3" s="7">
        <f>CA_Pathways_db1_S4!G3-TUM_db1_S4_Util!G3</f>
        <v>5.2317781880875519E-2</v>
      </c>
      <c r="H3" s="7">
        <f>CA_Pathways_db1_S4!H3-TUM_db1_S4_Util!H3</f>
        <v>7.7942970207872858E-2</v>
      </c>
      <c r="I3" s="7">
        <f>CA_Pathways_db1_S4!I3-TUM_db1_S4_Util!I3</f>
        <v>4.8159269861901433E-3</v>
      </c>
      <c r="J3" s="7">
        <f>CA_Pathways_db1_S4!J3-TUM_db1_S4_Util!J3</f>
        <v>1.9167493820958888E-2</v>
      </c>
      <c r="K3" s="7">
        <f>CA_Pathways_db1_S4!K3-TUM_db1_S4_Util!K3</f>
        <v>1.6041578493673911E-5</v>
      </c>
      <c r="L3" s="7">
        <f>CA_Pathways_db1_S4!L3-TUM_db1_S4_Util!L3</f>
        <v>1.6875776052534799E-3</v>
      </c>
      <c r="M3" s="7">
        <f>CA_Pathways_db1_S4!M3-TUM_db1_S4_Util!M3</f>
        <v>1.9176371798838965</v>
      </c>
      <c r="N3" s="7">
        <f>CA_Pathways_db1_S4!N3-TUM_db1_S4_Util!N3</f>
        <v>14.162382319353654</v>
      </c>
      <c r="O3" s="7">
        <f>CA_Pathways_db1_S4!O3-TUM_db1_S4_Util!O3</f>
        <v>5.9374130290552614E-2</v>
      </c>
      <c r="P3" s="7">
        <f>CA_Pathways_db1_S4!P3-TUM_db1_S4_Util!P3</f>
        <v>5.6102730769739046E-5</v>
      </c>
      <c r="Q3" s="7">
        <f>CA_Pathways_db1_S4!Q3-TUM_db1_S4_Util!Q3</f>
        <v>10.786205858460006</v>
      </c>
    </row>
    <row r="4" spans="1:17" x14ac:dyDescent="0.35">
      <c r="A4" s="5" t="s">
        <v>3</v>
      </c>
      <c r="B4" s="7">
        <f>CA_Pathways_db1_S4!B4-TUM_db1_S4_Util!B4</f>
        <v>1.5703781722283421</v>
      </c>
      <c r="C4" s="7">
        <f>CA_Pathways_db1_S4!C4-TUM_db1_S4_Util!C4</f>
        <v>6.6031496519540196E-4</v>
      </c>
      <c r="D4" s="7">
        <f>CA_Pathways_db1_S4!D4-TUM_db1_S4_Util!D4</f>
        <v>6.4987095463661215E-2</v>
      </c>
      <c r="E4" s="7">
        <f>CA_Pathways_db1_S4!E4-TUM_db1_S4_Util!E4</f>
        <v>1.9857530439556653E-2</v>
      </c>
      <c r="F4" s="7">
        <f>CA_Pathways_db1_S4!F4-TUM_db1_S4_Util!F4</f>
        <v>2.0019065051097802E-2</v>
      </c>
      <c r="G4" s="7">
        <f>CA_Pathways_db1_S4!G4-TUM_db1_S4_Util!G4</f>
        <v>0.11903838581511736</v>
      </c>
      <c r="H4" s="7">
        <f>CA_Pathways_db1_S4!H4-TUM_db1_S4_Util!H4</f>
        <v>2.3929036733933803E-2</v>
      </c>
      <c r="I4" s="7">
        <f>CA_Pathways_db1_S4!I4-TUM_db1_S4_Util!I4</f>
        <v>3.9181293781607618E-2</v>
      </c>
      <c r="J4" s="7">
        <f>CA_Pathways_db1_S4!J4-TUM_db1_S4_Util!J4</f>
        <v>8.1891768712979512E-2</v>
      </c>
      <c r="K4" s="7">
        <f>CA_Pathways_db1_S4!K4-TUM_db1_S4_Util!K4</f>
        <v>8.7391653252741688E-4</v>
      </c>
      <c r="L4" s="7">
        <f>CA_Pathways_db1_S4!L4-TUM_db1_S4_Util!L4</f>
        <v>9.8554550164254469E-3</v>
      </c>
      <c r="M4" s="7">
        <f>CA_Pathways_db1_S4!M4-TUM_db1_S4_Util!M4</f>
        <v>4.3221363664280394</v>
      </c>
      <c r="N4" s="7">
        <f>CA_Pathways_db1_S4!N4-TUM_db1_S4_Util!N4</f>
        <v>31.865962195458401</v>
      </c>
      <c r="O4" s="7">
        <f>CA_Pathways_db1_S4!O4-TUM_db1_S4_Util!O4</f>
        <v>0.13306079544069943</v>
      </c>
      <c r="P4" s="7">
        <f>CA_Pathways_db1_S4!P4-TUM_db1_S4_Util!P4</f>
        <v>3.7279846290853538E-3</v>
      </c>
      <c r="Q4" s="7">
        <f>CA_Pathways_db1_S4!Q4-TUM_db1_S4_Util!Q4</f>
        <v>24.284581688887474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OEV_Pathways_db1_S4!B2*VLOOKUP("BWM",Waste_Generation_S5!A1:C100,3,FALSE)</f>
        <v>4.5896950736640102E-2</v>
      </c>
      <c r="C2" s="7">
        <f>OEV_Pathways_db1_S4!C2*VLOOKUP("BWM",Waste_Generation_S5!A1:C100,3,FALSE)</f>
        <v>2.2764133215040466E-3</v>
      </c>
      <c r="D2" s="7">
        <f>OEV_Pathways_db1_S4!D2*VLOOKUP("BWM",Waste_Generation_S5!A1:C100,3,FALSE)</f>
        <v>0.62822691440113854</v>
      </c>
      <c r="E2" s="7">
        <f>OEV_Pathways_db1_S4!E2*VLOOKUP("BWM",Waste_Generation_S5!A1:C100,3,FALSE)</f>
        <v>-0.18661699354264624</v>
      </c>
      <c r="F2" s="7">
        <f>OEV_Pathways_db1_S4!F2*VLOOKUP("BWM",Waste_Generation_S5!A1:C100,3,FALSE)</f>
        <v>4.6817556250994131E-2</v>
      </c>
      <c r="G2" s="7">
        <f>OEV_Pathways_db1_S4!G2*VLOOKUP("BWM",Waste_Generation_S5!A1:C100,3,FALSE)</f>
        <v>4.9173074957409692E-3</v>
      </c>
      <c r="H2" s="7">
        <f>OEV_Pathways_db1_S4!H2*VLOOKUP("BWM",Waste_Generation_S5!A1:C100,3,FALSE)</f>
        <v>7.4522308156881184E-2</v>
      </c>
      <c r="I2" s="7">
        <f>OEV_Pathways_db1_S4!I2*VLOOKUP("BWM",Waste_Generation_S5!A1:C100,3,FALSE)</f>
        <v>8.5088241496253297E-2</v>
      </c>
      <c r="J2" s="7">
        <f>OEV_Pathways_db1_S4!J2*VLOOKUP("BWM",Waste_Generation_S5!A1:C100,3,FALSE)</f>
        <v>0.11010693353934174</v>
      </c>
      <c r="K2" s="7">
        <f>OEV_Pathways_db1_S4!K2*VLOOKUP("BWM",Waste_Generation_S5!A1:C100,3,FALSE)</f>
        <v>6.7565730625307907E-2</v>
      </c>
      <c r="L2" s="7">
        <f>OEV_Pathways_db1_S4!L2*VLOOKUP("BWM",Waste_Generation_S5!A1:C100,3,FALSE)</f>
        <v>0.13782752355843039</v>
      </c>
      <c r="M2" s="7">
        <f>OEV_Pathways_db1_S4!M2*VLOOKUP("BWM",Waste_Generation_S5!A1:C100,3,FALSE)</f>
        <v>0.63163476501495774</v>
      </c>
      <c r="N2" s="7">
        <f>OEV_Pathways_db1_S4!N2*VLOOKUP("BWM",Waste_Generation_S5!A1:C100,3,FALSE)</f>
        <v>8.3482036143116542E-2</v>
      </c>
      <c r="O2" s="7">
        <f>OEV_Pathways_db1_S4!O2*VLOOKUP("BWM",Waste_Generation_S5!A1:C100,3,FALSE)</f>
        <v>1.0122868903249342</v>
      </c>
      <c r="P2" s="7">
        <f>OEV_Pathways_db1_S4!P2*VLOOKUP("BWM",Waste_Generation_S5!A1:C100,3,FALSE)</f>
        <v>5.9496814075125304E-2</v>
      </c>
      <c r="Q2" s="7">
        <f>OEV_Pathways_db1_S4!Q2*VLOOKUP("BWM",Waste_Generation_S5!A1:C100,3,FALSE)</f>
        <v>6.7067317468998758E-2</v>
      </c>
    </row>
    <row r="3" spans="1:17" x14ac:dyDescent="0.35">
      <c r="A3" s="5" t="s">
        <v>2</v>
      </c>
      <c r="B3" s="7">
        <f>OEV_Pathways_db1_S4!B3*VLOOKUP("PW1",Waste_Generation_S5!A1:C100,3,FALSE)</f>
        <v>9.3113595062142493E-3</v>
      </c>
      <c r="C3" s="7">
        <f>OEV_Pathways_db1_S4!C3*VLOOKUP("PW1",Waste_Generation_S5!A1:C100,3,FALSE)</f>
        <v>4.7137351058894469E-4</v>
      </c>
      <c r="D3" s="7">
        <f>OEV_Pathways_db1_S4!D3*VLOOKUP("PW1",Waste_Generation_S5!A1:C100,3,FALSE)</f>
        <v>0.13806881471603122</v>
      </c>
      <c r="E3" s="7">
        <f>OEV_Pathways_db1_S4!E3*VLOOKUP("PW1",Waste_Generation_S5!A1:C100,3,FALSE)</f>
        <v>-2.5506257243049179E-2</v>
      </c>
      <c r="F3" s="7">
        <f>OEV_Pathways_db1_S4!F3*VLOOKUP("PW1",Waste_Generation_S5!A1:C100,3,FALSE)</f>
        <v>9.221413166143588E-3</v>
      </c>
      <c r="G3" s="7">
        <f>OEV_Pathways_db1_S4!G3*VLOOKUP("PW1",Waste_Generation_S5!A1:C100,3,FALSE)</f>
        <v>1.0154755738716326E-3</v>
      </c>
      <c r="H3" s="7">
        <f>OEV_Pathways_db1_S4!H3*VLOOKUP("PW1",Waste_Generation_S5!A1:C100,3,FALSE)</f>
        <v>1.5834291439132449E-2</v>
      </c>
      <c r="I3" s="7">
        <f>OEV_Pathways_db1_S4!I3*VLOOKUP("PW1",Waste_Generation_S5!A1:C100,3,FALSE)</f>
        <v>1.6703002473638456E-2</v>
      </c>
      <c r="J3" s="7">
        <f>OEV_Pathways_db1_S4!J3*VLOOKUP("PW1",Waste_Generation_S5!A1:C100,3,FALSE)</f>
        <v>2.1453043995224765E-2</v>
      </c>
      <c r="K3" s="7">
        <f>OEV_Pathways_db1_S4!K3*VLOOKUP("PW1",Waste_Generation_S5!A1:C100,3,FALSE)</f>
        <v>1.3685591902956776E-2</v>
      </c>
      <c r="L3" s="7">
        <f>OEV_Pathways_db1_S4!L3*VLOOKUP("PW1",Waste_Generation_S5!A1:C100,3,FALSE)</f>
        <v>2.6845743675917147E-2</v>
      </c>
      <c r="M3" s="7">
        <f>OEV_Pathways_db1_S4!M3*VLOOKUP("PW1",Waste_Generation_S5!A1:C100,3,FALSE)</f>
        <v>0.15584810408059066</v>
      </c>
      <c r="N3" s="7">
        <f>OEV_Pathways_db1_S4!N3*VLOOKUP("PW1",Waste_Generation_S5!A1:C100,3,FALSE)</f>
        <v>1.8510954767625053E-2</v>
      </c>
      <c r="O3" s="7">
        <f>OEV_Pathways_db1_S4!O3*VLOOKUP("PW1",Waste_Generation_S5!A1:C100,3,FALSE)</f>
        <v>0.20078702113113647</v>
      </c>
      <c r="P3" s="7">
        <f>OEV_Pathways_db1_S4!P3*VLOOKUP("PW1",Waste_Generation_S5!A1:C100,3,FALSE)</f>
        <v>1.2603681847690945E-2</v>
      </c>
      <c r="Q3" s="7">
        <f>OEV_Pathways_db1_S4!Q3*VLOOKUP("PW1",Waste_Generation_S5!A1:C100,3,FALSE)</f>
        <v>1.4011449327933103E-2</v>
      </c>
    </row>
    <row r="4" spans="1:17" x14ac:dyDescent="0.35">
      <c r="A4" s="5" t="s">
        <v>3</v>
      </c>
      <c r="B4" s="7">
        <f>OEV_Pathways_db1_S4!B4*VLOOKUP("PW2",Waste_Generation_S5!A1:C100,3,FALSE)</f>
        <v>3.6585591230425846E-2</v>
      </c>
      <c r="C4" s="7">
        <f>OEV_Pathways_db1_S4!C4*VLOOKUP("PW2",Waste_Generation_S5!A1:C100,3,FALSE)</f>
        <v>1.8050398109151016E-3</v>
      </c>
      <c r="D4" s="7">
        <f>OEV_Pathways_db1_S4!D4*VLOOKUP("PW2",Waste_Generation_S5!A1:C100,3,FALSE)</f>
        <v>0.49015809968510726</v>
      </c>
      <c r="E4" s="7">
        <f>OEV_Pathways_db1_S4!E4*VLOOKUP("PW2",Waste_Generation_S5!A1:C100,3,FALSE)</f>
        <v>-0.16111073629959705</v>
      </c>
      <c r="F4" s="7">
        <f>OEV_Pathways_db1_S4!F4*VLOOKUP("PW2",Waste_Generation_S5!A1:C100,3,FALSE)</f>
        <v>3.7596143084850542E-2</v>
      </c>
      <c r="G4" s="7">
        <f>OEV_Pathways_db1_S4!G4*VLOOKUP("PW2",Waste_Generation_S5!A1:C100,3,FALSE)</f>
        <v>3.9018319218693362E-3</v>
      </c>
      <c r="H4" s="7">
        <f>OEV_Pathways_db1_S4!H4*VLOOKUP("PW2",Waste_Generation_S5!A1:C100,3,FALSE)</f>
        <v>5.8688016717748724E-2</v>
      </c>
      <c r="I4" s="7">
        <f>OEV_Pathways_db1_S4!I4*VLOOKUP("PW2",Waste_Generation_S5!A1:C100,3,FALSE)</f>
        <v>6.8385239022614841E-2</v>
      </c>
      <c r="J4" s="7">
        <f>OEV_Pathways_db1_S4!J4*VLOOKUP("PW2",Waste_Generation_S5!A1:C100,3,FALSE)</f>
        <v>8.8653889544116973E-2</v>
      </c>
      <c r="K4" s="7">
        <f>OEV_Pathways_db1_S4!K4*VLOOKUP("PW2",Waste_Generation_S5!A1:C100,3,FALSE)</f>
        <v>5.3880138722351131E-2</v>
      </c>
      <c r="L4" s="7">
        <f>OEV_Pathways_db1_S4!L4*VLOOKUP("PW2",Waste_Generation_S5!A1:C100,3,FALSE)</f>
        <v>0.11098177988251322</v>
      </c>
      <c r="M4" s="7">
        <f>OEV_Pathways_db1_S4!M4*VLOOKUP("PW2",Waste_Generation_S5!A1:C100,3,FALSE)</f>
        <v>0.475786660934367</v>
      </c>
      <c r="N4" s="7">
        <f>OEV_Pathways_db1_S4!N4*VLOOKUP("PW2",Waste_Generation_S5!A1:C100,3,FALSE)</f>
        <v>6.4971081375491471E-2</v>
      </c>
      <c r="O4" s="7">
        <f>OEV_Pathways_db1_S4!O4*VLOOKUP("PW2",Waste_Generation_S5!A1:C100,3,FALSE)</f>
        <v>0.81149986919379768</v>
      </c>
      <c r="P4" s="7">
        <f>OEV_Pathways_db1_S4!P4*VLOOKUP("PW2",Waste_Generation_S5!A1:C100,3,FALSE)</f>
        <v>4.6893132227434346E-2</v>
      </c>
      <c r="Q4" s="7">
        <f>OEV_Pathways_db1_S4!Q4*VLOOKUP("PW2",Waste_Generation_S5!A1:C100,3,FALSE)</f>
        <v>5.3055868141065651E-2</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CA_Pathways_db1_S5!B2-TUM_db1_S5_Util!B2</f>
        <v>2.2611836098921452</v>
      </c>
      <c r="C2" s="7">
        <f>CA_Pathways_db1_S5!C2-TUM_db1_S5_Util!C2</f>
        <v>6.5607251936564939E-4</v>
      </c>
      <c r="D2" s="7">
        <f>CA_Pathways_db1_S5!D2-TUM_db1_S5_Util!D2</f>
        <v>6.4896759096012474E-2</v>
      </c>
      <c r="E2" s="7">
        <f>CA_Pathways_db1_S5!E2-TUM_db1_S5_Util!E2</f>
        <v>1.9769603379877251E-2</v>
      </c>
      <c r="F2" s="7">
        <f>CA_Pathways_db1_S5!F2-TUM_db1_S5_Util!F2</f>
        <v>2.0098996549229559E-2</v>
      </c>
      <c r="G2" s="7">
        <f>CA_Pathways_db1_S5!G2-TUM_db1_S5_Util!G2</f>
        <v>0.17135616769599288</v>
      </c>
      <c r="H2" s="7">
        <f>CA_Pathways_db1_S5!H2-TUM_db1_S5_Util!H2</f>
        <v>0.10187200694180668</v>
      </c>
      <c r="I2" s="7">
        <f>CA_Pathways_db1_S5!I2-TUM_db1_S5_Util!I2</f>
        <v>4.3997220767797759E-2</v>
      </c>
      <c r="J2" s="7">
        <f>CA_Pathways_db1_S5!J2-TUM_db1_S5_Util!J2</f>
        <v>0.1010592625339384</v>
      </c>
      <c r="K2" s="7">
        <f>CA_Pathways_db1_S5!K2-TUM_db1_S5_Util!K2</f>
        <v>8.899581110210907E-4</v>
      </c>
      <c r="L2" s="7">
        <f>CA_Pathways_db1_S5!L2-TUM_db1_S5_Util!L2</f>
        <v>1.1543032621678925E-2</v>
      </c>
      <c r="M2" s="7">
        <f>CA_Pathways_db1_S5!M2-TUM_db1_S5_Util!M2</f>
        <v>6.2397735463119357</v>
      </c>
      <c r="N2" s="7">
        <f>CA_Pathways_db1_S5!N2-TUM_db1_S5_Util!N2</f>
        <v>46.028344514812055</v>
      </c>
      <c r="O2" s="7">
        <f>CA_Pathways_db1_S5!O2-TUM_db1_S5_Util!O2</f>
        <v>0.19243492573125207</v>
      </c>
      <c r="P2" s="7">
        <f>CA_Pathways_db1_S5!P2-TUM_db1_S5_Util!P2</f>
        <v>3.784087359855093E-3</v>
      </c>
      <c r="Q2" s="7">
        <f>CA_Pathways_db1_S5!Q2-TUM_db1_S5_Util!Q2</f>
        <v>35.070787547347472</v>
      </c>
    </row>
    <row r="3" spans="1:17" x14ac:dyDescent="0.35">
      <c r="A3" s="5" t="s">
        <v>2</v>
      </c>
      <c r="B3" s="7">
        <f>CA_Pathways_db1_S5!B3-TUM_db1_S5_Util!B3</f>
        <v>0.69080543766380309</v>
      </c>
      <c r="C3" s="7">
        <f>CA_Pathways_db1_S5!C3-TUM_db1_S5_Util!C3</f>
        <v>-4.2424458297525121E-6</v>
      </c>
      <c r="D3" s="7">
        <f>CA_Pathways_db1_S5!D3-TUM_db1_S5_Util!D3</f>
        <v>-9.0336367648742041E-5</v>
      </c>
      <c r="E3" s="7">
        <f>CA_Pathways_db1_S5!E3-TUM_db1_S5_Util!E3</f>
        <v>-8.7927059679404824E-5</v>
      </c>
      <c r="F3" s="7">
        <f>CA_Pathways_db1_S5!F3-TUM_db1_S5_Util!F3</f>
        <v>7.9931498131753705E-5</v>
      </c>
      <c r="G3" s="7">
        <f>CA_Pathways_db1_S5!G3-TUM_db1_S5_Util!G3</f>
        <v>5.2317781880875519E-2</v>
      </c>
      <c r="H3" s="7">
        <f>CA_Pathways_db1_S5!H3-TUM_db1_S5_Util!H3</f>
        <v>7.7942970207872858E-2</v>
      </c>
      <c r="I3" s="7">
        <f>CA_Pathways_db1_S5!I3-TUM_db1_S5_Util!I3</f>
        <v>4.8159269861901433E-3</v>
      </c>
      <c r="J3" s="7">
        <f>CA_Pathways_db1_S5!J3-TUM_db1_S5_Util!J3</f>
        <v>1.9167493820958888E-2</v>
      </c>
      <c r="K3" s="7">
        <f>CA_Pathways_db1_S5!K3-TUM_db1_S5_Util!K3</f>
        <v>1.6041578493673911E-5</v>
      </c>
      <c r="L3" s="7">
        <f>CA_Pathways_db1_S5!L3-TUM_db1_S5_Util!L3</f>
        <v>1.6875776052534799E-3</v>
      </c>
      <c r="M3" s="7">
        <f>CA_Pathways_db1_S5!M3-TUM_db1_S5_Util!M3</f>
        <v>1.9176371798838965</v>
      </c>
      <c r="N3" s="7">
        <f>CA_Pathways_db1_S5!N3-TUM_db1_S5_Util!N3</f>
        <v>14.162382319353654</v>
      </c>
      <c r="O3" s="7">
        <f>CA_Pathways_db1_S5!O3-TUM_db1_S5_Util!O3</f>
        <v>5.9374130290552614E-2</v>
      </c>
      <c r="P3" s="7">
        <f>CA_Pathways_db1_S5!P3-TUM_db1_S5_Util!P3</f>
        <v>5.6102730769739046E-5</v>
      </c>
      <c r="Q3" s="7">
        <f>CA_Pathways_db1_S5!Q3-TUM_db1_S5_Util!Q3</f>
        <v>10.786205858460006</v>
      </c>
    </row>
    <row r="4" spans="1:17" x14ac:dyDescent="0.35">
      <c r="A4" s="5" t="s">
        <v>3</v>
      </c>
      <c r="B4" s="7">
        <f>CA_Pathways_db1_S5!B4-TUM_db1_S5_Util!B4</f>
        <v>1.5703781722283421</v>
      </c>
      <c r="C4" s="7">
        <f>CA_Pathways_db1_S5!C4-TUM_db1_S5_Util!C4</f>
        <v>6.6031496519540196E-4</v>
      </c>
      <c r="D4" s="7">
        <f>CA_Pathways_db1_S5!D4-TUM_db1_S5_Util!D4</f>
        <v>6.4987095463661215E-2</v>
      </c>
      <c r="E4" s="7">
        <f>CA_Pathways_db1_S5!E4-TUM_db1_S5_Util!E4</f>
        <v>1.9857530439556653E-2</v>
      </c>
      <c r="F4" s="7">
        <f>CA_Pathways_db1_S5!F4-TUM_db1_S5_Util!F4</f>
        <v>2.0019065051097802E-2</v>
      </c>
      <c r="G4" s="7">
        <f>CA_Pathways_db1_S5!G4-TUM_db1_S5_Util!G4</f>
        <v>0.11903838581511736</v>
      </c>
      <c r="H4" s="7">
        <f>CA_Pathways_db1_S5!H4-TUM_db1_S5_Util!H4</f>
        <v>2.3929036733933803E-2</v>
      </c>
      <c r="I4" s="7">
        <f>CA_Pathways_db1_S5!I4-TUM_db1_S5_Util!I4</f>
        <v>3.9181293781607618E-2</v>
      </c>
      <c r="J4" s="7">
        <f>CA_Pathways_db1_S5!J4-TUM_db1_S5_Util!J4</f>
        <v>8.1891768712979512E-2</v>
      </c>
      <c r="K4" s="7">
        <f>CA_Pathways_db1_S5!K4-TUM_db1_S5_Util!K4</f>
        <v>8.7391653252741688E-4</v>
      </c>
      <c r="L4" s="7">
        <f>CA_Pathways_db1_S5!L4-TUM_db1_S5_Util!L4</f>
        <v>9.8554550164254469E-3</v>
      </c>
      <c r="M4" s="7">
        <f>CA_Pathways_db1_S5!M4-TUM_db1_S5_Util!M4</f>
        <v>4.3221363664280394</v>
      </c>
      <c r="N4" s="7">
        <f>CA_Pathways_db1_S5!N4-TUM_db1_S5_Util!N4</f>
        <v>31.865962195458401</v>
      </c>
      <c r="O4" s="7">
        <f>CA_Pathways_db1_S5!O4-TUM_db1_S5_Util!O4</f>
        <v>0.13306079544069943</v>
      </c>
      <c r="P4" s="7">
        <f>CA_Pathways_db1_S5!P4-TUM_db1_S5_Util!P4</f>
        <v>3.7279846290853538E-3</v>
      </c>
      <c r="Q4" s="7">
        <f>CA_Pathways_db1_S5!Q4-TUM_db1_S5_Util!Q4</f>
        <v>24.284581688887474</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+(supply_chain_S5_BWM!B20*LCI_db1_S5!AC29/LCI_db1_S5!AB29)+(supply_chain_S5_BWM!B40*LCI_db1_S5!AC59/LCI_db1_S5!AB59)/LCIA_Methods!D2</f>
        <v>-2.2460815828727831</v>
      </c>
      <c r="C2" s="7">
        <f>+(supply_chain_S5_BWM!B20*LCI_db1_S5!AD29/LCI_db1_S5!AB29)+(supply_chain_S5_BWM!B40*LCI_db1_S5!AD59/LCI_db1_S5!AB59)/LCIA_Methods!D3</f>
        <v>-5.9342950048794431E-5</v>
      </c>
      <c r="D2" s="7">
        <f>+(supply_chain_S5_BWM!B20*LCI_db1_S5!AE29/LCI_db1_S5!AB29)+(supply_chain_S5_BWM!B40*LCI_db1_S5!AE59/LCI_db1_S5!AB59)/LCIA_Methods!D4</f>
        <v>-7.8515511218888948E-3</v>
      </c>
      <c r="E2" s="7">
        <f>+(supply_chain_S5_BWM!B20*LCI_db1_S5!AF29/LCI_db1_S5!AB29)+(supply_chain_S5_BWM!B40*LCI_db1_S5!AF59/LCI_db1_S5!AB59)/LCIA_Methods!D5</f>
        <v>-4.7989377214848845E-3</v>
      </c>
      <c r="F2" s="7">
        <f>+(supply_chain_S5_BWM!B20*LCI_db1_S5!AG29/LCI_db1_S5!AB29)+(supply_chain_S5_BWM!B40*LCI_db1_S5!AG59/LCI_db1_S5!AB59)/LCIA_Methods!D6</f>
        <v>-3.7457689560211581E-3</v>
      </c>
      <c r="G2" s="7">
        <f>+(supply_chain_S5_BWM!B20*LCI_db1_S5!AH29/LCI_db1_S5!AB29)+(supply_chain_S5_BWM!B40*LCI_db1_S5!AH59/LCI_db1_S5!AB59)/LCIA_Methods!D7</f>
        <v>-0.17024192733096891</v>
      </c>
      <c r="H2" s="7">
        <f>+(supply_chain_S5_BWM!B20*LCI_db1_S5!AI29/LCI_db1_S5!AB29)+(supply_chain_S5_BWM!B40*LCI_db1_S5!AI59/LCI_db1_S5!AB59)/LCIA_Methods!D8</f>
        <v>-1.8077056729479037E-2</v>
      </c>
      <c r="I2" s="7">
        <f>+(supply_chain_S5_BWM!B20*LCI_db1_S5!AJ29/LCI_db1_S5!AB29)+(supply_chain_S5_BWM!B40*LCI_db1_S5!AJ59/LCI_db1_S5!AB59)/LCIA_Methods!D9</f>
        <v>-1.7924113424375578E-2</v>
      </c>
      <c r="J2" s="7">
        <f>+(supply_chain_S5_BWM!B20*LCI_db1_S5!AK29/LCI_db1_S5!AB29)+(supply_chain_S5_BWM!B40*LCI_db1_S5!AK59/LCI_db1_S5!AB59)/LCIA_Methods!D10</f>
        <v>-6.5371082102611638E-2</v>
      </c>
      <c r="K2" s="7">
        <f>+(supply_chain_S5_BWM!B20*LCI_db1_S5!AL29/LCI_db1_S5!AB29)+(supply_chain_S5_BWM!B40*LCI_db1_S5!AL59/LCI_db1_S5!AB59)/LCIA_Methods!D11</f>
        <v>-1.3025954328793729E-4</v>
      </c>
      <c r="L2" s="7">
        <f>+(supply_chain_S5_BWM!B20*LCI_db1_S5!AM29/LCI_db1_S5!AB29)+(supply_chain_S5_BWM!B40*LCI_db1_S5!AM59/LCI_db1_S5!AB59)/LCIA_Methods!D12</f>
        <v>-6.01678752601439E-3</v>
      </c>
      <c r="M2" s="7">
        <f>+(supply_chain_S5_BWM!B20*LCI_db1_S5!AN29/LCI_db1_S5!AB29)+(supply_chain_S5_BWM!B40*LCI_db1_S5!AN59/LCI_db1_S5!AB59)/LCIA_Methods!D13</f>
        <v>-6.2330917498920151</v>
      </c>
      <c r="N2" s="7">
        <f>+(supply_chain_S5_BWM!B20*LCI_db1_S5!AO29/LCI_db1_S5!AB29)+(supply_chain_S5_BWM!B40*LCI_db1_S5!AO59/LCI_db1_S5!AB59)/LCIA_Methods!D14</f>
        <v>-46.027952393477491</v>
      </c>
      <c r="O2" s="7">
        <f>+(supply_chain_S5_BWM!B20*LCI_db1_S5!AP29/LCI_db1_S5!AB29)+(supply_chain_S5_BWM!B40*LCI_db1_S5!AP59/LCI_db1_S5!AB59)/LCIA_Methods!D15</f>
        <v>-0.19093918833513859</v>
      </c>
      <c r="P2" s="7">
        <f>+(supply_chain_S5_BWM!B20*LCI_db1_S5!AQ29/LCI_db1_S5!AB29)+(supply_chain_S5_BWM!B40*LCI_db1_S5!AQ59/LCI_db1_S5!AB59)/LCIA_Methods!D16</f>
        <v>-1.1045958423293776E-3</v>
      </c>
      <c r="Q2" s="7">
        <f>+(supply_chain_S5_BWM!B20*LCI_db1_S5!AR29/LCI_db1_S5!AB29)+(supply_chain_S5_BWM!B40*LCI_db1_S5!AR59/LCI_db1_S5!AB59)/LCIA_Methods!D17</f>
        <v>-35.056115341087491</v>
      </c>
    </row>
    <row r="3" spans="1:17" x14ac:dyDescent="0.35">
      <c r="A3" s="5" t="s">
        <v>2</v>
      </c>
      <c r="B3" s="7">
        <f>+(supply_chain_S5_PW1!B20*LCI_db1_S5!AC29/LCI_db1_S5!AB29)+(supply_chain_S5_PW1!B40*LCI_db1_S5!AC59/LCI_db1_S5!AB59)/LCIA_Methods!D2</f>
        <v>-0.69000650558159271</v>
      </c>
      <c r="C3" s="7">
        <f>+(supply_chain_S5_PW1!B20*LCI_db1_S5!AD29/LCI_db1_S5!AB29)+(supply_chain_S5_PW1!B40*LCI_db1_S5!AD59/LCI_db1_S5!AB59)/LCIA_Methods!D3</f>
        <v>-1.5369621616945057E-7</v>
      </c>
      <c r="D3" s="7">
        <f>+(supply_chain_S5_PW1!B20*LCI_db1_S5!AE29/LCI_db1_S5!AB29)+(supply_chain_S5_PW1!B40*LCI_db1_S5!AE59/LCI_db1_S5!AB59)/LCIA_Methods!D4</f>
        <v>-2.3819996757420712E-8</v>
      </c>
      <c r="E3" s="7">
        <f>+(supply_chain_S5_PW1!B20*LCI_db1_S5!AF29/LCI_db1_S5!AB29)+(supply_chain_S5_PW1!B40*LCI_db1_S5!AF59/LCI_db1_S5!AB59)/LCIA_Methods!D5</f>
        <v>-1.0249375611225956E-7</v>
      </c>
      <c r="F3" s="7">
        <f>+(supply_chain_S5_PW1!B20*LCI_db1_S5!AG29/LCI_db1_S5!AB29)+(supply_chain_S5_PW1!B40*LCI_db1_S5!AG59/LCI_db1_S5!AB59)/LCIA_Methods!D6</f>
        <v>-7.0012433524392884E-8</v>
      </c>
      <c r="G3" s="7">
        <f>+(supply_chain_S5_PW1!B20*LCI_db1_S5!AH29/LCI_db1_S5!AB29)+(supply_chain_S5_PW1!B40*LCI_db1_S5!AH59/LCI_db1_S5!AB59)/LCIA_Methods!D7</f>
        <v>-5.2309341872306112E-2</v>
      </c>
      <c r="H3" s="7">
        <f>+(supply_chain_S5_PW1!B20*LCI_db1_S5!AI29/LCI_db1_S5!AB29)+(supply_chain_S5_PW1!B40*LCI_db1_S5!AI59/LCI_db1_S5!AB59)/LCIA_Methods!D8</f>
        <v>-5.2798686191086082E-3</v>
      </c>
      <c r="I3" s="7">
        <f>+(supply_chain_S5_PW1!B20*LCI_db1_S5!AJ29/LCI_db1_S5!AB29)+(supply_chain_S5_PW1!B40*LCI_db1_S5!AJ59/LCI_db1_S5!AB59)/LCIA_Methods!D9</f>
        <v>-4.4566458933031567E-3</v>
      </c>
      <c r="J3" s="7">
        <f>+(supply_chain_S5_PW1!B20*LCI_db1_S5!AK29/LCI_db1_S5!AB29)+(supply_chain_S5_PW1!B40*LCI_db1_S5!AK59/LCI_db1_S5!AB59)/LCIA_Methods!D10</f>
        <v>-1.8696204843435059E-2</v>
      </c>
      <c r="K3" s="7">
        <f>+(supply_chain_S5_PW1!B20*LCI_db1_S5!AL29/LCI_db1_S5!AB29)+(supply_chain_S5_PW1!B40*LCI_db1_S5!AL59/LCI_db1_S5!AB59)/LCIA_Methods!D11</f>
        <v>-4.8659409061137025E-6</v>
      </c>
      <c r="L3" s="7">
        <f>+(supply_chain_S5_PW1!B20*LCI_db1_S5!AM29/LCI_db1_S5!AB29)+(supply_chain_S5_PW1!B40*LCI_db1_S5!AM59/LCI_db1_S5!AB59)/LCIA_Methods!D12</f>
        <v>-1.7010958639652677E-3</v>
      </c>
      <c r="M3" s="7">
        <f>+(supply_chain_S5_PW1!B20*LCI_db1_S5!AN29/LCI_db1_S5!AB29)+(supply_chain_S5_PW1!B40*LCI_db1_S5!AN59/LCI_db1_S5!AB59)/LCIA_Methods!D13</f>
        <v>-1.9176787606953183</v>
      </c>
      <c r="N3" s="7">
        <f>+(supply_chain_S5_PW1!B20*LCI_db1_S5!AO29/LCI_db1_S5!AB29)+(supply_chain_S5_PW1!B40*LCI_db1_S5!AO59/LCI_db1_S5!AB59)/LCIA_Methods!D14</f>
        <v>-14.162387776213818</v>
      </c>
      <c r="O3" s="7">
        <f>+(supply_chain_S5_PW1!B20*LCI_db1_S5!AP29/LCI_db1_S5!AB29)+(supply_chain_S5_PW1!B40*LCI_db1_S5!AP59/LCI_db1_S5!AB59)/LCIA_Methods!D15</f>
        <v>-5.8705981090228058E-2</v>
      </c>
      <c r="P3" s="7">
        <f>+(supply_chain_S5_PW1!B20*LCI_db1_S5!AQ29/LCI_db1_S5!AB29)+(supply_chain_S5_PW1!B40*LCI_db1_S5!AQ59/LCI_db1_S5!AB59)/LCIA_Methods!D16</f>
        <v>-2.6896179173377105E-6</v>
      </c>
      <c r="Q3" s="7">
        <f>+(supply_chain_S5_PW1!B20*LCI_db1_S5!AR29/LCI_db1_S5!AB29)+(supply_chain_S5_PW1!B40*LCI_db1_S5!AR59/LCI_db1_S5!AB59)/LCIA_Methods!D17</f>
        <v>-10.78589408938932</v>
      </c>
    </row>
    <row r="4" spans="1:17" x14ac:dyDescent="0.35">
      <c r="A4" s="5" t="s">
        <v>3</v>
      </c>
      <c r="B4" s="7">
        <f>+(supply_chain_S5_PW2!B20*LCI_db1_S5!AC29/LCI_db1_S5!AB29)+(supply_chain_S5_PW2!B40*LCI_db1_S5!AC59/LCI_db1_S5!AB59)/LCIA_Methods!D2</f>
        <v>-1.5560750772911904</v>
      </c>
      <c r="C4" s="7">
        <f>+(supply_chain_S5_PW2!B20*LCI_db1_S5!AD29/LCI_db1_S5!AB29)+(supply_chain_S5_PW2!B40*LCI_db1_S5!AD59/LCI_db1_S5!AB59)/LCIA_Methods!D3</f>
        <v>-5.9189253832624982E-5</v>
      </c>
      <c r="D4" s="7">
        <f>+(supply_chain_S5_PW2!B20*LCI_db1_S5!AE29/LCI_db1_S5!AB29)+(supply_chain_S5_PW2!B40*LCI_db1_S5!AE59/LCI_db1_S5!AB59)/LCIA_Methods!D4</f>
        <v>-7.8515273018921368E-3</v>
      </c>
      <c r="E4" s="7">
        <f>+(supply_chain_S5_PW2!B20*LCI_db1_S5!AF29/LCI_db1_S5!AB29)+(supply_chain_S5_PW2!B40*LCI_db1_S5!AF59/LCI_db1_S5!AB59)/LCIA_Methods!D5</f>
        <v>-4.798835227728772E-3</v>
      </c>
      <c r="F4" s="7">
        <f>+(supply_chain_S5_PW2!B20*LCI_db1_S5!AG29/LCI_db1_S5!AB29)+(supply_chain_S5_PW2!B40*LCI_db1_S5!AG59/LCI_db1_S5!AB59)/LCIA_Methods!D6</f>
        <v>-3.7456989435876338E-3</v>
      </c>
      <c r="G4" s="7">
        <f>+(supply_chain_S5_PW2!B20*LCI_db1_S5!AH29/LCI_db1_S5!AB29)+(supply_chain_S5_PW2!B40*LCI_db1_S5!AH59/LCI_db1_S5!AB59)/LCIA_Methods!D7</f>
        <v>-0.11793258545866278</v>
      </c>
      <c r="H4" s="7">
        <f>+(supply_chain_S5_PW2!B20*LCI_db1_S5!AI29/LCI_db1_S5!AB29)+(supply_chain_S5_PW2!B40*LCI_db1_S5!AI59/LCI_db1_S5!AB59)/LCIA_Methods!D8</f>
        <v>-1.2797188110370429E-2</v>
      </c>
      <c r="I4" s="7">
        <f>+(supply_chain_S5_PW2!B20*LCI_db1_S5!AJ29/LCI_db1_S5!AB29)+(supply_chain_S5_PW2!B40*LCI_db1_S5!AJ59/LCI_db1_S5!AB59)/LCIA_Methods!D9</f>
        <v>-1.3467467531072422E-2</v>
      </c>
      <c r="J4" s="7">
        <f>+(supply_chain_S5_PW2!B20*LCI_db1_S5!AK29/LCI_db1_S5!AB29)+(supply_chain_S5_PW2!B40*LCI_db1_S5!AK59/LCI_db1_S5!AB59)/LCIA_Methods!D10</f>
        <v>-4.6674877259176586E-2</v>
      </c>
      <c r="K4" s="7">
        <f>+(supply_chain_S5_PW2!B20*LCI_db1_S5!AL29/LCI_db1_S5!AB29)+(supply_chain_S5_PW2!B40*LCI_db1_S5!AL59/LCI_db1_S5!AB59)/LCIA_Methods!D11</f>
        <v>-1.253936023818236E-4</v>
      </c>
      <c r="L4" s="7">
        <f>+(supply_chain_S5_PW2!B20*LCI_db1_S5!AM29/LCI_db1_S5!AB29)+(supply_chain_S5_PW2!B40*LCI_db1_S5!AM59/LCI_db1_S5!AB59)/LCIA_Methods!D12</f>
        <v>-4.315691662049123E-3</v>
      </c>
      <c r="M4" s="7">
        <f>+(supply_chain_S5_PW2!B20*LCI_db1_S5!AN29/LCI_db1_S5!AB29)+(supply_chain_S5_PW2!B40*LCI_db1_S5!AN59/LCI_db1_S5!AB59)/LCIA_Methods!D13</f>
        <v>-4.3154129891966964</v>
      </c>
      <c r="N4" s="7">
        <f>+(supply_chain_S5_PW2!B20*LCI_db1_S5!AO29/LCI_db1_S5!AB29)+(supply_chain_S5_PW2!B40*LCI_db1_S5!AO59/LCI_db1_S5!AB59)/LCIA_Methods!D14</f>
        <v>-31.865564617263676</v>
      </c>
      <c r="O4" s="7">
        <f>+(supply_chain_S5_PW2!B20*LCI_db1_S5!AP29/LCI_db1_S5!AB29)+(supply_chain_S5_PW2!B40*LCI_db1_S5!AP59/LCI_db1_S5!AB59)/LCIA_Methods!D15</f>
        <v>-0.13223320724491053</v>
      </c>
      <c r="P4" s="7">
        <f>+(supply_chain_S5_PW2!B20*LCI_db1_S5!AQ29/LCI_db1_S5!AB29)+(supply_chain_S5_PW2!B40*LCI_db1_S5!AQ59/LCI_db1_S5!AB59)/LCIA_Methods!D16</f>
        <v>-1.1019062244120399E-3</v>
      </c>
      <c r="Q4" s="7">
        <f>+(supply_chain_S5_PW2!B20*LCI_db1_S5!AR29/LCI_db1_S5!AB29)+(supply_chain_S5_PW2!B40*LCI_db1_S5!AR59/LCI_db1_S5!AB59)/LCIA_Methods!D17</f>
        <v>-24.270221251698182</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OEV_Pathways_db1_S5!B2*VLOOKUP("BWM",Waste_Generation_S5!A1:C100,3,FALSE)</f>
        <v>4.5896950736640102E-2</v>
      </c>
      <c r="C2" s="7">
        <f>OEV_Pathways_db1_S5!C2*VLOOKUP("BWM",Waste_Generation_S5!A1:C100,3,FALSE)</f>
        <v>2.2764133215040466E-3</v>
      </c>
      <c r="D2" s="7">
        <f>OEV_Pathways_db1_S5!D2*VLOOKUP("BWM",Waste_Generation_S5!A1:C100,3,FALSE)</f>
        <v>0.62822691440113854</v>
      </c>
      <c r="E2" s="7">
        <f>OEV_Pathways_db1_S5!E2*VLOOKUP("BWM",Waste_Generation_S5!A1:C100,3,FALSE)</f>
        <v>-0.18661699354264624</v>
      </c>
      <c r="F2" s="7">
        <f>OEV_Pathways_db1_S5!F2*VLOOKUP("BWM",Waste_Generation_S5!A1:C100,3,FALSE)</f>
        <v>4.6817556250994131E-2</v>
      </c>
      <c r="G2" s="7">
        <f>OEV_Pathways_db1_S5!G2*VLOOKUP("BWM",Waste_Generation_S5!A1:C100,3,FALSE)</f>
        <v>4.9173074957409692E-3</v>
      </c>
      <c r="H2" s="7">
        <f>OEV_Pathways_db1_S5!H2*VLOOKUP("BWM",Waste_Generation_S5!A1:C100,3,FALSE)</f>
        <v>7.4522308156881184E-2</v>
      </c>
      <c r="I2" s="7">
        <f>OEV_Pathways_db1_S5!I2*VLOOKUP("BWM",Waste_Generation_S5!A1:C100,3,FALSE)</f>
        <v>8.5088241496253297E-2</v>
      </c>
      <c r="J2" s="7">
        <f>OEV_Pathways_db1_S5!J2*VLOOKUP("BWM",Waste_Generation_S5!A1:C100,3,FALSE)</f>
        <v>0.11010693353934174</v>
      </c>
      <c r="K2" s="7">
        <f>OEV_Pathways_db1_S5!K2*VLOOKUP("BWM",Waste_Generation_S5!A1:C100,3,FALSE)</f>
        <v>6.7565730625307907E-2</v>
      </c>
      <c r="L2" s="7">
        <f>OEV_Pathways_db1_S5!L2*VLOOKUP("BWM",Waste_Generation_S5!A1:C100,3,FALSE)</f>
        <v>0.13782752355843039</v>
      </c>
      <c r="M2" s="7">
        <f>OEV_Pathways_db1_S5!M2*VLOOKUP("BWM",Waste_Generation_S5!A1:C100,3,FALSE)</f>
        <v>0.63163476501495774</v>
      </c>
      <c r="N2" s="7">
        <f>OEV_Pathways_db1_S5!N2*VLOOKUP("BWM",Waste_Generation_S5!A1:C100,3,FALSE)</f>
        <v>8.3482036143116542E-2</v>
      </c>
      <c r="O2" s="7">
        <f>OEV_Pathways_db1_S5!O2*VLOOKUP("BWM",Waste_Generation_S5!A1:C100,3,FALSE)</f>
        <v>1.0122868903249342</v>
      </c>
      <c r="P2" s="7">
        <f>OEV_Pathways_db1_S5!P2*VLOOKUP("BWM",Waste_Generation_S5!A1:C100,3,FALSE)</f>
        <v>5.9496814075125304E-2</v>
      </c>
      <c r="Q2" s="7">
        <f>OEV_Pathways_db1_S5!Q2*VLOOKUP("BWM",Waste_Generation_S5!A1:C100,3,FALSE)</f>
        <v>6.7067317468998758E-2</v>
      </c>
    </row>
    <row r="3" spans="1:17" x14ac:dyDescent="0.35">
      <c r="A3" s="5" t="s">
        <v>2</v>
      </c>
      <c r="B3" s="7">
        <f>OEV_Pathways_db1_S5!B3*VLOOKUP("PW1",Waste_Generation_S5!A1:C100,3,FALSE)</f>
        <v>9.3113595062142493E-3</v>
      </c>
      <c r="C3" s="7">
        <f>OEV_Pathways_db1_S5!C3*VLOOKUP("PW1",Waste_Generation_S5!A1:C100,3,FALSE)</f>
        <v>4.7137351058894469E-4</v>
      </c>
      <c r="D3" s="7">
        <f>OEV_Pathways_db1_S5!D3*VLOOKUP("PW1",Waste_Generation_S5!A1:C100,3,FALSE)</f>
        <v>0.13806881471603122</v>
      </c>
      <c r="E3" s="7">
        <f>OEV_Pathways_db1_S5!E3*VLOOKUP("PW1",Waste_Generation_S5!A1:C100,3,FALSE)</f>
        <v>-2.5506257243049179E-2</v>
      </c>
      <c r="F3" s="7">
        <f>OEV_Pathways_db1_S5!F3*VLOOKUP("PW1",Waste_Generation_S5!A1:C100,3,FALSE)</f>
        <v>9.221413166143588E-3</v>
      </c>
      <c r="G3" s="7">
        <f>OEV_Pathways_db1_S5!G3*VLOOKUP("PW1",Waste_Generation_S5!A1:C100,3,FALSE)</f>
        <v>1.0154755738716326E-3</v>
      </c>
      <c r="H3" s="7">
        <f>OEV_Pathways_db1_S5!H3*VLOOKUP("PW1",Waste_Generation_S5!A1:C100,3,FALSE)</f>
        <v>1.5834291439132449E-2</v>
      </c>
      <c r="I3" s="7">
        <f>OEV_Pathways_db1_S5!I3*VLOOKUP("PW1",Waste_Generation_S5!A1:C100,3,FALSE)</f>
        <v>1.6703002473638456E-2</v>
      </c>
      <c r="J3" s="7">
        <f>OEV_Pathways_db1_S5!J3*VLOOKUP("PW1",Waste_Generation_S5!A1:C100,3,FALSE)</f>
        <v>2.1453043995224765E-2</v>
      </c>
      <c r="K3" s="7">
        <f>OEV_Pathways_db1_S5!K3*VLOOKUP("PW1",Waste_Generation_S5!A1:C100,3,FALSE)</f>
        <v>1.3685591902956776E-2</v>
      </c>
      <c r="L3" s="7">
        <f>OEV_Pathways_db1_S5!L3*VLOOKUP("PW1",Waste_Generation_S5!A1:C100,3,FALSE)</f>
        <v>2.6845743675917147E-2</v>
      </c>
      <c r="M3" s="7">
        <f>OEV_Pathways_db1_S5!M3*VLOOKUP("PW1",Waste_Generation_S5!A1:C100,3,FALSE)</f>
        <v>0.15584810408059066</v>
      </c>
      <c r="N3" s="7">
        <f>OEV_Pathways_db1_S5!N3*VLOOKUP("PW1",Waste_Generation_S5!A1:C100,3,FALSE)</f>
        <v>1.8510954767625053E-2</v>
      </c>
      <c r="O3" s="7">
        <f>OEV_Pathways_db1_S5!O3*VLOOKUP("PW1",Waste_Generation_S5!A1:C100,3,FALSE)</f>
        <v>0.20078702113113647</v>
      </c>
      <c r="P3" s="7">
        <f>OEV_Pathways_db1_S5!P3*VLOOKUP("PW1",Waste_Generation_S5!A1:C100,3,FALSE)</f>
        <v>1.2603681847690945E-2</v>
      </c>
      <c r="Q3" s="7">
        <f>OEV_Pathways_db1_S5!Q3*VLOOKUP("PW1",Waste_Generation_S5!A1:C100,3,FALSE)</f>
        <v>1.4011449327933103E-2</v>
      </c>
    </row>
    <row r="4" spans="1:17" x14ac:dyDescent="0.35">
      <c r="A4" s="5" t="s">
        <v>3</v>
      </c>
      <c r="B4" s="7">
        <f>OEV_Pathways_db1_S5!B4*VLOOKUP("PW2",Waste_Generation_S5!A1:C100,3,FALSE)</f>
        <v>3.6585591230425846E-2</v>
      </c>
      <c r="C4" s="7">
        <f>OEV_Pathways_db1_S5!C4*VLOOKUP("PW2",Waste_Generation_S5!A1:C100,3,FALSE)</f>
        <v>1.8050398109151016E-3</v>
      </c>
      <c r="D4" s="7">
        <f>OEV_Pathways_db1_S5!D4*VLOOKUP("PW2",Waste_Generation_S5!A1:C100,3,FALSE)</f>
        <v>0.49015809968510726</v>
      </c>
      <c r="E4" s="7">
        <f>OEV_Pathways_db1_S5!E4*VLOOKUP("PW2",Waste_Generation_S5!A1:C100,3,FALSE)</f>
        <v>-0.16111073629959705</v>
      </c>
      <c r="F4" s="7">
        <f>OEV_Pathways_db1_S5!F4*VLOOKUP("PW2",Waste_Generation_S5!A1:C100,3,FALSE)</f>
        <v>3.7596143084850542E-2</v>
      </c>
      <c r="G4" s="7">
        <f>OEV_Pathways_db1_S5!G4*VLOOKUP("PW2",Waste_Generation_S5!A1:C100,3,FALSE)</f>
        <v>3.9018319218693362E-3</v>
      </c>
      <c r="H4" s="7">
        <f>OEV_Pathways_db1_S5!H4*VLOOKUP("PW2",Waste_Generation_S5!A1:C100,3,FALSE)</f>
        <v>5.8688016717748724E-2</v>
      </c>
      <c r="I4" s="7">
        <f>OEV_Pathways_db1_S5!I4*VLOOKUP("PW2",Waste_Generation_S5!A1:C100,3,FALSE)</f>
        <v>6.8385239022614841E-2</v>
      </c>
      <c r="J4" s="7">
        <f>OEV_Pathways_db1_S5!J4*VLOOKUP("PW2",Waste_Generation_S5!A1:C100,3,FALSE)</f>
        <v>8.8653889544116973E-2</v>
      </c>
      <c r="K4" s="7">
        <f>OEV_Pathways_db1_S5!K4*VLOOKUP("PW2",Waste_Generation_S5!A1:C100,3,FALSE)</f>
        <v>5.3880138722351131E-2</v>
      </c>
      <c r="L4" s="7">
        <f>OEV_Pathways_db1_S5!L4*VLOOKUP("PW2",Waste_Generation_S5!A1:C100,3,FALSE)</f>
        <v>0.11098177988251322</v>
      </c>
      <c r="M4" s="7">
        <f>OEV_Pathways_db1_S5!M4*VLOOKUP("PW2",Waste_Generation_S5!A1:C100,3,FALSE)</f>
        <v>0.475786660934367</v>
      </c>
      <c r="N4" s="7">
        <f>OEV_Pathways_db1_S5!N4*VLOOKUP("PW2",Waste_Generation_S5!A1:C100,3,FALSE)</f>
        <v>6.4971081375491471E-2</v>
      </c>
      <c r="O4" s="7">
        <f>OEV_Pathways_db1_S5!O4*VLOOKUP("PW2",Waste_Generation_S5!A1:C100,3,FALSE)</f>
        <v>0.81149986919379768</v>
      </c>
      <c r="P4" s="7">
        <f>OEV_Pathways_db1_S5!P4*VLOOKUP("PW2",Waste_Generation_S5!A1:C100,3,FALSE)</f>
        <v>4.6893132227434346E-2</v>
      </c>
      <c r="Q4" s="7">
        <f>OEV_Pathways_db1_S5!Q4*VLOOKUP("PW2",Waste_Generation_S5!A1:C100,3,FALSE)</f>
        <v>5.3055868141065651E-2</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CA_Pathways_db2_default!B2-TUM_db2_default_Util!B2</f>
        <v>2.2147190717216163</v>
      </c>
      <c r="C2" s="7">
        <f>CA_Pathways_db2_default!C2-TUM_db2_default_Util!C2</f>
        <v>6.615988078575672E-4</v>
      </c>
      <c r="D2" s="7">
        <f>CA_Pathways_db2_default!D2-TUM_db2_default_Util!D2</f>
        <v>6.5159347256210545E-2</v>
      </c>
      <c r="E2" s="7">
        <f>CA_Pathways_db2_default!E2-TUM_db2_default_Util!E2</f>
        <v>2.0185554417368981E-2</v>
      </c>
      <c r="F2" s="7">
        <f>CA_Pathways_db2_default!F2-TUM_db2_default_Util!F2</f>
        <v>2.011324674725859E-2</v>
      </c>
      <c r="G2" s="7">
        <f>CA_Pathways_db2_default!G2-TUM_db2_default_Util!G2</f>
        <v>0.16667968874378622</v>
      </c>
      <c r="H2" s="7">
        <f>CA_Pathways_db2_default!H2-TUM_db2_default_Util!H2</f>
        <v>0.1018945619343119</v>
      </c>
      <c r="I2" s="7">
        <f>CA_Pathways_db2_default!I2-TUM_db2_default_Util!I2</f>
        <v>4.3894015243292006E-2</v>
      </c>
      <c r="J2" s="7">
        <f>CA_Pathways_db2_default!J2-TUM_db2_default_Util!J2</f>
        <v>0.10113391205462363</v>
      </c>
      <c r="K2" s="7">
        <f>CA_Pathways_db2_default!K2-TUM_db2_default_Util!K2</f>
        <v>8.0946542317446345E-4</v>
      </c>
      <c r="L2" s="7">
        <f>CA_Pathways_db2_default!L2-TUM_db2_default_Util!L2</f>
        <v>1.1556986689041093E-2</v>
      </c>
      <c r="M2" s="7">
        <f>CA_Pathways_db2_default!M2-TUM_db2_default_Util!M2</f>
        <v>6.2364986389817947</v>
      </c>
      <c r="N2" s="7">
        <f>CA_Pathways_db2_default!N2-TUM_db2_default_Util!N2</f>
        <v>47.612701575814022</v>
      </c>
      <c r="O2" s="7">
        <f>CA_Pathways_db2_default!O2-TUM_db2_default_Util!O2</f>
        <v>0.1731876668377422</v>
      </c>
      <c r="P2" s="7">
        <f>CA_Pathways_db2_default!P2-TUM_db2_default_Util!P2</f>
        <v>3.8692037343638179E-3</v>
      </c>
      <c r="Q2" s="7">
        <f>CA_Pathways_db2_default!Q2-TUM_db2_default_Util!Q2</f>
        <v>34.593151577981452</v>
      </c>
    </row>
    <row r="3" spans="1:17" x14ac:dyDescent="0.35">
      <c r="A3" s="5" t="s">
        <v>2</v>
      </c>
      <c r="B3" s="7">
        <f>CA_Pathways_db2_default!B3-TUM_db2_default_Util!B3</f>
        <v>0.67653865558600945</v>
      </c>
      <c r="C3" s="7">
        <f>CA_Pathways_db2_default!C3-TUM_db2_default_Util!C3</f>
        <v>-4.0297228440453645E-6</v>
      </c>
      <c r="D3" s="7">
        <f>CA_Pathways_db2_default!D3-TUM_db2_default_Util!D3</f>
        <v>-7.965037330439831E-5</v>
      </c>
      <c r="E3" s="7">
        <f>CA_Pathways_db2_default!E3-TUM_db2_default_Util!E3</f>
        <v>-7.4054516269186492E-5</v>
      </c>
      <c r="F3" s="7">
        <f>CA_Pathways_db2_default!F3-TUM_db2_default_Util!F3</f>
        <v>8.0955358884035323E-5</v>
      </c>
      <c r="G3" s="7">
        <f>CA_Pathways_db2_default!G3-TUM_db2_default_Util!G3</f>
        <v>5.0897516048007324E-2</v>
      </c>
      <c r="H3" s="7">
        <f>CA_Pathways_db2_default!H3-TUM_db2_default_Util!H3</f>
        <v>7.793775014584052E-2</v>
      </c>
      <c r="I3" s="7">
        <f>CA_Pathways_db2_default!I3-TUM_db2_default_Util!I3</f>
        <v>4.7816041854401676E-3</v>
      </c>
      <c r="J3" s="7">
        <f>CA_Pathways_db2_default!J3-TUM_db2_default_Util!J3</f>
        <v>1.9173160028225191E-2</v>
      </c>
      <c r="K3" s="7">
        <f>CA_Pathways_db2_default!K3-TUM_db2_default_Util!K3</f>
        <v>1.2989381845743576E-5</v>
      </c>
      <c r="L3" s="7">
        <f>CA_Pathways_db2_default!L3-TUM_db2_default_Util!L3</f>
        <v>1.6855185681360599E-3</v>
      </c>
      <c r="M3" s="7">
        <f>CA_Pathways_db2_default!M3-TUM_db2_default_Util!M3</f>
        <v>1.9166213798582281</v>
      </c>
      <c r="N3" s="7">
        <f>CA_Pathways_db2_default!N3-TUM_db2_default_Util!N3</f>
        <v>14.649884147319842</v>
      </c>
      <c r="O3" s="7">
        <f>CA_Pathways_db2_default!O3-TUM_db2_default_Util!O3</f>
        <v>5.3469353045265448E-2</v>
      </c>
      <c r="P3" s="7">
        <f>CA_Pathways_db2_default!P3-TUM_db2_default_Util!P3</f>
        <v>5.7702416137295241E-5</v>
      </c>
      <c r="Q3" s="7">
        <f>CA_Pathways_db2_default!Q3-TUM_db2_default_Util!Q3</f>
        <v>10.639290134775099</v>
      </c>
    </row>
    <row r="4" spans="1:17" x14ac:dyDescent="0.35">
      <c r="A4" s="5" t="s">
        <v>3</v>
      </c>
      <c r="B4" s="7">
        <f>CA_Pathways_db2_default!B4-TUM_db2_default_Util!B4</f>
        <v>1.5381804161356072</v>
      </c>
      <c r="C4" s="7">
        <f>CA_Pathways_db2_default!C4-TUM_db2_default_Util!C4</f>
        <v>6.6562853070161257E-4</v>
      </c>
      <c r="D4" s="7">
        <f>CA_Pathways_db2_default!D4-TUM_db2_default_Util!D4</f>
        <v>6.5238997629514933E-2</v>
      </c>
      <c r="E4" s="7">
        <f>CA_Pathways_db2_default!E4-TUM_db2_default_Util!E4</f>
        <v>2.0259608933638165E-2</v>
      </c>
      <c r="F4" s="7">
        <f>CA_Pathways_db2_default!F4-TUM_db2_default_Util!F4</f>
        <v>2.0032291388374555E-2</v>
      </c>
      <c r="G4" s="7">
        <f>CA_Pathways_db2_default!G4-TUM_db2_default_Util!G4</f>
        <v>0.11578217269577892</v>
      </c>
      <c r="H4" s="7">
        <f>CA_Pathways_db2_default!H4-TUM_db2_default_Util!H4</f>
        <v>2.3956811788471394E-2</v>
      </c>
      <c r="I4" s="7">
        <f>CA_Pathways_db2_default!I4-TUM_db2_default_Util!I4</f>
        <v>3.9112411057851841E-2</v>
      </c>
      <c r="J4" s="7">
        <f>CA_Pathways_db2_default!J4-TUM_db2_default_Util!J4</f>
        <v>8.1960752026398465E-2</v>
      </c>
      <c r="K4" s="7">
        <f>CA_Pathways_db2_default!K4-TUM_db2_default_Util!K4</f>
        <v>7.9647604132871981E-4</v>
      </c>
      <c r="L4" s="7">
        <f>CA_Pathways_db2_default!L4-TUM_db2_default_Util!L4</f>
        <v>9.8714681209050321E-3</v>
      </c>
      <c r="M4" s="7">
        <f>CA_Pathways_db2_default!M4-TUM_db2_default_Util!M4</f>
        <v>4.3198772591235661</v>
      </c>
      <c r="N4" s="7">
        <f>CA_Pathways_db2_default!N4-TUM_db2_default_Util!N4</f>
        <v>32.962817428494184</v>
      </c>
      <c r="O4" s="7">
        <f>CA_Pathways_db2_default!O4-TUM_db2_default_Util!O4</f>
        <v>0.11971831379247673</v>
      </c>
      <c r="P4" s="7">
        <f>CA_Pathways_db2_default!P4-TUM_db2_default_Util!P4</f>
        <v>3.8115013182265229E-3</v>
      </c>
      <c r="Q4" s="7">
        <f>CA_Pathways_db2_default!Q4-TUM_db2_default_Util!Q4</f>
        <v>23.953861443206353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OEV_Pathways_db2_default!B2*VLOOKUP("BWM",Waste_Generation_S5!A1:C100,3,FALSE)</f>
        <v>4.5896950736640102E-2</v>
      </c>
      <c r="C2" s="7">
        <f>OEV_Pathways_db2_default!C2*VLOOKUP("BWM",Waste_Generation_S5!A1:C100,3,FALSE)</f>
        <v>2.2764133215040466E-3</v>
      </c>
      <c r="D2" s="7">
        <f>OEV_Pathways_db2_default!D2*VLOOKUP("BWM",Waste_Generation_S5!A1:C100,3,FALSE)</f>
        <v>0.62822691440113854</v>
      </c>
      <c r="E2" s="7">
        <f>OEV_Pathways_db2_default!E2*VLOOKUP("BWM",Waste_Generation_S5!A1:C100,3,FALSE)</f>
        <v>-0.18661699354264624</v>
      </c>
      <c r="F2" s="7">
        <f>OEV_Pathways_db2_default!F2*VLOOKUP("BWM",Waste_Generation_S5!A1:C100,3,FALSE)</f>
        <v>4.6817556250994131E-2</v>
      </c>
      <c r="G2" s="7">
        <f>OEV_Pathways_db2_default!G2*VLOOKUP("BWM",Waste_Generation_S5!A1:C100,3,FALSE)</f>
        <v>4.9173074957409692E-3</v>
      </c>
      <c r="H2" s="7">
        <f>OEV_Pathways_db2_default!H2*VLOOKUP("BWM",Waste_Generation_S5!A1:C100,3,FALSE)</f>
        <v>7.4522308156881184E-2</v>
      </c>
      <c r="I2" s="7">
        <f>OEV_Pathways_db2_default!I2*VLOOKUP("BWM",Waste_Generation_S5!A1:C100,3,FALSE)</f>
        <v>8.5088241496253297E-2</v>
      </c>
      <c r="J2" s="7">
        <f>OEV_Pathways_db2_default!J2*VLOOKUP("BWM",Waste_Generation_S5!A1:C100,3,FALSE)</f>
        <v>0.11010693353934174</v>
      </c>
      <c r="K2" s="7">
        <f>OEV_Pathways_db2_default!K2*VLOOKUP("BWM",Waste_Generation_S5!A1:C100,3,FALSE)</f>
        <v>6.7565730625307907E-2</v>
      </c>
      <c r="L2" s="7">
        <f>OEV_Pathways_db2_default!L2*VLOOKUP("BWM",Waste_Generation_S5!A1:C100,3,FALSE)</f>
        <v>0.13782752355843039</v>
      </c>
      <c r="M2" s="7">
        <f>OEV_Pathways_db2_default!M2*VLOOKUP("BWM",Waste_Generation_S5!A1:C100,3,FALSE)</f>
        <v>0.63163476501495774</v>
      </c>
      <c r="N2" s="7">
        <f>OEV_Pathways_db2_default!N2*VLOOKUP("BWM",Waste_Generation_S5!A1:C100,3,FALSE)</f>
        <v>8.3482036143116542E-2</v>
      </c>
      <c r="O2" s="7">
        <f>OEV_Pathways_db2_default!O2*VLOOKUP("BWM",Waste_Generation_S5!A1:C100,3,FALSE)</f>
        <v>1.0122868903249342</v>
      </c>
      <c r="P2" s="7">
        <f>OEV_Pathways_db2_default!P2*VLOOKUP("BWM",Waste_Generation_S5!A1:C100,3,FALSE)</f>
        <v>5.9496814075125304E-2</v>
      </c>
      <c r="Q2" s="7">
        <f>OEV_Pathways_db2_default!Q2*VLOOKUP("BWM",Waste_Generation_S5!A1:C100,3,FALSE)</f>
        <v>6.7067317468998758E-2</v>
      </c>
    </row>
    <row r="3" spans="1:17" x14ac:dyDescent="0.35">
      <c r="A3" s="5" t="s">
        <v>2</v>
      </c>
      <c r="B3" s="7">
        <f>OEV_Pathways_db2_default!B3*VLOOKUP("PW1",Waste_Generation_S5!A1:C100,3,FALSE)</f>
        <v>9.3113595062142493E-3</v>
      </c>
      <c r="C3" s="7">
        <f>OEV_Pathways_db2_default!C3*VLOOKUP("PW1",Waste_Generation_S5!A1:C100,3,FALSE)</f>
        <v>4.7137351058894469E-4</v>
      </c>
      <c r="D3" s="7">
        <f>OEV_Pathways_db2_default!D3*VLOOKUP("PW1",Waste_Generation_S5!A1:C100,3,FALSE)</f>
        <v>0.13806881471603122</v>
      </c>
      <c r="E3" s="7">
        <f>OEV_Pathways_db2_default!E3*VLOOKUP("PW1",Waste_Generation_S5!A1:C100,3,FALSE)</f>
        <v>-2.5506257243049179E-2</v>
      </c>
      <c r="F3" s="7">
        <f>OEV_Pathways_db2_default!F3*VLOOKUP("PW1",Waste_Generation_S5!A1:C100,3,FALSE)</f>
        <v>9.221413166143588E-3</v>
      </c>
      <c r="G3" s="7">
        <f>OEV_Pathways_db2_default!G3*VLOOKUP("PW1",Waste_Generation_S5!A1:C100,3,FALSE)</f>
        <v>1.0154755738716326E-3</v>
      </c>
      <c r="H3" s="7">
        <f>OEV_Pathways_db2_default!H3*VLOOKUP("PW1",Waste_Generation_S5!A1:C100,3,FALSE)</f>
        <v>1.5834291439132449E-2</v>
      </c>
      <c r="I3" s="7">
        <f>OEV_Pathways_db2_default!I3*VLOOKUP("PW1",Waste_Generation_S5!A1:C100,3,FALSE)</f>
        <v>1.6703002473638456E-2</v>
      </c>
      <c r="J3" s="7">
        <f>OEV_Pathways_db2_default!J3*VLOOKUP("PW1",Waste_Generation_S5!A1:C100,3,FALSE)</f>
        <v>2.1453043995224765E-2</v>
      </c>
      <c r="K3" s="7">
        <f>OEV_Pathways_db2_default!K3*VLOOKUP("PW1",Waste_Generation_S5!A1:C100,3,FALSE)</f>
        <v>1.3685591902956776E-2</v>
      </c>
      <c r="L3" s="7">
        <f>OEV_Pathways_db2_default!L3*VLOOKUP("PW1",Waste_Generation_S5!A1:C100,3,FALSE)</f>
        <v>2.6845743675917147E-2</v>
      </c>
      <c r="M3" s="7">
        <f>OEV_Pathways_db2_default!M3*VLOOKUP("PW1",Waste_Generation_S5!A1:C100,3,FALSE)</f>
        <v>0.15584810408059066</v>
      </c>
      <c r="N3" s="7">
        <f>OEV_Pathways_db2_default!N3*VLOOKUP("PW1",Waste_Generation_S5!A1:C100,3,FALSE)</f>
        <v>1.8510954767625053E-2</v>
      </c>
      <c r="O3" s="7">
        <f>OEV_Pathways_db2_default!O3*VLOOKUP("PW1",Waste_Generation_S5!A1:C100,3,FALSE)</f>
        <v>0.20078702113113647</v>
      </c>
      <c r="P3" s="7">
        <f>OEV_Pathways_db2_default!P3*VLOOKUP("PW1",Waste_Generation_S5!A1:C100,3,FALSE)</f>
        <v>1.2603681847690945E-2</v>
      </c>
      <c r="Q3" s="7">
        <f>OEV_Pathways_db2_default!Q3*VLOOKUP("PW1",Waste_Generation_S5!A1:C100,3,FALSE)</f>
        <v>1.4011449327933103E-2</v>
      </c>
    </row>
    <row r="4" spans="1:17" x14ac:dyDescent="0.35">
      <c r="A4" s="5" t="s">
        <v>3</v>
      </c>
      <c r="B4" s="7">
        <f>OEV_Pathways_db2_default!B4*VLOOKUP("PW2",Waste_Generation_S5!A1:C100,3,FALSE)</f>
        <v>3.6585591230425846E-2</v>
      </c>
      <c r="C4" s="7">
        <f>OEV_Pathways_db2_default!C4*VLOOKUP("PW2",Waste_Generation_S5!A1:C100,3,FALSE)</f>
        <v>1.8050398109151016E-3</v>
      </c>
      <c r="D4" s="7">
        <f>OEV_Pathways_db2_default!D4*VLOOKUP("PW2",Waste_Generation_S5!A1:C100,3,FALSE)</f>
        <v>0.49015809968510726</v>
      </c>
      <c r="E4" s="7">
        <f>OEV_Pathways_db2_default!E4*VLOOKUP("PW2",Waste_Generation_S5!A1:C100,3,FALSE)</f>
        <v>-0.16111073629959705</v>
      </c>
      <c r="F4" s="7">
        <f>OEV_Pathways_db2_default!F4*VLOOKUP("PW2",Waste_Generation_S5!A1:C100,3,FALSE)</f>
        <v>3.7596143084850542E-2</v>
      </c>
      <c r="G4" s="7">
        <f>OEV_Pathways_db2_default!G4*VLOOKUP("PW2",Waste_Generation_S5!A1:C100,3,FALSE)</f>
        <v>3.9018319218693362E-3</v>
      </c>
      <c r="H4" s="7">
        <f>OEV_Pathways_db2_default!H4*VLOOKUP("PW2",Waste_Generation_S5!A1:C100,3,FALSE)</f>
        <v>5.8688016717748724E-2</v>
      </c>
      <c r="I4" s="7">
        <f>OEV_Pathways_db2_default!I4*VLOOKUP("PW2",Waste_Generation_S5!A1:C100,3,FALSE)</f>
        <v>6.8385239022614841E-2</v>
      </c>
      <c r="J4" s="7">
        <f>OEV_Pathways_db2_default!J4*VLOOKUP("PW2",Waste_Generation_S5!A1:C100,3,FALSE)</f>
        <v>8.8653889544116973E-2</v>
      </c>
      <c r="K4" s="7">
        <f>OEV_Pathways_db2_default!K4*VLOOKUP("PW2",Waste_Generation_S5!A1:C100,3,FALSE)</f>
        <v>5.3880138722351131E-2</v>
      </c>
      <c r="L4" s="7">
        <f>OEV_Pathways_db2_default!L4*VLOOKUP("PW2",Waste_Generation_S5!A1:C100,3,FALSE)</f>
        <v>0.11098177988251322</v>
      </c>
      <c r="M4" s="7">
        <f>OEV_Pathways_db2_default!M4*VLOOKUP("PW2",Waste_Generation_S5!A1:C100,3,FALSE)</f>
        <v>0.475786660934367</v>
      </c>
      <c r="N4" s="7">
        <f>OEV_Pathways_db2_default!N4*VLOOKUP("PW2",Waste_Generation_S5!A1:C100,3,FALSE)</f>
        <v>6.4971081375491471E-2</v>
      </c>
      <c r="O4" s="7">
        <f>OEV_Pathways_db2_default!O4*VLOOKUP("PW2",Waste_Generation_S5!A1:C100,3,FALSE)</f>
        <v>0.81149986919379768</v>
      </c>
      <c r="P4" s="7">
        <f>OEV_Pathways_db2_default!P4*VLOOKUP("PW2",Waste_Generation_S5!A1:C100,3,FALSE)</f>
        <v>4.6893132227434346E-2</v>
      </c>
      <c r="Q4" s="7">
        <f>OEV_Pathways_db2_default!Q4*VLOOKUP("PW2",Waste_Generation_S5!A1:C100,3,FALSE)</f>
        <v>5.3055868141065651E-2</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CA_Pathways_db2_S1!B2-TUM_db2_S1_Util!B2</f>
        <v>2.2147190717216163</v>
      </c>
      <c r="C2" s="7">
        <f>CA_Pathways_db2_S1!C2-TUM_db2_S1_Util!C2</f>
        <v>6.615988078575672E-4</v>
      </c>
      <c r="D2" s="7">
        <f>CA_Pathways_db2_S1!D2-TUM_db2_S1_Util!D2</f>
        <v>6.5159347256210545E-2</v>
      </c>
      <c r="E2" s="7">
        <f>CA_Pathways_db2_S1!E2-TUM_db2_S1_Util!E2</f>
        <v>2.0185554417368981E-2</v>
      </c>
      <c r="F2" s="7">
        <f>CA_Pathways_db2_S1!F2-TUM_db2_S1_Util!F2</f>
        <v>2.011324674725859E-2</v>
      </c>
      <c r="G2" s="7">
        <f>CA_Pathways_db2_S1!G2-TUM_db2_S1_Util!G2</f>
        <v>0.16667968874378622</v>
      </c>
      <c r="H2" s="7">
        <f>CA_Pathways_db2_S1!H2-TUM_db2_S1_Util!H2</f>
        <v>0.1018945619343119</v>
      </c>
      <c r="I2" s="7">
        <f>CA_Pathways_db2_S1!I2-TUM_db2_S1_Util!I2</f>
        <v>4.3894015243292006E-2</v>
      </c>
      <c r="J2" s="7">
        <f>CA_Pathways_db2_S1!J2-TUM_db2_S1_Util!J2</f>
        <v>0.10113391205462363</v>
      </c>
      <c r="K2" s="7">
        <f>CA_Pathways_db2_S1!K2-TUM_db2_S1_Util!K2</f>
        <v>8.0946542317446345E-4</v>
      </c>
      <c r="L2" s="7">
        <f>CA_Pathways_db2_S1!L2-TUM_db2_S1_Util!L2</f>
        <v>1.1556986689041093E-2</v>
      </c>
      <c r="M2" s="7">
        <f>CA_Pathways_db2_S1!M2-TUM_db2_S1_Util!M2</f>
        <v>6.2364986389817947</v>
      </c>
      <c r="N2" s="7">
        <f>CA_Pathways_db2_S1!N2-TUM_db2_S1_Util!N2</f>
        <v>47.612701575814022</v>
      </c>
      <c r="O2" s="7">
        <f>CA_Pathways_db2_S1!O2-TUM_db2_S1_Util!O2</f>
        <v>0.1731876668377422</v>
      </c>
      <c r="P2" s="7">
        <f>CA_Pathways_db2_S1!P2-TUM_db2_S1_Util!P2</f>
        <v>3.8692037343638179E-3</v>
      </c>
      <c r="Q2" s="7">
        <f>CA_Pathways_db2_S1!Q2-TUM_db2_S1_Util!Q2</f>
        <v>34.593151577981452</v>
      </c>
    </row>
    <row r="3" spans="1:17" x14ac:dyDescent="0.35">
      <c r="A3" s="5" t="s">
        <v>2</v>
      </c>
      <c r="B3" s="7">
        <f>CA_Pathways_db2_S1!B3-TUM_db2_S1_Util!B3</f>
        <v>0.67653865558600945</v>
      </c>
      <c r="C3" s="7">
        <f>CA_Pathways_db2_S1!C3-TUM_db2_S1_Util!C3</f>
        <v>-4.0297228440453645E-6</v>
      </c>
      <c r="D3" s="7">
        <f>CA_Pathways_db2_S1!D3-TUM_db2_S1_Util!D3</f>
        <v>-7.965037330439831E-5</v>
      </c>
      <c r="E3" s="7">
        <f>CA_Pathways_db2_S1!E3-TUM_db2_S1_Util!E3</f>
        <v>-7.4054516269186492E-5</v>
      </c>
      <c r="F3" s="7">
        <f>CA_Pathways_db2_S1!F3-TUM_db2_S1_Util!F3</f>
        <v>8.0955358884035323E-5</v>
      </c>
      <c r="G3" s="7">
        <f>CA_Pathways_db2_S1!G3-TUM_db2_S1_Util!G3</f>
        <v>5.0897516048007324E-2</v>
      </c>
      <c r="H3" s="7">
        <f>CA_Pathways_db2_S1!H3-TUM_db2_S1_Util!H3</f>
        <v>7.793775014584052E-2</v>
      </c>
      <c r="I3" s="7">
        <f>CA_Pathways_db2_S1!I3-TUM_db2_S1_Util!I3</f>
        <v>4.7816041854401676E-3</v>
      </c>
      <c r="J3" s="7">
        <f>CA_Pathways_db2_S1!J3-TUM_db2_S1_Util!J3</f>
        <v>1.9173160028225191E-2</v>
      </c>
      <c r="K3" s="7">
        <f>CA_Pathways_db2_S1!K3-TUM_db2_S1_Util!K3</f>
        <v>1.2989381845743576E-5</v>
      </c>
      <c r="L3" s="7">
        <f>CA_Pathways_db2_S1!L3-TUM_db2_S1_Util!L3</f>
        <v>1.6855185681360599E-3</v>
      </c>
      <c r="M3" s="7">
        <f>CA_Pathways_db2_S1!M3-TUM_db2_S1_Util!M3</f>
        <v>1.9166213798582281</v>
      </c>
      <c r="N3" s="7">
        <f>CA_Pathways_db2_S1!N3-TUM_db2_S1_Util!N3</f>
        <v>14.649884147319842</v>
      </c>
      <c r="O3" s="7">
        <f>CA_Pathways_db2_S1!O3-TUM_db2_S1_Util!O3</f>
        <v>5.3469353045265448E-2</v>
      </c>
      <c r="P3" s="7">
        <f>CA_Pathways_db2_S1!P3-TUM_db2_S1_Util!P3</f>
        <v>5.7702416137295241E-5</v>
      </c>
      <c r="Q3" s="7">
        <f>CA_Pathways_db2_S1!Q3-TUM_db2_S1_Util!Q3</f>
        <v>10.639290134775099</v>
      </c>
    </row>
    <row r="4" spans="1:17" x14ac:dyDescent="0.35">
      <c r="A4" s="5" t="s">
        <v>3</v>
      </c>
      <c r="B4" s="7">
        <f>CA_Pathways_db2_S1!B4-TUM_db2_S1_Util!B4</f>
        <v>1.5381804161356072</v>
      </c>
      <c r="C4" s="7">
        <f>CA_Pathways_db2_S1!C4-TUM_db2_S1_Util!C4</f>
        <v>6.6562853070161257E-4</v>
      </c>
      <c r="D4" s="7">
        <f>CA_Pathways_db2_S1!D4-TUM_db2_S1_Util!D4</f>
        <v>6.5238997629514933E-2</v>
      </c>
      <c r="E4" s="7">
        <f>CA_Pathways_db2_S1!E4-TUM_db2_S1_Util!E4</f>
        <v>2.0259608933638165E-2</v>
      </c>
      <c r="F4" s="7">
        <f>CA_Pathways_db2_S1!F4-TUM_db2_S1_Util!F4</f>
        <v>2.0032291388374555E-2</v>
      </c>
      <c r="G4" s="7">
        <f>CA_Pathways_db2_S1!G4-TUM_db2_S1_Util!G4</f>
        <v>0.11578217269577892</v>
      </c>
      <c r="H4" s="7">
        <f>CA_Pathways_db2_S1!H4-TUM_db2_S1_Util!H4</f>
        <v>2.3956811788471394E-2</v>
      </c>
      <c r="I4" s="7">
        <f>CA_Pathways_db2_S1!I4-TUM_db2_S1_Util!I4</f>
        <v>3.9112411057851841E-2</v>
      </c>
      <c r="J4" s="7">
        <f>CA_Pathways_db2_S1!J4-TUM_db2_S1_Util!J4</f>
        <v>8.1960752026398465E-2</v>
      </c>
      <c r="K4" s="7">
        <f>CA_Pathways_db2_S1!K4-TUM_db2_S1_Util!K4</f>
        <v>7.9647604132871981E-4</v>
      </c>
      <c r="L4" s="7">
        <f>CA_Pathways_db2_S1!L4-TUM_db2_S1_Util!L4</f>
        <v>9.8714681209050321E-3</v>
      </c>
      <c r="M4" s="7">
        <f>CA_Pathways_db2_S1!M4-TUM_db2_S1_Util!M4</f>
        <v>4.3198772591235661</v>
      </c>
      <c r="N4" s="7">
        <f>CA_Pathways_db2_S1!N4-TUM_db2_S1_Util!N4</f>
        <v>32.962817428494184</v>
      </c>
      <c r="O4" s="7">
        <f>CA_Pathways_db2_S1!O4-TUM_db2_S1_Util!O4</f>
        <v>0.11971831379247673</v>
      </c>
      <c r="P4" s="7">
        <f>CA_Pathways_db2_S1!P4-TUM_db2_S1_Util!P4</f>
        <v>3.8115013182265229E-3</v>
      </c>
      <c r="Q4" s="7">
        <f>CA_Pathways_db2_S1!Q4-TUM_db2_S1_Util!Q4</f>
        <v>23.953861443206353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OEV_Pathways_db2_S1!B2*VLOOKUP("BWM",Waste_Generation_S5!A1:C100,3,FALSE)</f>
        <v>4.5896950736640102E-2</v>
      </c>
      <c r="C2" s="7">
        <f>OEV_Pathways_db2_S1!C2*VLOOKUP("BWM",Waste_Generation_S5!A1:C100,3,FALSE)</f>
        <v>2.2764133215040466E-3</v>
      </c>
      <c r="D2" s="7">
        <f>OEV_Pathways_db2_S1!D2*VLOOKUP("BWM",Waste_Generation_S5!A1:C100,3,FALSE)</f>
        <v>0.62822691440113854</v>
      </c>
      <c r="E2" s="7">
        <f>OEV_Pathways_db2_S1!E2*VLOOKUP("BWM",Waste_Generation_S5!A1:C100,3,FALSE)</f>
        <v>-0.18661699354264624</v>
      </c>
      <c r="F2" s="7">
        <f>OEV_Pathways_db2_S1!F2*VLOOKUP("BWM",Waste_Generation_S5!A1:C100,3,FALSE)</f>
        <v>4.6817556250994131E-2</v>
      </c>
      <c r="G2" s="7">
        <f>OEV_Pathways_db2_S1!G2*VLOOKUP("BWM",Waste_Generation_S5!A1:C100,3,FALSE)</f>
        <v>4.9173074957409692E-3</v>
      </c>
      <c r="H2" s="7">
        <f>OEV_Pathways_db2_S1!H2*VLOOKUP("BWM",Waste_Generation_S5!A1:C100,3,FALSE)</f>
        <v>7.4522308156881184E-2</v>
      </c>
      <c r="I2" s="7">
        <f>OEV_Pathways_db2_S1!I2*VLOOKUP("BWM",Waste_Generation_S5!A1:C100,3,FALSE)</f>
        <v>8.5088241496253297E-2</v>
      </c>
      <c r="J2" s="7">
        <f>OEV_Pathways_db2_S1!J2*VLOOKUP("BWM",Waste_Generation_S5!A1:C100,3,FALSE)</f>
        <v>0.11010693353934174</v>
      </c>
      <c r="K2" s="7">
        <f>OEV_Pathways_db2_S1!K2*VLOOKUP("BWM",Waste_Generation_S5!A1:C100,3,FALSE)</f>
        <v>6.7565730625307907E-2</v>
      </c>
      <c r="L2" s="7">
        <f>OEV_Pathways_db2_S1!L2*VLOOKUP("BWM",Waste_Generation_S5!A1:C100,3,FALSE)</f>
        <v>0.13782752355843039</v>
      </c>
      <c r="M2" s="7">
        <f>OEV_Pathways_db2_S1!M2*VLOOKUP("BWM",Waste_Generation_S5!A1:C100,3,FALSE)</f>
        <v>0.63163476501495774</v>
      </c>
      <c r="N2" s="7">
        <f>OEV_Pathways_db2_S1!N2*VLOOKUP("BWM",Waste_Generation_S5!A1:C100,3,FALSE)</f>
        <v>8.3482036143116542E-2</v>
      </c>
      <c r="O2" s="7">
        <f>OEV_Pathways_db2_S1!O2*VLOOKUP("BWM",Waste_Generation_S5!A1:C100,3,FALSE)</f>
        <v>1.0122868903249342</v>
      </c>
      <c r="P2" s="7">
        <f>OEV_Pathways_db2_S1!P2*VLOOKUP("BWM",Waste_Generation_S5!A1:C100,3,FALSE)</f>
        <v>5.9496814075125304E-2</v>
      </c>
      <c r="Q2" s="7">
        <f>OEV_Pathways_db2_S1!Q2*VLOOKUP("BWM",Waste_Generation_S5!A1:C100,3,FALSE)</f>
        <v>6.7067317468998758E-2</v>
      </c>
    </row>
    <row r="3" spans="1:17" x14ac:dyDescent="0.35">
      <c r="A3" s="5" t="s">
        <v>2</v>
      </c>
      <c r="B3" s="7">
        <f>OEV_Pathways_db2_S1!B3*VLOOKUP("PW1",Waste_Generation_S5!A1:C100,3,FALSE)</f>
        <v>9.3113595062142493E-3</v>
      </c>
      <c r="C3" s="7">
        <f>OEV_Pathways_db2_S1!C3*VLOOKUP("PW1",Waste_Generation_S5!A1:C100,3,FALSE)</f>
        <v>4.7137351058894469E-4</v>
      </c>
      <c r="D3" s="7">
        <f>OEV_Pathways_db2_S1!D3*VLOOKUP("PW1",Waste_Generation_S5!A1:C100,3,FALSE)</f>
        <v>0.13806881471603122</v>
      </c>
      <c r="E3" s="7">
        <f>OEV_Pathways_db2_S1!E3*VLOOKUP("PW1",Waste_Generation_S5!A1:C100,3,FALSE)</f>
        <v>-2.5506257243049179E-2</v>
      </c>
      <c r="F3" s="7">
        <f>OEV_Pathways_db2_S1!F3*VLOOKUP("PW1",Waste_Generation_S5!A1:C100,3,FALSE)</f>
        <v>9.221413166143588E-3</v>
      </c>
      <c r="G3" s="7">
        <f>OEV_Pathways_db2_S1!G3*VLOOKUP("PW1",Waste_Generation_S5!A1:C100,3,FALSE)</f>
        <v>1.0154755738716326E-3</v>
      </c>
      <c r="H3" s="7">
        <f>OEV_Pathways_db2_S1!H3*VLOOKUP("PW1",Waste_Generation_S5!A1:C100,3,FALSE)</f>
        <v>1.5834291439132449E-2</v>
      </c>
      <c r="I3" s="7">
        <f>OEV_Pathways_db2_S1!I3*VLOOKUP("PW1",Waste_Generation_S5!A1:C100,3,FALSE)</f>
        <v>1.6703002473638456E-2</v>
      </c>
      <c r="J3" s="7">
        <f>OEV_Pathways_db2_S1!J3*VLOOKUP("PW1",Waste_Generation_S5!A1:C100,3,FALSE)</f>
        <v>2.1453043995224765E-2</v>
      </c>
      <c r="K3" s="7">
        <f>OEV_Pathways_db2_S1!K3*VLOOKUP("PW1",Waste_Generation_S5!A1:C100,3,FALSE)</f>
        <v>1.3685591902956776E-2</v>
      </c>
      <c r="L3" s="7">
        <f>OEV_Pathways_db2_S1!L3*VLOOKUP("PW1",Waste_Generation_S5!A1:C100,3,FALSE)</f>
        <v>2.6845743675917147E-2</v>
      </c>
      <c r="M3" s="7">
        <f>OEV_Pathways_db2_S1!M3*VLOOKUP("PW1",Waste_Generation_S5!A1:C100,3,FALSE)</f>
        <v>0.15584810408059066</v>
      </c>
      <c r="N3" s="7">
        <f>OEV_Pathways_db2_S1!N3*VLOOKUP("PW1",Waste_Generation_S5!A1:C100,3,FALSE)</f>
        <v>1.8510954767625053E-2</v>
      </c>
      <c r="O3" s="7">
        <f>OEV_Pathways_db2_S1!O3*VLOOKUP("PW1",Waste_Generation_S5!A1:C100,3,FALSE)</f>
        <v>0.20078702113113647</v>
      </c>
      <c r="P3" s="7">
        <f>OEV_Pathways_db2_S1!P3*VLOOKUP("PW1",Waste_Generation_S5!A1:C100,3,FALSE)</f>
        <v>1.2603681847690945E-2</v>
      </c>
      <c r="Q3" s="7">
        <f>OEV_Pathways_db2_S1!Q3*VLOOKUP("PW1",Waste_Generation_S5!A1:C100,3,FALSE)</f>
        <v>1.4011449327933103E-2</v>
      </c>
    </row>
    <row r="4" spans="1:17" x14ac:dyDescent="0.35">
      <c r="A4" s="5" t="s">
        <v>3</v>
      </c>
      <c r="B4" s="7">
        <f>OEV_Pathways_db2_S1!B4*VLOOKUP("PW2",Waste_Generation_S5!A1:C100,3,FALSE)</f>
        <v>3.6585591230425846E-2</v>
      </c>
      <c r="C4" s="7">
        <f>OEV_Pathways_db2_S1!C4*VLOOKUP("PW2",Waste_Generation_S5!A1:C100,3,FALSE)</f>
        <v>1.8050398109151016E-3</v>
      </c>
      <c r="D4" s="7">
        <f>OEV_Pathways_db2_S1!D4*VLOOKUP("PW2",Waste_Generation_S5!A1:C100,3,FALSE)</f>
        <v>0.49015809968510726</v>
      </c>
      <c r="E4" s="7">
        <f>OEV_Pathways_db2_S1!E4*VLOOKUP("PW2",Waste_Generation_S5!A1:C100,3,FALSE)</f>
        <v>-0.16111073629959705</v>
      </c>
      <c r="F4" s="7">
        <f>OEV_Pathways_db2_S1!F4*VLOOKUP("PW2",Waste_Generation_S5!A1:C100,3,FALSE)</f>
        <v>3.7596143084850542E-2</v>
      </c>
      <c r="G4" s="7">
        <f>OEV_Pathways_db2_S1!G4*VLOOKUP("PW2",Waste_Generation_S5!A1:C100,3,FALSE)</f>
        <v>3.9018319218693362E-3</v>
      </c>
      <c r="H4" s="7">
        <f>OEV_Pathways_db2_S1!H4*VLOOKUP("PW2",Waste_Generation_S5!A1:C100,3,FALSE)</f>
        <v>5.8688016717748724E-2</v>
      </c>
      <c r="I4" s="7">
        <f>OEV_Pathways_db2_S1!I4*VLOOKUP("PW2",Waste_Generation_S5!A1:C100,3,FALSE)</f>
        <v>6.8385239022614841E-2</v>
      </c>
      <c r="J4" s="7">
        <f>OEV_Pathways_db2_S1!J4*VLOOKUP("PW2",Waste_Generation_S5!A1:C100,3,FALSE)</f>
        <v>8.8653889544116973E-2</v>
      </c>
      <c r="K4" s="7">
        <f>OEV_Pathways_db2_S1!K4*VLOOKUP("PW2",Waste_Generation_S5!A1:C100,3,FALSE)</f>
        <v>5.3880138722351131E-2</v>
      </c>
      <c r="L4" s="7">
        <f>OEV_Pathways_db2_S1!L4*VLOOKUP("PW2",Waste_Generation_S5!A1:C100,3,FALSE)</f>
        <v>0.11098177988251322</v>
      </c>
      <c r="M4" s="7">
        <f>OEV_Pathways_db2_S1!M4*VLOOKUP("PW2",Waste_Generation_S5!A1:C100,3,FALSE)</f>
        <v>0.475786660934367</v>
      </c>
      <c r="N4" s="7">
        <f>OEV_Pathways_db2_S1!N4*VLOOKUP("PW2",Waste_Generation_S5!A1:C100,3,FALSE)</f>
        <v>6.4971081375491471E-2</v>
      </c>
      <c r="O4" s="7">
        <f>OEV_Pathways_db2_S1!O4*VLOOKUP("PW2",Waste_Generation_S5!A1:C100,3,FALSE)</f>
        <v>0.81149986919379768</v>
      </c>
      <c r="P4" s="7">
        <f>OEV_Pathways_db2_S1!P4*VLOOKUP("PW2",Waste_Generation_S5!A1:C100,3,FALSE)</f>
        <v>4.6893132227434346E-2</v>
      </c>
      <c r="Q4" s="7">
        <f>OEV_Pathways_db2_S1!Q4*VLOOKUP("PW2",Waste_Generation_S5!A1:C100,3,FALSE)</f>
        <v>5.3055868141065651E-2</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CA_Pathways_db2_S2!B2-TUM_db2_S2_Util!B2</f>
        <v>2.2147190717216163</v>
      </c>
      <c r="C2" s="7">
        <f>CA_Pathways_db2_S2!C2-TUM_db2_S2_Util!C2</f>
        <v>6.615988078575672E-4</v>
      </c>
      <c r="D2" s="7">
        <f>CA_Pathways_db2_S2!D2-TUM_db2_S2_Util!D2</f>
        <v>6.5159347256210545E-2</v>
      </c>
      <c r="E2" s="7">
        <f>CA_Pathways_db2_S2!E2-TUM_db2_S2_Util!E2</f>
        <v>2.0185554417368981E-2</v>
      </c>
      <c r="F2" s="7">
        <f>CA_Pathways_db2_S2!F2-TUM_db2_S2_Util!F2</f>
        <v>2.011324674725859E-2</v>
      </c>
      <c r="G2" s="7">
        <f>CA_Pathways_db2_S2!G2-TUM_db2_S2_Util!G2</f>
        <v>0.16667968874378622</v>
      </c>
      <c r="H2" s="7">
        <f>CA_Pathways_db2_S2!H2-TUM_db2_S2_Util!H2</f>
        <v>0.1018945619343119</v>
      </c>
      <c r="I2" s="7">
        <f>CA_Pathways_db2_S2!I2-TUM_db2_S2_Util!I2</f>
        <v>4.3894015243292006E-2</v>
      </c>
      <c r="J2" s="7">
        <f>CA_Pathways_db2_S2!J2-TUM_db2_S2_Util!J2</f>
        <v>0.10113391205462363</v>
      </c>
      <c r="K2" s="7">
        <f>CA_Pathways_db2_S2!K2-TUM_db2_S2_Util!K2</f>
        <v>8.0946542317446345E-4</v>
      </c>
      <c r="L2" s="7">
        <f>CA_Pathways_db2_S2!L2-TUM_db2_S2_Util!L2</f>
        <v>1.1556986689041093E-2</v>
      </c>
      <c r="M2" s="7">
        <f>CA_Pathways_db2_S2!M2-TUM_db2_S2_Util!M2</f>
        <v>6.2364986389817947</v>
      </c>
      <c r="N2" s="7">
        <f>CA_Pathways_db2_S2!N2-TUM_db2_S2_Util!N2</f>
        <v>47.612701575814022</v>
      </c>
      <c r="O2" s="7">
        <f>CA_Pathways_db2_S2!O2-TUM_db2_S2_Util!O2</f>
        <v>0.1731876668377422</v>
      </c>
      <c r="P2" s="7">
        <f>CA_Pathways_db2_S2!P2-TUM_db2_S2_Util!P2</f>
        <v>3.8692037343638179E-3</v>
      </c>
      <c r="Q2" s="7">
        <f>CA_Pathways_db2_S2!Q2-TUM_db2_S2_Util!Q2</f>
        <v>34.593151577981452</v>
      </c>
    </row>
    <row r="3" spans="1:17" x14ac:dyDescent="0.35">
      <c r="A3" s="5" t="s">
        <v>2</v>
      </c>
      <c r="B3" s="7">
        <f>CA_Pathways_db2_S2!B3-TUM_db2_S2_Util!B3</f>
        <v>0.67653865558600945</v>
      </c>
      <c r="C3" s="7">
        <f>CA_Pathways_db2_S2!C3-TUM_db2_S2_Util!C3</f>
        <v>-4.0297228440453645E-6</v>
      </c>
      <c r="D3" s="7">
        <f>CA_Pathways_db2_S2!D3-TUM_db2_S2_Util!D3</f>
        <v>-7.965037330439831E-5</v>
      </c>
      <c r="E3" s="7">
        <f>CA_Pathways_db2_S2!E3-TUM_db2_S2_Util!E3</f>
        <v>-7.4054516269186492E-5</v>
      </c>
      <c r="F3" s="7">
        <f>CA_Pathways_db2_S2!F3-TUM_db2_S2_Util!F3</f>
        <v>8.0955358884035323E-5</v>
      </c>
      <c r="G3" s="7">
        <f>CA_Pathways_db2_S2!G3-TUM_db2_S2_Util!G3</f>
        <v>5.0897516048007324E-2</v>
      </c>
      <c r="H3" s="7">
        <f>CA_Pathways_db2_S2!H3-TUM_db2_S2_Util!H3</f>
        <v>7.793775014584052E-2</v>
      </c>
      <c r="I3" s="7">
        <f>CA_Pathways_db2_S2!I3-TUM_db2_S2_Util!I3</f>
        <v>4.7816041854401676E-3</v>
      </c>
      <c r="J3" s="7">
        <f>CA_Pathways_db2_S2!J3-TUM_db2_S2_Util!J3</f>
        <v>1.9173160028225191E-2</v>
      </c>
      <c r="K3" s="7">
        <f>CA_Pathways_db2_S2!K3-TUM_db2_S2_Util!K3</f>
        <v>1.2989381845743576E-5</v>
      </c>
      <c r="L3" s="7">
        <f>CA_Pathways_db2_S2!L3-TUM_db2_S2_Util!L3</f>
        <v>1.6855185681360599E-3</v>
      </c>
      <c r="M3" s="7">
        <f>CA_Pathways_db2_S2!M3-TUM_db2_S2_Util!M3</f>
        <v>1.9166213798582281</v>
      </c>
      <c r="N3" s="7">
        <f>CA_Pathways_db2_S2!N3-TUM_db2_S2_Util!N3</f>
        <v>14.649884147319842</v>
      </c>
      <c r="O3" s="7">
        <f>CA_Pathways_db2_S2!O3-TUM_db2_S2_Util!O3</f>
        <v>5.3469353045265448E-2</v>
      </c>
      <c r="P3" s="7">
        <f>CA_Pathways_db2_S2!P3-TUM_db2_S2_Util!P3</f>
        <v>5.7702416137295241E-5</v>
      </c>
      <c r="Q3" s="7">
        <f>CA_Pathways_db2_S2!Q3-TUM_db2_S2_Util!Q3</f>
        <v>10.639290134775099</v>
      </c>
    </row>
    <row r="4" spans="1:17" x14ac:dyDescent="0.35">
      <c r="A4" s="5" t="s">
        <v>3</v>
      </c>
      <c r="B4" s="7">
        <f>CA_Pathways_db2_S2!B4-TUM_db2_S2_Util!B4</f>
        <v>1.5381804161356072</v>
      </c>
      <c r="C4" s="7">
        <f>CA_Pathways_db2_S2!C4-TUM_db2_S2_Util!C4</f>
        <v>6.6562853070161257E-4</v>
      </c>
      <c r="D4" s="7">
        <f>CA_Pathways_db2_S2!D4-TUM_db2_S2_Util!D4</f>
        <v>6.5238997629514933E-2</v>
      </c>
      <c r="E4" s="7">
        <f>CA_Pathways_db2_S2!E4-TUM_db2_S2_Util!E4</f>
        <v>2.0259608933638165E-2</v>
      </c>
      <c r="F4" s="7">
        <f>CA_Pathways_db2_S2!F4-TUM_db2_S2_Util!F4</f>
        <v>2.0032291388374555E-2</v>
      </c>
      <c r="G4" s="7">
        <f>CA_Pathways_db2_S2!G4-TUM_db2_S2_Util!G4</f>
        <v>0.11578217269577892</v>
      </c>
      <c r="H4" s="7">
        <f>CA_Pathways_db2_S2!H4-TUM_db2_S2_Util!H4</f>
        <v>2.3956811788471394E-2</v>
      </c>
      <c r="I4" s="7">
        <f>CA_Pathways_db2_S2!I4-TUM_db2_S2_Util!I4</f>
        <v>3.9112411057851841E-2</v>
      </c>
      <c r="J4" s="7">
        <f>CA_Pathways_db2_S2!J4-TUM_db2_S2_Util!J4</f>
        <v>8.1960752026398465E-2</v>
      </c>
      <c r="K4" s="7">
        <f>CA_Pathways_db2_S2!K4-TUM_db2_S2_Util!K4</f>
        <v>7.9647604132871981E-4</v>
      </c>
      <c r="L4" s="7">
        <f>CA_Pathways_db2_S2!L4-TUM_db2_S2_Util!L4</f>
        <v>9.8714681209050321E-3</v>
      </c>
      <c r="M4" s="7">
        <f>CA_Pathways_db2_S2!M4-TUM_db2_S2_Util!M4</f>
        <v>4.3198772591235661</v>
      </c>
      <c r="N4" s="7">
        <f>CA_Pathways_db2_S2!N4-TUM_db2_S2_Util!N4</f>
        <v>32.962817428494184</v>
      </c>
      <c r="O4" s="7">
        <f>CA_Pathways_db2_S2!O4-TUM_db2_S2_Util!O4</f>
        <v>0.11971831379247673</v>
      </c>
      <c r="P4" s="7">
        <f>CA_Pathways_db2_S2!P4-TUM_db2_S2_Util!P4</f>
        <v>3.8115013182265229E-3</v>
      </c>
      <c r="Q4" s="7">
        <f>CA_Pathways_db2_S2!Q4-TUM_db2_S2_Util!Q4</f>
        <v>23.953861443206353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OEV_Pathways_db2_S2!B2*VLOOKUP("BWM",Waste_Generation_S5!A1:C100,3,FALSE)</f>
        <v>4.5896950736640102E-2</v>
      </c>
      <c r="C2" s="7">
        <f>OEV_Pathways_db2_S2!C2*VLOOKUP("BWM",Waste_Generation_S5!A1:C100,3,FALSE)</f>
        <v>2.2764133215040466E-3</v>
      </c>
      <c r="D2" s="7">
        <f>OEV_Pathways_db2_S2!D2*VLOOKUP("BWM",Waste_Generation_S5!A1:C100,3,FALSE)</f>
        <v>0.62822691440113854</v>
      </c>
      <c r="E2" s="7">
        <f>OEV_Pathways_db2_S2!E2*VLOOKUP("BWM",Waste_Generation_S5!A1:C100,3,FALSE)</f>
        <v>-0.18661699354264624</v>
      </c>
      <c r="F2" s="7">
        <f>OEV_Pathways_db2_S2!F2*VLOOKUP("BWM",Waste_Generation_S5!A1:C100,3,FALSE)</f>
        <v>4.6817556250994131E-2</v>
      </c>
      <c r="G2" s="7">
        <f>OEV_Pathways_db2_S2!G2*VLOOKUP("BWM",Waste_Generation_S5!A1:C100,3,FALSE)</f>
        <v>4.9173074957409692E-3</v>
      </c>
      <c r="H2" s="7">
        <f>OEV_Pathways_db2_S2!H2*VLOOKUP("BWM",Waste_Generation_S5!A1:C100,3,FALSE)</f>
        <v>7.4522308156881184E-2</v>
      </c>
      <c r="I2" s="7">
        <f>OEV_Pathways_db2_S2!I2*VLOOKUP("BWM",Waste_Generation_S5!A1:C100,3,FALSE)</f>
        <v>8.5088241496253297E-2</v>
      </c>
      <c r="J2" s="7">
        <f>OEV_Pathways_db2_S2!J2*VLOOKUP("BWM",Waste_Generation_S5!A1:C100,3,FALSE)</f>
        <v>0.11010693353934174</v>
      </c>
      <c r="K2" s="7">
        <f>OEV_Pathways_db2_S2!K2*VLOOKUP("BWM",Waste_Generation_S5!A1:C100,3,FALSE)</f>
        <v>6.7565730625307907E-2</v>
      </c>
      <c r="L2" s="7">
        <f>OEV_Pathways_db2_S2!L2*VLOOKUP("BWM",Waste_Generation_S5!A1:C100,3,FALSE)</f>
        <v>0.13782752355843039</v>
      </c>
      <c r="M2" s="7">
        <f>OEV_Pathways_db2_S2!M2*VLOOKUP("BWM",Waste_Generation_S5!A1:C100,3,FALSE)</f>
        <v>0.63163476501495774</v>
      </c>
      <c r="N2" s="7">
        <f>OEV_Pathways_db2_S2!N2*VLOOKUP("BWM",Waste_Generation_S5!A1:C100,3,FALSE)</f>
        <v>8.3482036143116542E-2</v>
      </c>
      <c r="O2" s="7">
        <f>OEV_Pathways_db2_S2!O2*VLOOKUP("BWM",Waste_Generation_S5!A1:C100,3,FALSE)</f>
        <v>1.0122868903249342</v>
      </c>
      <c r="P2" s="7">
        <f>OEV_Pathways_db2_S2!P2*VLOOKUP("BWM",Waste_Generation_S5!A1:C100,3,FALSE)</f>
        <v>5.9496814075125304E-2</v>
      </c>
      <c r="Q2" s="7">
        <f>OEV_Pathways_db2_S2!Q2*VLOOKUP("BWM",Waste_Generation_S5!A1:C100,3,FALSE)</f>
        <v>6.7067317468998758E-2</v>
      </c>
    </row>
    <row r="3" spans="1:17" x14ac:dyDescent="0.35">
      <c r="A3" s="5" t="s">
        <v>2</v>
      </c>
      <c r="B3" s="7">
        <f>OEV_Pathways_db2_S2!B3*VLOOKUP("PW1",Waste_Generation_S5!A1:C100,3,FALSE)</f>
        <v>9.3113595062142493E-3</v>
      </c>
      <c r="C3" s="7">
        <f>OEV_Pathways_db2_S2!C3*VLOOKUP("PW1",Waste_Generation_S5!A1:C100,3,FALSE)</f>
        <v>4.7137351058894469E-4</v>
      </c>
      <c r="D3" s="7">
        <f>OEV_Pathways_db2_S2!D3*VLOOKUP("PW1",Waste_Generation_S5!A1:C100,3,FALSE)</f>
        <v>0.13806881471603122</v>
      </c>
      <c r="E3" s="7">
        <f>OEV_Pathways_db2_S2!E3*VLOOKUP("PW1",Waste_Generation_S5!A1:C100,3,FALSE)</f>
        <v>-2.5506257243049179E-2</v>
      </c>
      <c r="F3" s="7">
        <f>OEV_Pathways_db2_S2!F3*VLOOKUP("PW1",Waste_Generation_S5!A1:C100,3,FALSE)</f>
        <v>9.221413166143588E-3</v>
      </c>
      <c r="G3" s="7">
        <f>OEV_Pathways_db2_S2!G3*VLOOKUP("PW1",Waste_Generation_S5!A1:C100,3,FALSE)</f>
        <v>1.0154755738716326E-3</v>
      </c>
      <c r="H3" s="7">
        <f>OEV_Pathways_db2_S2!H3*VLOOKUP("PW1",Waste_Generation_S5!A1:C100,3,FALSE)</f>
        <v>1.5834291439132449E-2</v>
      </c>
      <c r="I3" s="7">
        <f>OEV_Pathways_db2_S2!I3*VLOOKUP("PW1",Waste_Generation_S5!A1:C100,3,FALSE)</f>
        <v>1.6703002473638456E-2</v>
      </c>
      <c r="J3" s="7">
        <f>OEV_Pathways_db2_S2!J3*VLOOKUP("PW1",Waste_Generation_S5!A1:C100,3,FALSE)</f>
        <v>2.1453043995224765E-2</v>
      </c>
      <c r="K3" s="7">
        <f>OEV_Pathways_db2_S2!K3*VLOOKUP("PW1",Waste_Generation_S5!A1:C100,3,FALSE)</f>
        <v>1.3685591902956776E-2</v>
      </c>
      <c r="L3" s="7">
        <f>OEV_Pathways_db2_S2!L3*VLOOKUP("PW1",Waste_Generation_S5!A1:C100,3,FALSE)</f>
        <v>2.6845743675917147E-2</v>
      </c>
      <c r="M3" s="7">
        <f>OEV_Pathways_db2_S2!M3*VLOOKUP("PW1",Waste_Generation_S5!A1:C100,3,FALSE)</f>
        <v>0.15584810408059066</v>
      </c>
      <c r="N3" s="7">
        <f>OEV_Pathways_db2_S2!N3*VLOOKUP("PW1",Waste_Generation_S5!A1:C100,3,FALSE)</f>
        <v>1.8510954767625053E-2</v>
      </c>
      <c r="O3" s="7">
        <f>OEV_Pathways_db2_S2!O3*VLOOKUP("PW1",Waste_Generation_S5!A1:C100,3,FALSE)</f>
        <v>0.20078702113113647</v>
      </c>
      <c r="P3" s="7">
        <f>OEV_Pathways_db2_S2!P3*VLOOKUP("PW1",Waste_Generation_S5!A1:C100,3,FALSE)</f>
        <v>1.2603681847690945E-2</v>
      </c>
      <c r="Q3" s="7">
        <f>OEV_Pathways_db2_S2!Q3*VLOOKUP("PW1",Waste_Generation_S5!A1:C100,3,FALSE)</f>
        <v>1.4011449327933103E-2</v>
      </c>
    </row>
    <row r="4" spans="1:17" x14ac:dyDescent="0.35">
      <c r="A4" s="5" t="s">
        <v>3</v>
      </c>
      <c r="B4" s="7">
        <f>OEV_Pathways_db2_S2!B4*VLOOKUP("PW2",Waste_Generation_S5!A1:C100,3,FALSE)</f>
        <v>3.6585591230425846E-2</v>
      </c>
      <c r="C4" s="7">
        <f>OEV_Pathways_db2_S2!C4*VLOOKUP("PW2",Waste_Generation_S5!A1:C100,3,FALSE)</f>
        <v>1.8050398109151016E-3</v>
      </c>
      <c r="D4" s="7">
        <f>OEV_Pathways_db2_S2!D4*VLOOKUP("PW2",Waste_Generation_S5!A1:C100,3,FALSE)</f>
        <v>0.49015809968510726</v>
      </c>
      <c r="E4" s="7">
        <f>OEV_Pathways_db2_S2!E4*VLOOKUP("PW2",Waste_Generation_S5!A1:C100,3,FALSE)</f>
        <v>-0.16111073629959705</v>
      </c>
      <c r="F4" s="7">
        <f>OEV_Pathways_db2_S2!F4*VLOOKUP("PW2",Waste_Generation_S5!A1:C100,3,FALSE)</f>
        <v>3.7596143084850542E-2</v>
      </c>
      <c r="G4" s="7">
        <f>OEV_Pathways_db2_S2!G4*VLOOKUP("PW2",Waste_Generation_S5!A1:C100,3,FALSE)</f>
        <v>3.9018319218693362E-3</v>
      </c>
      <c r="H4" s="7">
        <f>OEV_Pathways_db2_S2!H4*VLOOKUP("PW2",Waste_Generation_S5!A1:C100,3,FALSE)</f>
        <v>5.8688016717748724E-2</v>
      </c>
      <c r="I4" s="7">
        <f>OEV_Pathways_db2_S2!I4*VLOOKUP("PW2",Waste_Generation_S5!A1:C100,3,FALSE)</f>
        <v>6.8385239022614841E-2</v>
      </c>
      <c r="J4" s="7">
        <f>OEV_Pathways_db2_S2!J4*VLOOKUP("PW2",Waste_Generation_S5!A1:C100,3,FALSE)</f>
        <v>8.8653889544116973E-2</v>
      </c>
      <c r="K4" s="7">
        <f>OEV_Pathways_db2_S2!K4*VLOOKUP("PW2",Waste_Generation_S5!A1:C100,3,FALSE)</f>
        <v>5.3880138722351131E-2</v>
      </c>
      <c r="L4" s="7">
        <f>OEV_Pathways_db2_S2!L4*VLOOKUP("PW2",Waste_Generation_S5!A1:C100,3,FALSE)</f>
        <v>0.11098177988251322</v>
      </c>
      <c r="M4" s="7">
        <f>OEV_Pathways_db2_S2!M4*VLOOKUP("PW2",Waste_Generation_S5!A1:C100,3,FALSE)</f>
        <v>0.475786660934367</v>
      </c>
      <c r="N4" s="7">
        <f>OEV_Pathways_db2_S2!N4*VLOOKUP("PW2",Waste_Generation_S5!A1:C100,3,FALSE)</f>
        <v>6.4971081375491471E-2</v>
      </c>
      <c r="O4" s="7">
        <f>OEV_Pathways_db2_S2!O4*VLOOKUP("PW2",Waste_Generation_S5!A1:C100,3,FALSE)</f>
        <v>0.81149986919379768</v>
      </c>
      <c r="P4" s="7">
        <f>OEV_Pathways_db2_S2!P4*VLOOKUP("PW2",Waste_Generation_S5!A1:C100,3,FALSE)</f>
        <v>4.6893132227434346E-2</v>
      </c>
      <c r="Q4" s="7">
        <f>OEV_Pathways_db2_S2!Q4*VLOOKUP("PW2",Waste_Generation_S5!A1:C100,3,FALSE)</f>
        <v>5.3055868141065651E-2</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CA_Pathways_db2_S3!B2-TUM_db2_S3_Util!B2</f>
        <v>2.2147190717216163</v>
      </c>
      <c r="C2" s="7">
        <f>CA_Pathways_db2_S3!C2-TUM_db2_S3_Util!C2</f>
        <v>6.615988078575672E-4</v>
      </c>
      <c r="D2" s="7">
        <f>CA_Pathways_db2_S3!D2-TUM_db2_S3_Util!D2</f>
        <v>6.5159347256210545E-2</v>
      </c>
      <c r="E2" s="7">
        <f>CA_Pathways_db2_S3!E2-TUM_db2_S3_Util!E2</f>
        <v>2.0185554417368981E-2</v>
      </c>
      <c r="F2" s="7">
        <f>CA_Pathways_db2_S3!F2-TUM_db2_S3_Util!F2</f>
        <v>2.011324674725859E-2</v>
      </c>
      <c r="G2" s="7">
        <f>CA_Pathways_db2_S3!G2-TUM_db2_S3_Util!G2</f>
        <v>0.16667968874378622</v>
      </c>
      <c r="H2" s="7">
        <f>CA_Pathways_db2_S3!H2-TUM_db2_S3_Util!H2</f>
        <v>0.1018945619343119</v>
      </c>
      <c r="I2" s="7">
        <f>CA_Pathways_db2_S3!I2-TUM_db2_S3_Util!I2</f>
        <v>4.3894015243292006E-2</v>
      </c>
      <c r="J2" s="7">
        <f>CA_Pathways_db2_S3!J2-TUM_db2_S3_Util!J2</f>
        <v>0.10113391205462363</v>
      </c>
      <c r="K2" s="7">
        <f>CA_Pathways_db2_S3!K2-TUM_db2_S3_Util!K2</f>
        <v>8.0946542317446345E-4</v>
      </c>
      <c r="L2" s="7">
        <f>CA_Pathways_db2_S3!L2-TUM_db2_S3_Util!L2</f>
        <v>1.1556986689041093E-2</v>
      </c>
      <c r="M2" s="7">
        <f>CA_Pathways_db2_S3!M2-TUM_db2_S3_Util!M2</f>
        <v>6.2364986389817947</v>
      </c>
      <c r="N2" s="7">
        <f>CA_Pathways_db2_S3!N2-TUM_db2_S3_Util!N2</f>
        <v>47.612701575814022</v>
      </c>
      <c r="O2" s="7">
        <f>CA_Pathways_db2_S3!O2-TUM_db2_S3_Util!O2</f>
        <v>0.1731876668377422</v>
      </c>
      <c r="P2" s="7">
        <f>CA_Pathways_db2_S3!P2-TUM_db2_S3_Util!P2</f>
        <v>3.8692037343638179E-3</v>
      </c>
      <c r="Q2" s="7">
        <f>CA_Pathways_db2_S3!Q2-TUM_db2_S3_Util!Q2</f>
        <v>34.593151577981452</v>
      </c>
    </row>
    <row r="3" spans="1:17" x14ac:dyDescent="0.35">
      <c r="A3" s="5" t="s">
        <v>2</v>
      </c>
      <c r="B3" s="7">
        <f>CA_Pathways_db2_S3!B3-TUM_db2_S3_Util!B3</f>
        <v>0.67653865558600945</v>
      </c>
      <c r="C3" s="7">
        <f>CA_Pathways_db2_S3!C3-TUM_db2_S3_Util!C3</f>
        <v>-4.0297228440453645E-6</v>
      </c>
      <c r="D3" s="7">
        <f>CA_Pathways_db2_S3!D3-TUM_db2_S3_Util!D3</f>
        <v>-7.965037330439831E-5</v>
      </c>
      <c r="E3" s="7">
        <f>CA_Pathways_db2_S3!E3-TUM_db2_S3_Util!E3</f>
        <v>-7.4054516269186492E-5</v>
      </c>
      <c r="F3" s="7">
        <f>CA_Pathways_db2_S3!F3-TUM_db2_S3_Util!F3</f>
        <v>8.0955358884035323E-5</v>
      </c>
      <c r="G3" s="7">
        <f>CA_Pathways_db2_S3!G3-TUM_db2_S3_Util!G3</f>
        <v>5.0897516048007324E-2</v>
      </c>
      <c r="H3" s="7">
        <f>CA_Pathways_db2_S3!H3-TUM_db2_S3_Util!H3</f>
        <v>7.793775014584052E-2</v>
      </c>
      <c r="I3" s="7">
        <f>CA_Pathways_db2_S3!I3-TUM_db2_S3_Util!I3</f>
        <v>4.7816041854401676E-3</v>
      </c>
      <c r="J3" s="7">
        <f>CA_Pathways_db2_S3!J3-TUM_db2_S3_Util!J3</f>
        <v>1.9173160028225191E-2</v>
      </c>
      <c r="K3" s="7">
        <f>CA_Pathways_db2_S3!K3-TUM_db2_S3_Util!K3</f>
        <v>1.2989381845743576E-5</v>
      </c>
      <c r="L3" s="7">
        <f>CA_Pathways_db2_S3!L3-TUM_db2_S3_Util!L3</f>
        <v>1.6855185681360599E-3</v>
      </c>
      <c r="M3" s="7">
        <f>CA_Pathways_db2_S3!M3-TUM_db2_S3_Util!M3</f>
        <v>1.9166213798582281</v>
      </c>
      <c r="N3" s="7">
        <f>CA_Pathways_db2_S3!N3-TUM_db2_S3_Util!N3</f>
        <v>14.649884147319842</v>
      </c>
      <c r="O3" s="7">
        <f>CA_Pathways_db2_S3!O3-TUM_db2_S3_Util!O3</f>
        <v>5.3469353045265448E-2</v>
      </c>
      <c r="P3" s="7">
        <f>CA_Pathways_db2_S3!P3-TUM_db2_S3_Util!P3</f>
        <v>5.7702416137295241E-5</v>
      </c>
      <c r="Q3" s="7">
        <f>CA_Pathways_db2_S3!Q3-TUM_db2_S3_Util!Q3</f>
        <v>10.639290134775099</v>
      </c>
    </row>
    <row r="4" spans="1:17" x14ac:dyDescent="0.35">
      <c r="A4" s="5" t="s">
        <v>3</v>
      </c>
      <c r="B4" s="7">
        <f>CA_Pathways_db2_S3!B4-TUM_db2_S3_Util!B4</f>
        <v>1.5381804161356072</v>
      </c>
      <c r="C4" s="7">
        <f>CA_Pathways_db2_S3!C4-TUM_db2_S3_Util!C4</f>
        <v>6.6562853070161257E-4</v>
      </c>
      <c r="D4" s="7">
        <f>CA_Pathways_db2_S3!D4-TUM_db2_S3_Util!D4</f>
        <v>6.5238997629514933E-2</v>
      </c>
      <c r="E4" s="7">
        <f>CA_Pathways_db2_S3!E4-TUM_db2_S3_Util!E4</f>
        <v>2.0259608933638165E-2</v>
      </c>
      <c r="F4" s="7">
        <f>CA_Pathways_db2_S3!F4-TUM_db2_S3_Util!F4</f>
        <v>2.0032291388374555E-2</v>
      </c>
      <c r="G4" s="7">
        <f>CA_Pathways_db2_S3!G4-TUM_db2_S3_Util!G4</f>
        <v>0.11578217269577892</v>
      </c>
      <c r="H4" s="7">
        <f>CA_Pathways_db2_S3!H4-TUM_db2_S3_Util!H4</f>
        <v>2.3956811788471394E-2</v>
      </c>
      <c r="I4" s="7">
        <f>CA_Pathways_db2_S3!I4-TUM_db2_S3_Util!I4</f>
        <v>3.9112411057851841E-2</v>
      </c>
      <c r="J4" s="7">
        <f>CA_Pathways_db2_S3!J4-TUM_db2_S3_Util!J4</f>
        <v>8.1960752026398465E-2</v>
      </c>
      <c r="K4" s="7">
        <f>CA_Pathways_db2_S3!K4-TUM_db2_S3_Util!K4</f>
        <v>7.9647604132871981E-4</v>
      </c>
      <c r="L4" s="7">
        <f>CA_Pathways_db2_S3!L4-TUM_db2_S3_Util!L4</f>
        <v>9.8714681209050321E-3</v>
      </c>
      <c r="M4" s="7">
        <f>CA_Pathways_db2_S3!M4-TUM_db2_S3_Util!M4</f>
        <v>4.3198772591235661</v>
      </c>
      <c r="N4" s="7">
        <f>CA_Pathways_db2_S3!N4-TUM_db2_S3_Util!N4</f>
        <v>32.962817428494184</v>
      </c>
      <c r="O4" s="7">
        <f>CA_Pathways_db2_S3!O4-TUM_db2_S3_Util!O4</f>
        <v>0.11971831379247673</v>
      </c>
      <c r="P4" s="7">
        <f>CA_Pathways_db2_S3!P4-TUM_db2_S3_Util!P4</f>
        <v>3.8115013182265229E-3</v>
      </c>
      <c r="Q4" s="7">
        <f>CA_Pathways_db2_S3!Q4-TUM_db2_S3_Util!Q4</f>
        <v>23.953861443206353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OEV_Pathways_db2_S3!B2*VLOOKUP("BWM",Waste_Generation_S5!A1:C100,3,FALSE)</f>
        <v>4.5896950736640102E-2</v>
      </c>
      <c r="C2" s="7">
        <f>OEV_Pathways_db2_S3!C2*VLOOKUP("BWM",Waste_Generation_S5!A1:C100,3,FALSE)</f>
        <v>2.2764133215040466E-3</v>
      </c>
      <c r="D2" s="7">
        <f>OEV_Pathways_db2_S3!D2*VLOOKUP("BWM",Waste_Generation_S5!A1:C100,3,FALSE)</f>
        <v>0.62822691440113854</v>
      </c>
      <c r="E2" s="7">
        <f>OEV_Pathways_db2_S3!E2*VLOOKUP("BWM",Waste_Generation_S5!A1:C100,3,FALSE)</f>
        <v>-0.18661699354264624</v>
      </c>
      <c r="F2" s="7">
        <f>OEV_Pathways_db2_S3!F2*VLOOKUP("BWM",Waste_Generation_S5!A1:C100,3,FALSE)</f>
        <v>4.6817556250994131E-2</v>
      </c>
      <c r="G2" s="7">
        <f>OEV_Pathways_db2_S3!G2*VLOOKUP("BWM",Waste_Generation_S5!A1:C100,3,FALSE)</f>
        <v>4.9173074957409692E-3</v>
      </c>
      <c r="H2" s="7">
        <f>OEV_Pathways_db2_S3!H2*VLOOKUP("BWM",Waste_Generation_S5!A1:C100,3,FALSE)</f>
        <v>7.4522308156881184E-2</v>
      </c>
      <c r="I2" s="7">
        <f>OEV_Pathways_db2_S3!I2*VLOOKUP("BWM",Waste_Generation_S5!A1:C100,3,FALSE)</f>
        <v>8.5088241496253297E-2</v>
      </c>
      <c r="J2" s="7">
        <f>OEV_Pathways_db2_S3!J2*VLOOKUP("BWM",Waste_Generation_S5!A1:C100,3,FALSE)</f>
        <v>0.11010693353934174</v>
      </c>
      <c r="K2" s="7">
        <f>OEV_Pathways_db2_S3!K2*VLOOKUP("BWM",Waste_Generation_S5!A1:C100,3,FALSE)</f>
        <v>6.7565730625307907E-2</v>
      </c>
      <c r="L2" s="7">
        <f>OEV_Pathways_db2_S3!L2*VLOOKUP("BWM",Waste_Generation_S5!A1:C100,3,FALSE)</f>
        <v>0.13782752355843039</v>
      </c>
      <c r="M2" s="7">
        <f>OEV_Pathways_db2_S3!M2*VLOOKUP("BWM",Waste_Generation_S5!A1:C100,3,FALSE)</f>
        <v>0.63163476501495774</v>
      </c>
      <c r="N2" s="7">
        <f>OEV_Pathways_db2_S3!N2*VLOOKUP("BWM",Waste_Generation_S5!A1:C100,3,FALSE)</f>
        <v>8.3482036143116542E-2</v>
      </c>
      <c r="O2" s="7">
        <f>OEV_Pathways_db2_S3!O2*VLOOKUP("BWM",Waste_Generation_S5!A1:C100,3,FALSE)</f>
        <v>1.0122868903249342</v>
      </c>
      <c r="P2" s="7">
        <f>OEV_Pathways_db2_S3!P2*VLOOKUP("BWM",Waste_Generation_S5!A1:C100,3,FALSE)</f>
        <v>5.9496814075125304E-2</v>
      </c>
      <c r="Q2" s="7">
        <f>OEV_Pathways_db2_S3!Q2*VLOOKUP("BWM",Waste_Generation_S5!A1:C100,3,FALSE)</f>
        <v>6.7067317468998758E-2</v>
      </c>
    </row>
    <row r="3" spans="1:17" x14ac:dyDescent="0.35">
      <c r="A3" s="5" t="s">
        <v>2</v>
      </c>
      <c r="B3" s="7">
        <f>OEV_Pathways_db2_S3!B3*VLOOKUP("PW1",Waste_Generation_S5!A1:C100,3,FALSE)</f>
        <v>9.3113595062142493E-3</v>
      </c>
      <c r="C3" s="7">
        <f>OEV_Pathways_db2_S3!C3*VLOOKUP("PW1",Waste_Generation_S5!A1:C100,3,FALSE)</f>
        <v>4.7137351058894469E-4</v>
      </c>
      <c r="D3" s="7">
        <f>OEV_Pathways_db2_S3!D3*VLOOKUP("PW1",Waste_Generation_S5!A1:C100,3,FALSE)</f>
        <v>0.13806881471603122</v>
      </c>
      <c r="E3" s="7">
        <f>OEV_Pathways_db2_S3!E3*VLOOKUP("PW1",Waste_Generation_S5!A1:C100,3,FALSE)</f>
        <v>-2.5506257243049179E-2</v>
      </c>
      <c r="F3" s="7">
        <f>OEV_Pathways_db2_S3!F3*VLOOKUP("PW1",Waste_Generation_S5!A1:C100,3,FALSE)</f>
        <v>9.221413166143588E-3</v>
      </c>
      <c r="G3" s="7">
        <f>OEV_Pathways_db2_S3!G3*VLOOKUP("PW1",Waste_Generation_S5!A1:C100,3,FALSE)</f>
        <v>1.0154755738716326E-3</v>
      </c>
      <c r="H3" s="7">
        <f>OEV_Pathways_db2_S3!H3*VLOOKUP("PW1",Waste_Generation_S5!A1:C100,3,FALSE)</f>
        <v>1.5834291439132449E-2</v>
      </c>
      <c r="I3" s="7">
        <f>OEV_Pathways_db2_S3!I3*VLOOKUP("PW1",Waste_Generation_S5!A1:C100,3,FALSE)</f>
        <v>1.6703002473638456E-2</v>
      </c>
      <c r="J3" s="7">
        <f>OEV_Pathways_db2_S3!J3*VLOOKUP("PW1",Waste_Generation_S5!A1:C100,3,FALSE)</f>
        <v>2.1453043995224765E-2</v>
      </c>
      <c r="K3" s="7">
        <f>OEV_Pathways_db2_S3!K3*VLOOKUP("PW1",Waste_Generation_S5!A1:C100,3,FALSE)</f>
        <v>1.3685591902956776E-2</v>
      </c>
      <c r="L3" s="7">
        <f>OEV_Pathways_db2_S3!L3*VLOOKUP("PW1",Waste_Generation_S5!A1:C100,3,FALSE)</f>
        <v>2.6845743675917147E-2</v>
      </c>
      <c r="M3" s="7">
        <f>OEV_Pathways_db2_S3!M3*VLOOKUP("PW1",Waste_Generation_S5!A1:C100,3,FALSE)</f>
        <v>0.15584810408059066</v>
      </c>
      <c r="N3" s="7">
        <f>OEV_Pathways_db2_S3!N3*VLOOKUP("PW1",Waste_Generation_S5!A1:C100,3,FALSE)</f>
        <v>1.8510954767625053E-2</v>
      </c>
      <c r="O3" s="7">
        <f>OEV_Pathways_db2_S3!O3*VLOOKUP("PW1",Waste_Generation_S5!A1:C100,3,FALSE)</f>
        <v>0.20078702113113647</v>
      </c>
      <c r="P3" s="7">
        <f>OEV_Pathways_db2_S3!P3*VLOOKUP("PW1",Waste_Generation_S5!A1:C100,3,FALSE)</f>
        <v>1.2603681847690945E-2</v>
      </c>
      <c r="Q3" s="7">
        <f>OEV_Pathways_db2_S3!Q3*VLOOKUP("PW1",Waste_Generation_S5!A1:C100,3,FALSE)</f>
        <v>1.4011449327933103E-2</v>
      </c>
    </row>
    <row r="4" spans="1:17" x14ac:dyDescent="0.35">
      <c r="A4" s="5" t="s">
        <v>3</v>
      </c>
      <c r="B4" s="7">
        <f>OEV_Pathways_db2_S3!B4*VLOOKUP("PW2",Waste_Generation_S5!A1:C100,3,FALSE)</f>
        <v>3.6585591230425846E-2</v>
      </c>
      <c r="C4" s="7">
        <f>OEV_Pathways_db2_S3!C4*VLOOKUP("PW2",Waste_Generation_S5!A1:C100,3,FALSE)</f>
        <v>1.8050398109151016E-3</v>
      </c>
      <c r="D4" s="7">
        <f>OEV_Pathways_db2_S3!D4*VLOOKUP("PW2",Waste_Generation_S5!A1:C100,3,FALSE)</f>
        <v>0.49015809968510726</v>
      </c>
      <c r="E4" s="7">
        <f>OEV_Pathways_db2_S3!E4*VLOOKUP("PW2",Waste_Generation_S5!A1:C100,3,FALSE)</f>
        <v>-0.16111073629959705</v>
      </c>
      <c r="F4" s="7">
        <f>OEV_Pathways_db2_S3!F4*VLOOKUP("PW2",Waste_Generation_S5!A1:C100,3,FALSE)</f>
        <v>3.7596143084850542E-2</v>
      </c>
      <c r="G4" s="7">
        <f>OEV_Pathways_db2_S3!G4*VLOOKUP("PW2",Waste_Generation_S5!A1:C100,3,FALSE)</f>
        <v>3.9018319218693362E-3</v>
      </c>
      <c r="H4" s="7">
        <f>OEV_Pathways_db2_S3!H4*VLOOKUP("PW2",Waste_Generation_S5!A1:C100,3,FALSE)</f>
        <v>5.8688016717748724E-2</v>
      </c>
      <c r="I4" s="7">
        <f>OEV_Pathways_db2_S3!I4*VLOOKUP("PW2",Waste_Generation_S5!A1:C100,3,FALSE)</f>
        <v>6.8385239022614841E-2</v>
      </c>
      <c r="J4" s="7">
        <f>OEV_Pathways_db2_S3!J4*VLOOKUP("PW2",Waste_Generation_S5!A1:C100,3,FALSE)</f>
        <v>8.8653889544116973E-2</v>
      </c>
      <c r="K4" s="7">
        <f>OEV_Pathways_db2_S3!K4*VLOOKUP("PW2",Waste_Generation_S5!A1:C100,3,FALSE)</f>
        <v>5.3880138722351131E-2</v>
      </c>
      <c r="L4" s="7">
        <f>OEV_Pathways_db2_S3!L4*VLOOKUP("PW2",Waste_Generation_S5!A1:C100,3,FALSE)</f>
        <v>0.11098177988251322</v>
      </c>
      <c r="M4" s="7">
        <f>OEV_Pathways_db2_S3!M4*VLOOKUP("PW2",Waste_Generation_S5!A1:C100,3,FALSE)</f>
        <v>0.475786660934367</v>
      </c>
      <c r="N4" s="7">
        <f>OEV_Pathways_db2_S3!N4*VLOOKUP("PW2",Waste_Generation_S5!A1:C100,3,FALSE)</f>
        <v>6.4971081375491471E-2</v>
      </c>
      <c r="O4" s="7">
        <f>OEV_Pathways_db2_S3!O4*VLOOKUP("PW2",Waste_Generation_S5!A1:C100,3,FALSE)</f>
        <v>0.81149986919379768</v>
      </c>
      <c r="P4" s="7">
        <f>OEV_Pathways_db2_S3!P4*VLOOKUP("PW2",Waste_Generation_S5!A1:C100,3,FALSE)</f>
        <v>4.6893132227434346E-2</v>
      </c>
      <c r="Q4" s="7">
        <f>OEV_Pathways_db2_S3!Q4*VLOOKUP("PW2",Waste_Generation_S5!A1:C100,3,FALSE)</f>
        <v>5.3055868141065651E-2</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CA_Pathways_db2_S4!B2-TUM_db2_S4_Util!B2</f>
        <v>2.2147190717216163</v>
      </c>
      <c r="C2" s="7">
        <f>CA_Pathways_db2_S4!C2-TUM_db2_S4_Util!C2</f>
        <v>6.615988078575672E-4</v>
      </c>
      <c r="D2" s="7">
        <f>CA_Pathways_db2_S4!D2-TUM_db2_S4_Util!D2</f>
        <v>6.5159347256210545E-2</v>
      </c>
      <c r="E2" s="7">
        <f>CA_Pathways_db2_S4!E2-TUM_db2_S4_Util!E2</f>
        <v>2.0185554417368981E-2</v>
      </c>
      <c r="F2" s="7">
        <f>CA_Pathways_db2_S4!F2-TUM_db2_S4_Util!F2</f>
        <v>2.011324674725859E-2</v>
      </c>
      <c r="G2" s="7">
        <f>CA_Pathways_db2_S4!G2-TUM_db2_S4_Util!G2</f>
        <v>0.16667968874378622</v>
      </c>
      <c r="H2" s="7">
        <f>CA_Pathways_db2_S4!H2-TUM_db2_S4_Util!H2</f>
        <v>0.1018945619343119</v>
      </c>
      <c r="I2" s="7">
        <f>CA_Pathways_db2_S4!I2-TUM_db2_S4_Util!I2</f>
        <v>4.3894015243292006E-2</v>
      </c>
      <c r="J2" s="7">
        <f>CA_Pathways_db2_S4!J2-TUM_db2_S4_Util!J2</f>
        <v>0.10113391205462363</v>
      </c>
      <c r="K2" s="7">
        <f>CA_Pathways_db2_S4!K2-TUM_db2_S4_Util!K2</f>
        <v>8.0946542317446345E-4</v>
      </c>
      <c r="L2" s="7">
        <f>CA_Pathways_db2_S4!L2-TUM_db2_S4_Util!L2</f>
        <v>1.1556986689041093E-2</v>
      </c>
      <c r="M2" s="7">
        <f>CA_Pathways_db2_S4!M2-TUM_db2_S4_Util!M2</f>
        <v>6.2364986389817947</v>
      </c>
      <c r="N2" s="7">
        <f>CA_Pathways_db2_S4!N2-TUM_db2_S4_Util!N2</f>
        <v>47.612701575814022</v>
      </c>
      <c r="O2" s="7">
        <f>CA_Pathways_db2_S4!O2-TUM_db2_S4_Util!O2</f>
        <v>0.1731876668377422</v>
      </c>
      <c r="P2" s="7">
        <f>CA_Pathways_db2_S4!P2-TUM_db2_S4_Util!P2</f>
        <v>3.8692037343638179E-3</v>
      </c>
      <c r="Q2" s="7">
        <f>CA_Pathways_db2_S4!Q2-TUM_db2_S4_Util!Q2</f>
        <v>34.593151577981452</v>
      </c>
    </row>
    <row r="3" spans="1:17" x14ac:dyDescent="0.35">
      <c r="A3" s="5" t="s">
        <v>2</v>
      </c>
      <c r="B3" s="7">
        <f>CA_Pathways_db2_S4!B3-TUM_db2_S4_Util!B3</f>
        <v>0.67653865558600945</v>
      </c>
      <c r="C3" s="7">
        <f>CA_Pathways_db2_S4!C3-TUM_db2_S4_Util!C3</f>
        <v>-4.0297228440453645E-6</v>
      </c>
      <c r="D3" s="7">
        <f>CA_Pathways_db2_S4!D3-TUM_db2_S4_Util!D3</f>
        <v>-7.965037330439831E-5</v>
      </c>
      <c r="E3" s="7">
        <f>CA_Pathways_db2_S4!E3-TUM_db2_S4_Util!E3</f>
        <v>-7.4054516269186492E-5</v>
      </c>
      <c r="F3" s="7">
        <f>CA_Pathways_db2_S4!F3-TUM_db2_S4_Util!F3</f>
        <v>8.0955358884035323E-5</v>
      </c>
      <c r="G3" s="7">
        <f>CA_Pathways_db2_S4!G3-TUM_db2_S4_Util!G3</f>
        <v>5.0897516048007324E-2</v>
      </c>
      <c r="H3" s="7">
        <f>CA_Pathways_db2_S4!H3-TUM_db2_S4_Util!H3</f>
        <v>7.793775014584052E-2</v>
      </c>
      <c r="I3" s="7">
        <f>CA_Pathways_db2_S4!I3-TUM_db2_S4_Util!I3</f>
        <v>4.7816041854401676E-3</v>
      </c>
      <c r="J3" s="7">
        <f>CA_Pathways_db2_S4!J3-TUM_db2_S4_Util!J3</f>
        <v>1.9173160028225191E-2</v>
      </c>
      <c r="K3" s="7">
        <f>CA_Pathways_db2_S4!K3-TUM_db2_S4_Util!K3</f>
        <v>1.2989381845743576E-5</v>
      </c>
      <c r="L3" s="7">
        <f>CA_Pathways_db2_S4!L3-TUM_db2_S4_Util!L3</f>
        <v>1.6855185681360599E-3</v>
      </c>
      <c r="M3" s="7">
        <f>CA_Pathways_db2_S4!M3-TUM_db2_S4_Util!M3</f>
        <v>1.9166213798582281</v>
      </c>
      <c r="N3" s="7">
        <f>CA_Pathways_db2_S4!N3-TUM_db2_S4_Util!N3</f>
        <v>14.649884147319842</v>
      </c>
      <c r="O3" s="7">
        <f>CA_Pathways_db2_S4!O3-TUM_db2_S4_Util!O3</f>
        <v>5.3469353045265448E-2</v>
      </c>
      <c r="P3" s="7">
        <f>CA_Pathways_db2_S4!P3-TUM_db2_S4_Util!P3</f>
        <v>5.7702416137295241E-5</v>
      </c>
      <c r="Q3" s="7">
        <f>CA_Pathways_db2_S4!Q3-TUM_db2_S4_Util!Q3</f>
        <v>10.639290134775099</v>
      </c>
    </row>
    <row r="4" spans="1:17" x14ac:dyDescent="0.35">
      <c r="A4" s="5" t="s">
        <v>3</v>
      </c>
      <c r="B4" s="7">
        <f>CA_Pathways_db2_S4!B4-TUM_db2_S4_Util!B4</f>
        <v>1.5381804161356072</v>
      </c>
      <c r="C4" s="7">
        <f>CA_Pathways_db2_S4!C4-TUM_db2_S4_Util!C4</f>
        <v>6.6562853070161257E-4</v>
      </c>
      <c r="D4" s="7">
        <f>CA_Pathways_db2_S4!D4-TUM_db2_S4_Util!D4</f>
        <v>6.5238997629514933E-2</v>
      </c>
      <c r="E4" s="7">
        <f>CA_Pathways_db2_S4!E4-TUM_db2_S4_Util!E4</f>
        <v>2.0259608933638165E-2</v>
      </c>
      <c r="F4" s="7">
        <f>CA_Pathways_db2_S4!F4-TUM_db2_S4_Util!F4</f>
        <v>2.0032291388374555E-2</v>
      </c>
      <c r="G4" s="7">
        <f>CA_Pathways_db2_S4!G4-TUM_db2_S4_Util!G4</f>
        <v>0.11578217269577892</v>
      </c>
      <c r="H4" s="7">
        <f>CA_Pathways_db2_S4!H4-TUM_db2_S4_Util!H4</f>
        <v>2.3956811788471394E-2</v>
      </c>
      <c r="I4" s="7">
        <f>CA_Pathways_db2_S4!I4-TUM_db2_S4_Util!I4</f>
        <v>3.9112411057851841E-2</v>
      </c>
      <c r="J4" s="7">
        <f>CA_Pathways_db2_S4!J4-TUM_db2_S4_Util!J4</f>
        <v>8.1960752026398465E-2</v>
      </c>
      <c r="K4" s="7">
        <f>CA_Pathways_db2_S4!K4-TUM_db2_S4_Util!K4</f>
        <v>7.9647604132871981E-4</v>
      </c>
      <c r="L4" s="7">
        <f>CA_Pathways_db2_S4!L4-TUM_db2_S4_Util!L4</f>
        <v>9.8714681209050321E-3</v>
      </c>
      <c r="M4" s="7">
        <f>CA_Pathways_db2_S4!M4-TUM_db2_S4_Util!M4</f>
        <v>4.3198772591235661</v>
      </c>
      <c r="N4" s="7">
        <f>CA_Pathways_db2_S4!N4-TUM_db2_S4_Util!N4</f>
        <v>32.962817428494184</v>
      </c>
      <c r="O4" s="7">
        <f>CA_Pathways_db2_S4!O4-TUM_db2_S4_Util!O4</f>
        <v>0.11971831379247673</v>
      </c>
      <c r="P4" s="7">
        <f>CA_Pathways_db2_S4!P4-TUM_db2_S4_Util!P4</f>
        <v>3.8115013182265229E-3</v>
      </c>
      <c r="Q4" s="7">
        <f>CA_Pathways_db2_S4!Q4-TUM_db2_S4_Util!Q4</f>
        <v>23.953861443206353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OEV_Pathways_db2_S4!B2*VLOOKUP("BWM",Waste_Generation_S5!A1:C100,3,FALSE)</f>
        <v>4.5896950736640102E-2</v>
      </c>
      <c r="C2" s="7">
        <f>OEV_Pathways_db2_S4!C2*VLOOKUP("BWM",Waste_Generation_S5!A1:C100,3,FALSE)</f>
        <v>2.2764133215040466E-3</v>
      </c>
      <c r="D2" s="7">
        <f>OEV_Pathways_db2_S4!D2*VLOOKUP("BWM",Waste_Generation_S5!A1:C100,3,FALSE)</f>
        <v>0.62822691440113854</v>
      </c>
      <c r="E2" s="7">
        <f>OEV_Pathways_db2_S4!E2*VLOOKUP("BWM",Waste_Generation_S5!A1:C100,3,FALSE)</f>
        <v>-0.18661699354264624</v>
      </c>
      <c r="F2" s="7">
        <f>OEV_Pathways_db2_S4!F2*VLOOKUP("BWM",Waste_Generation_S5!A1:C100,3,FALSE)</f>
        <v>4.6817556250994131E-2</v>
      </c>
      <c r="G2" s="7">
        <f>OEV_Pathways_db2_S4!G2*VLOOKUP("BWM",Waste_Generation_S5!A1:C100,3,FALSE)</f>
        <v>4.9173074957409692E-3</v>
      </c>
      <c r="H2" s="7">
        <f>OEV_Pathways_db2_S4!H2*VLOOKUP("BWM",Waste_Generation_S5!A1:C100,3,FALSE)</f>
        <v>7.4522308156881184E-2</v>
      </c>
      <c r="I2" s="7">
        <f>OEV_Pathways_db2_S4!I2*VLOOKUP("BWM",Waste_Generation_S5!A1:C100,3,FALSE)</f>
        <v>8.5088241496253297E-2</v>
      </c>
      <c r="J2" s="7">
        <f>OEV_Pathways_db2_S4!J2*VLOOKUP("BWM",Waste_Generation_S5!A1:C100,3,FALSE)</f>
        <v>0.11010693353934174</v>
      </c>
      <c r="K2" s="7">
        <f>OEV_Pathways_db2_S4!K2*VLOOKUP("BWM",Waste_Generation_S5!A1:C100,3,FALSE)</f>
        <v>6.7565730625307907E-2</v>
      </c>
      <c r="L2" s="7">
        <f>OEV_Pathways_db2_S4!L2*VLOOKUP("BWM",Waste_Generation_S5!A1:C100,3,FALSE)</f>
        <v>0.13782752355843039</v>
      </c>
      <c r="M2" s="7">
        <f>OEV_Pathways_db2_S4!M2*VLOOKUP("BWM",Waste_Generation_S5!A1:C100,3,FALSE)</f>
        <v>0.63163476501495774</v>
      </c>
      <c r="N2" s="7">
        <f>OEV_Pathways_db2_S4!N2*VLOOKUP("BWM",Waste_Generation_S5!A1:C100,3,FALSE)</f>
        <v>8.3482036143116542E-2</v>
      </c>
      <c r="O2" s="7">
        <f>OEV_Pathways_db2_S4!O2*VLOOKUP("BWM",Waste_Generation_S5!A1:C100,3,FALSE)</f>
        <v>1.0122868903249342</v>
      </c>
      <c r="P2" s="7">
        <f>OEV_Pathways_db2_S4!P2*VLOOKUP("BWM",Waste_Generation_S5!A1:C100,3,FALSE)</f>
        <v>5.9496814075125304E-2</v>
      </c>
      <c r="Q2" s="7">
        <f>OEV_Pathways_db2_S4!Q2*VLOOKUP("BWM",Waste_Generation_S5!A1:C100,3,FALSE)</f>
        <v>6.7067317468998758E-2</v>
      </c>
    </row>
    <row r="3" spans="1:17" x14ac:dyDescent="0.35">
      <c r="A3" s="5" t="s">
        <v>2</v>
      </c>
      <c r="B3" s="7">
        <f>OEV_Pathways_db2_S4!B3*VLOOKUP("PW1",Waste_Generation_S5!A1:C100,3,FALSE)</f>
        <v>9.3113595062142493E-3</v>
      </c>
      <c r="C3" s="7">
        <f>OEV_Pathways_db2_S4!C3*VLOOKUP("PW1",Waste_Generation_S5!A1:C100,3,FALSE)</f>
        <v>4.7137351058894469E-4</v>
      </c>
      <c r="D3" s="7">
        <f>OEV_Pathways_db2_S4!D3*VLOOKUP("PW1",Waste_Generation_S5!A1:C100,3,FALSE)</f>
        <v>0.13806881471603122</v>
      </c>
      <c r="E3" s="7">
        <f>OEV_Pathways_db2_S4!E3*VLOOKUP("PW1",Waste_Generation_S5!A1:C100,3,FALSE)</f>
        <v>-2.5506257243049179E-2</v>
      </c>
      <c r="F3" s="7">
        <f>OEV_Pathways_db2_S4!F3*VLOOKUP("PW1",Waste_Generation_S5!A1:C100,3,FALSE)</f>
        <v>9.221413166143588E-3</v>
      </c>
      <c r="G3" s="7">
        <f>OEV_Pathways_db2_S4!G3*VLOOKUP("PW1",Waste_Generation_S5!A1:C100,3,FALSE)</f>
        <v>1.0154755738716326E-3</v>
      </c>
      <c r="H3" s="7">
        <f>OEV_Pathways_db2_S4!H3*VLOOKUP("PW1",Waste_Generation_S5!A1:C100,3,FALSE)</f>
        <v>1.5834291439132449E-2</v>
      </c>
      <c r="I3" s="7">
        <f>OEV_Pathways_db2_S4!I3*VLOOKUP("PW1",Waste_Generation_S5!A1:C100,3,FALSE)</f>
        <v>1.6703002473638456E-2</v>
      </c>
      <c r="J3" s="7">
        <f>OEV_Pathways_db2_S4!J3*VLOOKUP("PW1",Waste_Generation_S5!A1:C100,3,FALSE)</f>
        <v>2.1453043995224765E-2</v>
      </c>
      <c r="K3" s="7">
        <f>OEV_Pathways_db2_S4!K3*VLOOKUP("PW1",Waste_Generation_S5!A1:C100,3,FALSE)</f>
        <v>1.3685591902956776E-2</v>
      </c>
      <c r="L3" s="7">
        <f>OEV_Pathways_db2_S4!L3*VLOOKUP("PW1",Waste_Generation_S5!A1:C100,3,FALSE)</f>
        <v>2.6845743675917147E-2</v>
      </c>
      <c r="M3" s="7">
        <f>OEV_Pathways_db2_S4!M3*VLOOKUP("PW1",Waste_Generation_S5!A1:C100,3,FALSE)</f>
        <v>0.15584810408059066</v>
      </c>
      <c r="N3" s="7">
        <f>OEV_Pathways_db2_S4!N3*VLOOKUP("PW1",Waste_Generation_S5!A1:C100,3,FALSE)</f>
        <v>1.8510954767625053E-2</v>
      </c>
      <c r="O3" s="7">
        <f>OEV_Pathways_db2_S4!O3*VLOOKUP("PW1",Waste_Generation_S5!A1:C100,3,FALSE)</f>
        <v>0.20078702113113647</v>
      </c>
      <c r="P3" s="7">
        <f>OEV_Pathways_db2_S4!P3*VLOOKUP("PW1",Waste_Generation_S5!A1:C100,3,FALSE)</f>
        <v>1.2603681847690945E-2</v>
      </c>
      <c r="Q3" s="7">
        <f>OEV_Pathways_db2_S4!Q3*VLOOKUP("PW1",Waste_Generation_S5!A1:C100,3,FALSE)</f>
        <v>1.4011449327933103E-2</v>
      </c>
    </row>
    <row r="4" spans="1:17" x14ac:dyDescent="0.35">
      <c r="A4" s="5" t="s">
        <v>3</v>
      </c>
      <c r="B4" s="7">
        <f>OEV_Pathways_db2_S4!B4*VLOOKUP("PW2",Waste_Generation_S5!A1:C100,3,FALSE)</f>
        <v>3.6585591230425846E-2</v>
      </c>
      <c r="C4" s="7">
        <f>OEV_Pathways_db2_S4!C4*VLOOKUP("PW2",Waste_Generation_S5!A1:C100,3,FALSE)</f>
        <v>1.8050398109151016E-3</v>
      </c>
      <c r="D4" s="7">
        <f>OEV_Pathways_db2_S4!D4*VLOOKUP("PW2",Waste_Generation_S5!A1:C100,3,FALSE)</f>
        <v>0.49015809968510726</v>
      </c>
      <c r="E4" s="7">
        <f>OEV_Pathways_db2_S4!E4*VLOOKUP("PW2",Waste_Generation_S5!A1:C100,3,FALSE)</f>
        <v>-0.16111073629959705</v>
      </c>
      <c r="F4" s="7">
        <f>OEV_Pathways_db2_S4!F4*VLOOKUP("PW2",Waste_Generation_S5!A1:C100,3,FALSE)</f>
        <v>3.7596143084850542E-2</v>
      </c>
      <c r="G4" s="7">
        <f>OEV_Pathways_db2_S4!G4*VLOOKUP("PW2",Waste_Generation_S5!A1:C100,3,FALSE)</f>
        <v>3.9018319218693362E-3</v>
      </c>
      <c r="H4" s="7">
        <f>OEV_Pathways_db2_S4!H4*VLOOKUP("PW2",Waste_Generation_S5!A1:C100,3,FALSE)</f>
        <v>5.8688016717748724E-2</v>
      </c>
      <c r="I4" s="7">
        <f>OEV_Pathways_db2_S4!I4*VLOOKUP("PW2",Waste_Generation_S5!A1:C100,3,FALSE)</f>
        <v>6.8385239022614841E-2</v>
      </c>
      <c r="J4" s="7">
        <f>OEV_Pathways_db2_S4!J4*VLOOKUP("PW2",Waste_Generation_S5!A1:C100,3,FALSE)</f>
        <v>8.8653889544116973E-2</v>
      </c>
      <c r="K4" s="7">
        <f>OEV_Pathways_db2_S4!K4*VLOOKUP("PW2",Waste_Generation_S5!A1:C100,3,FALSE)</f>
        <v>5.3880138722351131E-2</v>
      </c>
      <c r="L4" s="7">
        <f>OEV_Pathways_db2_S4!L4*VLOOKUP("PW2",Waste_Generation_S5!A1:C100,3,FALSE)</f>
        <v>0.11098177988251322</v>
      </c>
      <c r="M4" s="7">
        <f>OEV_Pathways_db2_S4!M4*VLOOKUP("PW2",Waste_Generation_S5!A1:C100,3,FALSE)</f>
        <v>0.475786660934367</v>
      </c>
      <c r="N4" s="7">
        <f>OEV_Pathways_db2_S4!N4*VLOOKUP("PW2",Waste_Generation_S5!A1:C100,3,FALSE)</f>
        <v>6.4971081375491471E-2</v>
      </c>
      <c r="O4" s="7">
        <f>OEV_Pathways_db2_S4!O4*VLOOKUP("PW2",Waste_Generation_S5!A1:C100,3,FALSE)</f>
        <v>0.81149986919379768</v>
      </c>
      <c r="P4" s="7">
        <f>OEV_Pathways_db2_S4!P4*VLOOKUP("PW2",Waste_Generation_S5!A1:C100,3,FALSE)</f>
        <v>4.6893132227434346E-2</v>
      </c>
      <c r="Q4" s="7">
        <f>OEV_Pathways_db2_S4!Q4*VLOOKUP("PW2",Waste_Generation_S5!A1:C100,3,FALSE)</f>
        <v>5.3055868141065651E-2</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CA_Pathways_db2_S5!B2-TUM_db2_S5_Util!B2</f>
        <v>2.2147190717216163</v>
      </c>
      <c r="C2" s="7">
        <f>CA_Pathways_db2_S5!C2-TUM_db2_S5_Util!C2</f>
        <v>6.615988078575672E-4</v>
      </c>
      <c r="D2" s="7">
        <f>CA_Pathways_db2_S5!D2-TUM_db2_S5_Util!D2</f>
        <v>6.5159347256210545E-2</v>
      </c>
      <c r="E2" s="7">
        <f>CA_Pathways_db2_S5!E2-TUM_db2_S5_Util!E2</f>
        <v>2.0185554417368981E-2</v>
      </c>
      <c r="F2" s="7">
        <f>CA_Pathways_db2_S5!F2-TUM_db2_S5_Util!F2</f>
        <v>2.011324674725859E-2</v>
      </c>
      <c r="G2" s="7">
        <f>CA_Pathways_db2_S5!G2-TUM_db2_S5_Util!G2</f>
        <v>0.16667968874378622</v>
      </c>
      <c r="H2" s="7">
        <f>CA_Pathways_db2_S5!H2-TUM_db2_S5_Util!H2</f>
        <v>0.1018945619343119</v>
      </c>
      <c r="I2" s="7">
        <f>CA_Pathways_db2_S5!I2-TUM_db2_S5_Util!I2</f>
        <v>4.3894015243292006E-2</v>
      </c>
      <c r="J2" s="7">
        <f>CA_Pathways_db2_S5!J2-TUM_db2_S5_Util!J2</f>
        <v>0.10113391205462363</v>
      </c>
      <c r="K2" s="7">
        <f>CA_Pathways_db2_S5!K2-TUM_db2_S5_Util!K2</f>
        <v>8.0946542317446345E-4</v>
      </c>
      <c r="L2" s="7">
        <f>CA_Pathways_db2_S5!L2-TUM_db2_S5_Util!L2</f>
        <v>1.1556986689041093E-2</v>
      </c>
      <c r="M2" s="7">
        <f>CA_Pathways_db2_S5!M2-TUM_db2_S5_Util!M2</f>
        <v>6.2364986389817947</v>
      </c>
      <c r="N2" s="7">
        <f>CA_Pathways_db2_S5!N2-TUM_db2_S5_Util!N2</f>
        <v>47.612701575814022</v>
      </c>
      <c r="O2" s="7">
        <f>CA_Pathways_db2_S5!O2-TUM_db2_S5_Util!O2</f>
        <v>0.1731876668377422</v>
      </c>
      <c r="P2" s="7">
        <f>CA_Pathways_db2_S5!P2-TUM_db2_S5_Util!P2</f>
        <v>3.8692037343638179E-3</v>
      </c>
      <c r="Q2" s="7">
        <f>CA_Pathways_db2_S5!Q2-TUM_db2_S5_Util!Q2</f>
        <v>34.593151577981452</v>
      </c>
    </row>
    <row r="3" spans="1:17" x14ac:dyDescent="0.35">
      <c r="A3" s="5" t="s">
        <v>2</v>
      </c>
      <c r="B3" s="7">
        <f>CA_Pathways_db2_S5!B3-TUM_db2_S5_Util!B3</f>
        <v>0.67653865558600945</v>
      </c>
      <c r="C3" s="7">
        <f>CA_Pathways_db2_S5!C3-TUM_db2_S5_Util!C3</f>
        <v>-4.0297228440453645E-6</v>
      </c>
      <c r="D3" s="7">
        <f>CA_Pathways_db2_S5!D3-TUM_db2_S5_Util!D3</f>
        <v>-7.965037330439831E-5</v>
      </c>
      <c r="E3" s="7">
        <f>CA_Pathways_db2_S5!E3-TUM_db2_S5_Util!E3</f>
        <v>-7.4054516269186492E-5</v>
      </c>
      <c r="F3" s="7">
        <f>CA_Pathways_db2_S5!F3-TUM_db2_S5_Util!F3</f>
        <v>8.0955358884035323E-5</v>
      </c>
      <c r="G3" s="7">
        <f>CA_Pathways_db2_S5!G3-TUM_db2_S5_Util!G3</f>
        <v>5.0897516048007324E-2</v>
      </c>
      <c r="H3" s="7">
        <f>CA_Pathways_db2_S5!H3-TUM_db2_S5_Util!H3</f>
        <v>7.793775014584052E-2</v>
      </c>
      <c r="I3" s="7">
        <f>CA_Pathways_db2_S5!I3-TUM_db2_S5_Util!I3</f>
        <v>4.7816041854401676E-3</v>
      </c>
      <c r="J3" s="7">
        <f>CA_Pathways_db2_S5!J3-TUM_db2_S5_Util!J3</f>
        <v>1.9173160028225191E-2</v>
      </c>
      <c r="K3" s="7">
        <f>CA_Pathways_db2_S5!K3-TUM_db2_S5_Util!K3</f>
        <v>1.2989381845743576E-5</v>
      </c>
      <c r="L3" s="7">
        <f>CA_Pathways_db2_S5!L3-TUM_db2_S5_Util!L3</f>
        <v>1.6855185681360599E-3</v>
      </c>
      <c r="M3" s="7">
        <f>CA_Pathways_db2_S5!M3-TUM_db2_S5_Util!M3</f>
        <v>1.9166213798582281</v>
      </c>
      <c r="N3" s="7">
        <f>CA_Pathways_db2_S5!N3-TUM_db2_S5_Util!N3</f>
        <v>14.649884147319842</v>
      </c>
      <c r="O3" s="7">
        <f>CA_Pathways_db2_S5!O3-TUM_db2_S5_Util!O3</f>
        <v>5.3469353045265448E-2</v>
      </c>
      <c r="P3" s="7">
        <f>CA_Pathways_db2_S5!P3-TUM_db2_S5_Util!P3</f>
        <v>5.7702416137295241E-5</v>
      </c>
      <c r="Q3" s="7">
        <f>CA_Pathways_db2_S5!Q3-TUM_db2_S5_Util!Q3</f>
        <v>10.639290134775099</v>
      </c>
    </row>
    <row r="4" spans="1:17" x14ac:dyDescent="0.35">
      <c r="A4" s="5" t="s">
        <v>3</v>
      </c>
      <c r="B4" s="7">
        <f>CA_Pathways_db2_S5!B4-TUM_db2_S5_Util!B4</f>
        <v>1.5381804161356072</v>
      </c>
      <c r="C4" s="7">
        <f>CA_Pathways_db2_S5!C4-TUM_db2_S5_Util!C4</f>
        <v>6.6562853070161257E-4</v>
      </c>
      <c r="D4" s="7">
        <f>CA_Pathways_db2_S5!D4-TUM_db2_S5_Util!D4</f>
        <v>6.5238997629514933E-2</v>
      </c>
      <c r="E4" s="7">
        <f>CA_Pathways_db2_S5!E4-TUM_db2_S5_Util!E4</f>
        <v>2.0259608933638165E-2</v>
      </c>
      <c r="F4" s="7">
        <f>CA_Pathways_db2_S5!F4-TUM_db2_S5_Util!F4</f>
        <v>2.0032291388374555E-2</v>
      </c>
      <c r="G4" s="7">
        <f>CA_Pathways_db2_S5!G4-TUM_db2_S5_Util!G4</f>
        <v>0.11578217269577892</v>
      </c>
      <c r="H4" s="7">
        <f>CA_Pathways_db2_S5!H4-TUM_db2_S5_Util!H4</f>
        <v>2.3956811788471394E-2</v>
      </c>
      <c r="I4" s="7">
        <f>CA_Pathways_db2_S5!I4-TUM_db2_S5_Util!I4</f>
        <v>3.9112411057851841E-2</v>
      </c>
      <c r="J4" s="7">
        <f>CA_Pathways_db2_S5!J4-TUM_db2_S5_Util!J4</f>
        <v>8.1960752026398465E-2</v>
      </c>
      <c r="K4" s="7">
        <f>CA_Pathways_db2_S5!K4-TUM_db2_S5_Util!K4</f>
        <v>7.9647604132871981E-4</v>
      </c>
      <c r="L4" s="7">
        <f>CA_Pathways_db2_S5!L4-TUM_db2_S5_Util!L4</f>
        <v>9.8714681209050321E-3</v>
      </c>
      <c r="M4" s="7">
        <f>CA_Pathways_db2_S5!M4-TUM_db2_S5_Util!M4</f>
        <v>4.3198772591235661</v>
      </c>
      <c r="N4" s="7">
        <f>CA_Pathways_db2_S5!N4-TUM_db2_S5_Util!N4</f>
        <v>32.962817428494184</v>
      </c>
      <c r="O4" s="7">
        <f>CA_Pathways_db2_S5!O4-TUM_db2_S5_Util!O4</f>
        <v>0.11971831379247673</v>
      </c>
      <c r="P4" s="7">
        <f>CA_Pathways_db2_S5!P4-TUM_db2_S5_Util!P4</f>
        <v>3.8115013182265229E-3</v>
      </c>
      <c r="Q4" s="7">
        <f>CA_Pathways_db2_S5!Q4-TUM_db2_S5_Util!Q4</f>
        <v>23.953861443206353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+(supply_chain_S5_BWM!B20*LCI_db2_S5!AC29/LCI_db2_S5!AB29)+(supply_chain_S5_BWM!B40*LCI_db2_S5!AC59/LCI_db2_S5!AB59)/LCIA_Methods!D2</f>
        <v>-2.1996973578978833</v>
      </c>
      <c r="C2" s="7">
        <f>+(supply_chain_S5_BWM!B20*LCI_db2_S5!AD29/LCI_db2_S5!AB29)+(supply_chain_S5_BWM!B40*LCI_db2_S5!AD59/LCI_db2_S5!AB59)/LCIA_Methods!D3</f>
        <v>-6.1937644637981098E-5</v>
      </c>
      <c r="D2" s="7">
        <f>+(supply_chain_S5_BWM!B20*LCI_db2_S5!AE29/LCI_db2_S5!AB29)+(supply_chain_S5_BWM!B40*LCI_db2_S5!AE59/LCI_db2_S5!AB59)/LCIA_Methods!D4</f>
        <v>-7.9916335058216725E-3</v>
      </c>
      <c r="E2" s="7">
        <f>+(supply_chain_S5_BWM!B20*LCI_db2_S5!AF29/LCI_db2_S5!AB29)+(supply_chain_S5_BWM!B40*LCI_db2_S5!AF59/LCI_db2_S5!AB59)/LCIA_Methods!D5</f>
        <v>-5.0011478256218201E-3</v>
      </c>
      <c r="F2" s="7">
        <f>+(supply_chain_S5_BWM!B20*LCI_db2_S5!AG29/LCI_db2_S5!AB29)+(supply_chain_S5_BWM!B40*LCI_db2_S5!AG59/LCI_db2_S5!AB59)/LCIA_Methods!D6</f>
        <v>-3.7601022625027183E-3</v>
      </c>
      <c r="G2" s="7">
        <f>+(supply_chain_S5_BWM!B20*LCI_db2_S5!AH29/LCI_db2_S5!AB29)+(supply_chain_S5_BWM!B40*LCI_db2_S5!AH59/LCI_db2_S5!AB59)/LCIA_Methods!D7</f>
        <v>-0.16560408037204852</v>
      </c>
      <c r="H2" s="7">
        <f>+(supply_chain_S5_BWM!B20*LCI_db2_S5!AI29/LCI_db2_S5!AB29)+(supply_chain_S5_BWM!B40*LCI_db2_S5!AI59/LCI_db2_S5!AB59)/LCIA_Methods!D8</f>
        <v>-1.8084617282130708E-2</v>
      </c>
      <c r="I2" s="7">
        <f>+(supply_chain_S5_BWM!B20*LCI_db2_S5!AJ29/LCI_db2_S5!AB29)+(supply_chain_S5_BWM!B40*LCI_db2_S5!AJ59/LCI_db2_S5!AB59)/LCIA_Methods!D9</f>
        <v>-1.7828210901093135E-2</v>
      </c>
      <c r="J2" s="7">
        <f>+(supply_chain_S5_BWM!B20*LCI_db2_S5!AK29/LCI_db2_S5!AB29)+(supply_chain_S5_BWM!B40*LCI_db2_S5!AK59/LCI_db2_S5!AB59)/LCIA_Methods!D10</f>
        <v>-6.5418395401134435E-2</v>
      </c>
      <c r="K2" s="7">
        <f>+(supply_chain_S5_BWM!B20*LCI_db2_S5!AL29/LCI_db2_S5!AB29)+(supply_chain_S5_BWM!B40*LCI_db2_S5!AL59/LCI_db2_S5!AB59)/LCIA_Methods!D11</f>
        <v>-1.0684917161135064E-4</v>
      </c>
      <c r="L2" s="7">
        <f>+(supply_chain_S5_BWM!B20*LCI_db2_S5!AM29/LCI_db2_S5!AB29)+(supply_chain_S5_BWM!B40*LCI_db2_S5!AM59/LCI_db2_S5!AB59)/LCIA_Methods!D12</f>
        <v>-6.0232518116725897E-3</v>
      </c>
      <c r="M2" s="7">
        <f>+(supply_chain_S5_BWM!B20*LCI_db2_S5!AN29/LCI_db2_S5!AB29)+(supply_chain_S5_BWM!B40*LCI_db2_S5!AN59/LCI_db2_S5!AB59)/LCIA_Methods!D13</f>
        <v>-6.229805930080194</v>
      </c>
      <c r="N2" s="7">
        <f>+(supply_chain_S5_BWM!B20*LCI_db2_S5!AO29/LCI_db2_S5!AB29)+(supply_chain_S5_BWM!B40*LCI_db2_S5!AO59/LCI_db2_S5!AB59)/LCIA_Methods!D14</f>
        <v>-47.612305459044883</v>
      </c>
      <c r="O2" s="7">
        <f>+(supply_chain_S5_BWM!B20*LCI_db2_S5!AP29/LCI_db2_S5!AB29)+(supply_chain_S5_BWM!B40*LCI_db2_S5!AP59/LCI_db2_S5!AB59)/LCIA_Methods!D15</f>
        <v>-0.1717310132448317</v>
      </c>
      <c r="P2" s="7">
        <f>+(supply_chain_S5_BWM!B20*LCI_db2_S5!AQ29/LCI_db2_S5!AB29)+(supply_chain_S5_BWM!B40*LCI_db2_S5!AQ59/LCI_db2_S5!AB59)/LCIA_Methods!D16</f>
        <v>-1.1438393391842844E-3</v>
      </c>
      <c r="Q2" s="7">
        <f>+(supply_chain_S5_BWM!B20*LCI_db2_S5!AR29/LCI_db2_S5!AB29)+(supply_chain_S5_BWM!B40*LCI_db2_S5!AR59/LCI_db2_S5!AB59)/LCIA_Methods!D17</f>
        <v>-34.57860009236272</v>
      </c>
    </row>
    <row r="3" spans="1:17" x14ac:dyDescent="0.35">
      <c r="A3" s="5" t="s">
        <v>2</v>
      </c>
      <c r="B3" s="7">
        <f>+(supply_chain_S5_PW1!B20*LCI_db2_S5!AC29/LCI_db2_S5!AB29)+(supply_chain_S5_PW1!B40*LCI_db2_S5!AC59/LCI_db2_S5!AB59)/LCIA_Methods!D2</f>
        <v>-0.67574329644827102</v>
      </c>
      <c r="C3" s="7">
        <f>+(supply_chain_S5_PW1!B20*LCI_db2_S5!AD29/LCI_db2_S5!AB29)+(supply_chain_S5_PW1!B40*LCI_db2_S5!AD59/LCI_db2_S5!AB59)/LCIA_Methods!D3</f>
        <v>-1.5430794022582216E-7</v>
      </c>
      <c r="D3" s="7">
        <f>+(supply_chain_S5_PW1!B20*LCI_db2_S5!AE29/LCI_db2_S5!AB29)+(supply_chain_S5_PW1!B40*LCI_db2_S5!AE59/LCI_db2_S5!AB59)/LCIA_Methods!D4</f>
        <v>-2.3829263676703054E-8</v>
      </c>
      <c r="E3" s="7">
        <f>+(supply_chain_S5_PW1!B20*LCI_db2_S5!AF29/LCI_db2_S5!AB29)+(supply_chain_S5_PW1!B40*LCI_db2_S5!AF59/LCI_db2_S5!AB59)/LCIA_Methods!D5</f>
        <v>-1.033668066884881E-7</v>
      </c>
      <c r="F3" s="7">
        <f>+(supply_chain_S5_PW1!B20*LCI_db2_S5!AG29/LCI_db2_S5!AB29)+(supply_chain_S5_PW1!B40*LCI_db2_S5!AG59/LCI_db2_S5!AB59)/LCIA_Methods!D6</f>
        <v>-6.9741520623572324E-8</v>
      </c>
      <c r="G3" s="7">
        <f>+(supply_chain_S5_PW1!B20*LCI_db2_S5!AH29/LCI_db2_S5!AB29)+(supply_chain_S5_PW1!B40*LCI_db2_S5!AH59/LCI_db2_S5!AB59)/LCIA_Methods!D7</f>
        <v>-5.0891772241900106E-2</v>
      </c>
      <c r="H3" s="7">
        <f>+(supply_chain_S5_PW1!B20*LCI_db2_S5!AI29/LCI_db2_S5!AB29)+(supply_chain_S5_PW1!B40*LCI_db2_S5!AI59/LCI_db2_S5!AB59)/LCIA_Methods!D8</f>
        <v>-5.273118128134649E-3</v>
      </c>
      <c r="I3" s="7">
        <f>+(supply_chain_S5_PW1!B20*LCI_db2_S5!AJ29/LCI_db2_S5!AB29)+(supply_chain_S5_PW1!B40*LCI_db2_S5!AJ59/LCI_db2_S5!AB59)/LCIA_Methods!D9</f>
        <v>-4.4216073426836039E-3</v>
      </c>
      <c r="J3" s="7">
        <f>+(supply_chain_S5_PW1!B20*LCI_db2_S5!AK29/LCI_db2_S5!AB29)+(supply_chain_S5_PW1!B40*LCI_db2_S5!AK59/LCI_db2_S5!AB59)/LCIA_Methods!D10</f>
        <v>-1.8699614787950625E-2</v>
      </c>
      <c r="K3" s="7">
        <f>+(supply_chain_S5_PW1!B20*LCI_db2_S5!AL29/LCI_db2_S5!AB29)+(supply_chain_S5_PW1!B40*LCI_db2_S5!AL59/LCI_db2_S5!AB59)/LCIA_Methods!D11</f>
        <v>-3.9290147506123535E-6</v>
      </c>
      <c r="L3" s="7">
        <f>+(supply_chain_S5_PW1!B20*LCI_db2_S5!AM29/LCI_db2_S5!AB29)+(supply_chain_S5_PW1!B40*LCI_db2_S5!AM59/LCI_db2_S5!AB59)/LCIA_Methods!D12</f>
        <v>-1.6982539442228412E-3</v>
      </c>
      <c r="M3" s="7">
        <f>+(supply_chain_S5_PW1!B20*LCI_db2_S5!AN29/LCI_db2_S5!AB29)+(supply_chain_S5_PW1!B40*LCI_db2_S5!AN59/LCI_db2_S5!AB59)/LCIA_Methods!D13</f>
        <v>-1.9166619097957176</v>
      </c>
      <c r="N3" s="7">
        <f>+(supply_chain_S5_PW1!B20*LCI_db2_S5!AO29/LCI_db2_S5!AB29)+(supply_chain_S5_PW1!B40*LCI_db2_S5!AO59/LCI_db2_S5!AB59)/LCIA_Methods!D14</f>
        <v>-14.649889177253929</v>
      </c>
      <c r="O3" s="7">
        <f>+(supply_chain_S5_PW1!B20*LCI_db2_S5!AP29/LCI_db2_S5!AB29)+(supply_chain_S5_PW1!B40*LCI_db2_S5!AP59/LCI_db2_S5!AB59)/LCIA_Methods!D15</f>
        <v>-5.2803434447992077E-2</v>
      </c>
      <c r="P3" s="7">
        <f>+(supply_chain_S5_PW1!B20*LCI_db2_S5!AQ29/LCI_db2_S5!AB29)+(supply_chain_S5_PW1!B40*LCI_db2_S5!AQ59/LCI_db2_S5!AB59)/LCIA_Methods!D16</f>
        <v>-2.72064842011507E-6</v>
      </c>
      <c r="Q3" s="7">
        <f>+(supply_chain_S5_PW1!B20*LCI_db2_S5!AR29/LCI_db2_S5!AB29)+(supply_chain_S5_PW1!B40*LCI_db2_S5!AR59/LCI_db2_S5!AB59)/LCIA_Methods!D17</f>
        <v>-10.63898358209196</v>
      </c>
    </row>
    <row r="4" spans="1:17" x14ac:dyDescent="0.35">
      <c r="A4" s="5" t="s">
        <v>3</v>
      </c>
      <c r="B4" s="7">
        <f>+(supply_chain_S5_PW2!B20*LCI_db2_S5!AC29/LCI_db2_S5!AB29)+(supply_chain_S5_PW2!B40*LCI_db2_S5!AC59/LCI_db2_S5!AB59)/LCIA_Methods!D2</f>
        <v>-1.5239540614496125</v>
      </c>
      <c r="C4" s="7">
        <f>+(supply_chain_S5_PW2!B20*LCI_db2_S5!AD29/LCI_db2_S5!AB29)+(supply_chain_S5_PW2!B40*LCI_db2_S5!AD59/LCI_db2_S5!AB59)/LCIA_Methods!D3</f>
        <v>-6.1783336697755276E-5</v>
      </c>
      <c r="D4" s="7">
        <f>+(supply_chain_S5_PW2!B20*LCI_db2_S5!AE29/LCI_db2_S5!AB29)+(supply_chain_S5_PW2!B40*LCI_db2_S5!AE59/LCI_db2_S5!AB59)/LCIA_Methods!D4</f>
        <v>-7.9916096765579956E-3</v>
      </c>
      <c r="E4" s="7">
        <f>+(supply_chain_S5_PW2!B20*LCI_db2_S5!AF29/LCI_db2_S5!AB29)+(supply_chain_S5_PW2!B40*LCI_db2_S5!AF59/LCI_db2_S5!AB59)/LCIA_Methods!D5</f>
        <v>-5.0010444588151313E-3</v>
      </c>
      <c r="F4" s="7">
        <f>+(supply_chain_S5_PW2!B20*LCI_db2_S5!AG29/LCI_db2_S5!AB29)+(supply_chain_S5_PW2!B40*LCI_db2_S5!AG59/LCI_db2_S5!AB59)/LCIA_Methods!D6</f>
        <v>-3.7600325209820947E-3</v>
      </c>
      <c r="G4" s="7">
        <f>+(supply_chain_S5_PW2!B20*LCI_db2_S5!AH29/LCI_db2_S5!AB29)+(supply_chain_S5_PW2!B40*LCI_db2_S5!AH59/LCI_db2_S5!AB59)/LCIA_Methods!D7</f>
        <v>-0.11471230813014842</v>
      </c>
      <c r="H4" s="7">
        <f>+(supply_chain_S5_PW2!B20*LCI_db2_S5!AI29/LCI_db2_S5!AB29)+(supply_chain_S5_PW2!B40*LCI_db2_S5!AI59/LCI_db2_S5!AB59)/LCIA_Methods!D8</f>
        <v>-1.2811499153996063E-2</v>
      </c>
      <c r="I4" s="7">
        <f>+(supply_chain_S5_PW2!B20*LCI_db2_S5!AJ29/LCI_db2_S5!AB29)+(supply_chain_S5_PW2!B40*LCI_db2_S5!AJ59/LCI_db2_S5!AB59)/LCIA_Methods!D9</f>
        <v>-1.340660355840953E-2</v>
      </c>
      <c r="J4" s="7">
        <f>+(supply_chain_S5_PW2!B20*LCI_db2_S5!AK29/LCI_db2_S5!AB29)+(supply_chain_S5_PW2!B40*LCI_db2_S5!AK59/LCI_db2_S5!AB59)/LCIA_Methods!D10</f>
        <v>-4.6718780613183818E-2</v>
      </c>
      <c r="K4" s="7">
        <f>+(supply_chain_S5_PW2!B20*LCI_db2_S5!AL29/LCI_db2_S5!AB29)+(supply_chain_S5_PW2!B40*LCI_db2_S5!AL59/LCI_db2_S5!AB59)/LCIA_Methods!D11</f>
        <v>-1.0292015686073829E-4</v>
      </c>
      <c r="L4" s="7">
        <f>+(supply_chain_S5_PW2!B20*LCI_db2_S5!AM29/LCI_db2_S5!AB29)+(supply_chain_S5_PW2!B40*LCI_db2_S5!AM59/LCI_db2_S5!AB59)/LCIA_Methods!D12</f>
        <v>-4.324997867449748E-3</v>
      </c>
      <c r="M4" s="7">
        <f>+(supply_chain_S5_PW2!B20*LCI_db2_S5!AN29/LCI_db2_S5!AB29)+(supply_chain_S5_PW2!B40*LCI_db2_S5!AN59/LCI_db2_S5!AB59)/LCIA_Methods!D13</f>
        <v>-4.3131440202844757</v>
      </c>
      <c r="N4" s="7">
        <f>+(supply_chain_S5_PW2!B20*LCI_db2_S5!AO29/LCI_db2_S5!AB29)+(supply_chain_S5_PW2!B40*LCI_db2_S5!AO59/LCI_db2_S5!AB59)/LCIA_Methods!D14</f>
        <v>-32.962416281790958</v>
      </c>
      <c r="O4" s="7">
        <f>+(supply_chain_S5_PW2!B20*LCI_db2_S5!AP29/LCI_db2_S5!AB29)+(supply_chain_S5_PW2!B40*LCI_db2_S5!AP59/LCI_db2_S5!AB59)/LCIA_Methods!D15</f>
        <v>-0.11892757879683961</v>
      </c>
      <c r="P4" s="7">
        <f>+(supply_chain_S5_PW2!B20*LCI_db2_S5!AQ29/LCI_db2_S5!AB29)+(supply_chain_S5_PW2!B40*LCI_db2_S5!AQ59/LCI_db2_S5!AB59)/LCIA_Methods!D16</f>
        <v>-1.1411186907641694E-3</v>
      </c>
      <c r="Q4" s="7">
        <f>+(supply_chain_S5_PW2!B20*LCI_db2_S5!AR29/LCI_db2_S5!AB29)+(supply_chain_S5_PW2!B40*LCI_db2_S5!AR59/LCI_db2_S5!AB59)/LCIA_Methods!D17</f>
        <v>-23.939616510270756</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7">
        <f>OEV_Pathways_db2_S5!B2*VLOOKUP("BWM",Waste_Generation_S5!A1:C100,3,FALSE)</f>
        <v>4.5896950736640102E-2</v>
      </c>
      <c r="C2" s="7">
        <f>OEV_Pathways_db2_S5!C2*VLOOKUP("BWM",Waste_Generation_S5!A1:C100,3,FALSE)</f>
        <v>2.2764133215040466E-3</v>
      </c>
      <c r="D2" s="7">
        <f>OEV_Pathways_db2_S5!D2*VLOOKUP("BWM",Waste_Generation_S5!A1:C100,3,FALSE)</f>
        <v>0.62822691440113854</v>
      </c>
      <c r="E2" s="7">
        <f>OEV_Pathways_db2_S5!E2*VLOOKUP("BWM",Waste_Generation_S5!A1:C100,3,FALSE)</f>
        <v>-0.18661699354264624</v>
      </c>
      <c r="F2" s="7">
        <f>OEV_Pathways_db2_S5!F2*VLOOKUP("BWM",Waste_Generation_S5!A1:C100,3,FALSE)</f>
        <v>4.6817556250994131E-2</v>
      </c>
      <c r="G2" s="7">
        <f>OEV_Pathways_db2_S5!G2*VLOOKUP("BWM",Waste_Generation_S5!A1:C100,3,FALSE)</f>
        <v>4.9173074957409692E-3</v>
      </c>
      <c r="H2" s="7">
        <f>OEV_Pathways_db2_S5!H2*VLOOKUP("BWM",Waste_Generation_S5!A1:C100,3,FALSE)</f>
        <v>7.4522308156881184E-2</v>
      </c>
      <c r="I2" s="7">
        <f>OEV_Pathways_db2_S5!I2*VLOOKUP("BWM",Waste_Generation_S5!A1:C100,3,FALSE)</f>
        <v>8.5088241496253297E-2</v>
      </c>
      <c r="J2" s="7">
        <f>OEV_Pathways_db2_S5!J2*VLOOKUP("BWM",Waste_Generation_S5!A1:C100,3,FALSE)</f>
        <v>0.11010693353934174</v>
      </c>
      <c r="K2" s="7">
        <f>OEV_Pathways_db2_S5!K2*VLOOKUP("BWM",Waste_Generation_S5!A1:C100,3,FALSE)</f>
        <v>6.7565730625307907E-2</v>
      </c>
      <c r="L2" s="7">
        <f>OEV_Pathways_db2_S5!L2*VLOOKUP("BWM",Waste_Generation_S5!A1:C100,3,FALSE)</f>
        <v>0.13782752355843039</v>
      </c>
      <c r="M2" s="7">
        <f>OEV_Pathways_db2_S5!M2*VLOOKUP("BWM",Waste_Generation_S5!A1:C100,3,FALSE)</f>
        <v>0.63163476501495774</v>
      </c>
      <c r="N2" s="7">
        <f>OEV_Pathways_db2_S5!N2*VLOOKUP("BWM",Waste_Generation_S5!A1:C100,3,FALSE)</f>
        <v>8.3482036143116542E-2</v>
      </c>
      <c r="O2" s="7">
        <f>OEV_Pathways_db2_S5!O2*VLOOKUP("BWM",Waste_Generation_S5!A1:C100,3,FALSE)</f>
        <v>1.0122868903249342</v>
      </c>
      <c r="P2" s="7">
        <f>OEV_Pathways_db2_S5!P2*VLOOKUP("BWM",Waste_Generation_S5!A1:C100,3,FALSE)</f>
        <v>5.9496814075125304E-2</v>
      </c>
      <c r="Q2" s="7">
        <f>OEV_Pathways_db2_S5!Q2*VLOOKUP("BWM",Waste_Generation_S5!A1:C100,3,FALSE)</f>
        <v>6.7067317468998758E-2</v>
      </c>
    </row>
    <row r="3" spans="1:17" x14ac:dyDescent="0.35">
      <c r="A3" s="5" t="s">
        <v>2</v>
      </c>
      <c r="B3" s="7">
        <f>OEV_Pathways_db2_S5!B3*VLOOKUP("PW1",Waste_Generation_S5!A1:C100,3,FALSE)</f>
        <v>9.3113595062142493E-3</v>
      </c>
      <c r="C3" s="7">
        <f>OEV_Pathways_db2_S5!C3*VLOOKUP("PW1",Waste_Generation_S5!A1:C100,3,FALSE)</f>
        <v>4.7137351058894469E-4</v>
      </c>
      <c r="D3" s="7">
        <f>OEV_Pathways_db2_S5!D3*VLOOKUP("PW1",Waste_Generation_S5!A1:C100,3,FALSE)</f>
        <v>0.13806881471603122</v>
      </c>
      <c r="E3" s="7">
        <f>OEV_Pathways_db2_S5!E3*VLOOKUP("PW1",Waste_Generation_S5!A1:C100,3,FALSE)</f>
        <v>-2.5506257243049179E-2</v>
      </c>
      <c r="F3" s="7">
        <f>OEV_Pathways_db2_S5!F3*VLOOKUP("PW1",Waste_Generation_S5!A1:C100,3,FALSE)</f>
        <v>9.221413166143588E-3</v>
      </c>
      <c r="G3" s="7">
        <f>OEV_Pathways_db2_S5!G3*VLOOKUP("PW1",Waste_Generation_S5!A1:C100,3,FALSE)</f>
        <v>1.0154755738716326E-3</v>
      </c>
      <c r="H3" s="7">
        <f>OEV_Pathways_db2_S5!H3*VLOOKUP("PW1",Waste_Generation_S5!A1:C100,3,FALSE)</f>
        <v>1.5834291439132449E-2</v>
      </c>
      <c r="I3" s="7">
        <f>OEV_Pathways_db2_S5!I3*VLOOKUP("PW1",Waste_Generation_S5!A1:C100,3,FALSE)</f>
        <v>1.6703002473638456E-2</v>
      </c>
      <c r="J3" s="7">
        <f>OEV_Pathways_db2_S5!J3*VLOOKUP("PW1",Waste_Generation_S5!A1:C100,3,FALSE)</f>
        <v>2.1453043995224765E-2</v>
      </c>
      <c r="K3" s="7">
        <f>OEV_Pathways_db2_S5!K3*VLOOKUP("PW1",Waste_Generation_S5!A1:C100,3,FALSE)</f>
        <v>1.3685591902956776E-2</v>
      </c>
      <c r="L3" s="7">
        <f>OEV_Pathways_db2_S5!L3*VLOOKUP("PW1",Waste_Generation_S5!A1:C100,3,FALSE)</f>
        <v>2.6845743675917147E-2</v>
      </c>
      <c r="M3" s="7">
        <f>OEV_Pathways_db2_S5!M3*VLOOKUP("PW1",Waste_Generation_S5!A1:C100,3,FALSE)</f>
        <v>0.15584810408059066</v>
      </c>
      <c r="N3" s="7">
        <f>OEV_Pathways_db2_S5!N3*VLOOKUP("PW1",Waste_Generation_S5!A1:C100,3,FALSE)</f>
        <v>1.8510954767625053E-2</v>
      </c>
      <c r="O3" s="7">
        <f>OEV_Pathways_db2_S5!O3*VLOOKUP("PW1",Waste_Generation_S5!A1:C100,3,FALSE)</f>
        <v>0.20078702113113647</v>
      </c>
      <c r="P3" s="7">
        <f>OEV_Pathways_db2_S5!P3*VLOOKUP("PW1",Waste_Generation_S5!A1:C100,3,FALSE)</f>
        <v>1.2603681847690945E-2</v>
      </c>
      <c r="Q3" s="7">
        <f>OEV_Pathways_db2_S5!Q3*VLOOKUP("PW1",Waste_Generation_S5!A1:C100,3,FALSE)</f>
        <v>1.4011449327933103E-2</v>
      </c>
    </row>
    <row r="4" spans="1:17" x14ac:dyDescent="0.35">
      <c r="A4" s="5" t="s">
        <v>3</v>
      </c>
      <c r="B4" s="7">
        <f>OEV_Pathways_db2_S5!B4*VLOOKUP("PW2",Waste_Generation_S5!A1:C100,3,FALSE)</f>
        <v>3.6585591230425846E-2</v>
      </c>
      <c r="C4" s="7">
        <f>OEV_Pathways_db2_S5!C4*VLOOKUP("PW2",Waste_Generation_S5!A1:C100,3,FALSE)</f>
        <v>1.8050398109151016E-3</v>
      </c>
      <c r="D4" s="7">
        <f>OEV_Pathways_db2_S5!D4*VLOOKUP("PW2",Waste_Generation_S5!A1:C100,3,FALSE)</f>
        <v>0.49015809968510726</v>
      </c>
      <c r="E4" s="7">
        <f>OEV_Pathways_db2_S5!E4*VLOOKUP("PW2",Waste_Generation_S5!A1:C100,3,FALSE)</f>
        <v>-0.16111073629959705</v>
      </c>
      <c r="F4" s="7">
        <f>OEV_Pathways_db2_S5!F4*VLOOKUP("PW2",Waste_Generation_S5!A1:C100,3,FALSE)</f>
        <v>3.7596143084850542E-2</v>
      </c>
      <c r="G4" s="7">
        <f>OEV_Pathways_db2_S5!G4*VLOOKUP("PW2",Waste_Generation_S5!A1:C100,3,FALSE)</f>
        <v>3.9018319218693362E-3</v>
      </c>
      <c r="H4" s="7">
        <f>OEV_Pathways_db2_S5!H4*VLOOKUP("PW2",Waste_Generation_S5!A1:C100,3,FALSE)</f>
        <v>5.8688016717748724E-2</v>
      </c>
      <c r="I4" s="7">
        <f>OEV_Pathways_db2_S5!I4*VLOOKUP("PW2",Waste_Generation_S5!A1:C100,3,FALSE)</f>
        <v>6.8385239022614841E-2</v>
      </c>
      <c r="J4" s="7">
        <f>OEV_Pathways_db2_S5!J4*VLOOKUP("PW2",Waste_Generation_S5!A1:C100,3,FALSE)</f>
        <v>8.8653889544116973E-2</v>
      </c>
      <c r="K4" s="7">
        <f>OEV_Pathways_db2_S5!K4*VLOOKUP("PW2",Waste_Generation_S5!A1:C100,3,FALSE)</f>
        <v>5.3880138722351131E-2</v>
      </c>
      <c r="L4" s="7">
        <f>OEV_Pathways_db2_S5!L4*VLOOKUP("PW2",Waste_Generation_S5!A1:C100,3,FALSE)</f>
        <v>0.11098177988251322</v>
      </c>
      <c r="M4" s="7">
        <f>OEV_Pathways_db2_S5!M4*VLOOKUP("PW2",Waste_Generation_S5!A1:C100,3,FALSE)</f>
        <v>0.475786660934367</v>
      </c>
      <c r="N4" s="7">
        <f>OEV_Pathways_db2_S5!N4*VLOOKUP("PW2",Waste_Generation_S5!A1:C100,3,FALSE)</f>
        <v>6.4971081375491471E-2</v>
      </c>
      <c r="O4" s="7">
        <f>OEV_Pathways_db2_S5!O4*VLOOKUP("PW2",Waste_Generation_S5!A1:C100,3,FALSE)</f>
        <v>0.81149986919379768</v>
      </c>
      <c r="P4" s="7">
        <f>OEV_Pathways_db2_S5!P4*VLOOKUP("PW2",Waste_Generation_S5!A1:C100,3,FALSE)</f>
        <v>4.6893132227434346E-2</v>
      </c>
      <c r="Q4" s="7">
        <f>OEV_Pathways_db2_S5!Q4*VLOOKUP("PW2",Waste_Generation_S5!A1:C100,3,FALSE)</f>
        <v>5.3055868141065651E-2</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5.7803728744758702</v>
      </c>
      <c r="C2" s="7">
        <f>+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5.0217889521130203</v>
      </c>
      <c r="D2" s="7">
        <f>+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5.4970748000689866</v>
      </c>
      <c r="E2" s="7">
        <f>+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3.1457674359047032</v>
      </c>
      <c r="F2" s="7">
        <f>+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4.4156281984229508</v>
      </c>
      <c r="G2" s="7">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2.4725595915503469</v>
      </c>
      <c r="H2" s="7">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6.5867350084798995E-4</v>
      </c>
      <c r="I2" s="7">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6.4265406875770925E-2</v>
      </c>
      <c r="J2" s="7">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1.9387773178611734E-2</v>
      </c>
      <c r="K2" s="7">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2.0160818632229079E-2</v>
      </c>
      <c r="L2" s="7">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0.15164106433816132</v>
      </c>
      <c r="M2" s="7">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0.10235488248021246</v>
      </c>
      <c r="N2" s="7">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4.5451020840521057E-2</v>
      </c>
      <c r="O2" s="7">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0.10321160729776553</v>
      </c>
      <c r="P2" s="7">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1.2220010045911115E-3</v>
      </c>
      <c r="Q2" s="7">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1.1740443692335113E-2</v>
      </c>
      <c r="R2" s="7">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6.2757478639370685</v>
      </c>
      <c r="S2" s="7">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46.00595700118879</v>
      </c>
      <c r="T2" s="7">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0.20501744220735058</v>
      </c>
      <c r="U2" s="7">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3.6812991189912577E-3</v>
      </c>
      <c r="V2" s="7">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37.002909101770328</v>
      </c>
    </row>
    <row r="3" spans="1:22" x14ac:dyDescent="0.35">
      <c r="A3" s="5" t="s">
        <v>2</v>
      </c>
      <c r="B3" s="7">
        <f>+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1.7771961136030621</v>
      </c>
      <c r="C3" s="7">
        <f>+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1.5435275139391802</v>
      </c>
      <c r="D3" s="7">
        <f>+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1.6904142020186184</v>
      </c>
      <c r="E3" s="7">
        <f>+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0.9817013297817786</v>
      </c>
      <c r="F3" s="7">
        <f>+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1.3570922047198652</v>
      </c>
      <c r="G3" s="7">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0.75580091595973453</v>
      </c>
      <c r="H3" s="7">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-3.9198945826094025E-6</v>
      </c>
      <c r="I3" s="7">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-7.780376553724426E-5</v>
      </c>
      <c r="J3" s="7">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-6.0899827350666771E-5</v>
      </c>
      <c r="K3" s="7">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8.3817500448003161E-5</v>
      </c>
      <c r="L3" s="7">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4.6279436457083073E-2</v>
      </c>
      <c r="M3" s="7">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7.8106240320655593E-2</v>
      </c>
      <c r="N3" s="7">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5.2213720654690557E-3</v>
      </c>
      <c r="O3" s="7">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1.9838245199920692E-2</v>
      </c>
      <c r="P3" s="7">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4.9907684510264092E-5</v>
      </c>
      <c r="Q3" s="7">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1.752958926257132E-3</v>
      </c>
      <c r="R3" s="7">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1.9287294673052611</v>
      </c>
      <c r="S3" s="7">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14.155407255873484</v>
      </c>
      <c r="T3" s="7">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6.3188888446042243E-2</v>
      </c>
      <c r="U3" s="7">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5.5760316411863569E-5</v>
      </c>
      <c r="V3" s="7">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11.380766175081186</v>
      </c>
    </row>
    <row r="4" spans="1:22" x14ac:dyDescent="0.35">
      <c r="A4" s="5" t="s">
        <v>3</v>
      </c>
      <c r="B4" s="7">
        <f>+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4.0031767608728082</v>
      </c>
      <c r="C4" s="7">
        <f>+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3.4782614381738401</v>
      </c>
      <c r="D4" s="7">
        <f>+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3.8066605980503665</v>
      </c>
      <c r="E4" s="7">
        <f>+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2.1640661061229252</v>
      </c>
      <c r="F4" s="7">
        <f>+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3.058535993703086</v>
      </c>
      <c r="G4" s="7">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1.7167586755906121</v>
      </c>
      <c r="H4" s="7">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6.6259339543059924E-4</v>
      </c>
      <c r="I4" s="7">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6.4343210641308157E-2</v>
      </c>
      <c r="J4" s="7">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1.9448673005962397E-2</v>
      </c>
      <c r="K4" s="7">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2.0077001131781073E-2</v>
      </c>
      <c r="L4" s="7">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0.10536162788107828</v>
      </c>
      <c r="M4" s="7">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2.4248642159556869E-2</v>
      </c>
      <c r="N4" s="7">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4.0229648775052002E-2</v>
      </c>
      <c r="O4" s="7">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8.337336209784485E-2</v>
      </c>
      <c r="P4" s="7">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1.1720933200808472E-3</v>
      </c>
      <c r="Q4" s="7">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9.9874847660779767E-3</v>
      </c>
      <c r="R4" s="7">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4.3470183966318086</v>
      </c>
      <c r="S4" s="7">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31.850549745315298</v>
      </c>
      <c r="T4" s="7">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0.14182855376130835</v>
      </c>
      <c r="U4" s="7">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3.6255388025793938E-3</v>
      </c>
      <c r="V4" s="7">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25.622142926689143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-5.7626167809727846</v>
      </c>
      <c r="C2" s="7">
        <f>+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-5.0062375320802115</v>
      </c>
      <c r="D2" s="7">
        <f>+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-5.4779864154850717</v>
      </c>
      <c r="E2" s="7">
        <f>+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-3.1109451525257339</v>
      </c>
      <c r="F2" s="7">
        <f>+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-4.3987061193689483</v>
      </c>
      <c r="G2" s="7">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-2.4572083355767527</v>
      </c>
      <c r="H2" s="7">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-5.5599124490362674E-5</v>
      </c>
      <c r="I2" s="7">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-7.3872655199177621E-3</v>
      </c>
      <c r="J2" s="7">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-4.3211422832611689E-3</v>
      </c>
      <c r="K2" s="7">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-3.7185539099376668E-3</v>
      </c>
      <c r="L2" s="7">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-0.15061042868153476</v>
      </c>
      <c r="M2" s="7">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-1.8484157424857626E-2</v>
      </c>
      <c r="N2" s="7">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-1.9139773936630841E-2</v>
      </c>
      <c r="O2" s="7">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-6.7430787922666227E-2</v>
      </c>
      <c r="P2" s="7">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-2.2378585895139672E-4</v>
      </c>
      <c r="Q2" s="7">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-6.1612730010442074E-3</v>
      </c>
      <c r="R2" s="7">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-6.2690653292093845</v>
      </c>
      <c r="S2" s="7">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-46.005487613867814</v>
      </c>
      <c r="T2" s="7">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-0.20343554602379957</v>
      </c>
      <c r="U2" s="7">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-1.0488368791225077E-3</v>
      </c>
      <c r="V2" s="7">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-36.988090066344384</v>
      </c>
    </row>
    <row r="3" spans="1:22" x14ac:dyDescent="0.35">
      <c r="A3" s="5" t="s">
        <v>2</v>
      </c>
      <c r="B3" s="7">
        <f>+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-1.7724872267940239</v>
      </c>
      <c r="C3" s="7">
        <f>+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-1.539748208635074</v>
      </c>
      <c r="D3" s="7">
        <f>+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-1.6848882757762964</v>
      </c>
      <c r="E3" s="7">
        <f>+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-0.95677866270556178</v>
      </c>
      <c r="F3" s="7">
        <f>+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-1.3528031815222086</v>
      </c>
      <c r="G3" s="7">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-0.75497863105059759</v>
      </c>
      <c r="H3" s="7">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-1.5605319555211867E-7</v>
      </c>
      <c r="I3" s="7">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-2.4013533193833146E-8</v>
      </c>
      <c r="J3" s="7">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-1.0665697812864758E-7</v>
      </c>
      <c r="K3" s="7">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-7.2151505145691163E-8</v>
      </c>
      <c r="L3" s="7">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-4.627753649979021E-2</v>
      </c>
      <c r="M3" s="7">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-5.4353093668710554E-3</v>
      </c>
      <c r="N3" s="7">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-4.840107823801721E-3</v>
      </c>
      <c r="O3" s="7">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-1.9358004317443257E-2</v>
      </c>
      <c r="P3" s="7">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-8.826328713423192E-6</v>
      </c>
      <c r="Q3" s="7">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-1.7614736801714376E-3</v>
      </c>
      <c r="R3" s="7">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-1.9287686203883496</v>
      </c>
      <c r="S3" s="7">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-14.155412331013641</v>
      </c>
      <c r="T3" s="7">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-6.2520625248575851E-2</v>
      </c>
      <c r="U3" s="7">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-2.6681375426687566E-6</v>
      </c>
      <c r="V3" s="7">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-11.380431135973668</v>
      </c>
    </row>
    <row r="4" spans="1:22" x14ac:dyDescent="0.35">
      <c r="A4" s="5" t="s">
        <v>3</v>
      </c>
      <c r="B4" s="7">
        <f>+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-3.9901295541787603</v>
      </c>
      <c r="C4" s="7">
        <f>+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-3.466489323445137</v>
      </c>
      <c r="D4" s="7">
        <f>+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-3.7930981397087749</v>
      </c>
      <c r="E4" s="7">
        <f>+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-2.154166489820172</v>
      </c>
      <c r="F4" s="7">
        <f>+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-3.0459029378467388</v>
      </c>
      <c r="G4" s="7">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-1.702229704526155</v>
      </c>
      <c r="H4" s="7">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-5.5443071294810554E-5</v>
      </c>
      <c r="I4" s="7">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-7.3872415063845689E-3</v>
      </c>
      <c r="J4" s="7">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-4.3210356262830402E-3</v>
      </c>
      <c r="K4" s="7">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-3.7184817584325213E-3</v>
      </c>
      <c r="L4" s="7">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-0.10433289218174456</v>
      </c>
      <c r="M4" s="7">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-1.3048848057986572E-2</v>
      </c>
      <c r="N4" s="7">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-1.429966611282912E-2</v>
      </c>
      <c r="O4" s="7">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-4.807278360522297E-2</v>
      </c>
      <c r="P4" s="7">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-2.1495953023797354E-4</v>
      </c>
      <c r="Q4" s="7">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-4.3997993208727687E-3</v>
      </c>
      <c r="R4" s="7">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-4.3402967088210351</v>
      </c>
      <c r="S4" s="7">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-31.850075282854167</v>
      </c>
      <c r="T4" s="7">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-0.14091492077522372</v>
      </c>
      <c r="U4" s="7">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-1.0461687415798389E-3</v>
      </c>
      <c r="V4" s="7">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-25.607658930370715</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0.17941229431666991</v>
      </c>
      <c r="C2" s="7">
        <f>+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0.19106465001760295</v>
      </c>
      <c r="D2" s="7">
        <f>+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0.17510500735598747</v>
      </c>
      <c r="E2" s="7">
        <f>+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0.21594693021278374</v>
      </c>
      <c r="F2" s="7">
        <f>+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0.13453096146871146</v>
      </c>
      <c r="G2" s="7">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4.5896950736640102E-2</v>
      </c>
      <c r="H2" s="7">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2.2764133215040466E-3</v>
      </c>
      <c r="I2" s="7">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0.62822691440113854</v>
      </c>
      <c r="J2" s="7">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-0.18661699354264624</v>
      </c>
      <c r="K2" s="7">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4.6817556250994131E-2</v>
      </c>
      <c r="L2" s="7">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4.9173074957409692E-3</v>
      </c>
      <c r="M2" s="7">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7.4522308156881184E-2</v>
      </c>
      <c r="N2" s="7">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8.5088241496253297E-2</v>
      </c>
      <c r="O2" s="7">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0.11010693353934174</v>
      </c>
      <c r="P2" s="7">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6.7565730625307907E-2</v>
      </c>
      <c r="Q2" s="7">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0.13782752355843039</v>
      </c>
      <c r="R2" s="7">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0.63163476501495774</v>
      </c>
      <c r="S2" s="7">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8.3482036143116542E-2</v>
      </c>
      <c r="T2" s="7">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1.0122868903249342</v>
      </c>
      <c r="U2" s="7">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5.9496814075125304E-2</v>
      </c>
      <c r="V2" s="7">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6.7067317468998758E-2</v>
      </c>
    </row>
    <row r="3" spans="1:22" x14ac:dyDescent="0.35">
      <c r="A3" s="5" t="s">
        <v>2</v>
      </c>
      <c r="B3" s="7">
        <f>+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3.9304066491977888E-2</v>
      </c>
      <c r="C3" s="7">
        <f>+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4.1039640206494282E-2</v>
      </c>
      <c r="D3" s="7">
        <f>+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3.828153488538464E-2</v>
      </c>
      <c r="E3" s="7">
        <f>+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5.0938049200489929E-2</v>
      </c>
      <c r="F3" s="7">
        <f>+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2.938464769422696E-2</v>
      </c>
      <c r="G3" s="7">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9.3113595062142493E-3</v>
      </c>
      <c r="H3" s="7">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4.7137351058894469E-4</v>
      </c>
      <c r="I3" s="7">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0.13806881471603122</v>
      </c>
      <c r="J3" s="7">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-2.5506257243049179E-2</v>
      </c>
      <c r="K3" s="7">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9.221413166143588E-3</v>
      </c>
      <c r="L3" s="7">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1.0154755738716326E-3</v>
      </c>
      <c r="M3" s="7">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1.5834291439132449E-2</v>
      </c>
      <c r="N3" s="7">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1.6703002473638456E-2</v>
      </c>
      <c r="O3" s="7">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2.1453043995224765E-2</v>
      </c>
      <c r="P3" s="7">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1.3685591902956776E-2</v>
      </c>
      <c r="Q3" s="7">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2.6845743675917147E-2</v>
      </c>
      <c r="R3" s="7">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0.15584810408059066</v>
      </c>
      <c r="S3" s="7">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1.8510954767625053E-2</v>
      </c>
      <c r="T3" s="7">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0.20078702113113647</v>
      </c>
      <c r="U3" s="7">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1.2603681847690945E-2</v>
      </c>
      <c r="V3" s="7">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1.4011449327933103E-2</v>
      </c>
    </row>
    <row r="4" spans="1:22" x14ac:dyDescent="0.35">
      <c r="A4" s="5" t="s">
        <v>3</v>
      </c>
      <c r="B4" s="7">
        <f>+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0.14010822782469201</v>
      </c>
      <c r="C4" s="7">
        <f>+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0.15002500981110869</v>
      </c>
      <c r="D4" s="7">
        <f>+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0.13682347247060286</v>
      </c>
      <c r="E4" s="7">
        <f>+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0.16500888101229377</v>
      </c>
      <c r="F4" s="7">
        <f>+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0.1051463137744845</v>
      </c>
      <c r="G4" s="7">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3.6585591230425846E-2</v>
      </c>
      <c r="H4" s="7">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1.8050398109151016E-3</v>
      </c>
      <c r="I4" s="7">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0.49015809968510726</v>
      </c>
      <c r="J4" s="7">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-0.16111073629959705</v>
      </c>
      <c r="K4" s="7">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3.7596143084850542E-2</v>
      </c>
      <c r="L4" s="7">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3.9018319218693362E-3</v>
      </c>
      <c r="M4" s="7">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5.8688016717748724E-2</v>
      </c>
      <c r="N4" s="7">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6.8385239022614841E-2</v>
      </c>
      <c r="O4" s="7">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8.8653889544116973E-2</v>
      </c>
      <c r="P4" s="7">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5.3880138722351131E-2</v>
      </c>
      <c r="Q4" s="7">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0.11098177988251322</v>
      </c>
      <c r="R4" s="7">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0.475786660934367</v>
      </c>
      <c r="S4" s="7">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6.4971081375491471E-2</v>
      </c>
      <c r="T4" s="7">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0.81149986919379768</v>
      </c>
      <c r="U4" s="7">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4.6893132227434346E-2</v>
      </c>
      <c r="V4" s="7">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5.3055868141065651E-2</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5.7803728744758702</v>
      </c>
      <c r="C2" s="7">
        <f>+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5.0217889521130203</v>
      </c>
      <c r="D2" s="7">
        <f>+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5.4970748000689866</v>
      </c>
      <c r="E2" s="7">
        <f>+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3.1457674359047032</v>
      </c>
      <c r="F2" s="7">
        <f>+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4.4156281984229508</v>
      </c>
      <c r="G2" s="7">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2.4725595915503469</v>
      </c>
      <c r="H2" s="7">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6.5867350084798995E-4</v>
      </c>
      <c r="I2" s="7">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6.4265406875770925E-2</v>
      </c>
      <c r="J2" s="7">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1.9387773178611734E-2</v>
      </c>
      <c r="K2" s="7">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2.0160818632229079E-2</v>
      </c>
      <c r="L2" s="7">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0.15164106433816132</v>
      </c>
      <c r="M2" s="7">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0.10235488248021246</v>
      </c>
      <c r="N2" s="7">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4.5451020840521057E-2</v>
      </c>
      <c r="O2" s="7">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0.10321160729776553</v>
      </c>
      <c r="P2" s="7">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1.2220010045911115E-3</v>
      </c>
      <c r="Q2" s="7">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1.1740443692335113E-2</v>
      </c>
      <c r="R2" s="7">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6.2757478639370685</v>
      </c>
      <c r="S2" s="7">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46.00595700118879</v>
      </c>
      <c r="T2" s="7">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0.20501744220735058</v>
      </c>
      <c r="U2" s="7">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3.6812991189912577E-3</v>
      </c>
      <c r="V2" s="7">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37.002909101770328</v>
      </c>
    </row>
    <row r="3" spans="1:22" x14ac:dyDescent="0.35">
      <c r="A3" s="5" t="s">
        <v>2</v>
      </c>
      <c r="B3" s="7">
        <f>+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1.7771961136030621</v>
      </c>
      <c r="C3" s="7">
        <f>+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1.5435275139391802</v>
      </c>
      <c r="D3" s="7">
        <f>+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1.6904142020186184</v>
      </c>
      <c r="E3" s="7">
        <f>+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0.9817013297817786</v>
      </c>
      <c r="F3" s="7">
        <f>+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1.3570922047198652</v>
      </c>
      <c r="G3" s="7">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0.75580091595973453</v>
      </c>
      <c r="H3" s="7">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-3.9198945826094025E-6</v>
      </c>
      <c r="I3" s="7">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-7.780376553724426E-5</v>
      </c>
      <c r="J3" s="7">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-6.0899827350666771E-5</v>
      </c>
      <c r="K3" s="7">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8.3817500448003161E-5</v>
      </c>
      <c r="L3" s="7">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4.6279436457083073E-2</v>
      </c>
      <c r="M3" s="7">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7.8106240320655593E-2</v>
      </c>
      <c r="N3" s="7">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5.2213720654690557E-3</v>
      </c>
      <c r="O3" s="7">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1.9838245199920692E-2</v>
      </c>
      <c r="P3" s="7">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4.9907684510264092E-5</v>
      </c>
      <c r="Q3" s="7">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1.752958926257132E-3</v>
      </c>
      <c r="R3" s="7">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1.9287294673052611</v>
      </c>
      <c r="S3" s="7">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14.155407255873484</v>
      </c>
      <c r="T3" s="7">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6.3188888446042243E-2</v>
      </c>
      <c r="U3" s="7">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5.5760316411863569E-5</v>
      </c>
      <c r="V3" s="7">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11.380766175081186</v>
      </c>
    </row>
    <row r="4" spans="1:22" x14ac:dyDescent="0.35">
      <c r="A4" s="5" t="s">
        <v>3</v>
      </c>
      <c r="B4" s="7">
        <f>+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4.0031767608728082</v>
      </c>
      <c r="C4" s="7">
        <f>+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3.4782614381738401</v>
      </c>
      <c r="D4" s="7">
        <f>+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3.8066605980503665</v>
      </c>
      <c r="E4" s="7">
        <f>+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2.1640661061229252</v>
      </c>
      <c r="F4" s="7">
        <f>+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3.058535993703086</v>
      </c>
      <c r="G4" s="7">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1.7167586755906121</v>
      </c>
      <c r="H4" s="7">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6.6259339543059924E-4</v>
      </c>
      <c r="I4" s="7">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6.4343210641308157E-2</v>
      </c>
      <c r="J4" s="7">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1.9448673005962397E-2</v>
      </c>
      <c r="K4" s="7">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2.0077001131781073E-2</v>
      </c>
      <c r="L4" s="7">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0.10536162788107828</v>
      </c>
      <c r="M4" s="7">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2.4248642159556869E-2</v>
      </c>
      <c r="N4" s="7">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4.0229648775052002E-2</v>
      </c>
      <c r="O4" s="7">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8.337336209784485E-2</v>
      </c>
      <c r="P4" s="7">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1.1720933200808472E-3</v>
      </c>
      <c r="Q4" s="7">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9.9874847660779767E-3</v>
      </c>
      <c r="R4" s="7">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4.3470183966318086</v>
      </c>
      <c r="S4" s="7">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31.850549745315298</v>
      </c>
      <c r="T4" s="7">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0.14182855376130835</v>
      </c>
      <c r="U4" s="7">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3.6255388025793938E-3</v>
      </c>
      <c r="V4" s="7">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25.622142926689143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-5.7626167809727846</v>
      </c>
      <c r="C2" s="7">
        <f>+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-5.0062375320802115</v>
      </c>
      <c r="D2" s="7">
        <f>+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-5.4779864154850717</v>
      </c>
      <c r="E2" s="7">
        <f>+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-3.1109451525257339</v>
      </c>
      <c r="F2" s="7">
        <f>+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-4.3987061193689483</v>
      </c>
      <c r="G2" s="7">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-2.4572083355767527</v>
      </c>
      <c r="H2" s="7">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-5.5599124490362674E-5</v>
      </c>
      <c r="I2" s="7">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-7.3872655199177621E-3</v>
      </c>
      <c r="J2" s="7">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-4.3211422832611689E-3</v>
      </c>
      <c r="K2" s="7">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-3.7185539099376668E-3</v>
      </c>
      <c r="L2" s="7">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-0.15061042868153476</v>
      </c>
      <c r="M2" s="7">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-1.8484157424857626E-2</v>
      </c>
      <c r="N2" s="7">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-1.9139773936630841E-2</v>
      </c>
      <c r="O2" s="7">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-6.7430787922666227E-2</v>
      </c>
      <c r="P2" s="7">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-2.2378585895139672E-4</v>
      </c>
      <c r="Q2" s="7">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-6.1612730010442074E-3</v>
      </c>
      <c r="R2" s="7">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-6.2690653292093845</v>
      </c>
      <c r="S2" s="7">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-46.005487613867814</v>
      </c>
      <c r="T2" s="7">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-0.20343554602379957</v>
      </c>
      <c r="U2" s="7">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-1.0488368791225077E-3</v>
      </c>
      <c r="V2" s="7">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-36.988090066344384</v>
      </c>
    </row>
    <row r="3" spans="1:22" x14ac:dyDescent="0.35">
      <c r="A3" s="5" t="s">
        <v>2</v>
      </c>
      <c r="B3" s="7">
        <f>+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-1.7724872267940239</v>
      </c>
      <c r="C3" s="7">
        <f>+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-1.539748208635074</v>
      </c>
      <c r="D3" s="7">
        <f>+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-1.6848882757762964</v>
      </c>
      <c r="E3" s="7">
        <f>+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-0.95677866270556178</v>
      </c>
      <c r="F3" s="7">
        <f>+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-1.3528031815222086</v>
      </c>
      <c r="G3" s="7">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-0.75497863105059759</v>
      </c>
      <c r="H3" s="7">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-1.5605319555211867E-7</v>
      </c>
      <c r="I3" s="7">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-2.4013533193833146E-8</v>
      </c>
      <c r="J3" s="7">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-1.0665697812864758E-7</v>
      </c>
      <c r="K3" s="7">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-7.2151505145691163E-8</v>
      </c>
      <c r="L3" s="7">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-4.627753649979021E-2</v>
      </c>
      <c r="M3" s="7">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-5.4353093668710554E-3</v>
      </c>
      <c r="N3" s="7">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-4.840107823801721E-3</v>
      </c>
      <c r="O3" s="7">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-1.9358004317443257E-2</v>
      </c>
      <c r="P3" s="7">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-8.826328713423192E-6</v>
      </c>
      <c r="Q3" s="7">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-1.7614736801714376E-3</v>
      </c>
      <c r="R3" s="7">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-1.9287686203883496</v>
      </c>
      <c r="S3" s="7">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-14.155412331013641</v>
      </c>
      <c r="T3" s="7">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-6.2520625248575851E-2</v>
      </c>
      <c r="U3" s="7">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-2.6681375426687566E-6</v>
      </c>
      <c r="V3" s="7">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-11.380431135973668</v>
      </c>
    </row>
    <row r="4" spans="1:22" x14ac:dyDescent="0.35">
      <c r="A4" s="5" t="s">
        <v>3</v>
      </c>
      <c r="B4" s="7">
        <f>+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-3.9901295541787603</v>
      </c>
      <c r="C4" s="7">
        <f>+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-3.466489323445137</v>
      </c>
      <c r="D4" s="7">
        <f>+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-3.7930981397087749</v>
      </c>
      <c r="E4" s="7">
        <f>+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-2.154166489820172</v>
      </c>
      <c r="F4" s="7">
        <f>+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-3.0459029378467388</v>
      </c>
      <c r="G4" s="7">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-1.702229704526155</v>
      </c>
      <c r="H4" s="7">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-5.5443071294810554E-5</v>
      </c>
      <c r="I4" s="7">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-7.3872415063845689E-3</v>
      </c>
      <c r="J4" s="7">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-4.3210356262830402E-3</v>
      </c>
      <c r="K4" s="7">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-3.7184817584325213E-3</v>
      </c>
      <c r="L4" s="7">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-0.10433289218174456</v>
      </c>
      <c r="M4" s="7">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-1.3048848057986572E-2</v>
      </c>
      <c r="N4" s="7">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-1.429966611282912E-2</v>
      </c>
      <c r="O4" s="7">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-4.807278360522297E-2</v>
      </c>
      <c r="P4" s="7">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-2.1495953023797354E-4</v>
      </c>
      <c r="Q4" s="7">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-4.3997993208727687E-3</v>
      </c>
      <c r="R4" s="7">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-4.3402967088210351</v>
      </c>
      <c r="S4" s="7">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-31.850075282854167</v>
      </c>
      <c r="T4" s="7">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-0.14091492077522372</v>
      </c>
      <c r="U4" s="7">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-1.0461687415798389E-3</v>
      </c>
      <c r="V4" s="7">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-25.607658930370715</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0.17941229431666991</v>
      </c>
      <c r="C2" s="7">
        <f>+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0.19106465001760295</v>
      </c>
      <c r="D2" s="7">
        <f>+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0.17510500735598747</v>
      </c>
      <c r="E2" s="7">
        <f>+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0.21594693021278374</v>
      </c>
      <c r="F2" s="7">
        <f>+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0.13453096146871146</v>
      </c>
      <c r="G2" s="7">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4.5896950736640102E-2</v>
      </c>
      <c r="H2" s="7">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2.2764133215040466E-3</v>
      </c>
      <c r="I2" s="7">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0.62822691440113854</v>
      </c>
      <c r="J2" s="7">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-0.18661699354264624</v>
      </c>
      <c r="K2" s="7">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4.6817556250994131E-2</v>
      </c>
      <c r="L2" s="7">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4.9173074957409692E-3</v>
      </c>
      <c r="M2" s="7">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7.4522308156881184E-2</v>
      </c>
      <c r="N2" s="7">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8.5088241496253297E-2</v>
      </c>
      <c r="O2" s="7">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0.11010693353934174</v>
      </c>
      <c r="P2" s="7">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6.7565730625307907E-2</v>
      </c>
      <c r="Q2" s="7">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0.13782752355843039</v>
      </c>
      <c r="R2" s="7">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0.63163476501495774</v>
      </c>
      <c r="S2" s="7">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8.3482036143116542E-2</v>
      </c>
      <c r="T2" s="7">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1.0122868903249342</v>
      </c>
      <c r="U2" s="7">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5.9496814075125304E-2</v>
      </c>
      <c r="V2" s="7">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6.7067317468998758E-2</v>
      </c>
    </row>
    <row r="3" spans="1:22" x14ac:dyDescent="0.35">
      <c r="A3" s="5" t="s">
        <v>2</v>
      </c>
      <c r="B3" s="7">
        <f>+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3.9304066491977888E-2</v>
      </c>
      <c r="C3" s="7">
        <f>+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4.1039640206494282E-2</v>
      </c>
      <c r="D3" s="7">
        <f>+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3.828153488538464E-2</v>
      </c>
      <c r="E3" s="7">
        <f>+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5.0938049200489929E-2</v>
      </c>
      <c r="F3" s="7">
        <f>+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2.938464769422696E-2</v>
      </c>
      <c r="G3" s="7">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9.3113595062142493E-3</v>
      </c>
      <c r="H3" s="7">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4.7137351058894469E-4</v>
      </c>
      <c r="I3" s="7">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0.13806881471603122</v>
      </c>
      <c r="J3" s="7">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-2.5506257243049179E-2</v>
      </c>
      <c r="K3" s="7">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9.221413166143588E-3</v>
      </c>
      <c r="L3" s="7">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1.0154755738716326E-3</v>
      </c>
      <c r="M3" s="7">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1.5834291439132449E-2</v>
      </c>
      <c r="N3" s="7">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1.6703002473638456E-2</v>
      </c>
      <c r="O3" s="7">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2.1453043995224765E-2</v>
      </c>
      <c r="P3" s="7">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1.3685591902956776E-2</v>
      </c>
      <c r="Q3" s="7">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2.6845743675917147E-2</v>
      </c>
      <c r="R3" s="7">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0.15584810408059066</v>
      </c>
      <c r="S3" s="7">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1.8510954767625053E-2</v>
      </c>
      <c r="T3" s="7">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0.20078702113113647</v>
      </c>
      <c r="U3" s="7">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1.2603681847690945E-2</v>
      </c>
      <c r="V3" s="7">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1.4011449327933103E-2</v>
      </c>
    </row>
    <row r="4" spans="1:22" x14ac:dyDescent="0.35">
      <c r="A4" s="5" t="s">
        <v>3</v>
      </c>
      <c r="B4" s="7">
        <f>+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0.14010822782469201</v>
      </c>
      <c r="C4" s="7">
        <f>+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0.15002500981110869</v>
      </c>
      <c r="D4" s="7">
        <f>+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0.13682347247060286</v>
      </c>
      <c r="E4" s="7">
        <f>+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0.16500888101229377</v>
      </c>
      <c r="F4" s="7">
        <f>+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0.1051463137744845</v>
      </c>
      <c r="G4" s="7">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3.6585591230425846E-2</v>
      </c>
      <c r="H4" s="7">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1.8050398109151016E-3</v>
      </c>
      <c r="I4" s="7">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0.49015809968510726</v>
      </c>
      <c r="J4" s="7">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-0.16111073629959705</v>
      </c>
      <c r="K4" s="7">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3.7596143084850542E-2</v>
      </c>
      <c r="L4" s="7">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3.9018319218693362E-3</v>
      </c>
      <c r="M4" s="7">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5.8688016717748724E-2</v>
      </c>
      <c r="N4" s="7">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6.8385239022614841E-2</v>
      </c>
      <c r="O4" s="7">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8.8653889544116973E-2</v>
      </c>
      <c r="P4" s="7">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5.3880138722351131E-2</v>
      </c>
      <c r="Q4" s="7">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0.11098177988251322</v>
      </c>
      <c r="R4" s="7">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0.475786660934367</v>
      </c>
      <c r="S4" s="7">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6.4971081375491471E-2</v>
      </c>
      <c r="T4" s="7">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0.81149986919379768</v>
      </c>
      <c r="U4" s="7">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4.6893132227434346E-2</v>
      </c>
      <c r="V4" s="7">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5.3055868141065651E-2</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5.7803728744758702</v>
      </c>
      <c r="C2" s="7">
        <f>+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5.0217889521130203</v>
      </c>
      <c r="D2" s="7">
        <f>+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5.4970748000689866</v>
      </c>
      <c r="E2" s="7">
        <f>+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3.1457674359047032</v>
      </c>
      <c r="F2" s="7">
        <f>+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4.4156281984229508</v>
      </c>
      <c r="G2" s="7">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2.4725595915503469</v>
      </c>
      <c r="H2" s="7">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6.5867350084798995E-4</v>
      </c>
      <c r="I2" s="7">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6.4265406875770925E-2</v>
      </c>
      <c r="J2" s="7">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1.9387773178611734E-2</v>
      </c>
      <c r="K2" s="7">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2.0160818632229079E-2</v>
      </c>
      <c r="L2" s="7">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0.15164106433816132</v>
      </c>
      <c r="M2" s="7">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0.10235488248021246</v>
      </c>
      <c r="N2" s="7">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4.5451020840521057E-2</v>
      </c>
      <c r="O2" s="7">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0.10321160729776553</v>
      </c>
      <c r="P2" s="7">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1.2220010045911115E-3</v>
      </c>
      <c r="Q2" s="7">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1.1740443692335113E-2</v>
      </c>
      <c r="R2" s="7">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6.2757478639370685</v>
      </c>
      <c r="S2" s="7">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46.00595700118879</v>
      </c>
      <c r="T2" s="7">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0.20501744220735058</v>
      </c>
      <c r="U2" s="7">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3.6812991189912577E-3</v>
      </c>
      <c r="V2" s="7">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37.002909101770328</v>
      </c>
    </row>
    <row r="3" spans="1:22" x14ac:dyDescent="0.35">
      <c r="A3" s="5" t="s">
        <v>2</v>
      </c>
      <c r="B3" s="7">
        <f>+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1.7771961136030621</v>
      </c>
      <c r="C3" s="7">
        <f>+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1.5435275139391802</v>
      </c>
      <c r="D3" s="7">
        <f>+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1.6904142020186184</v>
      </c>
      <c r="E3" s="7">
        <f>+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0.9817013297817786</v>
      </c>
      <c r="F3" s="7">
        <f>+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1.3570922047198652</v>
      </c>
      <c r="G3" s="7">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0.75580091595973453</v>
      </c>
      <c r="H3" s="7">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-3.9198945826094025E-6</v>
      </c>
      <c r="I3" s="7">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-7.780376553724426E-5</v>
      </c>
      <c r="J3" s="7">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-6.0899827350666771E-5</v>
      </c>
      <c r="K3" s="7">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8.3817500448003161E-5</v>
      </c>
      <c r="L3" s="7">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4.6279436457083073E-2</v>
      </c>
      <c r="M3" s="7">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7.8106240320655593E-2</v>
      </c>
      <c r="N3" s="7">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5.2213720654690557E-3</v>
      </c>
      <c r="O3" s="7">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1.9838245199920692E-2</v>
      </c>
      <c r="P3" s="7">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4.9907684510264092E-5</v>
      </c>
      <c r="Q3" s="7">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1.752958926257132E-3</v>
      </c>
      <c r="R3" s="7">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1.9287294673052611</v>
      </c>
      <c r="S3" s="7">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14.155407255873484</v>
      </c>
      <c r="T3" s="7">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6.3188888446042243E-2</v>
      </c>
      <c r="U3" s="7">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5.5760316411863569E-5</v>
      </c>
      <c r="V3" s="7">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11.380766175081186</v>
      </c>
    </row>
    <row r="4" spans="1:22" x14ac:dyDescent="0.35">
      <c r="A4" s="5" t="s">
        <v>3</v>
      </c>
      <c r="B4" s="7">
        <f>+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4.0031767608728082</v>
      </c>
      <c r="C4" s="7">
        <f>+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3.4782614381738401</v>
      </c>
      <c r="D4" s="7">
        <f>+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3.8066605980503665</v>
      </c>
      <c r="E4" s="7">
        <f>+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2.1640661061229252</v>
      </c>
      <c r="F4" s="7">
        <f>+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3.058535993703086</v>
      </c>
      <c r="G4" s="7">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1.7167586755906121</v>
      </c>
      <c r="H4" s="7">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6.6259339543059924E-4</v>
      </c>
      <c r="I4" s="7">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6.4343210641308157E-2</v>
      </c>
      <c r="J4" s="7">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1.9448673005962397E-2</v>
      </c>
      <c r="K4" s="7">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2.0077001131781073E-2</v>
      </c>
      <c r="L4" s="7">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0.10536162788107828</v>
      </c>
      <c r="M4" s="7">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2.4248642159556869E-2</v>
      </c>
      <c r="N4" s="7">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4.0229648775052002E-2</v>
      </c>
      <c r="O4" s="7">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8.337336209784485E-2</v>
      </c>
      <c r="P4" s="7">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1.1720933200808472E-3</v>
      </c>
      <c r="Q4" s="7">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9.9874847660779767E-3</v>
      </c>
      <c r="R4" s="7">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4.3470183966318086</v>
      </c>
      <c r="S4" s="7">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31.850549745315298</v>
      </c>
      <c r="T4" s="7">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0.14182855376130835</v>
      </c>
      <c r="U4" s="7">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3.6255388025793938E-3</v>
      </c>
      <c r="V4" s="7">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25.622142926689143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-5.7626167809727846</v>
      </c>
      <c r="C2" s="7">
        <f>+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-5.0062375320802115</v>
      </c>
      <c r="D2" s="7">
        <f>+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-5.4779864154850717</v>
      </c>
      <c r="E2" s="7">
        <f>+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-3.1109451525257339</v>
      </c>
      <c r="F2" s="7">
        <f>+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-4.3987061193689483</v>
      </c>
      <c r="G2" s="7">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-2.4572083355767527</v>
      </c>
      <c r="H2" s="7">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-5.5599124490362674E-5</v>
      </c>
      <c r="I2" s="7">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-7.3872655199177621E-3</v>
      </c>
      <c r="J2" s="7">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-4.3211422832611689E-3</v>
      </c>
      <c r="K2" s="7">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-3.7185539099376668E-3</v>
      </c>
      <c r="L2" s="7">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-0.15061042868153476</v>
      </c>
      <c r="M2" s="7">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-1.8484157424857626E-2</v>
      </c>
      <c r="N2" s="7">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-1.9139773936630841E-2</v>
      </c>
      <c r="O2" s="7">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-6.7430787922666227E-2</v>
      </c>
      <c r="P2" s="7">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-2.2378585895139672E-4</v>
      </c>
      <c r="Q2" s="7">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-6.1612730010442074E-3</v>
      </c>
      <c r="R2" s="7">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-6.2690653292093845</v>
      </c>
      <c r="S2" s="7">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-46.005487613867814</v>
      </c>
      <c r="T2" s="7">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-0.20343554602379957</v>
      </c>
      <c r="U2" s="7">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-1.0488368791225077E-3</v>
      </c>
      <c r="V2" s="7">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-36.988090066344384</v>
      </c>
    </row>
    <row r="3" spans="1:22" x14ac:dyDescent="0.35">
      <c r="A3" s="5" t="s">
        <v>2</v>
      </c>
      <c r="B3" s="7">
        <f>+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-1.7724872267940239</v>
      </c>
      <c r="C3" s="7">
        <f>+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-1.539748208635074</v>
      </c>
      <c r="D3" s="7">
        <f>+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-1.6848882757762964</v>
      </c>
      <c r="E3" s="7">
        <f>+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-0.95677866270556178</v>
      </c>
      <c r="F3" s="7">
        <f>+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-1.3528031815222086</v>
      </c>
      <c r="G3" s="7">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-0.75497863105059759</v>
      </c>
      <c r="H3" s="7">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-1.5605319555211867E-7</v>
      </c>
      <c r="I3" s="7">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-2.4013533193833146E-8</v>
      </c>
      <c r="J3" s="7">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-1.0665697812864758E-7</v>
      </c>
      <c r="K3" s="7">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-7.2151505145691163E-8</v>
      </c>
      <c r="L3" s="7">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-4.627753649979021E-2</v>
      </c>
      <c r="M3" s="7">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-5.4353093668710554E-3</v>
      </c>
      <c r="N3" s="7">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-4.840107823801721E-3</v>
      </c>
      <c r="O3" s="7">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-1.9358004317443257E-2</v>
      </c>
      <c r="P3" s="7">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-8.826328713423192E-6</v>
      </c>
      <c r="Q3" s="7">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-1.7614736801714376E-3</v>
      </c>
      <c r="R3" s="7">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-1.9287686203883496</v>
      </c>
      <c r="S3" s="7">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-14.155412331013641</v>
      </c>
      <c r="T3" s="7">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-6.2520625248575851E-2</v>
      </c>
      <c r="U3" s="7">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-2.6681375426687566E-6</v>
      </c>
      <c r="V3" s="7">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-11.380431135973668</v>
      </c>
    </row>
    <row r="4" spans="1:22" x14ac:dyDescent="0.35">
      <c r="A4" s="5" t="s">
        <v>3</v>
      </c>
      <c r="B4" s="7">
        <f>+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-3.9901295541787603</v>
      </c>
      <c r="C4" s="7">
        <f>+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-3.466489323445137</v>
      </c>
      <c r="D4" s="7">
        <f>+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-3.7930981397087749</v>
      </c>
      <c r="E4" s="7">
        <f>+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-2.154166489820172</v>
      </c>
      <c r="F4" s="7">
        <f>+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-3.0459029378467388</v>
      </c>
      <c r="G4" s="7">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-1.702229704526155</v>
      </c>
      <c r="H4" s="7">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-5.5443071294810554E-5</v>
      </c>
      <c r="I4" s="7">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-7.3872415063845689E-3</v>
      </c>
      <c r="J4" s="7">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-4.3210356262830402E-3</v>
      </c>
      <c r="K4" s="7">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-3.7184817584325213E-3</v>
      </c>
      <c r="L4" s="7">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-0.10433289218174456</v>
      </c>
      <c r="M4" s="7">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-1.3048848057986572E-2</v>
      </c>
      <c r="N4" s="7">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-1.429966611282912E-2</v>
      </c>
      <c r="O4" s="7">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-4.807278360522297E-2</v>
      </c>
      <c r="P4" s="7">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-2.1495953023797354E-4</v>
      </c>
      <c r="Q4" s="7">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-4.3997993208727687E-3</v>
      </c>
      <c r="R4" s="7">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-4.3402967088210351</v>
      </c>
      <c r="S4" s="7">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-31.850075282854167</v>
      </c>
      <c r="T4" s="7">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-0.14091492077522372</v>
      </c>
      <c r="U4" s="7">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-1.0461687415798389E-3</v>
      </c>
      <c r="V4" s="7">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-25.607658930370715</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0.17941229431666991</v>
      </c>
      <c r="C2" s="7">
        <f>+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0.19106465001760295</v>
      </c>
      <c r="D2" s="7">
        <f>+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0.17510500735598747</v>
      </c>
      <c r="E2" s="7">
        <f>+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0.21594693021278374</v>
      </c>
      <c r="F2" s="7">
        <f>+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0.13453096146871146</v>
      </c>
      <c r="G2" s="7">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4.5896950736640102E-2</v>
      </c>
      <c r="H2" s="7">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2.2764133215040466E-3</v>
      </c>
      <c r="I2" s="7">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0.62822691440113854</v>
      </c>
      <c r="J2" s="7">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-0.18661699354264624</v>
      </c>
      <c r="K2" s="7">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4.6817556250994131E-2</v>
      </c>
      <c r="L2" s="7">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4.9173074957409692E-3</v>
      </c>
      <c r="M2" s="7">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7.4522308156881184E-2</v>
      </c>
      <c r="N2" s="7">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8.5088241496253297E-2</v>
      </c>
      <c r="O2" s="7">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0.11010693353934174</v>
      </c>
      <c r="P2" s="7">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6.7565730625307907E-2</v>
      </c>
      <c r="Q2" s="7">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0.13782752355843039</v>
      </c>
      <c r="R2" s="7">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0.63163476501495774</v>
      </c>
      <c r="S2" s="7">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8.3482036143116542E-2</v>
      </c>
      <c r="T2" s="7">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1.0122868903249342</v>
      </c>
      <c r="U2" s="7">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5.9496814075125304E-2</v>
      </c>
      <c r="V2" s="7">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6.7067317468998758E-2</v>
      </c>
    </row>
    <row r="3" spans="1:22" x14ac:dyDescent="0.35">
      <c r="A3" s="5" t="s">
        <v>2</v>
      </c>
      <c r="B3" s="7">
        <f>+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3.9304066491977888E-2</v>
      </c>
      <c r="C3" s="7">
        <f>+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4.1039640206494282E-2</v>
      </c>
      <c r="D3" s="7">
        <f>+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3.828153488538464E-2</v>
      </c>
      <c r="E3" s="7">
        <f>+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5.0938049200489929E-2</v>
      </c>
      <c r="F3" s="7">
        <f>+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2.938464769422696E-2</v>
      </c>
      <c r="G3" s="7">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9.3113595062142493E-3</v>
      </c>
      <c r="H3" s="7">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4.7137351058894469E-4</v>
      </c>
      <c r="I3" s="7">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0.13806881471603122</v>
      </c>
      <c r="J3" s="7">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-2.5506257243049179E-2</v>
      </c>
      <c r="K3" s="7">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9.221413166143588E-3</v>
      </c>
      <c r="L3" s="7">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1.0154755738716326E-3</v>
      </c>
      <c r="M3" s="7">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1.5834291439132449E-2</v>
      </c>
      <c r="N3" s="7">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1.6703002473638456E-2</v>
      </c>
      <c r="O3" s="7">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2.1453043995224765E-2</v>
      </c>
      <c r="P3" s="7">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1.3685591902956776E-2</v>
      </c>
      <c r="Q3" s="7">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2.6845743675917147E-2</v>
      </c>
      <c r="R3" s="7">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0.15584810408059066</v>
      </c>
      <c r="S3" s="7">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1.8510954767625053E-2</v>
      </c>
      <c r="T3" s="7">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0.20078702113113647</v>
      </c>
      <c r="U3" s="7">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1.2603681847690945E-2</v>
      </c>
      <c r="V3" s="7">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1.4011449327933103E-2</v>
      </c>
    </row>
    <row r="4" spans="1:22" x14ac:dyDescent="0.35">
      <c r="A4" s="5" t="s">
        <v>3</v>
      </c>
      <c r="B4" s="7">
        <f>+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0.14010822782469201</v>
      </c>
      <c r="C4" s="7">
        <f>+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0.15002500981110869</v>
      </c>
      <c r="D4" s="7">
        <f>+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0.13682347247060286</v>
      </c>
      <c r="E4" s="7">
        <f>+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0.16500888101229377</v>
      </c>
      <c r="F4" s="7">
        <f>+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0.1051463137744845</v>
      </c>
      <c r="G4" s="7">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3.6585591230425846E-2</v>
      </c>
      <c r="H4" s="7">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1.8050398109151016E-3</v>
      </c>
      <c r="I4" s="7">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0.49015809968510726</v>
      </c>
      <c r="J4" s="7">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-0.16111073629959705</v>
      </c>
      <c r="K4" s="7">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3.7596143084850542E-2</v>
      </c>
      <c r="L4" s="7">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3.9018319218693362E-3</v>
      </c>
      <c r="M4" s="7">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5.8688016717748724E-2</v>
      </c>
      <c r="N4" s="7">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6.8385239022614841E-2</v>
      </c>
      <c r="O4" s="7">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8.8653889544116973E-2</v>
      </c>
      <c r="P4" s="7">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5.3880138722351131E-2</v>
      </c>
      <c r="Q4" s="7">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0.11098177988251322</v>
      </c>
      <c r="R4" s="7">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0.475786660934367</v>
      </c>
      <c r="S4" s="7">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6.4971081375491471E-2</v>
      </c>
      <c r="T4" s="7">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0.81149986919379768</v>
      </c>
      <c r="U4" s="7">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4.6893132227434346E-2</v>
      </c>
      <c r="V4" s="7">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5.3055868141065651E-2</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5.7803728744758702</v>
      </c>
      <c r="C2" s="7">
        <f>+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5.0217889521130203</v>
      </c>
      <c r="D2" s="7">
        <f>+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5.4970748000689866</v>
      </c>
      <c r="E2" s="7">
        <f>+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3.1457674359047032</v>
      </c>
      <c r="F2" s="7">
        <f>+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4.4156281984229508</v>
      </c>
      <c r="G2" s="7">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2.4725595915503469</v>
      </c>
      <c r="H2" s="7">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6.5867350084798995E-4</v>
      </c>
      <c r="I2" s="7">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6.4265406875770925E-2</v>
      </c>
      <c r="J2" s="7">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1.9387773178611734E-2</v>
      </c>
      <c r="K2" s="7">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2.0160818632229079E-2</v>
      </c>
      <c r="L2" s="7">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0.15164106433816132</v>
      </c>
      <c r="M2" s="7">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0.10235488248021246</v>
      </c>
      <c r="N2" s="7">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4.5451020840521057E-2</v>
      </c>
      <c r="O2" s="7">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0.10321160729776553</v>
      </c>
      <c r="P2" s="7">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1.2220010045911115E-3</v>
      </c>
      <c r="Q2" s="7">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1.1740443692335113E-2</v>
      </c>
      <c r="R2" s="7">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6.2757478639370685</v>
      </c>
      <c r="S2" s="7">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46.00595700118879</v>
      </c>
      <c r="T2" s="7">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0.20501744220735058</v>
      </c>
      <c r="U2" s="7">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3.6812991189912577E-3</v>
      </c>
      <c r="V2" s="7">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37.002909101770328</v>
      </c>
    </row>
    <row r="3" spans="1:22" x14ac:dyDescent="0.35">
      <c r="A3" s="5" t="s">
        <v>2</v>
      </c>
      <c r="B3" s="7">
        <f>+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1.7771961136030621</v>
      </c>
      <c r="C3" s="7">
        <f>+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1.5435275139391802</v>
      </c>
      <c r="D3" s="7">
        <f>+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1.6904142020186184</v>
      </c>
      <c r="E3" s="7">
        <f>+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0.9817013297817786</v>
      </c>
      <c r="F3" s="7">
        <f>+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1.3570922047198652</v>
      </c>
      <c r="G3" s="7">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0.75580091595973453</v>
      </c>
      <c r="H3" s="7">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-3.9198945826094025E-6</v>
      </c>
      <c r="I3" s="7">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-7.780376553724426E-5</v>
      </c>
      <c r="J3" s="7">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-6.0899827350666771E-5</v>
      </c>
      <c r="K3" s="7">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8.3817500448003161E-5</v>
      </c>
      <c r="L3" s="7">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4.6279436457083073E-2</v>
      </c>
      <c r="M3" s="7">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7.8106240320655593E-2</v>
      </c>
      <c r="N3" s="7">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5.2213720654690557E-3</v>
      </c>
      <c r="O3" s="7">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1.9838245199920692E-2</v>
      </c>
      <c r="P3" s="7">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4.9907684510264092E-5</v>
      </c>
      <c r="Q3" s="7">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1.752958926257132E-3</v>
      </c>
      <c r="R3" s="7">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1.9287294673052611</v>
      </c>
      <c r="S3" s="7">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14.155407255873484</v>
      </c>
      <c r="T3" s="7">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6.3188888446042243E-2</v>
      </c>
      <c r="U3" s="7">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5.5760316411863569E-5</v>
      </c>
      <c r="V3" s="7">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11.380766175081186</v>
      </c>
    </row>
    <row r="4" spans="1:22" x14ac:dyDescent="0.35">
      <c r="A4" s="5" t="s">
        <v>3</v>
      </c>
      <c r="B4" s="7">
        <f>+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4.0031767608728082</v>
      </c>
      <c r="C4" s="7">
        <f>+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3.4782614381738401</v>
      </c>
      <c r="D4" s="7">
        <f>+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3.8066605980503665</v>
      </c>
      <c r="E4" s="7">
        <f>+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2.1640661061229252</v>
      </c>
      <c r="F4" s="7">
        <f>+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3.058535993703086</v>
      </c>
      <c r="G4" s="7">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1.7167586755906121</v>
      </c>
      <c r="H4" s="7">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6.6259339543059924E-4</v>
      </c>
      <c r="I4" s="7">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6.4343210641308157E-2</v>
      </c>
      <c r="J4" s="7">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1.9448673005962397E-2</v>
      </c>
      <c r="K4" s="7">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2.0077001131781073E-2</v>
      </c>
      <c r="L4" s="7">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0.10536162788107828</v>
      </c>
      <c r="M4" s="7">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2.4248642159556869E-2</v>
      </c>
      <c r="N4" s="7">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4.0229648775052002E-2</v>
      </c>
      <c r="O4" s="7">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8.337336209784485E-2</v>
      </c>
      <c r="P4" s="7">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1.1720933200808472E-3</v>
      </c>
      <c r="Q4" s="7">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9.9874847660779767E-3</v>
      </c>
      <c r="R4" s="7">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4.3470183966318086</v>
      </c>
      <c r="S4" s="7">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31.850549745315298</v>
      </c>
      <c r="T4" s="7">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0.14182855376130835</v>
      </c>
      <c r="U4" s="7">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3.6255388025793938E-3</v>
      </c>
      <c r="V4" s="7">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25.622142926689143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-5.7626167809727846</v>
      </c>
      <c r="C2" s="7">
        <f>+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-5.0062375320802115</v>
      </c>
      <c r="D2" s="7">
        <f>+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-5.4779864154850717</v>
      </c>
      <c r="E2" s="7">
        <f>+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-3.1109451525257339</v>
      </c>
      <c r="F2" s="7">
        <f>+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-4.3987061193689483</v>
      </c>
      <c r="G2" s="7">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-2.4572083355767527</v>
      </c>
      <c r="H2" s="7">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-5.5599124490362674E-5</v>
      </c>
      <c r="I2" s="7">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-7.3872655199177621E-3</v>
      </c>
      <c r="J2" s="7">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-4.3211422832611689E-3</v>
      </c>
      <c r="K2" s="7">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-3.7185539099376668E-3</v>
      </c>
      <c r="L2" s="7">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-0.15061042868153476</v>
      </c>
      <c r="M2" s="7">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-1.8484157424857626E-2</v>
      </c>
      <c r="N2" s="7">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-1.9139773936630841E-2</v>
      </c>
      <c r="O2" s="7">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-6.7430787922666227E-2</v>
      </c>
      <c r="P2" s="7">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-2.2378585895139672E-4</v>
      </c>
      <c r="Q2" s="7">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-6.1612730010442074E-3</v>
      </c>
      <c r="R2" s="7">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-6.2690653292093845</v>
      </c>
      <c r="S2" s="7">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-46.005487613867814</v>
      </c>
      <c r="T2" s="7">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-0.20343554602379957</v>
      </c>
      <c r="U2" s="7">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-1.0488368791225077E-3</v>
      </c>
      <c r="V2" s="7">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-36.988090066344384</v>
      </c>
    </row>
    <row r="3" spans="1:22" x14ac:dyDescent="0.35">
      <c r="A3" s="5" t="s">
        <v>2</v>
      </c>
      <c r="B3" s="7">
        <f>+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-1.7724872267940239</v>
      </c>
      <c r="C3" s="7">
        <f>+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-1.539748208635074</v>
      </c>
      <c r="D3" s="7">
        <f>+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-1.6848882757762964</v>
      </c>
      <c r="E3" s="7">
        <f>+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-0.95677866270556178</v>
      </c>
      <c r="F3" s="7">
        <f>+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-1.3528031815222086</v>
      </c>
      <c r="G3" s="7">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-0.75497863105059759</v>
      </c>
      <c r="H3" s="7">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-1.5605319555211867E-7</v>
      </c>
      <c r="I3" s="7">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-2.4013533193833146E-8</v>
      </c>
      <c r="J3" s="7">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-1.0665697812864758E-7</v>
      </c>
      <c r="K3" s="7">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-7.2151505145691163E-8</v>
      </c>
      <c r="L3" s="7">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-4.627753649979021E-2</v>
      </c>
      <c r="M3" s="7">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-5.4353093668710554E-3</v>
      </c>
      <c r="N3" s="7">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-4.840107823801721E-3</v>
      </c>
      <c r="O3" s="7">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-1.9358004317443257E-2</v>
      </c>
      <c r="P3" s="7">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-8.826328713423192E-6</v>
      </c>
      <c r="Q3" s="7">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-1.7614736801714376E-3</v>
      </c>
      <c r="R3" s="7">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-1.9287686203883496</v>
      </c>
      <c r="S3" s="7">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-14.155412331013641</v>
      </c>
      <c r="T3" s="7">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-6.2520625248575851E-2</v>
      </c>
      <c r="U3" s="7">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-2.6681375426687566E-6</v>
      </c>
      <c r="V3" s="7">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-11.380431135973668</v>
      </c>
    </row>
    <row r="4" spans="1:22" x14ac:dyDescent="0.35">
      <c r="A4" s="5" t="s">
        <v>3</v>
      </c>
      <c r="B4" s="7">
        <f>+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-3.9901295541787603</v>
      </c>
      <c r="C4" s="7">
        <f>+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-3.466489323445137</v>
      </c>
      <c r="D4" s="7">
        <f>+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-3.7930981397087749</v>
      </c>
      <c r="E4" s="7">
        <f>+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-2.154166489820172</v>
      </c>
      <c r="F4" s="7">
        <f>+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-3.0459029378467388</v>
      </c>
      <c r="G4" s="7">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-1.702229704526155</v>
      </c>
      <c r="H4" s="7">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-5.5443071294810554E-5</v>
      </c>
      <c r="I4" s="7">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-7.3872415063845689E-3</v>
      </c>
      <c r="J4" s="7">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-4.3210356262830402E-3</v>
      </c>
      <c r="K4" s="7">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-3.7184817584325213E-3</v>
      </c>
      <c r="L4" s="7">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-0.10433289218174456</v>
      </c>
      <c r="M4" s="7">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-1.3048848057986572E-2</v>
      </c>
      <c r="N4" s="7">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-1.429966611282912E-2</v>
      </c>
      <c r="O4" s="7">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-4.807278360522297E-2</v>
      </c>
      <c r="P4" s="7">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-2.1495953023797354E-4</v>
      </c>
      <c r="Q4" s="7">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-4.3997993208727687E-3</v>
      </c>
      <c r="R4" s="7">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-4.3402967088210351</v>
      </c>
      <c r="S4" s="7">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-31.850075282854167</v>
      </c>
      <c r="T4" s="7">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-0.14091492077522372</v>
      </c>
      <c r="U4" s="7">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-1.0461687415798389E-3</v>
      </c>
      <c r="V4" s="7">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-25.607658930370715</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0.17941229431666991</v>
      </c>
      <c r="C2" s="7">
        <f>+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0.19106465001760295</v>
      </c>
      <c r="D2" s="7">
        <f>+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0.17510500735598747</v>
      </c>
      <c r="E2" s="7">
        <f>+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0.21594693021278374</v>
      </c>
      <c r="F2" s="7">
        <f>+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0.13453096146871146</v>
      </c>
      <c r="G2" s="7">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4.5896950736640102E-2</v>
      </c>
      <c r="H2" s="7">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2.2764133215040466E-3</v>
      </c>
      <c r="I2" s="7">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0.62822691440113854</v>
      </c>
      <c r="J2" s="7">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-0.18661699354264624</v>
      </c>
      <c r="K2" s="7">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4.6817556250994131E-2</v>
      </c>
      <c r="L2" s="7">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4.9173074957409692E-3</v>
      </c>
      <c r="M2" s="7">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7.4522308156881184E-2</v>
      </c>
      <c r="N2" s="7">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8.5088241496253297E-2</v>
      </c>
      <c r="O2" s="7">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0.11010693353934174</v>
      </c>
      <c r="P2" s="7">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6.7565730625307907E-2</v>
      </c>
      <c r="Q2" s="7">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0.13782752355843039</v>
      </c>
      <c r="R2" s="7">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0.63163476501495774</v>
      </c>
      <c r="S2" s="7">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8.3482036143116542E-2</v>
      </c>
      <c r="T2" s="7">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1.0122868903249342</v>
      </c>
      <c r="U2" s="7">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5.9496814075125304E-2</v>
      </c>
      <c r="V2" s="7">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6.7067317468998758E-2</v>
      </c>
    </row>
    <row r="3" spans="1:22" x14ac:dyDescent="0.35">
      <c r="A3" s="5" t="s">
        <v>2</v>
      </c>
      <c r="B3" s="7">
        <f>+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3.9304066491977888E-2</v>
      </c>
      <c r="C3" s="7">
        <f>+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4.1039640206494282E-2</v>
      </c>
      <c r="D3" s="7">
        <f>+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3.828153488538464E-2</v>
      </c>
      <c r="E3" s="7">
        <f>+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5.0938049200489929E-2</v>
      </c>
      <c r="F3" s="7">
        <f>+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2.938464769422696E-2</v>
      </c>
      <c r="G3" s="7">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9.3113595062142493E-3</v>
      </c>
      <c r="H3" s="7">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4.7137351058894469E-4</v>
      </c>
      <c r="I3" s="7">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0.13806881471603122</v>
      </c>
      <c r="J3" s="7">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-2.5506257243049179E-2</v>
      </c>
      <c r="K3" s="7">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9.221413166143588E-3</v>
      </c>
      <c r="L3" s="7">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1.0154755738716326E-3</v>
      </c>
      <c r="M3" s="7">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1.5834291439132449E-2</v>
      </c>
      <c r="N3" s="7">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1.6703002473638456E-2</v>
      </c>
      <c r="O3" s="7">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2.1453043995224765E-2</v>
      </c>
      <c r="P3" s="7">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1.3685591902956776E-2</v>
      </c>
      <c r="Q3" s="7">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2.6845743675917147E-2</v>
      </c>
      <c r="R3" s="7">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0.15584810408059066</v>
      </c>
      <c r="S3" s="7">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1.8510954767625053E-2</v>
      </c>
      <c r="T3" s="7">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0.20078702113113647</v>
      </c>
      <c r="U3" s="7">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1.2603681847690945E-2</v>
      </c>
      <c r="V3" s="7">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1.4011449327933103E-2</v>
      </c>
    </row>
    <row r="4" spans="1:22" x14ac:dyDescent="0.35">
      <c r="A4" s="5" t="s">
        <v>3</v>
      </c>
      <c r="B4" s="7">
        <f>+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0.14010822782469201</v>
      </c>
      <c r="C4" s="7">
        <f>+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0.15002500981110869</v>
      </c>
      <c r="D4" s="7">
        <f>+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0.13682347247060286</v>
      </c>
      <c r="E4" s="7">
        <f>+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0.16500888101229377</v>
      </c>
      <c r="F4" s="7">
        <f>+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0.1051463137744845</v>
      </c>
      <c r="G4" s="7">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3.6585591230425846E-2</v>
      </c>
      <c r="H4" s="7">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1.8050398109151016E-3</v>
      </c>
      <c r="I4" s="7">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0.49015809968510726</v>
      </c>
      <c r="J4" s="7">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-0.16111073629959705</v>
      </c>
      <c r="K4" s="7">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3.7596143084850542E-2</v>
      </c>
      <c r="L4" s="7">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3.9018319218693362E-3</v>
      </c>
      <c r="M4" s="7">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5.8688016717748724E-2</v>
      </c>
      <c r="N4" s="7">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6.8385239022614841E-2</v>
      </c>
      <c r="O4" s="7">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8.8653889544116973E-2</v>
      </c>
      <c r="P4" s="7">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5.3880138722351131E-2</v>
      </c>
      <c r="Q4" s="7">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0.11098177988251322</v>
      </c>
      <c r="R4" s="7">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0.475786660934367</v>
      </c>
      <c r="S4" s="7">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6.4971081375491471E-2</v>
      </c>
      <c r="T4" s="7">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0.81149986919379768</v>
      </c>
      <c r="U4" s="7">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4.6893132227434346E-2</v>
      </c>
      <c r="V4" s="7">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5.3055868141065651E-2</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5.7803728744758702</v>
      </c>
      <c r="C2" s="7">
        <f>+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5.0217889521130203</v>
      </c>
      <c r="D2" s="7">
        <f>+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5.4970748000689866</v>
      </c>
      <c r="E2" s="7">
        <f>+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3.1457674359047032</v>
      </c>
      <c r="F2" s="7">
        <f>+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4.4156281984229508</v>
      </c>
      <c r="G2" s="7">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2.4725595915503469</v>
      </c>
      <c r="H2" s="7">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6.5867350084798995E-4</v>
      </c>
      <c r="I2" s="7">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6.4265406875770925E-2</v>
      </c>
      <c r="J2" s="7">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1.9387773178611734E-2</v>
      </c>
      <c r="K2" s="7">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2.0160818632229079E-2</v>
      </c>
      <c r="L2" s="7">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0.15164106433816132</v>
      </c>
      <c r="M2" s="7">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0.10235488248021246</v>
      </c>
      <c r="N2" s="7">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4.5451020840521057E-2</v>
      </c>
      <c r="O2" s="7">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0.10321160729776553</v>
      </c>
      <c r="P2" s="7">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1.2220010045911115E-3</v>
      </c>
      <c r="Q2" s="7">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1.1740443692335113E-2</v>
      </c>
      <c r="R2" s="7">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6.2757478639370685</v>
      </c>
      <c r="S2" s="7">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46.00595700118879</v>
      </c>
      <c r="T2" s="7">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0.20501744220735058</v>
      </c>
      <c r="U2" s="7">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3.6812991189912577E-3</v>
      </c>
      <c r="V2" s="7">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37.002909101770328</v>
      </c>
    </row>
    <row r="3" spans="1:22" x14ac:dyDescent="0.35">
      <c r="A3" s="5" t="s">
        <v>2</v>
      </c>
      <c r="B3" s="7">
        <f>+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1.7771961136030621</v>
      </c>
      <c r="C3" s="7">
        <f>+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1.5435275139391802</v>
      </c>
      <c r="D3" s="7">
        <f>+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1.6904142020186184</v>
      </c>
      <c r="E3" s="7">
        <f>+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0.9817013297817786</v>
      </c>
      <c r="F3" s="7">
        <f>+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1.3570922047198652</v>
      </c>
      <c r="G3" s="7">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0.75580091595973453</v>
      </c>
      <c r="H3" s="7">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-3.9198945826094025E-6</v>
      </c>
      <c r="I3" s="7">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-7.780376553724426E-5</v>
      </c>
      <c r="J3" s="7">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-6.0899827350666771E-5</v>
      </c>
      <c r="K3" s="7">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8.3817500448003161E-5</v>
      </c>
      <c r="L3" s="7">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4.6279436457083073E-2</v>
      </c>
      <c r="M3" s="7">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7.8106240320655593E-2</v>
      </c>
      <c r="N3" s="7">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5.2213720654690557E-3</v>
      </c>
      <c r="O3" s="7">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1.9838245199920692E-2</v>
      </c>
      <c r="P3" s="7">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4.9907684510264092E-5</v>
      </c>
      <c r="Q3" s="7">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1.752958926257132E-3</v>
      </c>
      <c r="R3" s="7">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1.9287294673052611</v>
      </c>
      <c r="S3" s="7">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14.155407255873484</v>
      </c>
      <c r="T3" s="7">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6.3188888446042243E-2</v>
      </c>
      <c r="U3" s="7">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5.5760316411863569E-5</v>
      </c>
      <c r="V3" s="7">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11.380766175081186</v>
      </c>
    </row>
    <row r="4" spans="1:22" x14ac:dyDescent="0.35">
      <c r="A4" s="5" t="s">
        <v>3</v>
      </c>
      <c r="B4" s="7">
        <f>+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4.0031767608728082</v>
      </c>
      <c r="C4" s="7">
        <f>+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3.4782614381738401</v>
      </c>
      <c r="D4" s="7">
        <f>+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3.8066605980503665</v>
      </c>
      <c r="E4" s="7">
        <f>+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2.1640661061229252</v>
      </c>
      <c r="F4" s="7">
        <f>+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3.058535993703086</v>
      </c>
      <c r="G4" s="7">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1.7167586755906121</v>
      </c>
      <c r="H4" s="7">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6.6259339543059924E-4</v>
      </c>
      <c r="I4" s="7">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6.4343210641308157E-2</v>
      </c>
      <c r="J4" s="7">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1.9448673005962397E-2</v>
      </c>
      <c r="K4" s="7">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2.0077001131781073E-2</v>
      </c>
      <c r="L4" s="7">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0.10536162788107828</v>
      </c>
      <c r="M4" s="7">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2.4248642159556869E-2</v>
      </c>
      <c r="N4" s="7">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4.0229648775052002E-2</v>
      </c>
      <c r="O4" s="7">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8.337336209784485E-2</v>
      </c>
      <c r="P4" s="7">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1.1720933200808472E-3</v>
      </c>
      <c r="Q4" s="7">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9.9874847660779767E-3</v>
      </c>
      <c r="R4" s="7">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4.3470183966318086</v>
      </c>
      <c r="S4" s="7">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31.850549745315298</v>
      </c>
      <c r="T4" s="7">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0.14182855376130835</v>
      </c>
      <c r="U4" s="7">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3.6255388025793938E-3</v>
      </c>
      <c r="V4" s="7">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25.622142926689143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-5.7626167809727846</v>
      </c>
      <c r="C2" s="7">
        <f>+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-5.0062375320802115</v>
      </c>
      <c r="D2" s="7">
        <f>+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-5.4779864154850717</v>
      </c>
      <c r="E2" s="7">
        <f>+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-3.1109451525257339</v>
      </c>
      <c r="F2" s="7">
        <f>+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-4.3987061193689483</v>
      </c>
      <c r="G2" s="7">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-2.4572083355767527</v>
      </c>
      <c r="H2" s="7">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-5.5599124490362674E-5</v>
      </c>
      <c r="I2" s="7">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-7.3872655199177621E-3</v>
      </c>
      <c r="J2" s="7">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-4.3211422832611689E-3</v>
      </c>
      <c r="K2" s="7">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-3.7185539099376668E-3</v>
      </c>
      <c r="L2" s="7">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-0.15061042868153476</v>
      </c>
      <c r="M2" s="7">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-1.8484157424857626E-2</v>
      </c>
      <c r="N2" s="7">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-1.9139773936630841E-2</v>
      </c>
      <c r="O2" s="7">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-6.7430787922666227E-2</v>
      </c>
      <c r="P2" s="7">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-2.2378585895139672E-4</v>
      </c>
      <c r="Q2" s="7">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-6.1612730010442074E-3</v>
      </c>
      <c r="R2" s="7">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-6.2690653292093845</v>
      </c>
      <c r="S2" s="7">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-46.005487613867814</v>
      </c>
      <c r="T2" s="7">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-0.20343554602379957</v>
      </c>
      <c r="U2" s="7">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-1.0488368791225077E-3</v>
      </c>
      <c r="V2" s="7">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-36.988090066344384</v>
      </c>
    </row>
    <row r="3" spans="1:22" x14ac:dyDescent="0.35">
      <c r="A3" s="5" t="s">
        <v>2</v>
      </c>
      <c r="B3" s="7">
        <f>+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-1.7724872267940239</v>
      </c>
      <c r="C3" s="7">
        <f>+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-1.539748208635074</v>
      </c>
      <c r="D3" s="7">
        <f>+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-1.6848882757762964</v>
      </c>
      <c r="E3" s="7">
        <f>+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-0.95677866270556178</v>
      </c>
      <c r="F3" s="7">
        <f>+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-1.3528031815222086</v>
      </c>
      <c r="G3" s="7">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-0.75497863105059759</v>
      </c>
      <c r="H3" s="7">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-1.5605319555211867E-7</v>
      </c>
      <c r="I3" s="7">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-2.4013533193833146E-8</v>
      </c>
      <c r="J3" s="7">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-1.0665697812864758E-7</v>
      </c>
      <c r="K3" s="7">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-7.2151505145691163E-8</v>
      </c>
      <c r="L3" s="7">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-4.627753649979021E-2</v>
      </c>
      <c r="M3" s="7">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-5.4353093668710554E-3</v>
      </c>
      <c r="N3" s="7">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-4.840107823801721E-3</v>
      </c>
      <c r="O3" s="7">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-1.9358004317443257E-2</v>
      </c>
      <c r="P3" s="7">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-8.826328713423192E-6</v>
      </c>
      <c r="Q3" s="7">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-1.7614736801714376E-3</v>
      </c>
      <c r="R3" s="7">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-1.9287686203883496</v>
      </c>
      <c r="S3" s="7">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-14.155412331013641</v>
      </c>
      <c r="T3" s="7">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-6.2520625248575851E-2</v>
      </c>
      <c r="U3" s="7">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-2.6681375426687566E-6</v>
      </c>
      <c r="V3" s="7">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-11.380431135973668</v>
      </c>
    </row>
    <row r="4" spans="1:22" x14ac:dyDescent="0.35">
      <c r="A4" s="5" t="s">
        <v>3</v>
      </c>
      <c r="B4" s="7">
        <f>+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-3.9901295541787603</v>
      </c>
      <c r="C4" s="7">
        <f>+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-3.466489323445137</v>
      </c>
      <c r="D4" s="7">
        <f>+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-3.7930981397087749</v>
      </c>
      <c r="E4" s="7">
        <f>+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-2.154166489820172</v>
      </c>
      <c r="F4" s="7">
        <f>+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-3.0459029378467388</v>
      </c>
      <c r="G4" s="7">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-1.702229704526155</v>
      </c>
      <c r="H4" s="7">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-5.5443071294810554E-5</v>
      </c>
      <c r="I4" s="7">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-7.3872415063845689E-3</v>
      </c>
      <c r="J4" s="7">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-4.3210356262830402E-3</v>
      </c>
      <c r="K4" s="7">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-3.7184817584325213E-3</v>
      </c>
      <c r="L4" s="7">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-0.10433289218174456</v>
      </c>
      <c r="M4" s="7">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-1.3048848057986572E-2</v>
      </c>
      <c r="N4" s="7">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-1.429966611282912E-2</v>
      </c>
      <c r="O4" s="7">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-4.807278360522297E-2</v>
      </c>
      <c r="P4" s="7">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-2.1495953023797354E-4</v>
      </c>
      <c r="Q4" s="7">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-4.3997993208727687E-3</v>
      </c>
      <c r="R4" s="7">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-4.3402967088210351</v>
      </c>
      <c r="S4" s="7">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-31.850075282854167</v>
      </c>
      <c r="T4" s="7">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-0.14091492077522372</v>
      </c>
      <c r="U4" s="7">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-1.0461687415798389E-3</v>
      </c>
      <c r="V4" s="7">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-25.607658930370715</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0.17941229431666991</v>
      </c>
      <c r="C2" s="7">
        <f>+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0.19106465001760295</v>
      </c>
      <c r="D2" s="7">
        <f>+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0.17510500735598747</v>
      </c>
      <c r="E2" s="7">
        <f>+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0.21594693021278374</v>
      </c>
      <c r="F2" s="7">
        <f>+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0.13453096146871146</v>
      </c>
      <c r="G2" s="7">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4.5896950736640102E-2</v>
      </c>
      <c r="H2" s="7">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2.2764133215040466E-3</v>
      </c>
      <c r="I2" s="7">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0.62822691440113854</v>
      </c>
      <c r="J2" s="7">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-0.18661699354264624</v>
      </c>
      <c r="K2" s="7">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4.6817556250994131E-2</v>
      </c>
      <c r="L2" s="7">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4.9173074957409692E-3</v>
      </c>
      <c r="M2" s="7">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7.4522308156881184E-2</v>
      </c>
      <c r="N2" s="7">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8.5088241496253297E-2</v>
      </c>
      <c r="O2" s="7">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0.11010693353934174</v>
      </c>
      <c r="P2" s="7">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6.7565730625307907E-2</v>
      </c>
      <c r="Q2" s="7">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0.13782752355843039</v>
      </c>
      <c r="R2" s="7">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0.63163476501495774</v>
      </c>
      <c r="S2" s="7">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8.3482036143116542E-2</v>
      </c>
      <c r="T2" s="7">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1.0122868903249342</v>
      </c>
      <c r="U2" s="7">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5.9496814075125304E-2</v>
      </c>
      <c r="V2" s="7">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6.7067317468998758E-2</v>
      </c>
    </row>
    <row r="3" spans="1:22" x14ac:dyDescent="0.35">
      <c r="A3" s="5" t="s">
        <v>2</v>
      </c>
      <c r="B3" s="7">
        <f>+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3.9304066491977888E-2</v>
      </c>
      <c r="C3" s="7">
        <f>+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4.1039640206494282E-2</v>
      </c>
      <c r="D3" s="7">
        <f>+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3.828153488538464E-2</v>
      </c>
      <c r="E3" s="7">
        <f>+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5.0938049200489929E-2</v>
      </c>
      <c r="F3" s="7">
        <f>+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2.938464769422696E-2</v>
      </c>
      <c r="G3" s="7">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9.3113595062142493E-3</v>
      </c>
      <c r="H3" s="7">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4.7137351058894469E-4</v>
      </c>
      <c r="I3" s="7">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0.13806881471603122</v>
      </c>
      <c r="J3" s="7">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-2.5506257243049179E-2</v>
      </c>
      <c r="K3" s="7">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9.221413166143588E-3</v>
      </c>
      <c r="L3" s="7">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1.0154755738716326E-3</v>
      </c>
      <c r="M3" s="7">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1.5834291439132449E-2</v>
      </c>
      <c r="N3" s="7">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1.6703002473638456E-2</v>
      </c>
      <c r="O3" s="7">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2.1453043995224765E-2</v>
      </c>
      <c r="P3" s="7">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1.3685591902956776E-2</v>
      </c>
      <c r="Q3" s="7">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2.6845743675917147E-2</v>
      </c>
      <c r="R3" s="7">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0.15584810408059066</v>
      </c>
      <c r="S3" s="7">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1.8510954767625053E-2</v>
      </c>
      <c r="T3" s="7">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0.20078702113113647</v>
      </c>
      <c r="U3" s="7">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1.2603681847690945E-2</v>
      </c>
      <c r="V3" s="7">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1.4011449327933103E-2</v>
      </c>
    </row>
    <row r="4" spans="1:22" x14ac:dyDescent="0.35">
      <c r="A4" s="5" t="s">
        <v>3</v>
      </c>
      <c r="B4" s="7">
        <f>+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0.14010822782469201</v>
      </c>
      <c r="C4" s="7">
        <f>+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0.15002500981110869</v>
      </c>
      <c r="D4" s="7">
        <f>+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0.13682347247060286</v>
      </c>
      <c r="E4" s="7">
        <f>+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0.16500888101229377</v>
      </c>
      <c r="F4" s="7">
        <f>+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0.1051463137744845</v>
      </c>
      <c r="G4" s="7">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3.6585591230425846E-2</v>
      </c>
      <c r="H4" s="7">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1.8050398109151016E-3</v>
      </c>
      <c r="I4" s="7">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0.49015809968510726</v>
      </c>
      <c r="J4" s="7">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-0.16111073629959705</v>
      </c>
      <c r="K4" s="7">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3.7596143084850542E-2</v>
      </c>
      <c r="L4" s="7">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3.9018319218693362E-3</v>
      </c>
      <c r="M4" s="7">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5.8688016717748724E-2</v>
      </c>
      <c r="N4" s="7">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6.8385239022614841E-2</v>
      </c>
      <c r="O4" s="7">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8.8653889544116973E-2</v>
      </c>
      <c r="P4" s="7">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5.3880138722351131E-2</v>
      </c>
      <c r="Q4" s="7">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0.11098177988251322</v>
      </c>
      <c r="R4" s="7">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0.475786660934367</v>
      </c>
      <c r="S4" s="7">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6.4971081375491471E-2</v>
      </c>
      <c r="T4" s="7">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0.81149986919379768</v>
      </c>
      <c r="U4" s="7">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4.6893132227434346E-2</v>
      </c>
      <c r="V4" s="7">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5.3055868141065651E-2</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5.7803728744758702</v>
      </c>
      <c r="C2" s="7">
        <f>+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5.0217889521130203</v>
      </c>
      <c r="D2" s="7">
        <f>+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5.4970748000689866</v>
      </c>
      <c r="E2" s="7">
        <f>+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3.1457674359047032</v>
      </c>
      <c r="F2" s="7">
        <f>+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4.4156281984229508</v>
      </c>
      <c r="G2" s="7">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2.4725595915503469</v>
      </c>
      <c r="H2" s="7">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6.5867350084798995E-4</v>
      </c>
      <c r="I2" s="7">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6.4265406875770925E-2</v>
      </c>
      <c r="J2" s="7">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1.9387773178611734E-2</v>
      </c>
      <c r="K2" s="7">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2.0160818632229079E-2</v>
      </c>
      <c r="L2" s="7">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0.15164106433816132</v>
      </c>
      <c r="M2" s="7">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0.10235488248021246</v>
      </c>
      <c r="N2" s="7">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4.5451020840521057E-2</v>
      </c>
      <c r="O2" s="7">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0.10321160729776553</v>
      </c>
      <c r="P2" s="7">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1.2220010045911115E-3</v>
      </c>
      <c r="Q2" s="7">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1.1740443692335113E-2</v>
      </c>
      <c r="R2" s="7">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6.2757478639370685</v>
      </c>
      <c r="S2" s="7">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46.00595700118879</v>
      </c>
      <c r="T2" s="7">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0.20501744220735058</v>
      </c>
      <c r="U2" s="7">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3.6812991189912577E-3</v>
      </c>
      <c r="V2" s="7">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37.002909101770328</v>
      </c>
    </row>
    <row r="3" spans="1:22" x14ac:dyDescent="0.35">
      <c r="A3" s="5" t="s">
        <v>2</v>
      </c>
      <c r="B3" s="7">
        <f>+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1.7771961136030621</v>
      </c>
      <c r="C3" s="7">
        <f>+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1.5435275139391802</v>
      </c>
      <c r="D3" s="7">
        <f>+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1.6904142020186184</v>
      </c>
      <c r="E3" s="7">
        <f>+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0.9817013297817786</v>
      </c>
      <c r="F3" s="7">
        <f>+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1.3570922047198652</v>
      </c>
      <c r="G3" s="7">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0.75580091595973453</v>
      </c>
      <c r="H3" s="7">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-3.9198945826094025E-6</v>
      </c>
      <c r="I3" s="7">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-7.780376553724426E-5</v>
      </c>
      <c r="J3" s="7">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-6.0899827350666771E-5</v>
      </c>
      <c r="K3" s="7">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8.3817500448003161E-5</v>
      </c>
      <c r="L3" s="7">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4.6279436457083073E-2</v>
      </c>
      <c r="M3" s="7">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7.8106240320655593E-2</v>
      </c>
      <c r="N3" s="7">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5.2213720654690557E-3</v>
      </c>
      <c r="O3" s="7">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1.9838245199920692E-2</v>
      </c>
      <c r="P3" s="7">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4.9907684510264092E-5</v>
      </c>
      <c r="Q3" s="7">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1.752958926257132E-3</v>
      </c>
      <c r="R3" s="7">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1.9287294673052611</v>
      </c>
      <c r="S3" s="7">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14.155407255873484</v>
      </c>
      <c r="T3" s="7">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6.3188888446042243E-2</v>
      </c>
      <c r="U3" s="7">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5.5760316411863569E-5</v>
      </c>
      <c r="V3" s="7">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11.380766175081186</v>
      </c>
    </row>
    <row r="4" spans="1:22" x14ac:dyDescent="0.35">
      <c r="A4" s="5" t="s">
        <v>3</v>
      </c>
      <c r="B4" s="7">
        <f>+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4.0031767608728082</v>
      </c>
      <c r="C4" s="7">
        <f>+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3.4782614381738401</v>
      </c>
      <c r="D4" s="7">
        <f>+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3.8066605980503665</v>
      </c>
      <c r="E4" s="7">
        <f>+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2.1640661061229252</v>
      </c>
      <c r="F4" s="7">
        <f>+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3.058535993703086</v>
      </c>
      <c r="G4" s="7">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1.7167586755906121</v>
      </c>
      <c r="H4" s="7">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6.6259339543059924E-4</v>
      </c>
      <c r="I4" s="7">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6.4343210641308157E-2</v>
      </c>
      <c r="J4" s="7">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1.9448673005962397E-2</v>
      </c>
      <c r="K4" s="7">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2.0077001131781073E-2</v>
      </c>
      <c r="L4" s="7">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0.10536162788107828</v>
      </c>
      <c r="M4" s="7">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2.4248642159556869E-2</v>
      </c>
      <c r="N4" s="7">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4.0229648775052002E-2</v>
      </c>
      <c r="O4" s="7">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8.337336209784485E-2</v>
      </c>
      <c r="P4" s="7">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1.1720933200808472E-3</v>
      </c>
      <c r="Q4" s="7">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9.9874847660779767E-3</v>
      </c>
      <c r="R4" s="7">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4.3470183966318086</v>
      </c>
      <c r="S4" s="7">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31.850549745315298</v>
      </c>
      <c r="T4" s="7">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0.14182855376130835</v>
      </c>
      <c r="U4" s="7">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3.6255388025793938E-3</v>
      </c>
      <c r="V4" s="7">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25.622142926689143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-5.7626167809727846</v>
      </c>
      <c r="C2" s="7">
        <f>+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-5.0062375320802115</v>
      </c>
      <c r="D2" s="7">
        <f>+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-5.4779864154850717</v>
      </c>
      <c r="E2" s="7">
        <f>+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-3.1109451525257339</v>
      </c>
      <c r="F2" s="7">
        <f>+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-4.3987061193689483</v>
      </c>
      <c r="G2" s="7">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-2.4572083355767527</v>
      </c>
      <c r="H2" s="7">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-5.5599124490362674E-5</v>
      </c>
      <c r="I2" s="7">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-7.3872655199177621E-3</v>
      </c>
      <c r="J2" s="7">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-4.3211422832611689E-3</v>
      </c>
      <c r="K2" s="7">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-3.7185539099376668E-3</v>
      </c>
      <c r="L2" s="7">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-0.15061042868153476</v>
      </c>
      <c r="M2" s="7">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-1.8484157424857626E-2</v>
      </c>
      <c r="N2" s="7">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-1.9139773936630841E-2</v>
      </c>
      <c r="O2" s="7">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-6.7430787922666227E-2</v>
      </c>
      <c r="P2" s="7">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-2.2378585895139672E-4</v>
      </c>
      <c r="Q2" s="7">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-6.1612730010442074E-3</v>
      </c>
      <c r="R2" s="7">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-6.2690653292093845</v>
      </c>
      <c r="S2" s="7">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-46.005487613867814</v>
      </c>
      <c r="T2" s="7">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-0.20343554602379957</v>
      </c>
      <c r="U2" s="7">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-1.0488368791225077E-3</v>
      </c>
      <c r="V2" s="7">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-36.988090066344384</v>
      </c>
    </row>
    <row r="3" spans="1:22" x14ac:dyDescent="0.35">
      <c r="A3" s="5" t="s">
        <v>2</v>
      </c>
      <c r="B3" s="7">
        <f>+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-1.7724872267940239</v>
      </c>
      <c r="C3" s="7">
        <f>+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-1.539748208635074</v>
      </c>
      <c r="D3" s="7">
        <f>+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-1.6848882757762964</v>
      </c>
      <c r="E3" s="7">
        <f>+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-0.95677866270556178</v>
      </c>
      <c r="F3" s="7">
        <f>+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-1.3528031815222086</v>
      </c>
      <c r="G3" s="7">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-0.75497863105059759</v>
      </c>
      <c r="H3" s="7">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-1.5605319555211867E-7</v>
      </c>
      <c r="I3" s="7">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-2.4013533193833146E-8</v>
      </c>
      <c r="J3" s="7">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-1.0665697812864758E-7</v>
      </c>
      <c r="K3" s="7">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-7.2151505145691163E-8</v>
      </c>
      <c r="L3" s="7">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-4.627753649979021E-2</v>
      </c>
      <c r="M3" s="7">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-5.4353093668710554E-3</v>
      </c>
      <c r="N3" s="7">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-4.840107823801721E-3</v>
      </c>
      <c r="O3" s="7">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-1.9358004317443257E-2</v>
      </c>
      <c r="P3" s="7">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-8.826328713423192E-6</v>
      </c>
      <c r="Q3" s="7">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-1.7614736801714376E-3</v>
      </c>
      <c r="R3" s="7">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-1.9287686203883496</v>
      </c>
      <c r="S3" s="7">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-14.155412331013641</v>
      </c>
      <c r="T3" s="7">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-6.2520625248575851E-2</v>
      </c>
      <c r="U3" s="7">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-2.6681375426687566E-6</v>
      </c>
      <c r="V3" s="7">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-11.380431135973668</v>
      </c>
    </row>
    <row r="4" spans="1:22" x14ac:dyDescent="0.35">
      <c r="A4" s="5" t="s">
        <v>3</v>
      </c>
      <c r="B4" s="7">
        <f>+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-3.9901295541787603</v>
      </c>
      <c r="C4" s="7">
        <f>+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-3.466489323445137</v>
      </c>
      <c r="D4" s="7">
        <f>+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-3.7930981397087749</v>
      </c>
      <c r="E4" s="7">
        <f>+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-2.154166489820172</v>
      </c>
      <c r="F4" s="7">
        <f>+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-3.0459029378467388</v>
      </c>
      <c r="G4" s="7">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-1.702229704526155</v>
      </c>
      <c r="H4" s="7">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-5.5443071294810554E-5</v>
      </c>
      <c r="I4" s="7">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-7.3872415063845689E-3</v>
      </c>
      <c r="J4" s="7">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-4.3210356262830402E-3</v>
      </c>
      <c r="K4" s="7">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-3.7184817584325213E-3</v>
      </c>
      <c r="L4" s="7">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-0.10433289218174456</v>
      </c>
      <c r="M4" s="7">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-1.3048848057986572E-2</v>
      </c>
      <c r="N4" s="7">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-1.429966611282912E-2</v>
      </c>
      <c r="O4" s="7">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-4.807278360522297E-2</v>
      </c>
      <c r="P4" s="7">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-2.1495953023797354E-4</v>
      </c>
      <c r="Q4" s="7">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-4.3997993208727687E-3</v>
      </c>
      <c r="R4" s="7">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-4.3402967088210351</v>
      </c>
      <c r="S4" s="7">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-31.850075282854167</v>
      </c>
      <c r="T4" s="7">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-0.14091492077522372</v>
      </c>
      <c r="U4" s="7">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-1.0461687415798389E-3</v>
      </c>
      <c r="V4" s="7">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-25.607658930370715</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0.17941229431666991</v>
      </c>
      <c r="C2" s="7">
        <f>+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0.19106465001760295</v>
      </c>
      <c r="D2" s="7">
        <f>+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0.17510500735598747</v>
      </c>
      <c r="E2" s="7">
        <f>+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0.21594693021278374</v>
      </c>
      <c r="F2" s="7">
        <f>+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0.13453096146871146</v>
      </c>
      <c r="G2" s="7">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4.5896950736640102E-2</v>
      </c>
      <c r="H2" s="7">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2.2764133215040466E-3</v>
      </c>
      <c r="I2" s="7">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0.62822691440113854</v>
      </c>
      <c r="J2" s="7">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-0.18661699354264624</v>
      </c>
      <c r="K2" s="7">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4.6817556250994131E-2</v>
      </c>
      <c r="L2" s="7">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4.9173074957409692E-3</v>
      </c>
      <c r="M2" s="7">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7.4522308156881184E-2</v>
      </c>
      <c r="N2" s="7">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8.5088241496253297E-2</v>
      </c>
      <c r="O2" s="7">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0.11010693353934174</v>
      </c>
      <c r="P2" s="7">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6.7565730625307907E-2</v>
      </c>
      <c r="Q2" s="7">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0.13782752355843039</v>
      </c>
      <c r="R2" s="7">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0.63163476501495774</v>
      </c>
      <c r="S2" s="7">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8.3482036143116542E-2</v>
      </c>
      <c r="T2" s="7">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1.0122868903249342</v>
      </c>
      <c r="U2" s="7">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5.9496814075125304E-2</v>
      </c>
      <c r="V2" s="7">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6.7067317468998758E-2</v>
      </c>
    </row>
    <row r="3" spans="1:22" x14ac:dyDescent="0.35">
      <c r="A3" s="5" t="s">
        <v>2</v>
      </c>
      <c r="B3" s="7">
        <f>+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3.9304066491977888E-2</v>
      </c>
      <c r="C3" s="7">
        <f>+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4.1039640206494282E-2</v>
      </c>
      <c r="D3" s="7">
        <f>+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3.828153488538464E-2</v>
      </c>
      <c r="E3" s="7">
        <f>+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5.0938049200489929E-2</v>
      </c>
      <c r="F3" s="7">
        <f>+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2.938464769422696E-2</v>
      </c>
      <c r="G3" s="7">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9.3113595062142493E-3</v>
      </c>
      <c r="H3" s="7">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4.7137351058894469E-4</v>
      </c>
      <c r="I3" s="7">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0.13806881471603122</v>
      </c>
      <c r="J3" s="7">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-2.5506257243049179E-2</v>
      </c>
      <c r="K3" s="7">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9.221413166143588E-3</v>
      </c>
      <c r="L3" s="7">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1.0154755738716326E-3</v>
      </c>
      <c r="M3" s="7">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1.5834291439132449E-2</v>
      </c>
      <c r="N3" s="7">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1.6703002473638456E-2</v>
      </c>
      <c r="O3" s="7">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2.1453043995224765E-2</v>
      </c>
      <c r="P3" s="7">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1.3685591902956776E-2</v>
      </c>
      <c r="Q3" s="7">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2.6845743675917147E-2</v>
      </c>
      <c r="R3" s="7">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0.15584810408059066</v>
      </c>
      <c r="S3" s="7">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1.8510954767625053E-2</v>
      </c>
      <c r="T3" s="7">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0.20078702113113647</v>
      </c>
      <c r="U3" s="7">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1.2603681847690945E-2</v>
      </c>
      <c r="V3" s="7">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1.4011449327933103E-2</v>
      </c>
    </row>
    <row r="4" spans="1:22" x14ac:dyDescent="0.35">
      <c r="A4" s="5" t="s">
        <v>3</v>
      </c>
      <c r="B4" s="7">
        <f>+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0.14010822782469201</v>
      </c>
      <c r="C4" s="7">
        <f>+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0.15002500981110869</v>
      </c>
      <c r="D4" s="7">
        <f>+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0.13682347247060286</v>
      </c>
      <c r="E4" s="7">
        <f>+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0.16500888101229377</v>
      </c>
      <c r="F4" s="7">
        <f>+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0.1051463137744845</v>
      </c>
      <c r="G4" s="7">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3.6585591230425846E-2</v>
      </c>
      <c r="H4" s="7">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1.8050398109151016E-3</v>
      </c>
      <c r="I4" s="7">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0.49015809968510726</v>
      </c>
      <c r="J4" s="7">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-0.16111073629959705</v>
      </c>
      <c r="K4" s="7">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3.7596143084850542E-2</v>
      </c>
      <c r="L4" s="7">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3.9018319218693362E-3</v>
      </c>
      <c r="M4" s="7">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5.8688016717748724E-2</v>
      </c>
      <c r="N4" s="7">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6.8385239022614841E-2</v>
      </c>
      <c r="O4" s="7">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8.8653889544116973E-2</v>
      </c>
      <c r="P4" s="7">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5.3880138722351131E-2</v>
      </c>
      <c r="Q4" s="7">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0.11098177988251322</v>
      </c>
      <c r="R4" s="7">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0.475786660934367</v>
      </c>
      <c r="S4" s="7">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6.4971081375491471E-2</v>
      </c>
      <c r="T4" s="7">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0.81149986919379768</v>
      </c>
      <c r="U4" s="7">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4.6893132227434346E-2</v>
      </c>
      <c r="V4" s="7">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5.3055868141065651E-2</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5.6457779569794644</v>
      </c>
      <c r="C2" s="7">
        <f>+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4.8138254120109814</v>
      </c>
      <c r="D2" s="7">
        <f>+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5.3708359397495178</v>
      </c>
      <c r="E2" s="7">
        <f>+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3.0840196630792081</v>
      </c>
      <c r="F2" s="7">
        <f>+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4.2824758380842205</v>
      </c>
      <c r="G2" s="7">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2.2611836098921452</v>
      </c>
      <c r="H2" s="7">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6.5607251936564939E-4</v>
      </c>
      <c r="I2" s="7">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6.4896759096012474E-2</v>
      </c>
      <c r="J2" s="7">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1.9769603379877251E-2</v>
      </c>
      <c r="K2" s="7">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2.0098996549229559E-2</v>
      </c>
      <c r="L2" s="7">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0.17135616769599288</v>
      </c>
      <c r="M2" s="7">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0.10187200694180668</v>
      </c>
      <c r="N2" s="7">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4.3997220767797759E-2</v>
      </c>
      <c r="O2" s="7">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0.1010592625339384</v>
      </c>
      <c r="P2" s="7">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8.899581110210907E-4</v>
      </c>
      <c r="Q2" s="7">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1.1543032621678925E-2</v>
      </c>
      <c r="R2" s="7">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6.2397735463119357</v>
      </c>
      <c r="S2" s="7">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46.028344514812055</v>
      </c>
      <c r="T2" s="7">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0.19243492573125207</v>
      </c>
      <c r="U2" s="7">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3.784087359855093E-3</v>
      </c>
      <c r="V2" s="7">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35.070787547347472</v>
      </c>
    </row>
    <row r="3" spans="1:22" x14ac:dyDescent="0.35">
      <c r="A3" s="5" t="s">
        <v>2</v>
      </c>
      <c r="B3" s="7">
        <f>+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1.7357691403804565</v>
      </c>
      <c r="C3" s="7">
        <f>+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1.4795413093988947</v>
      </c>
      <c r="D3" s="7">
        <f>+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1.6515587663869424</v>
      </c>
      <c r="E3" s="7">
        <f>+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0.96271076324931038</v>
      </c>
      <c r="F3" s="7">
        <f>+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1.3161152315581215</v>
      </c>
      <c r="G3" s="7">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0.69080543766380309</v>
      </c>
      <c r="H3" s="7">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-4.2424458297525121E-6</v>
      </c>
      <c r="I3" s="7">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-9.0336367648742041E-5</v>
      </c>
      <c r="J3" s="7">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-8.7927059679404824E-5</v>
      </c>
      <c r="K3" s="7">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7.9931498131753705E-5</v>
      </c>
      <c r="L3" s="7">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5.2317781880875519E-2</v>
      </c>
      <c r="M3" s="7">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7.7942970207872858E-2</v>
      </c>
      <c r="N3" s="7">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4.8159269861901433E-3</v>
      </c>
      <c r="O3" s="7">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1.9167493820958888E-2</v>
      </c>
      <c r="P3" s="7">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1.6041578493673911E-5</v>
      </c>
      <c r="Q3" s="7">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1.6875776052534799E-3</v>
      </c>
      <c r="R3" s="7">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1.9176371798838965</v>
      </c>
      <c r="S3" s="7">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14.162382319353654</v>
      </c>
      <c r="T3" s="7">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5.9374130290552614E-2</v>
      </c>
      <c r="U3" s="7">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5.6102730769739046E-5</v>
      </c>
      <c r="V3" s="7">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10.786205858460006</v>
      </c>
    </row>
    <row r="4" spans="1:22" x14ac:dyDescent="0.35">
      <c r="A4" s="5" t="s">
        <v>3</v>
      </c>
      <c r="B4" s="7">
        <f>+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3.9100088165990092</v>
      </c>
      <c r="C4" s="7">
        <f>+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3.3342841026120875</v>
      </c>
      <c r="D4" s="7">
        <f>+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3.7192771733625754</v>
      </c>
      <c r="E4" s="7">
        <f>+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2.1213088998298977</v>
      </c>
      <c r="F4" s="7">
        <f>+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2.9663606065260995</v>
      </c>
      <c r="G4" s="7">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1.5703781722283421</v>
      </c>
      <c r="H4" s="7">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6.6031496519540196E-4</v>
      </c>
      <c r="I4" s="7">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6.4987095463661215E-2</v>
      </c>
      <c r="J4" s="7">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1.9857530439556653E-2</v>
      </c>
      <c r="K4" s="7">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2.0019065051097802E-2</v>
      </c>
      <c r="L4" s="7">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0.11903838581511736</v>
      </c>
      <c r="M4" s="7">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2.3929036733933803E-2</v>
      </c>
      <c r="N4" s="7">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3.9181293781607618E-2</v>
      </c>
      <c r="O4" s="7">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8.1891768712979512E-2</v>
      </c>
      <c r="P4" s="7">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8.7391653252741688E-4</v>
      </c>
      <c r="Q4" s="7">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9.8554550164254469E-3</v>
      </c>
      <c r="R4" s="7">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4.3221363664280394</v>
      </c>
      <c r="S4" s="7">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31.865962195458401</v>
      </c>
      <c r="T4" s="7">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0.13306079544069943</v>
      </c>
      <c r="U4" s="7">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3.7279846290853538E-3</v>
      </c>
      <c r="V4" s="7">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24.284581688887474</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-5.6280938549320894</v>
      </c>
      <c r="C2" s="7">
        <f>+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-4.7983764846999275</v>
      </c>
      <c r="D2" s="7">
        <f>+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-5.3518215640252649</v>
      </c>
      <c r="E2" s="7">
        <f>+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-3.0493134088510505</v>
      </c>
      <c r="F2" s="7">
        <f>+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-4.2656358683462967</v>
      </c>
      <c r="G2" s="7">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-2.2460815828727831</v>
      </c>
      <c r="H2" s="7">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-5.9342950048794431E-5</v>
      </c>
      <c r="I2" s="7">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-7.8515511218888948E-3</v>
      </c>
      <c r="J2" s="7">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-4.7989377214848845E-3</v>
      </c>
      <c r="K2" s="7">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-3.7457689560211581E-3</v>
      </c>
      <c r="L2" s="7">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-0.17024192733096891</v>
      </c>
      <c r="M2" s="7">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-1.8077056729479037E-2</v>
      </c>
      <c r="N2" s="7">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-1.7924113424375578E-2</v>
      </c>
      <c r="O2" s="7">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-6.5371082102611638E-2</v>
      </c>
      <c r="P2" s="7">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-1.3025954328793729E-4</v>
      </c>
      <c r="Q2" s="7">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-6.01678752601439E-3</v>
      </c>
      <c r="R2" s="7">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-6.2330917498920151</v>
      </c>
      <c r="S2" s="7">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-46.027952393477491</v>
      </c>
      <c r="T2" s="7">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-0.19093918833513859</v>
      </c>
      <c r="U2" s="7">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-1.1045958423293776E-3</v>
      </c>
      <c r="V2" s="7">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-35.056115341087491</v>
      </c>
    </row>
    <row r="3" spans="1:22" x14ac:dyDescent="0.35">
      <c r="A3" s="5" t="s">
        <v>2</v>
      </c>
      <c r="B3" s="7">
        <f>+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-1.7310702609777264</v>
      </c>
      <c r="C3" s="7">
        <f>+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-1.4757729033135067</v>
      </c>
      <c r="D3" s="7">
        <f>+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-1.6460429345396876</v>
      </c>
      <c r="E3" s="7">
        <f>+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-0.93780026617255408</v>
      </c>
      <c r="F3" s="7">
        <f>+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-1.311836308746092</v>
      </c>
      <c r="G3" s="7">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-0.69000650558159271</v>
      </c>
      <c r="H3" s="7">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-1.5369621616945057E-7</v>
      </c>
      <c r="I3" s="7">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-2.3819996757420712E-8</v>
      </c>
      <c r="J3" s="7">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-1.0249375611225956E-7</v>
      </c>
      <c r="K3" s="7">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-7.0012433524392884E-8</v>
      </c>
      <c r="L3" s="7">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-5.2309341872306112E-2</v>
      </c>
      <c r="M3" s="7">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-5.2798686191086082E-3</v>
      </c>
      <c r="N3" s="7">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-4.4566458933031567E-3</v>
      </c>
      <c r="O3" s="7">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-1.8696204843435059E-2</v>
      </c>
      <c r="P3" s="7">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-4.8659409061137025E-6</v>
      </c>
      <c r="Q3" s="7">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-1.7010958639652677E-3</v>
      </c>
      <c r="R3" s="7">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-1.9176787606953183</v>
      </c>
      <c r="S3" s="7">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-14.162387776213818</v>
      </c>
      <c r="T3" s="7">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-5.8705981090228058E-2</v>
      </c>
      <c r="U3" s="7">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-2.6896179173377105E-6</v>
      </c>
      <c r="V3" s="7">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-10.78589408938932</v>
      </c>
    </row>
    <row r="4" spans="1:22" x14ac:dyDescent="0.35">
      <c r="A4" s="5" t="s">
        <v>3</v>
      </c>
      <c r="B4" s="7">
        <f>+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-3.8970235939543638</v>
      </c>
      <c r="C4" s="7">
        <f>+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-3.3226035813864216</v>
      </c>
      <c r="D4" s="7">
        <f>+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-3.7057786294855779</v>
      </c>
      <c r="E4" s="7">
        <f>+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-2.1115131426784957</v>
      </c>
      <c r="F4" s="7">
        <f>+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-2.9537995596002053</v>
      </c>
      <c r="G4" s="7">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-1.5560750772911904</v>
      </c>
      <c r="H4" s="7">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-5.9189253832624982E-5</v>
      </c>
      <c r="I4" s="7">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-7.8515273018921368E-3</v>
      </c>
      <c r="J4" s="7">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-4.798835227728772E-3</v>
      </c>
      <c r="K4" s="7">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-3.7456989435876338E-3</v>
      </c>
      <c r="L4" s="7">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-0.11793258545866278</v>
      </c>
      <c r="M4" s="7">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-1.2797188110370429E-2</v>
      </c>
      <c r="N4" s="7">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-1.3467467531072422E-2</v>
      </c>
      <c r="O4" s="7">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-4.6674877259176586E-2</v>
      </c>
      <c r="P4" s="7">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-1.253936023818236E-4</v>
      </c>
      <c r="Q4" s="7">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-4.315691662049123E-3</v>
      </c>
      <c r="R4" s="7">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-4.3154129891966964</v>
      </c>
      <c r="S4" s="7">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-31.865564617263676</v>
      </c>
      <c r="T4" s="7">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-0.13223320724491053</v>
      </c>
      <c r="U4" s="7">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-1.1019062244120399E-3</v>
      </c>
      <c r="V4" s="7">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-24.270221251698182</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0.17941229431666991</v>
      </c>
      <c r="C2" s="7">
        <f>+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0.19106465001760295</v>
      </c>
      <c r="D2" s="7">
        <f>+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0.17510500735598747</v>
      </c>
      <c r="E2" s="7">
        <f>+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0.21594693021278374</v>
      </c>
      <c r="F2" s="7">
        <f>+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0.13453096146871146</v>
      </c>
      <c r="G2" s="7">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4.5896950736640102E-2</v>
      </c>
      <c r="H2" s="7">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2.2764133215040466E-3</v>
      </c>
      <c r="I2" s="7">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0.62822691440113854</v>
      </c>
      <c r="J2" s="7">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-0.18661699354264624</v>
      </c>
      <c r="K2" s="7">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4.6817556250994131E-2</v>
      </c>
      <c r="L2" s="7">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4.9173074957409692E-3</v>
      </c>
      <c r="M2" s="7">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7.4522308156881184E-2</v>
      </c>
      <c r="N2" s="7">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8.5088241496253297E-2</v>
      </c>
      <c r="O2" s="7">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0.11010693353934174</v>
      </c>
      <c r="P2" s="7">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6.7565730625307907E-2</v>
      </c>
      <c r="Q2" s="7">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0.13782752355843039</v>
      </c>
      <c r="R2" s="7">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0.63163476501495774</v>
      </c>
      <c r="S2" s="7">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8.3482036143116542E-2</v>
      </c>
      <c r="T2" s="7">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1.0122868903249342</v>
      </c>
      <c r="U2" s="7">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5.9496814075125304E-2</v>
      </c>
      <c r="V2" s="7">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6.7067317468998758E-2</v>
      </c>
    </row>
    <row r="3" spans="1:22" x14ac:dyDescent="0.35">
      <c r="A3" s="5" t="s">
        <v>2</v>
      </c>
      <c r="B3" s="7">
        <f>+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3.9304066491977888E-2</v>
      </c>
      <c r="C3" s="7">
        <f>+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4.1039640206494282E-2</v>
      </c>
      <c r="D3" s="7">
        <f>+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3.828153488538464E-2</v>
      </c>
      <c r="E3" s="7">
        <f>+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5.0938049200489929E-2</v>
      </c>
      <c r="F3" s="7">
        <f>+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2.938464769422696E-2</v>
      </c>
      <c r="G3" s="7">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9.3113595062142493E-3</v>
      </c>
      <c r="H3" s="7">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4.7137351058894469E-4</v>
      </c>
      <c r="I3" s="7">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0.13806881471603122</v>
      </c>
      <c r="J3" s="7">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-2.5506257243049179E-2</v>
      </c>
      <c r="K3" s="7">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9.221413166143588E-3</v>
      </c>
      <c r="L3" s="7">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1.0154755738716326E-3</v>
      </c>
      <c r="M3" s="7">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1.5834291439132449E-2</v>
      </c>
      <c r="N3" s="7">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1.6703002473638456E-2</v>
      </c>
      <c r="O3" s="7">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2.1453043995224765E-2</v>
      </c>
      <c r="P3" s="7">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1.3685591902956776E-2</v>
      </c>
      <c r="Q3" s="7">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2.6845743675917147E-2</v>
      </c>
      <c r="R3" s="7">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0.15584810408059066</v>
      </c>
      <c r="S3" s="7">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1.8510954767625053E-2</v>
      </c>
      <c r="T3" s="7">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0.20078702113113647</v>
      </c>
      <c r="U3" s="7">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1.2603681847690945E-2</v>
      </c>
      <c r="V3" s="7">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1.4011449327933103E-2</v>
      </c>
    </row>
    <row r="4" spans="1:22" x14ac:dyDescent="0.35">
      <c r="A4" s="5" t="s">
        <v>3</v>
      </c>
      <c r="B4" s="7">
        <f>+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0.14010822782469201</v>
      </c>
      <c r="C4" s="7">
        <f>+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0.15002500981110869</v>
      </c>
      <c r="D4" s="7">
        <f>+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0.13682347247060286</v>
      </c>
      <c r="E4" s="7">
        <f>+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0.16500888101229377</v>
      </c>
      <c r="F4" s="7">
        <f>+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0.1051463137744845</v>
      </c>
      <c r="G4" s="7">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3.6585591230425846E-2</v>
      </c>
      <c r="H4" s="7">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1.8050398109151016E-3</v>
      </c>
      <c r="I4" s="7">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0.49015809968510726</v>
      </c>
      <c r="J4" s="7">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-0.16111073629959705</v>
      </c>
      <c r="K4" s="7">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3.7596143084850542E-2</v>
      </c>
      <c r="L4" s="7">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3.9018319218693362E-3</v>
      </c>
      <c r="M4" s="7">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5.8688016717748724E-2</v>
      </c>
      <c r="N4" s="7">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6.8385239022614841E-2</v>
      </c>
      <c r="O4" s="7">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8.8653889544116973E-2</v>
      </c>
      <c r="P4" s="7">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5.3880138722351131E-2</v>
      </c>
      <c r="Q4" s="7">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0.11098177988251322</v>
      </c>
      <c r="R4" s="7">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0.475786660934367</v>
      </c>
      <c r="S4" s="7">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6.4971081375491471E-2</v>
      </c>
      <c r="T4" s="7">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0.81149986919379768</v>
      </c>
      <c r="U4" s="7">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4.6893132227434346E-2</v>
      </c>
      <c r="V4" s="7">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5.3055868141065651E-2</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5.6457779569794644</v>
      </c>
      <c r="C2" s="7">
        <f>+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4.8138254120109814</v>
      </c>
      <c r="D2" s="7">
        <f>+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5.3708359397495178</v>
      </c>
      <c r="E2" s="7">
        <f>+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3.0840196630792081</v>
      </c>
      <c r="F2" s="7">
        <f>+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4.2824758380842205</v>
      </c>
      <c r="G2" s="7">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2.2611836098921452</v>
      </c>
      <c r="H2" s="7">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6.5607251936564939E-4</v>
      </c>
      <c r="I2" s="7">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6.4896759096012474E-2</v>
      </c>
      <c r="J2" s="7">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1.9769603379877251E-2</v>
      </c>
      <c r="K2" s="7">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2.0098996549229559E-2</v>
      </c>
      <c r="L2" s="7">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0.17135616769599288</v>
      </c>
      <c r="M2" s="7">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0.10187200694180668</v>
      </c>
      <c r="N2" s="7">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4.3997220767797759E-2</v>
      </c>
      <c r="O2" s="7">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0.1010592625339384</v>
      </c>
      <c r="P2" s="7">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8.899581110210907E-4</v>
      </c>
      <c r="Q2" s="7">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1.1543032621678925E-2</v>
      </c>
      <c r="R2" s="7">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6.2397735463119357</v>
      </c>
      <c r="S2" s="7">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46.028344514812055</v>
      </c>
      <c r="T2" s="7">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0.19243492573125207</v>
      </c>
      <c r="U2" s="7">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3.784087359855093E-3</v>
      </c>
      <c r="V2" s="7">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35.070787547347472</v>
      </c>
    </row>
    <row r="3" spans="1:22" x14ac:dyDescent="0.35">
      <c r="A3" s="5" t="s">
        <v>2</v>
      </c>
      <c r="B3" s="7">
        <f>+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1.7357691403804565</v>
      </c>
      <c r="C3" s="7">
        <f>+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1.4795413093988947</v>
      </c>
      <c r="D3" s="7">
        <f>+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1.6515587663869424</v>
      </c>
      <c r="E3" s="7">
        <f>+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0.96271076324931038</v>
      </c>
      <c r="F3" s="7">
        <f>+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1.3161152315581215</v>
      </c>
      <c r="G3" s="7">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0.69080543766380309</v>
      </c>
      <c r="H3" s="7">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-4.2424458297525121E-6</v>
      </c>
      <c r="I3" s="7">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-9.0336367648742041E-5</v>
      </c>
      <c r="J3" s="7">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-8.7927059679404824E-5</v>
      </c>
      <c r="K3" s="7">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7.9931498131753705E-5</v>
      </c>
      <c r="L3" s="7">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5.2317781880875519E-2</v>
      </c>
      <c r="M3" s="7">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7.7942970207872858E-2</v>
      </c>
      <c r="N3" s="7">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4.8159269861901433E-3</v>
      </c>
      <c r="O3" s="7">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1.9167493820958888E-2</v>
      </c>
      <c r="P3" s="7">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1.6041578493673911E-5</v>
      </c>
      <c r="Q3" s="7">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1.6875776052534799E-3</v>
      </c>
      <c r="R3" s="7">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1.9176371798838965</v>
      </c>
      <c r="S3" s="7">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14.162382319353654</v>
      </c>
      <c r="T3" s="7">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5.9374130290552614E-2</v>
      </c>
      <c r="U3" s="7">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5.6102730769739046E-5</v>
      </c>
      <c r="V3" s="7">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10.786205858460006</v>
      </c>
    </row>
    <row r="4" spans="1:22" x14ac:dyDescent="0.35">
      <c r="A4" s="5" t="s">
        <v>3</v>
      </c>
      <c r="B4" s="7">
        <f>+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3.9100088165990092</v>
      </c>
      <c r="C4" s="7">
        <f>+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3.3342841026120875</v>
      </c>
      <c r="D4" s="7">
        <f>+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3.7192771733625754</v>
      </c>
      <c r="E4" s="7">
        <f>+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2.1213088998298977</v>
      </c>
      <c r="F4" s="7">
        <f>+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2.9663606065260995</v>
      </c>
      <c r="G4" s="7">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1.5703781722283421</v>
      </c>
      <c r="H4" s="7">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6.6031496519540196E-4</v>
      </c>
      <c r="I4" s="7">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6.4987095463661215E-2</v>
      </c>
      <c r="J4" s="7">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1.9857530439556653E-2</v>
      </c>
      <c r="K4" s="7">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2.0019065051097802E-2</v>
      </c>
      <c r="L4" s="7">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0.11903838581511736</v>
      </c>
      <c r="M4" s="7">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2.3929036733933803E-2</v>
      </c>
      <c r="N4" s="7">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3.9181293781607618E-2</v>
      </c>
      <c r="O4" s="7">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8.1891768712979512E-2</v>
      </c>
      <c r="P4" s="7">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8.7391653252741688E-4</v>
      </c>
      <c r="Q4" s="7">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9.8554550164254469E-3</v>
      </c>
      <c r="R4" s="7">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4.3221363664280394</v>
      </c>
      <c r="S4" s="7">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31.865962195458401</v>
      </c>
      <c r="T4" s="7">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0.13306079544069943</v>
      </c>
      <c r="U4" s="7">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3.7279846290853538E-3</v>
      </c>
      <c r="V4" s="7">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24.284581688887474</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-5.6280938549320894</v>
      </c>
      <c r="C2" s="7">
        <f>+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-4.7983764846999275</v>
      </c>
      <c r="D2" s="7">
        <f>+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-5.3518215640252649</v>
      </c>
      <c r="E2" s="7">
        <f>+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-3.0493134088510505</v>
      </c>
      <c r="F2" s="7">
        <f>+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-4.2656358683462967</v>
      </c>
      <c r="G2" s="7">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-2.2460815828727831</v>
      </c>
      <c r="H2" s="7">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-5.9342950048794431E-5</v>
      </c>
      <c r="I2" s="7">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-7.8515511218888948E-3</v>
      </c>
      <c r="J2" s="7">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-4.7989377214848845E-3</v>
      </c>
      <c r="K2" s="7">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-3.7457689560211581E-3</v>
      </c>
      <c r="L2" s="7">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-0.17024192733096891</v>
      </c>
      <c r="M2" s="7">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-1.8077056729479037E-2</v>
      </c>
      <c r="N2" s="7">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-1.7924113424375578E-2</v>
      </c>
      <c r="O2" s="7">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-6.5371082102611638E-2</v>
      </c>
      <c r="P2" s="7">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-1.3025954328793729E-4</v>
      </c>
      <c r="Q2" s="7">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-6.01678752601439E-3</v>
      </c>
      <c r="R2" s="7">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-6.2330917498920151</v>
      </c>
      <c r="S2" s="7">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-46.027952393477491</v>
      </c>
      <c r="T2" s="7">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-0.19093918833513859</v>
      </c>
      <c r="U2" s="7">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-1.1045958423293776E-3</v>
      </c>
      <c r="V2" s="7">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-35.056115341087491</v>
      </c>
    </row>
    <row r="3" spans="1:22" x14ac:dyDescent="0.35">
      <c r="A3" s="5" t="s">
        <v>2</v>
      </c>
      <c r="B3" s="7">
        <f>+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-1.7310702609777264</v>
      </c>
      <c r="C3" s="7">
        <f>+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-1.4757729033135067</v>
      </c>
      <c r="D3" s="7">
        <f>+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-1.6460429345396876</v>
      </c>
      <c r="E3" s="7">
        <f>+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-0.93780026617255408</v>
      </c>
      <c r="F3" s="7">
        <f>+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-1.311836308746092</v>
      </c>
      <c r="G3" s="7">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-0.69000650558159271</v>
      </c>
      <c r="H3" s="7">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-1.5369621616945057E-7</v>
      </c>
      <c r="I3" s="7">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-2.3819996757420712E-8</v>
      </c>
      <c r="J3" s="7">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-1.0249375611225956E-7</v>
      </c>
      <c r="K3" s="7">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-7.0012433524392884E-8</v>
      </c>
      <c r="L3" s="7">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-5.2309341872306112E-2</v>
      </c>
      <c r="M3" s="7">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-5.2798686191086082E-3</v>
      </c>
      <c r="N3" s="7">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-4.4566458933031567E-3</v>
      </c>
      <c r="O3" s="7">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-1.8696204843435059E-2</v>
      </c>
      <c r="P3" s="7">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-4.8659409061137025E-6</v>
      </c>
      <c r="Q3" s="7">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-1.7010958639652677E-3</v>
      </c>
      <c r="R3" s="7">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-1.9176787606953183</v>
      </c>
      <c r="S3" s="7">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-14.162387776213818</v>
      </c>
      <c r="T3" s="7">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-5.8705981090228058E-2</v>
      </c>
      <c r="U3" s="7">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-2.6896179173377105E-6</v>
      </c>
      <c r="V3" s="7">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-10.78589408938932</v>
      </c>
    </row>
    <row r="4" spans="1:22" x14ac:dyDescent="0.35">
      <c r="A4" s="5" t="s">
        <v>3</v>
      </c>
      <c r="B4" s="7">
        <f>+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-3.8970235939543638</v>
      </c>
      <c r="C4" s="7">
        <f>+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-3.3226035813864216</v>
      </c>
      <c r="D4" s="7">
        <f>+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-3.7057786294855779</v>
      </c>
      <c r="E4" s="7">
        <f>+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-2.1115131426784957</v>
      </c>
      <c r="F4" s="7">
        <f>+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-2.9537995596002053</v>
      </c>
      <c r="G4" s="7">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-1.5560750772911904</v>
      </c>
      <c r="H4" s="7">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-5.9189253832624982E-5</v>
      </c>
      <c r="I4" s="7">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-7.8515273018921368E-3</v>
      </c>
      <c r="J4" s="7">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-4.798835227728772E-3</v>
      </c>
      <c r="K4" s="7">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-3.7456989435876338E-3</v>
      </c>
      <c r="L4" s="7">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-0.11793258545866278</v>
      </c>
      <c r="M4" s="7">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-1.2797188110370429E-2</v>
      </c>
      <c r="N4" s="7">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-1.3467467531072422E-2</v>
      </c>
      <c r="O4" s="7">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-4.6674877259176586E-2</v>
      </c>
      <c r="P4" s="7">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-1.253936023818236E-4</v>
      </c>
      <c r="Q4" s="7">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-4.315691662049123E-3</v>
      </c>
      <c r="R4" s="7">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-4.3154129891966964</v>
      </c>
      <c r="S4" s="7">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-31.865564617263676</v>
      </c>
      <c r="T4" s="7">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-0.13223320724491053</v>
      </c>
      <c r="U4" s="7">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-1.1019062244120399E-3</v>
      </c>
      <c r="V4" s="7">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-24.270221251698182</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0.17941229431666991</v>
      </c>
      <c r="C2" s="7">
        <f>+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0.19106465001760295</v>
      </c>
      <c r="D2" s="7">
        <f>+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0.17510500735598747</v>
      </c>
      <c r="E2" s="7">
        <f>+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0.21594693021278374</v>
      </c>
      <c r="F2" s="7">
        <f>+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0.13453096146871146</v>
      </c>
      <c r="G2" s="7">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4.5896950736640102E-2</v>
      </c>
      <c r="H2" s="7">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2.2764133215040466E-3</v>
      </c>
      <c r="I2" s="7">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0.62822691440113854</v>
      </c>
      <c r="J2" s="7">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-0.18661699354264624</v>
      </c>
      <c r="K2" s="7">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4.6817556250994131E-2</v>
      </c>
      <c r="L2" s="7">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4.9173074957409692E-3</v>
      </c>
      <c r="M2" s="7">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7.4522308156881184E-2</v>
      </c>
      <c r="N2" s="7">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8.5088241496253297E-2</v>
      </c>
      <c r="O2" s="7">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0.11010693353934174</v>
      </c>
      <c r="P2" s="7">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6.7565730625307907E-2</v>
      </c>
      <c r="Q2" s="7">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0.13782752355843039</v>
      </c>
      <c r="R2" s="7">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0.63163476501495774</v>
      </c>
      <c r="S2" s="7">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8.3482036143116542E-2</v>
      </c>
      <c r="T2" s="7">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1.0122868903249342</v>
      </c>
      <c r="U2" s="7">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5.9496814075125304E-2</v>
      </c>
      <c r="V2" s="7">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6.7067317468998758E-2</v>
      </c>
    </row>
    <row r="3" spans="1:22" x14ac:dyDescent="0.35">
      <c r="A3" s="5" t="s">
        <v>2</v>
      </c>
      <c r="B3" s="7">
        <f>+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3.9304066491977888E-2</v>
      </c>
      <c r="C3" s="7">
        <f>+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4.1039640206494282E-2</v>
      </c>
      <c r="D3" s="7">
        <f>+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3.828153488538464E-2</v>
      </c>
      <c r="E3" s="7">
        <f>+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5.0938049200489929E-2</v>
      </c>
      <c r="F3" s="7">
        <f>+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2.938464769422696E-2</v>
      </c>
      <c r="G3" s="7">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9.3113595062142493E-3</v>
      </c>
      <c r="H3" s="7">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4.7137351058894469E-4</v>
      </c>
      <c r="I3" s="7">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0.13806881471603122</v>
      </c>
      <c r="J3" s="7">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-2.5506257243049179E-2</v>
      </c>
      <c r="K3" s="7">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9.221413166143588E-3</v>
      </c>
      <c r="L3" s="7">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1.0154755738716326E-3</v>
      </c>
      <c r="M3" s="7">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1.5834291439132449E-2</v>
      </c>
      <c r="N3" s="7">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1.6703002473638456E-2</v>
      </c>
      <c r="O3" s="7">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2.1453043995224765E-2</v>
      </c>
      <c r="P3" s="7">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1.3685591902956776E-2</v>
      </c>
      <c r="Q3" s="7">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2.6845743675917147E-2</v>
      </c>
      <c r="R3" s="7">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0.15584810408059066</v>
      </c>
      <c r="S3" s="7">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1.8510954767625053E-2</v>
      </c>
      <c r="T3" s="7">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0.20078702113113647</v>
      </c>
      <c r="U3" s="7">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1.2603681847690945E-2</v>
      </c>
      <c r="V3" s="7">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1.4011449327933103E-2</v>
      </c>
    </row>
    <row r="4" spans="1:22" x14ac:dyDescent="0.35">
      <c r="A4" s="5" t="s">
        <v>3</v>
      </c>
      <c r="B4" s="7">
        <f>+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0.14010822782469201</v>
      </c>
      <c r="C4" s="7">
        <f>+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0.15002500981110869</v>
      </c>
      <c r="D4" s="7">
        <f>+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0.13682347247060286</v>
      </c>
      <c r="E4" s="7">
        <f>+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0.16500888101229377</v>
      </c>
      <c r="F4" s="7">
        <f>+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0.1051463137744845</v>
      </c>
      <c r="G4" s="7">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3.6585591230425846E-2</v>
      </c>
      <c r="H4" s="7">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1.8050398109151016E-3</v>
      </c>
      <c r="I4" s="7">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0.49015809968510726</v>
      </c>
      <c r="J4" s="7">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-0.16111073629959705</v>
      </c>
      <c r="K4" s="7">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3.7596143084850542E-2</v>
      </c>
      <c r="L4" s="7">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3.9018319218693362E-3</v>
      </c>
      <c r="M4" s="7">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5.8688016717748724E-2</v>
      </c>
      <c r="N4" s="7">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6.8385239022614841E-2</v>
      </c>
      <c r="O4" s="7">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8.8653889544116973E-2</v>
      </c>
      <c r="P4" s="7">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5.3880138722351131E-2</v>
      </c>
      <c r="Q4" s="7">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0.11098177988251322</v>
      </c>
      <c r="R4" s="7">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0.475786660934367</v>
      </c>
      <c r="S4" s="7">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6.4971081375491471E-2</v>
      </c>
      <c r="T4" s="7">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0.81149986919379768</v>
      </c>
      <c r="U4" s="7">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4.6893132227434346E-2</v>
      </c>
      <c r="V4" s="7">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5.3055868141065651E-2</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5.6457779569794644</v>
      </c>
      <c r="C2" s="7">
        <f>+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4.8138254120109814</v>
      </c>
      <c r="D2" s="7">
        <f>+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5.3708359397495178</v>
      </c>
      <c r="E2" s="7">
        <f>+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3.0840196630792081</v>
      </c>
      <c r="F2" s="7">
        <f>+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4.2824758380842205</v>
      </c>
      <c r="G2" s="7">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2.2611836098921452</v>
      </c>
      <c r="H2" s="7">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6.5607251936564939E-4</v>
      </c>
      <c r="I2" s="7">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6.4896759096012474E-2</v>
      </c>
      <c r="J2" s="7">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1.9769603379877251E-2</v>
      </c>
      <c r="K2" s="7">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2.0098996549229559E-2</v>
      </c>
      <c r="L2" s="7">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0.17135616769599288</v>
      </c>
      <c r="M2" s="7">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0.10187200694180668</v>
      </c>
      <c r="N2" s="7">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4.3997220767797759E-2</v>
      </c>
      <c r="O2" s="7">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0.1010592625339384</v>
      </c>
      <c r="P2" s="7">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8.899581110210907E-4</v>
      </c>
      <c r="Q2" s="7">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1.1543032621678925E-2</v>
      </c>
      <c r="R2" s="7">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6.2397735463119357</v>
      </c>
      <c r="S2" s="7">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46.028344514812055</v>
      </c>
      <c r="T2" s="7">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0.19243492573125207</v>
      </c>
      <c r="U2" s="7">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3.784087359855093E-3</v>
      </c>
      <c r="V2" s="7">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35.070787547347472</v>
      </c>
    </row>
    <row r="3" spans="1:22" x14ac:dyDescent="0.35">
      <c r="A3" s="5" t="s">
        <v>2</v>
      </c>
      <c r="B3" s="7">
        <f>+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1.7357691403804565</v>
      </c>
      <c r="C3" s="7">
        <f>+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1.4795413093988947</v>
      </c>
      <c r="D3" s="7">
        <f>+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1.6515587663869424</v>
      </c>
      <c r="E3" s="7">
        <f>+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0.96271076324931038</v>
      </c>
      <c r="F3" s="7">
        <f>+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1.3161152315581215</v>
      </c>
      <c r="G3" s="7">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0.69080543766380309</v>
      </c>
      <c r="H3" s="7">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-4.2424458297525121E-6</v>
      </c>
      <c r="I3" s="7">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-9.0336367648742041E-5</v>
      </c>
      <c r="J3" s="7">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-8.7927059679404824E-5</v>
      </c>
      <c r="K3" s="7">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7.9931498131753705E-5</v>
      </c>
      <c r="L3" s="7">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5.2317781880875519E-2</v>
      </c>
      <c r="M3" s="7">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7.7942970207872858E-2</v>
      </c>
      <c r="N3" s="7">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4.8159269861901433E-3</v>
      </c>
      <c r="O3" s="7">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1.9167493820958888E-2</v>
      </c>
      <c r="P3" s="7">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1.6041578493673911E-5</v>
      </c>
      <c r="Q3" s="7">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1.6875776052534799E-3</v>
      </c>
      <c r="R3" s="7">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1.9176371798838965</v>
      </c>
      <c r="S3" s="7">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14.162382319353654</v>
      </c>
      <c r="T3" s="7">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5.9374130290552614E-2</v>
      </c>
      <c r="U3" s="7">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5.6102730769739046E-5</v>
      </c>
      <c r="V3" s="7">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10.786205858460006</v>
      </c>
    </row>
    <row r="4" spans="1:22" x14ac:dyDescent="0.35">
      <c r="A4" s="5" t="s">
        <v>3</v>
      </c>
      <c r="B4" s="7">
        <f>+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3.9100088165990092</v>
      </c>
      <c r="C4" s="7">
        <f>+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3.3342841026120875</v>
      </c>
      <c r="D4" s="7">
        <f>+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3.7192771733625754</v>
      </c>
      <c r="E4" s="7">
        <f>+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2.1213088998298977</v>
      </c>
      <c r="F4" s="7">
        <f>+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2.9663606065260995</v>
      </c>
      <c r="G4" s="7">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1.5703781722283421</v>
      </c>
      <c r="H4" s="7">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6.6031496519540196E-4</v>
      </c>
      <c r="I4" s="7">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6.4987095463661215E-2</v>
      </c>
      <c r="J4" s="7">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1.9857530439556653E-2</v>
      </c>
      <c r="K4" s="7">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2.0019065051097802E-2</v>
      </c>
      <c r="L4" s="7">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0.11903838581511736</v>
      </c>
      <c r="M4" s="7">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2.3929036733933803E-2</v>
      </c>
      <c r="N4" s="7">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3.9181293781607618E-2</v>
      </c>
      <c r="O4" s="7">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8.1891768712979512E-2</v>
      </c>
      <c r="P4" s="7">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8.7391653252741688E-4</v>
      </c>
      <c r="Q4" s="7">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9.8554550164254469E-3</v>
      </c>
      <c r="R4" s="7">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4.3221363664280394</v>
      </c>
      <c r="S4" s="7">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31.865962195458401</v>
      </c>
      <c r="T4" s="7">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0.13306079544069943</v>
      </c>
      <c r="U4" s="7">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3.7279846290853538E-3</v>
      </c>
      <c r="V4" s="7">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24.284581688887474</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-5.6280938549320894</v>
      </c>
      <c r="C2" s="7">
        <f>+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-4.7983764846999275</v>
      </c>
      <c r="D2" s="7">
        <f>+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-5.3518215640252649</v>
      </c>
      <c r="E2" s="7">
        <f>+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-3.0493134088510505</v>
      </c>
      <c r="F2" s="7">
        <f>+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-4.2656358683462967</v>
      </c>
      <c r="G2" s="7">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-2.2460815828727831</v>
      </c>
      <c r="H2" s="7">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-5.9342950048794431E-5</v>
      </c>
      <c r="I2" s="7">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-7.8515511218888948E-3</v>
      </c>
      <c r="J2" s="7">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-4.7989377214848845E-3</v>
      </c>
      <c r="K2" s="7">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-3.7457689560211581E-3</v>
      </c>
      <c r="L2" s="7">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-0.17024192733096891</v>
      </c>
      <c r="M2" s="7">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-1.8077056729479037E-2</v>
      </c>
      <c r="N2" s="7">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-1.7924113424375578E-2</v>
      </c>
      <c r="O2" s="7">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-6.5371082102611638E-2</v>
      </c>
      <c r="P2" s="7">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-1.3025954328793729E-4</v>
      </c>
      <c r="Q2" s="7">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-6.01678752601439E-3</v>
      </c>
      <c r="R2" s="7">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-6.2330917498920151</v>
      </c>
      <c r="S2" s="7">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-46.027952393477491</v>
      </c>
      <c r="T2" s="7">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-0.19093918833513859</v>
      </c>
      <c r="U2" s="7">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-1.1045958423293776E-3</v>
      </c>
      <c r="V2" s="7">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-35.056115341087491</v>
      </c>
    </row>
    <row r="3" spans="1:22" x14ac:dyDescent="0.35">
      <c r="A3" s="5" t="s">
        <v>2</v>
      </c>
      <c r="B3" s="7">
        <f>+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-1.7310702609777264</v>
      </c>
      <c r="C3" s="7">
        <f>+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-1.4757729033135067</v>
      </c>
      <c r="D3" s="7">
        <f>+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-1.6460429345396876</v>
      </c>
      <c r="E3" s="7">
        <f>+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-0.93780026617255408</v>
      </c>
      <c r="F3" s="7">
        <f>+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-1.311836308746092</v>
      </c>
      <c r="G3" s="7">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-0.69000650558159271</v>
      </c>
      <c r="H3" s="7">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-1.5369621616945057E-7</v>
      </c>
      <c r="I3" s="7">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-2.3819996757420712E-8</v>
      </c>
      <c r="J3" s="7">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-1.0249375611225956E-7</v>
      </c>
      <c r="K3" s="7">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-7.0012433524392884E-8</v>
      </c>
      <c r="L3" s="7">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-5.2309341872306112E-2</v>
      </c>
      <c r="M3" s="7">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-5.2798686191086082E-3</v>
      </c>
      <c r="N3" s="7">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-4.4566458933031567E-3</v>
      </c>
      <c r="O3" s="7">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-1.8696204843435059E-2</v>
      </c>
      <c r="P3" s="7">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-4.8659409061137025E-6</v>
      </c>
      <c r="Q3" s="7">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-1.7010958639652677E-3</v>
      </c>
      <c r="R3" s="7">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-1.9176787606953183</v>
      </c>
      <c r="S3" s="7">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-14.162387776213818</v>
      </c>
      <c r="T3" s="7">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-5.8705981090228058E-2</v>
      </c>
      <c r="U3" s="7">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-2.6896179173377105E-6</v>
      </c>
      <c r="V3" s="7">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-10.78589408938932</v>
      </c>
    </row>
    <row r="4" spans="1:22" x14ac:dyDescent="0.35">
      <c r="A4" s="5" t="s">
        <v>3</v>
      </c>
      <c r="B4" s="7">
        <f>+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-3.8970235939543638</v>
      </c>
      <c r="C4" s="7">
        <f>+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-3.3226035813864216</v>
      </c>
      <c r="D4" s="7">
        <f>+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-3.7057786294855779</v>
      </c>
      <c r="E4" s="7">
        <f>+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-2.1115131426784957</v>
      </c>
      <c r="F4" s="7">
        <f>+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-2.9537995596002053</v>
      </c>
      <c r="G4" s="7">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-1.5560750772911904</v>
      </c>
      <c r="H4" s="7">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-5.9189253832624982E-5</v>
      </c>
      <c r="I4" s="7">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-7.8515273018921368E-3</v>
      </c>
      <c r="J4" s="7">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-4.798835227728772E-3</v>
      </c>
      <c r="K4" s="7">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-3.7456989435876338E-3</v>
      </c>
      <c r="L4" s="7">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-0.11793258545866278</v>
      </c>
      <c r="M4" s="7">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-1.2797188110370429E-2</v>
      </c>
      <c r="N4" s="7">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-1.3467467531072422E-2</v>
      </c>
      <c r="O4" s="7">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-4.6674877259176586E-2</v>
      </c>
      <c r="P4" s="7">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-1.253936023818236E-4</v>
      </c>
      <c r="Q4" s="7">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-4.315691662049123E-3</v>
      </c>
      <c r="R4" s="7">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-4.3154129891966964</v>
      </c>
      <c r="S4" s="7">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-31.865564617263676</v>
      </c>
      <c r="T4" s="7">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-0.13223320724491053</v>
      </c>
      <c r="U4" s="7">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-1.1019062244120399E-3</v>
      </c>
      <c r="V4" s="7">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-24.270221251698182</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0.17941229431666991</v>
      </c>
      <c r="C2" s="7">
        <f>+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0.19106465001760295</v>
      </c>
      <c r="D2" s="7">
        <f>+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0.17510500735598747</v>
      </c>
      <c r="E2" s="7">
        <f>+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0.21594693021278374</v>
      </c>
      <c r="F2" s="7">
        <f>+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0.13453096146871146</v>
      </c>
      <c r="G2" s="7">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4.5896950736640102E-2</v>
      </c>
      <c r="H2" s="7">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2.2764133215040466E-3</v>
      </c>
      <c r="I2" s="7">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0.62822691440113854</v>
      </c>
      <c r="J2" s="7">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-0.18661699354264624</v>
      </c>
      <c r="K2" s="7">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4.6817556250994131E-2</v>
      </c>
      <c r="L2" s="7">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4.9173074957409692E-3</v>
      </c>
      <c r="M2" s="7">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7.4522308156881184E-2</v>
      </c>
      <c r="N2" s="7">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8.5088241496253297E-2</v>
      </c>
      <c r="O2" s="7">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0.11010693353934174</v>
      </c>
      <c r="P2" s="7">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6.7565730625307907E-2</v>
      </c>
      <c r="Q2" s="7">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0.13782752355843039</v>
      </c>
      <c r="R2" s="7">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0.63163476501495774</v>
      </c>
      <c r="S2" s="7">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8.3482036143116542E-2</v>
      </c>
      <c r="T2" s="7">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1.0122868903249342</v>
      </c>
      <c r="U2" s="7">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5.9496814075125304E-2</v>
      </c>
      <c r="V2" s="7">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6.7067317468998758E-2</v>
      </c>
    </row>
    <row r="3" spans="1:22" x14ac:dyDescent="0.35">
      <c r="A3" s="5" t="s">
        <v>2</v>
      </c>
      <c r="B3" s="7">
        <f>+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3.9304066491977888E-2</v>
      </c>
      <c r="C3" s="7">
        <f>+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4.1039640206494282E-2</v>
      </c>
      <c r="D3" s="7">
        <f>+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3.828153488538464E-2</v>
      </c>
      <c r="E3" s="7">
        <f>+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5.0938049200489929E-2</v>
      </c>
      <c r="F3" s="7">
        <f>+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2.938464769422696E-2</v>
      </c>
      <c r="G3" s="7">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9.3113595062142493E-3</v>
      </c>
      <c r="H3" s="7">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4.7137351058894469E-4</v>
      </c>
      <c r="I3" s="7">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0.13806881471603122</v>
      </c>
      <c r="J3" s="7">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-2.5506257243049179E-2</v>
      </c>
      <c r="K3" s="7">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9.221413166143588E-3</v>
      </c>
      <c r="L3" s="7">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1.0154755738716326E-3</v>
      </c>
      <c r="M3" s="7">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1.5834291439132449E-2</v>
      </c>
      <c r="N3" s="7">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1.6703002473638456E-2</v>
      </c>
      <c r="O3" s="7">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2.1453043995224765E-2</v>
      </c>
      <c r="P3" s="7">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1.3685591902956776E-2</v>
      </c>
      <c r="Q3" s="7">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2.6845743675917147E-2</v>
      </c>
      <c r="R3" s="7">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0.15584810408059066</v>
      </c>
      <c r="S3" s="7">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1.8510954767625053E-2</v>
      </c>
      <c r="T3" s="7">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0.20078702113113647</v>
      </c>
      <c r="U3" s="7">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1.2603681847690945E-2</v>
      </c>
      <c r="V3" s="7">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1.4011449327933103E-2</v>
      </c>
    </row>
    <row r="4" spans="1:22" x14ac:dyDescent="0.35">
      <c r="A4" s="5" t="s">
        <v>3</v>
      </c>
      <c r="B4" s="7">
        <f>+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0.14010822782469201</v>
      </c>
      <c r="C4" s="7">
        <f>+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0.15002500981110869</v>
      </c>
      <c r="D4" s="7">
        <f>+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0.13682347247060286</v>
      </c>
      <c r="E4" s="7">
        <f>+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0.16500888101229377</v>
      </c>
      <c r="F4" s="7">
        <f>+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0.1051463137744845</v>
      </c>
      <c r="G4" s="7">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3.6585591230425846E-2</v>
      </c>
      <c r="H4" s="7">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1.8050398109151016E-3</v>
      </c>
      <c r="I4" s="7">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0.49015809968510726</v>
      </c>
      <c r="J4" s="7">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-0.16111073629959705</v>
      </c>
      <c r="K4" s="7">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3.7596143084850542E-2</v>
      </c>
      <c r="L4" s="7">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3.9018319218693362E-3</v>
      </c>
      <c r="M4" s="7">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5.8688016717748724E-2</v>
      </c>
      <c r="N4" s="7">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6.8385239022614841E-2</v>
      </c>
      <c r="O4" s="7">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8.8653889544116973E-2</v>
      </c>
      <c r="P4" s="7">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5.3880138722351131E-2</v>
      </c>
      <c r="Q4" s="7">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0.11098177988251322</v>
      </c>
      <c r="R4" s="7">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0.475786660934367</v>
      </c>
      <c r="S4" s="7">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6.4971081375491471E-2</v>
      </c>
      <c r="T4" s="7">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0.81149986919379768</v>
      </c>
      <c r="U4" s="7">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4.6893132227434346E-2</v>
      </c>
      <c r="V4" s="7">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5.3055868141065651E-2</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5.6457779569794644</v>
      </c>
      <c r="C2" s="7">
        <f>+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4.8138254120109814</v>
      </c>
      <c r="D2" s="7">
        <f>+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5.3708359397495178</v>
      </c>
      <c r="E2" s="7">
        <f>+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3.0840196630792081</v>
      </c>
      <c r="F2" s="7">
        <f>+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4.2824758380842205</v>
      </c>
      <c r="G2" s="7">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2.2611836098921452</v>
      </c>
      <c r="H2" s="7">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6.5607251936564939E-4</v>
      </c>
      <c r="I2" s="7">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6.4896759096012474E-2</v>
      </c>
      <c r="J2" s="7">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1.9769603379877251E-2</v>
      </c>
      <c r="K2" s="7">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2.0098996549229559E-2</v>
      </c>
      <c r="L2" s="7">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0.17135616769599288</v>
      </c>
      <c r="M2" s="7">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0.10187200694180668</v>
      </c>
      <c r="N2" s="7">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4.3997220767797759E-2</v>
      </c>
      <c r="O2" s="7">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0.1010592625339384</v>
      </c>
      <c r="P2" s="7">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8.899581110210907E-4</v>
      </c>
      <c r="Q2" s="7">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1.1543032621678925E-2</v>
      </c>
      <c r="R2" s="7">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6.2397735463119357</v>
      </c>
      <c r="S2" s="7">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46.028344514812055</v>
      </c>
      <c r="T2" s="7">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0.19243492573125207</v>
      </c>
      <c r="U2" s="7">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3.784087359855093E-3</v>
      </c>
      <c r="V2" s="7">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35.070787547347472</v>
      </c>
    </row>
    <row r="3" spans="1:22" x14ac:dyDescent="0.35">
      <c r="A3" s="5" t="s">
        <v>2</v>
      </c>
      <c r="B3" s="7">
        <f>+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1.7357691403804565</v>
      </c>
      <c r="C3" s="7">
        <f>+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1.4795413093988947</v>
      </c>
      <c r="D3" s="7">
        <f>+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1.6515587663869424</v>
      </c>
      <c r="E3" s="7">
        <f>+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0.96271076324931038</v>
      </c>
      <c r="F3" s="7">
        <f>+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1.3161152315581215</v>
      </c>
      <c r="G3" s="7">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0.69080543766380309</v>
      </c>
      <c r="H3" s="7">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-4.2424458297525121E-6</v>
      </c>
      <c r="I3" s="7">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-9.0336367648742041E-5</v>
      </c>
      <c r="J3" s="7">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-8.7927059679404824E-5</v>
      </c>
      <c r="K3" s="7">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7.9931498131753705E-5</v>
      </c>
      <c r="L3" s="7">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5.2317781880875519E-2</v>
      </c>
      <c r="M3" s="7">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7.7942970207872858E-2</v>
      </c>
      <c r="N3" s="7">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4.8159269861901433E-3</v>
      </c>
      <c r="O3" s="7">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1.9167493820958888E-2</v>
      </c>
      <c r="P3" s="7">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1.6041578493673911E-5</v>
      </c>
      <c r="Q3" s="7">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1.6875776052534799E-3</v>
      </c>
      <c r="R3" s="7">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1.9176371798838965</v>
      </c>
      <c r="S3" s="7">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14.162382319353654</v>
      </c>
      <c r="T3" s="7">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5.9374130290552614E-2</v>
      </c>
      <c r="U3" s="7">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5.6102730769739046E-5</v>
      </c>
      <c r="V3" s="7">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10.786205858460006</v>
      </c>
    </row>
    <row r="4" spans="1:22" x14ac:dyDescent="0.35">
      <c r="A4" s="5" t="s">
        <v>3</v>
      </c>
      <c r="B4" s="7">
        <f>+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3.9100088165990092</v>
      </c>
      <c r="C4" s="7">
        <f>+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3.3342841026120875</v>
      </c>
      <c r="D4" s="7">
        <f>+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3.7192771733625754</v>
      </c>
      <c r="E4" s="7">
        <f>+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2.1213088998298977</v>
      </c>
      <c r="F4" s="7">
        <f>+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2.9663606065260995</v>
      </c>
      <c r="G4" s="7">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1.5703781722283421</v>
      </c>
      <c r="H4" s="7">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6.6031496519540196E-4</v>
      </c>
      <c r="I4" s="7">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6.4987095463661215E-2</v>
      </c>
      <c r="J4" s="7">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1.9857530439556653E-2</v>
      </c>
      <c r="K4" s="7">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2.0019065051097802E-2</v>
      </c>
      <c r="L4" s="7">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0.11903838581511736</v>
      </c>
      <c r="M4" s="7">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2.3929036733933803E-2</v>
      </c>
      <c r="N4" s="7">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3.9181293781607618E-2</v>
      </c>
      <c r="O4" s="7">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8.1891768712979512E-2</v>
      </c>
      <c r="P4" s="7">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8.7391653252741688E-4</v>
      </c>
      <c r="Q4" s="7">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9.8554550164254469E-3</v>
      </c>
      <c r="R4" s="7">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4.3221363664280394</v>
      </c>
      <c r="S4" s="7">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31.865962195458401</v>
      </c>
      <c r="T4" s="7">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0.13306079544069943</v>
      </c>
      <c r="U4" s="7">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3.7279846290853538E-3</v>
      </c>
      <c r="V4" s="7">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24.284581688887474</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-5.6280938549320894</v>
      </c>
      <c r="C2" s="7">
        <f>+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-4.7983764846999275</v>
      </c>
      <c r="D2" s="7">
        <f>+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-5.3518215640252649</v>
      </c>
      <c r="E2" s="7">
        <f>+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-3.0493134088510505</v>
      </c>
      <c r="F2" s="7">
        <f>+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-4.2656358683462967</v>
      </c>
      <c r="G2" s="7">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-2.2460815828727831</v>
      </c>
      <c r="H2" s="7">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-5.9342950048794431E-5</v>
      </c>
      <c r="I2" s="7">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-7.8515511218888948E-3</v>
      </c>
      <c r="J2" s="7">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-4.7989377214848845E-3</v>
      </c>
      <c r="K2" s="7">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-3.7457689560211581E-3</v>
      </c>
      <c r="L2" s="7">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-0.17024192733096891</v>
      </c>
      <c r="M2" s="7">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-1.8077056729479037E-2</v>
      </c>
      <c r="N2" s="7">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-1.7924113424375578E-2</v>
      </c>
      <c r="O2" s="7">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-6.5371082102611638E-2</v>
      </c>
      <c r="P2" s="7">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-1.3025954328793729E-4</v>
      </c>
      <c r="Q2" s="7">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-6.01678752601439E-3</v>
      </c>
      <c r="R2" s="7">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-6.2330917498920151</v>
      </c>
      <c r="S2" s="7">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-46.027952393477491</v>
      </c>
      <c r="T2" s="7">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-0.19093918833513859</v>
      </c>
      <c r="U2" s="7">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-1.1045958423293776E-3</v>
      </c>
      <c r="V2" s="7">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-35.056115341087491</v>
      </c>
    </row>
    <row r="3" spans="1:22" x14ac:dyDescent="0.35">
      <c r="A3" s="5" t="s">
        <v>2</v>
      </c>
      <c r="B3" s="7">
        <f>+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-1.7310702609777264</v>
      </c>
      <c r="C3" s="7">
        <f>+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-1.4757729033135067</v>
      </c>
      <c r="D3" s="7">
        <f>+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-1.6460429345396876</v>
      </c>
      <c r="E3" s="7">
        <f>+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-0.93780026617255408</v>
      </c>
      <c r="F3" s="7">
        <f>+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-1.311836308746092</v>
      </c>
      <c r="G3" s="7">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-0.69000650558159271</v>
      </c>
      <c r="H3" s="7">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-1.5369621616945057E-7</v>
      </c>
      <c r="I3" s="7">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-2.3819996757420712E-8</v>
      </c>
      <c r="J3" s="7">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-1.0249375611225956E-7</v>
      </c>
      <c r="K3" s="7">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-7.0012433524392884E-8</v>
      </c>
      <c r="L3" s="7">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-5.2309341872306112E-2</v>
      </c>
      <c r="M3" s="7">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-5.2798686191086082E-3</v>
      </c>
      <c r="N3" s="7">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-4.4566458933031567E-3</v>
      </c>
      <c r="O3" s="7">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-1.8696204843435059E-2</v>
      </c>
      <c r="P3" s="7">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-4.8659409061137025E-6</v>
      </c>
      <c r="Q3" s="7">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-1.7010958639652677E-3</v>
      </c>
      <c r="R3" s="7">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-1.9176787606953183</v>
      </c>
      <c r="S3" s="7">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-14.162387776213818</v>
      </c>
      <c r="T3" s="7">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-5.8705981090228058E-2</v>
      </c>
      <c r="U3" s="7">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-2.6896179173377105E-6</v>
      </c>
      <c r="V3" s="7">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-10.78589408938932</v>
      </c>
    </row>
    <row r="4" spans="1:22" x14ac:dyDescent="0.35">
      <c r="A4" s="5" t="s">
        <v>3</v>
      </c>
      <c r="B4" s="7">
        <f>+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-3.8970235939543638</v>
      </c>
      <c r="C4" s="7">
        <f>+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-3.3226035813864216</v>
      </c>
      <c r="D4" s="7">
        <f>+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-3.7057786294855779</v>
      </c>
      <c r="E4" s="7">
        <f>+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-2.1115131426784957</v>
      </c>
      <c r="F4" s="7">
        <f>+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-2.9537995596002053</v>
      </c>
      <c r="G4" s="7">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-1.5560750772911904</v>
      </c>
      <c r="H4" s="7">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-5.9189253832624982E-5</v>
      </c>
      <c r="I4" s="7">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-7.8515273018921368E-3</v>
      </c>
      <c r="J4" s="7">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-4.798835227728772E-3</v>
      </c>
      <c r="K4" s="7">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-3.7456989435876338E-3</v>
      </c>
      <c r="L4" s="7">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-0.11793258545866278</v>
      </c>
      <c r="M4" s="7">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-1.2797188110370429E-2</v>
      </c>
      <c r="N4" s="7">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-1.3467467531072422E-2</v>
      </c>
      <c r="O4" s="7">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-4.6674877259176586E-2</v>
      </c>
      <c r="P4" s="7">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-1.253936023818236E-4</v>
      </c>
      <c r="Q4" s="7">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-4.315691662049123E-3</v>
      </c>
      <c r="R4" s="7">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-4.3154129891966964</v>
      </c>
      <c r="S4" s="7">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-31.865564617263676</v>
      </c>
      <c r="T4" s="7">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-0.13223320724491053</v>
      </c>
      <c r="U4" s="7">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-1.1019062244120399E-3</v>
      </c>
      <c r="V4" s="7">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-24.270221251698182</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0.17941229431666991</v>
      </c>
      <c r="C2" s="7">
        <f>+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0.19106465001760295</v>
      </c>
      <c r="D2" s="7">
        <f>+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0.17510500735598747</v>
      </c>
      <c r="E2" s="7">
        <f>+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0.21594693021278374</v>
      </c>
      <c r="F2" s="7">
        <f>+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0.13453096146871146</v>
      </c>
      <c r="G2" s="7">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4.5896950736640102E-2</v>
      </c>
      <c r="H2" s="7">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2.2764133215040466E-3</v>
      </c>
      <c r="I2" s="7">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0.62822691440113854</v>
      </c>
      <c r="J2" s="7">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-0.18661699354264624</v>
      </c>
      <c r="K2" s="7">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4.6817556250994131E-2</v>
      </c>
      <c r="L2" s="7">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4.9173074957409692E-3</v>
      </c>
      <c r="M2" s="7">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7.4522308156881184E-2</v>
      </c>
      <c r="N2" s="7">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8.5088241496253297E-2</v>
      </c>
      <c r="O2" s="7">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0.11010693353934174</v>
      </c>
      <c r="P2" s="7">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6.7565730625307907E-2</v>
      </c>
      <c r="Q2" s="7">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0.13782752355843039</v>
      </c>
      <c r="R2" s="7">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0.63163476501495774</v>
      </c>
      <c r="S2" s="7">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8.3482036143116542E-2</v>
      </c>
      <c r="T2" s="7">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1.0122868903249342</v>
      </c>
      <c r="U2" s="7">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5.9496814075125304E-2</v>
      </c>
      <c r="V2" s="7">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6.7067317468998758E-2</v>
      </c>
    </row>
    <row r="3" spans="1:22" x14ac:dyDescent="0.35">
      <c r="A3" s="5" t="s">
        <v>2</v>
      </c>
      <c r="B3" s="7">
        <f>+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3.9304066491977888E-2</v>
      </c>
      <c r="C3" s="7">
        <f>+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4.1039640206494282E-2</v>
      </c>
      <c r="D3" s="7">
        <f>+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3.828153488538464E-2</v>
      </c>
      <c r="E3" s="7">
        <f>+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5.0938049200489929E-2</v>
      </c>
      <c r="F3" s="7">
        <f>+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2.938464769422696E-2</v>
      </c>
      <c r="G3" s="7">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9.3113595062142493E-3</v>
      </c>
      <c r="H3" s="7">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4.7137351058894469E-4</v>
      </c>
      <c r="I3" s="7">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0.13806881471603122</v>
      </c>
      <c r="J3" s="7">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-2.5506257243049179E-2</v>
      </c>
      <c r="K3" s="7">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9.221413166143588E-3</v>
      </c>
      <c r="L3" s="7">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1.0154755738716326E-3</v>
      </c>
      <c r="M3" s="7">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1.5834291439132449E-2</v>
      </c>
      <c r="N3" s="7">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1.6703002473638456E-2</v>
      </c>
      <c r="O3" s="7">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2.1453043995224765E-2</v>
      </c>
      <c r="P3" s="7">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1.3685591902956776E-2</v>
      </c>
      <c r="Q3" s="7">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2.6845743675917147E-2</v>
      </c>
      <c r="R3" s="7">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0.15584810408059066</v>
      </c>
      <c r="S3" s="7">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1.8510954767625053E-2</v>
      </c>
      <c r="T3" s="7">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0.20078702113113647</v>
      </c>
      <c r="U3" s="7">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1.2603681847690945E-2</v>
      </c>
      <c r="V3" s="7">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1.4011449327933103E-2</v>
      </c>
    </row>
    <row r="4" spans="1:22" x14ac:dyDescent="0.35">
      <c r="A4" s="5" t="s">
        <v>3</v>
      </c>
      <c r="B4" s="7">
        <f>+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0.14010822782469201</v>
      </c>
      <c r="C4" s="7">
        <f>+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0.15002500981110869</v>
      </c>
      <c r="D4" s="7">
        <f>+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0.13682347247060286</v>
      </c>
      <c r="E4" s="7">
        <f>+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0.16500888101229377</v>
      </c>
      <c r="F4" s="7">
        <f>+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0.1051463137744845</v>
      </c>
      <c r="G4" s="7">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3.6585591230425846E-2</v>
      </c>
      <c r="H4" s="7">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1.8050398109151016E-3</v>
      </c>
      <c r="I4" s="7">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0.49015809968510726</v>
      </c>
      <c r="J4" s="7">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-0.16111073629959705</v>
      </c>
      <c r="K4" s="7">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3.7596143084850542E-2</v>
      </c>
      <c r="L4" s="7">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3.9018319218693362E-3</v>
      </c>
      <c r="M4" s="7">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5.8688016717748724E-2</v>
      </c>
      <c r="N4" s="7">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6.8385239022614841E-2</v>
      </c>
      <c r="O4" s="7">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8.8653889544116973E-2</v>
      </c>
      <c r="P4" s="7">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5.3880138722351131E-2</v>
      </c>
      <c r="Q4" s="7">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0.11098177988251322</v>
      </c>
      <c r="R4" s="7">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0.475786660934367</v>
      </c>
      <c r="S4" s="7">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6.4971081375491471E-2</v>
      </c>
      <c r="T4" s="7">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0.81149986919379768</v>
      </c>
      <c r="U4" s="7">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4.6893132227434346E-2</v>
      </c>
      <c r="V4" s="7">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5.3055868141065651E-2</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5.6457779569794644</v>
      </c>
      <c r="C2" s="7">
        <f>+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4.8138254120109814</v>
      </c>
      <c r="D2" s="7">
        <f>+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5.3708359397495178</v>
      </c>
      <c r="E2" s="7">
        <f>+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3.0840196630792081</v>
      </c>
      <c r="F2" s="7">
        <f>+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4.2824758380842205</v>
      </c>
      <c r="G2" s="7">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2.2611836098921452</v>
      </c>
      <c r="H2" s="7">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6.5607251936564939E-4</v>
      </c>
      <c r="I2" s="7">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6.4896759096012474E-2</v>
      </c>
      <c r="J2" s="7">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1.9769603379877251E-2</v>
      </c>
      <c r="K2" s="7">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2.0098996549229559E-2</v>
      </c>
      <c r="L2" s="7">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0.17135616769599288</v>
      </c>
      <c r="M2" s="7">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0.10187200694180668</v>
      </c>
      <c r="N2" s="7">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4.3997220767797759E-2</v>
      </c>
      <c r="O2" s="7">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0.1010592625339384</v>
      </c>
      <c r="P2" s="7">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8.899581110210907E-4</v>
      </c>
      <c r="Q2" s="7">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1.1543032621678925E-2</v>
      </c>
      <c r="R2" s="7">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6.2397735463119357</v>
      </c>
      <c r="S2" s="7">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46.028344514812055</v>
      </c>
      <c r="T2" s="7">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0.19243492573125207</v>
      </c>
      <c r="U2" s="7">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3.784087359855093E-3</v>
      </c>
      <c r="V2" s="7">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35.070787547347472</v>
      </c>
    </row>
    <row r="3" spans="1:22" x14ac:dyDescent="0.35">
      <c r="A3" s="5" t="s">
        <v>2</v>
      </c>
      <c r="B3" s="7">
        <f>+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1.7357691403804565</v>
      </c>
      <c r="C3" s="7">
        <f>+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1.4795413093988947</v>
      </c>
      <c r="D3" s="7">
        <f>+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1.6515587663869424</v>
      </c>
      <c r="E3" s="7">
        <f>+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0.96271076324931038</v>
      </c>
      <c r="F3" s="7">
        <f>+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1.3161152315581215</v>
      </c>
      <c r="G3" s="7">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0.69080543766380309</v>
      </c>
      <c r="H3" s="7">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-4.2424458297525121E-6</v>
      </c>
      <c r="I3" s="7">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-9.0336367648742041E-5</v>
      </c>
      <c r="J3" s="7">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-8.7927059679404824E-5</v>
      </c>
      <c r="K3" s="7">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7.9931498131753705E-5</v>
      </c>
      <c r="L3" s="7">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5.2317781880875519E-2</v>
      </c>
      <c r="M3" s="7">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7.7942970207872858E-2</v>
      </c>
      <c r="N3" s="7">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4.8159269861901433E-3</v>
      </c>
      <c r="O3" s="7">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1.9167493820958888E-2</v>
      </c>
      <c r="P3" s="7">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1.6041578493673911E-5</v>
      </c>
      <c r="Q3" s="7">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1.6875776052534799E-3</v>
      </c>
      <c r="R3" s="7">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1.9176371798838965</v>
      </c>
      <c r="S3" s="7">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14.162382319353654</v>
      </c>
      <c r="T3" s="7">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5.9374130290552614E-2</v>
      </c>
      <c r="U3" s="7">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5.6102730769739046E-5</v>
      </c>
      <c r="V3" s="7">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10.786205858460006</v>
      </c>
    </row>
    <row r="4" spans="1:22" x14ac:dyDescent="0.35">
      <c r="A4" s="5" t="s">
        <v>3</v>
      </c>
      <c r="B4" s="7">
        <f>+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3.9100088165990092</v>
      </c>
      <c r="C4" s="7">
        <f>+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3.3342841026120875</v>
      </c>
      <c r="D4" s="7">
        <f>+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3.7192771733625754</v>
      </c>
      <c r="E4" s="7">
        <f>+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2.1213088998298977</v>
      </c>
      <c r="F4" s="7">
        <f>+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2.9663606065260995</v>
      </c>
      <c r="G4" s="7">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1.5703781722283421</v>
      </c>
      <c r="H4" s="7">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6.6031496519540196E-4</v>
      </c>
      <c r="I4" s="7">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6.4987095463661215E-2</v>
      </c>
      <c r="J4" s="7">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1.9857530439556653E-2</v>
      </c>
      <c r="K4" s="7">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2.0019065051097802E-2</v>
      </c>
      <c r="L4" s="7">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0.11903838581511736</v>
      </c>
      <c r="M4" s="7">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2.3929036733933803E-2</v>
      </c>
      <c r="N4" s="7">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3.9181293781607618E-2</v>
      </c>
      <c r="O4" s="7">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8.1891768712979512E-2</v>
      </c>
      <c r="P4" s="7">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8.7391653252741688E-4</v>
      </c>
      <c r="Q4" s="7">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9.8554550164254469E-3</v>
      </c>
      <c r="R4" s="7">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4.3221363664280394</v>
      </c>
      <c r="S4" s="7">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31.865962195458401</v>
      </c>
      <c r="T4" s="7">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0.13306079544069943</v>
      </c>
      <c r="U4" s="7">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3.7279846290853538E-3</v>
      </c>
      <c r="V4" s="7">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24.284581688887474</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-5.6280938549320894</v>
      </c>
      <c r="C2" s="7">
        <f>+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-4.7983764846999275</v>
      </c>
      <c r="D2" s="7">
        <f>+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-5.3518215640252649</v>
      </c>
      <c r="E2" s="7">
        <f>+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-3.0493134088510505</v>
      </c>
      <c r="F2" s="7">
        <f>+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-4.2656358683462967</v>
      </c>
      <c r="G2" s="7">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-2.2460815828727831</v>
      </c>
      <c r="H2" s="7">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-5.9342950048794431E-5</v>
      </c>
      <c r="I2" s="7">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-7.8515511218888948E-3</v>
      </c>
      <c r="J2" s="7">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-4.7989377214848845E-3</v>
      </c>
      <c r="K2" s="7">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-3.7457689560211581E-3</v>
      </c>
      <c r="L2" s="7">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-0.17024192733096891</v>
      </c>
      <c r="M2" s="7">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-1.8077056729479037E-2</v>
      </c>
      <c r="N2" s="7">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-1.7924113424375578E-2</v>
      </c>
      <c r="O2" s="7">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-6.5371082102611638E-2</v>
      </c>
      <c r="P2" s="7">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-1.3025954328793729E-4</v>
      </c>
      <c r="Q2" s="7">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-6.01678752601439E-3</v>
      </c>
      <c r="R2" s="7">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-6.2330917498920151</v>
      </c>
      <c r="S2" s="7">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-46.027952393477491</v>
      </c>
      <c r="T2" s="7">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-0.19093918833513859</v>
      </c>
      <c r="U2" s="7">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-1.1045958423293776E-3</v>
      </c>
      <c r="V2" s="7">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-35.056115341087491</v>
      </c>
    </row>
    <row r="3" spans="1:22" x14ac:dyDescent="0.35">
      <c r="A3" s="5" t="s">
        <v>2</v>
      </c>
      <c r="B3" s="7">
        <f>+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-1.7310702609777264</v>
      </c>
      <c r="C3" s="7">
        <f>+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-1.4757729033135067</v>
      </c>
      <c r="D3" s="7">
        <f>+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-1.6460429345396876</v>
      </c>
      <c r="E3" s="7">
        <f>+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-0.93780026617255408</v>
      </c>
      <c r="F3" s="7">
        <f>+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-1.311836308746092</v>
      </c>
      <c r="G3" s="7">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-0.69000650558159271</v>
      </c>
      <c r="H3" s="7">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-1.5369621616945057E-7</v>
      </c>
      <c r="I3" s="7">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-2.3819996757420712E-8</v>
      </c>
      <c r="J3" s="7">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-1.0249375611225956E-7</v>
      </c>
      <c r="K3" s="7">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-7.0012433524392884E-8</v>
      </c>
      <c r="L3" s="7">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-5.2309341872306112E-2</v>
      </c>
      <c r="M3" s="7">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-5.2798686191086082E-3</v>
      </c>
      <c r="N3" s="7">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-4.4566458933031567E-3</v>
      </c>
      <c r="O3" s="7">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-1.8696204843435059E-2</v>
      </c>
      <c r="P3" s="7">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-4.8659409061137025E-6</v>
      </c>
      <c r="Q3" s="7">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-1.7010958639652677E-3</v>
      </c>
      <c r="R3" s="7">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-1.9176787606953183</v>
      </c>
      <c r="S3" s="7">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-14.162387776213818</v>
      </c>
      <c r="T3" s="7">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-5.8705981090228058E-2</v>
      </c>
      <c r="U3" s="7">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-2.6896179173377105E-6</v>
      </c>
      <c r="V3" s="7">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-10.78589408938932</v>
      </c>
    </row>
    <row r="4" spans="1:22" x14ac:dyDescent="0.35">
      <c r="A4" s="5" t="s">
        <v>3</v>
      </c>
      <c r="B4" s="7">
        <f>+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-3.8970235939543638</v>
      </c>
      <c r="C4" s="7">
        <f>+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-3.3226035813864216</v>
      </c>
      <c r="D4" s="7">
        <f>+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-3.7057786294855779</v>
      </c>
      <c r="E4" s="7">
        <f>+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-2.1115131426784957</v>
      </c>
      <c r="F4" s="7">
        <f>+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-2.9537995596002053</v>
      </c>
      <c r="G4" s="7">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-1.5560750772911904</v>
      </c>
      <c r="H4" s="7">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-5.9189253832624982E-5</v>
      </c>
      <c r="I4" s="7">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-7.8515273018921368E-3</v>
      </c>
      <c r="J4" s="7">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-4.798835227728772E-3</v>
      </c>
      <c r="K4" s="7">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-3.7456989435876338E-3</v>
      </c>
      <c r="L4" s="7">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-0.11793258545866278</v>
      </c>
      <c r="M4" s="7">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-1.2797188110370429E-2</v>
      </c>
      <c r="N4" s="7">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-1.3467467531072422E-2</v>
      </c>
      <c r="O4" s="7">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-4.6674877259176586E-2</v>
      </c>
      <c r="P4" s="7">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-1.253936023818236E-4</v>
      </c>
      <c r="Q4" s="7">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-4.315691662049123E-3</v>
      </c>
      <c r="R4" s="7">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-4.3154129891966964</v>
      </c>
      <c r="S4" s="7">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-31.865564617263676</v>
      </c>
      <c r="T4" s="7">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-0.13223320724491053</v>
      </c>
      <c r="U4" s="7">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-1.1019062244120399E-3</v>
      </c>
      <c r="V4" s="7">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-24.270221251698182</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0.17941229431666991</v>
      </c>
      <c r="C2" s="7">
        <f>+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0.19106465001760295</v>
      </c>
      <c r="D2" s="7">
        <f>+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0.17510500735598747</v>
      </c>
      <c r="E2" s="7">
        <f>+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0.21594693021278374</v>
      </c>
      <c r="F2" s="7">
        <f>+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0.13453096146871146</v>
      </c>
      <c r="G2" s="7">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4.5896950736640102E-2</v>
      </c>
      <c r="H2" s="7">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2.2764133215040466E-3</v>
      </c>
      <c r="I2" s="7">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0.62822691440113854</v>
      </c>
      <c r="J2" s="7">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-0.18661699354264624</v>
      </c>
      <c r="K2" s="7">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4.6817556250994131E-2</v>
      </c>
      <c r="L2" s="7">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4.9173074957409692E-3</v>
      </c>
      <c r="M2" s="7">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7.4522308156881184E-2</v>
      </c>
      <c r="N2" s="7">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8.5088241496253297E-2</v>
      </c>
      <c r="O2" s="7">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0.11010693353934174</v>
      </c>
      <c r="P2" s="7">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6.7565730625307907E-2</v>
      </c>
      <c r="Q2" s="7">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0.13782752355843039</v>
      </c>
      <c r="R2" s="7">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0.63163476501495774</v>
      </c>
      <c r="S2" s="7">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8.3482036143116542E-2</v>
      </c>
      <c r="T2" s="7">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1.0122868903249342</v>
      </c>
      <c r="U2" s="7">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5.9496814075125304E-2</v>
      </c>
      <c r="V2" s="7">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6.7067317468998758E-2</v>
      </c>
    </row>
    <row r="3" spans="1:22" x14ac:dyDescent="0.35">
      <c r="A3" s="5" t="s">
        <v>2</v>
      </c>
      <c r="B3" s="7">
        <f>+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3.9304066491977888E-2</v>
      </c>
      <c r="C3" s="7">
        <f>+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4.1039640206494282E-2</v>
      </c>
      <c r="D3" s="7">
        <f>+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3.828153488538464E-2</v>
      </c>
      <c r="E3" s="7">
        <f>+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5.0938049200489929E-2</v>
      </c>
      <c r="F3" s="7">
        <f>+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2.938464769422696E-2</v>
      </c>
      <c r="G3" s="7">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9.3113595062142493E-3</v>
      </c>
      <c r="H3" s="7">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4.7137351058894469E-4</v>
      </c>
      <c r="I3" s="7">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0.13806881471603122</v>
      </c>
      <c r="J3" s="7">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-2.5506257243049179E-2</v>
      </c>
      <c r="K3" s="7">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9.221413166143588E-3</v>
      </c>
      <c r="L3" s="7">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1.0154755738716326E-3</v>
      </c>
      <c r="M3" s="7">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1.5834291439132449E-2</v>
      </c>
      <c r="N3" s="7">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1.6703002473638456E-2</v>
      </c>
      <c r="O3" s="7">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2.1453043995224765E-2</v>
      </c>
      <c r="P3" s="7">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1.3685591902956776E-2</v>
      </c>
      <c r="Q3" s="7">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2.6845743675917147E-2</v>
      </c>
      <c r="R3" s="7">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0.15584810408059066</v>
      </c>
      <c r="S3" s="7">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1.8510954767625053E-2</v>
      </c>
      <c r="T3" s="7">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0.20078702113113647</v>
      </c>
      <c r="U3" s="7">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1.2603681847690945E-2</v>
      </c>
      <c r="V3" s="7">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1.4011449327933103E-2</v>
      </c>
    </row>
    <row r="4" spans="1:22" x14ac:dyDescent="0.35">
      <c r="A4" s="5" t="s">
        <v>3</v>
      </c>
      <c r="B4" s="7">
        <f>+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0.14010822782469201</v>
      </c>
      <c r="C4" s="7">
        <f>+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0.15002500981110869</v>
      </c>
      <c r="D4" s="7">
        <f>+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0.13682347247060286</v>
      </c>
      <c r="E4" s="7">
        <f>+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0.16500888101229377</v>
      </c>
      <c r="F4" s="7">
        <f>+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0.1051463137744845</v>
      </c>
      <c r="G4" s="7">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3.6585591230425846E-2</v>
      </c>
      <c r="H4" s="7">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1.8050398109151016E-3</v>
      </c>
      <c r="I4" s="7">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0.49015809968510726</v>
      </c>
      <c r="J4" s="7">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-0.16111073629959705</v>
      </c>
      <c r="K4" s="7">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3.7596143084850542E-2</v>
      </c>
      <c r="L4" s="7">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3.9018319218693362E-3</v>
      </c>
      <c r="M4" s="7">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5.8688016717748724E-2</v>
      </c>
      <c r="N4" s="7">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6.8385239022614841E-2</v>
      </c>
      <c r="O4" s="7">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8.8653889544116973E-2</v>
      </c>
      <c r="P4" s="7">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5.3880138722351131E-2</v>
      </c>
      <c r="Q4" s="7">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0.11098177988251322</v>
      </c>
      <c r="R4" s="7">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0.475786660934367</v>
      </c>
      <c r="S4" s="7">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6.4971081375491471E-2</v>
      </c>
      <c r="T4" s="7">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0.81149986919379768</v>
      </c>
      <c r="U4" s="7">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4.6893132227434346E-2</v>
      </c>
      <c r="V4" s="7">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5.3055868141065651E-2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5.6457779569794644</v>
      </c>
      <c r="C2" s="7">
        <f>+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4.8138254120109814</v>
      </c>
      <c r="D2" s="7">
        <f>+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5.3708359397495178</v>
      </c>
      <c r="E2" s="7">
        <f>+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3.0840196630792081</v>
      </c>
      <c r="F2" s="7">
        <f>+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4.2824758380842205</v>
      </c>
      <c r="G2" s="7">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2.2611836098921452</v>
      </c>
      <c r="H2" s="7">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6.5607251936564939E-4</v>
      </c>
      <c r="I2" s="7">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6.4896759096012474E-2</v>
      </c>
      <c r="J2" s="7">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1.9769603379877251E-2</v>
      </c>
      <c r="K2" s="7">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2.0098996549229559E-2</v>
      </c>
      <c r="L2" s="7">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0.17135616769599288</v>
      </c>
      <c r="M2" s="7">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0.10187200694180668</v>
      </c>
      <c r="N2" s="7">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4.3997220767797759E-2</v>
      </c>
      <c r="O2" s="7">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0.1010592625339384</v>
      </c>
      <c r="P2" s="7">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8.899581110210907E-4</v>
      </c>
      <c r="Q2" s="7">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1.1543032621678925E-2</v>
      </c>
      <c r="R2" s="7">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6.2397735463119357</v>
      </c>
      <c r="S2" s="7">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46.028344514812055</v>
      </c>
      <c r="T2" s="7">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0.19243492573125207</v>
      </c>
      <c r="U2" s="7">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3.784087359855093E-3</v>
      </c>
      <c r="V2" s="7">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35.070787547347472</v>
      </c>
    </row>
    <row r="3" spans="1:22" x14ac:dyDescent="0.35">
      <c r="A3" s="5" t="s">
        <v>2</v>
      </c>
      <c r="B3" s="7">
        <f>+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1.7357691403804565</v>
      </c>
      <c r="C3" s="7">
        <f>+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1.4795413093988947</v>
      </c>
      <c r="D3" s="7">
        <f>+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1.6515587663869424</v>
      </c>
      <c r="E3" s="7">
        <f>+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0.96271076324931038</v>
      </c>
      <c r="F3" s="7">
        <f>+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1.3161152315581215</v>
      </c>
      <c r="G3" s="7">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0.69080543766380309</v>
      </c>
      <c r="H3" s="7">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-4.2424458297525121E-6</v>
      </c>
      <c r="I3" s="7">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-9.0336367648742041E-5</v>
      </c>
      <c r="J3" s="7">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-8.7927059679404824E-5</v>
      </c>
      <c r="K3" s="7">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7.9931498131753705E-5</v>
      </c>
      <c r="L3" s="7">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5.2317781880875519E-2</v>
      </c>
      <c r="M3" s="7">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7.7942970207872858E-2</v>
      </c>
      <c r="N3" s="7">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4.8159269861901433E-3</v>
      </c>
      <c r="O3" s="7">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1.9167493820958888E-2</v>
      </c>
      <c r="P3" s="7">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1.6041578493673911E-5</v>
      </c>
      <c r="Q3" s="7">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1.6875776052534799E-3</v>
      </c>
      <c r="R3" s="7">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1.9176371798838965</v>
      </c>
      <c r="S3" s="7">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14.162382319353654</v>
      </c>
      <c r="T3" s="7">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5.9374130290552614E-2</v>
      </c>
      <c r="U3" s="7">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5.6102730769739046E-5</v>
      </c>
      <c r="V3" s="7">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10.786205858460006</v>
      </c>
    </row>
    <row r="4" spans="1:22" x14ac:dyDescent="0.35">
      <c r="A4" s="5" t="s">
        <v>3</v>
      </c>
      <c r="B4" s="7">
        <f>+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3.9100088165990092</v>
      </c>
      <c r="C4" s="7">
        <f>+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3.3342841026120875</v>
      </c>
      <c r="D4" s="7">
        <f>+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3.7192771733625754</v>
      </c>
      <c r="E4" s="7">
        <f>+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2.1213088998298977</v>
      </c>
      <c r="F4" s="7">
        <f>+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2.9663606065260995</v>
      </c>
      <c r="G4" s="7">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1.5703781722283421</v>
      </c>
      <c r="H4" s="7">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6.6031496519540196E-4</v>
      </c>
      <c r="I4" s="7">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6.4987095463661215E-2</v>
      </c>
      <c r="J4" s="7">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1.9857530439556653E-2</v>
      </c>
      <c r="K4" s="7">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2.0019065051097802E-2</v>
      </c>
      <c r="L4" s="7">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0.11903838581511736</v>
      </c>
      <c r="M4" s="7">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2.3929036733933803E-2</v>
      </c>
      <c r="N4" s="7">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3.9181293781607618E-2</v>
      </c>
      <c r="O4" s="7">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8.1891768712979512E-2</v>
      </c>
      <c r="P4" s="7">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8.7391653252741688E-4</v>
      </c>
      <c r="Q4" s="7">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9.8554550164254469E-3</v>
      </c>
      <c r="R4" s="7">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4.3221363664280394</v>
      </c>
      <c r="S4" s="7">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31.865962195458401</v>
      </c>
      <c r="T4" s="7">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0.13306079544069943</v>
      </c>
      <c r="U4" s="7">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3.7279846290853538E-3</v>
      </c>
      <c r="V4" s="7">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24.284581688887474</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-5.6280938549320894</v>
      </c>
      <c r="C2" s="7">
        <f>+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-4.7983764846999275</v>
      </c>
      <c r="D2" s="7">
        <f>+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-5.3518215640252649</v>
      </c>
      <c r="E2" s="7">
        <f>+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-3.0493134088510505</v>
      </c>
      <c r="F2" s="7">
        <f>+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-4.2656358683462967</v>
      </c>
      <c r="G2" s="7">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-2.2460815828727831</v>
      </c>
      <c r="H2" s="7">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-5.9342950048794431E-5</v>
      </c>
      <c r="I2" s="7">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-7.8515511218888948E-3</v>
      </c>
      <c r="J2" s="7">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-4.7989377214848845E-3</v>
      </c>
      <c r="K2" s="7">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-3.7457689560211581E-3</v>
      </c>
      <c r="L2" s="7">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-0.17024192733096891</v>
      </c>
      <c r="M2" s="7">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-1.8077056729479037E-2</v>
      </c>
      <c r="N2" s="7">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-1.7924113424375578E-2</v>
      </c>
      <c r="O2" s="7">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-6.5371082102611638E-2</v>
      </c>
      <c r="P2" s="7">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-1.3025954328793729E-4</v>
      </c>
      <c r="Q2" s="7">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-6.01678752601439E-3</v>
      </c>
      <c r="R2" s="7">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-6.2330917498920151</v>
      </c>
      <c r="S2" s="7">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-46.027952393477491</v>
      </c>
      <c r="T2" s="7">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-0.19093918833513859</v>
      </c>
      <c r="U2" s="7">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-1.1045958423293776E-3</v>
      </c>
      <c r="V2" s="7">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-35.056115341087491</v>
      </c>
    </row>
    <row r="3" spans="1:22" x14ac:dyDescent="0.35">
      <c r="A3" s="5" t="s">
        <v>2</v>
      </c>
      <c r="B3" s="7">
        <f>+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-1.7310702609777264</v>
      </c>
      <c r="C3" s="7">
        <f>+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-1.4757729033135067</v>
      </c>
      <c r="D3" s="7">
        <f>+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-1.6460429345396876</v>
      </c>
      <c r="E3" s="7">
        <f>+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-0.93780026617255408</v>
      </c>
      <c r="F3" s="7">
        <f>+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-1.311836308746092</v>
      </c>
      <c r="G3" s="7">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-0.69000650558159271</v>
      </c>
      <c r="H3" s="7">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-1.5369621616945057E-7</v>
      </c>
      <c r="I3" s="7">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-2.3819996757420712E-8</v>
      </c>
      <c r="J3" s="7">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-1.0249375611225956E-7</v>
      </c>
      <c r="K3" s="7">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-7.0012433524392884E-8</v>
      </c>
      <c r="L3" s="7">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-5.2309341872306112E-2</v>
      </c>
      <c r="M3" s="7">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-5.2798686191086082E-3</v>
      </c>
      <c r="N3" s="7">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-4.4566458933031567E-3</v>
      </c>
      <c r="O3" s="7">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-1.8696204843435059E-2</v>
      </c>
      <c r="P3" s="7">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-4.8659409061137025E-6</v>
      </c>
      <c r="Q3" s="7">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-1.7010958639652677E-3</v>
      </c>
      <c r="R3" s="7">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-1.9176787606953183</v>
      </c>
      <c r="S3" s="7">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-14.162387776213818</v>
      </c>
      <c r="T3" s="7">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-5.8705981090228058E-2</v>
      </c>
      <c r="U3" s="7">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-2.6896179173377105E-6</v>
      </c>
      <c r="V3" s="7">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-10.78589408938932</v>
      </c>
    </row>
    <row r="4" spans="1:22" x14ac:dyDescent="0.35">
      <c r="A4" s="5" t="s">
        <v>3</v>
      </c>
      <c r="B4" s="7">
        <f>+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-3.8970235939543638</v>
      </c>
      <c r="C4" s="7">
        <f>+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-3.3226035813864216</v>
      </c>
      <c r="D4" s="7">
        <f>+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-3.7057786294855779</v>
      </c>
      <c r="E4" s="7">
        <f>+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-2.1115131426784957</v>
      </c>
      <c r="F4" s="7">
        <f>+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-2.9537995596002053</v>
      </c>
      <c r="G4" s="7">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-1.5560750772911904</v>
      </c>
      <c r="H4" s="7">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-5.9189253832624982E-5</v>
      </c>
      <c r="I4" s="7">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-7.8515273018921368E-3</v>
      </c>
      <c r="J4" s="7">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-4.798835227728772E-3</v>
      </c>
      <c r="K4" s="7">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-3.7456989435876338E-3</v>
      </c>
      <c r="L4" s="7">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-0.11793258545866278</v>
      </c>
      <c r="M4" s="7">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-1.2797188110370429E-2</v>
      </c>
      <c r="N4" s="7">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-1.3467467531072422E-2</v>
      </c>
      <c r="O4" s="7">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-4.6674877259176586E-2</v>
      </c>
      <c r="P4" s="7">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-1.253936023818236E-4</v>
      </c>
      <c r="Q4" s="7">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-4.315691662049123E-3</v>
      </c>
      <c r="R4" s="7">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-4.3154129891966964</v>
      </c>
      <c r="S4" s="7">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-31.865564617263676</v>
      </c>
      <c r="T4" s="7">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-0.13223320724491053</v>
      </c>
      <c r="U4" s="7">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-1.1019062244120399E-3</v>
      </c>
      <c r="V4" s="7">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-24.270221251698182</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0.17941229431666991</v>
      </c>
      <c r="C2" s="7">
        <f>+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0.19106465001760295</v>
      </c>
      <c r="D2" s="7">
        <f>+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0.17510500735598747</v>
      </c>
      <c r="E2" s="7">
        <f>+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0.21594693021278374</v>
      </c>
      <c r="F2" s="7">
        <f>+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0.13453096146871146</v>
      </c>
      <c r="G2" s="7">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4.5896950736640102E-2</v>
      </c>
      <c r="H2" s="7">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2.2764133215040466E-3</v>
      </c>
      <c r="I2" s="7">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0.62822691440113854</v>
      </c>
      <c r="J2" s="7">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-0.18661699354264624</v>
      </c>
      <c r="K2" s="7">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4.6817556250994131E-2</v>
      </c>
      <c r="L2" s="7">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4.9173074957409692E-3</v>
      </c>
      <c r="M2" s="7">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7.4522308156881184E-2</v>
      </c>
      <c r="N2" s="7">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8.5088241496253297E-2</v>
      </c>
      <c r="O2" s="7">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0.11010693353934174</v>
      </c>
      <c r="P2" s="7">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6.7565730625307907E-2</v>
      </c>
      <c r="Q2" s="7">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0.13782752355843039</v>
      </c>
      <c r="R2" s="7">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0.63163476501495774</v>
      </c>
      <c r="S2" s="7">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8.3482036143116542E-2</v>
      </c>
      <c r="T2" s="7">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1.0122868903249342</v>
      </c>
      <c r="U2" s="7">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5.9496814075125304E-2</v>
      </c>
      <c r="V2" s="7">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6.7067317468998758E-2</v>
      </c>
    </row>
    <row r="3" spans="1:22" x14ac:dyDescent="0.35">
      <c r="A3" s="5" t="s">
        <v>2</v>
      </c>
      <c r="B3" s="7">
        <f>+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3.9304066491977888E-2</v>
      </c>
      <c r="C3" s="7">
        <f>+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4.1039640206494282E-2</v>
      </c>
      <c r="D3" s="7">
        <f>+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3.828153488538464E-2</v>
      </c>
      <c r="E3" s="7">
        <f>+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5.0938049200489929E-2</v>
      </c>
      <c r="F3" s="7">
        <f>+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2.938464769422696E-2</v>
      </c>
      <c r="G3" s="7">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9.3113595062142493E-3</v>
      </c>
      <c r="H3" s="7">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4.7137351058894469E-4</v>
      </c>
      <c r="I3" s="7">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0.13806881471603122</v>
      </c>
      <c r="J3" s="7">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-2.5506257243049179E-2</v>
      </c>
      <c r="K3" s="7">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9.221413166143588E-3</v>
      </c>
      <c r="L3" s="7">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1.0154755738716326E-3</v>
      </c>
      <c r="M3" s="7">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1.5834291439132449E-2</v>
      </c>
      <c r="N3" s="7">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1.6703002473638456E-2</v>
      </c>
      <c r="O3" s="7">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2.1453043995224765E-2</v>
      </c>
      <c r="P3" s="7">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1.3685591902956776E-2</v>
      </c>
      <c r="Q3" s="7">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2.6845743675917147E-2</v>
      </c>
      <c r="R3" s="7">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0.15584810408059066</v>
      </c>
      <c r="S3" s="7">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1.8510954767625053E-2</v>
      </c>
      <c r="T3" s="7">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0.20078702113113647</v>
      </c>
      <c r="U3" s="7">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1.2603681847690945E-2</v>
      </c>
      <c r="V3" s="7">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1.4011449327933103E-2</v>
      </c>
    </row>
    <row r="4" spans="1:22" x14ac:dyDescent="0.35">
      <c r="A4" s="5" t="s">
        <v>3</v>
      </c>
      <c r="B4" s="7">
        <f>+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0.14010822782469201</v>
      </c>
      <c r="C4" s="7">
        <f>+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0.15002500981110869</v>
      </c>
      <c r="D4" s="7">
        <f>+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0.13682347247060286</v>
      </c>
      <c r="E4" s="7">
        <f>+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0.16500888101229377</v>
      </c>
      <c r="F4" s="7">
        <f>+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0.1051463137744845</v>
      </c>
      <c r="G4" s="7">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3.6585591230425846E-2</v>
      </c>
      <c r="H4" s="7">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1.8050398109151016E-3</v>
      </c>
      <c r="I4" s="7">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0.49015809968510726</v>
      </c>
      <c r="J4" s="7">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-0.16111073629959705</v>
      </c>
      <c r="K4" s="7">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3.7596143084850542E-2</v>
      </c>
      <c r="L4" s="7">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3.9018319218693362E-3</v>
      </c>
      <c r="M4" s="7">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5.8688016717748724E-2</v>
      </c>
      <c r="N4" s="7">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6.8385239022614841E-2</v>
      </c>
      <c r="O4" s="7">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8.8653889544116973E-2</v>
      </c>
      <c r="P4" s="7">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5.3880138722351131E-2</v>
      </c>
      <c r="Q4" s="7">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0.11098177988251322</v>
      </c>
      <c r="R4" s="7">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0.475786660934367</v>
      </c>
      <c r="S4" s="7">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6.4971081375491471E-2</v>
      </c>
      <c r="T4" s="7">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0.81149986919379768</v>
      </c>
      <c r="U4" s="7">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4.6893132227434346E-2</v>
      </c>
      <c r="V4" s="7">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5.3055868141065651E-2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5.7103885070242448</v>
      </c>
      <c r="C2" s="7">
        <f>+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4.7926049687910952</v>
      </c>
      <c r="D2" s="7">
        <f>+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5.4346399156187566</v>
      </c>
      <c r="E2" s="7">
        <f>+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3.10307980393421</v>
      </c>
      <c r="F2" s="7">
        <f>+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4.3087619308637022</v>
      </c>
      <c r="G2" s="7">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2.2147190717216163</v>
      </c>
      <c r="H2" s="7">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6.615988078575672E-4</v>
      </c>
      <c r="I2" s="7">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6.5159347256210545E-2</v>
      </c>
      <c r="J2" s="7">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2.0185554417368981E-2</v>
      </c>
      <c r="K2" s="7">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2.011324674725859E-2</v>
      </c>
      <c r="L2" s="7">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0.16667968874378622</v>
      </c>
      <c r="M2" s="7">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0.1018945619343119</v>
      </c>
      <c r="N2" s="7">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4.3894015243292006E-2</v>
      </c>
      <c r="O2" s="7">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0.10113391205462363</v>
      </c>
      <c r="P2" s="7">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8.0946542317446345E-4</v>
      </c>
      <c r="Q2" s="7">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1.1556986689041093E-2</v>
      </c>
      <c r="R2" s="7">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6.2364986389817947</v>
      </c>
      <c r="S2" s="7">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47.612701575814022</v>
      </c>
      <c r="T2" s="7">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0.1731876668377422</v>
      </c>
      <c r="U2" s="7">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3.8692037343638179E-3</v>
      </c>
      <c r="V2" s="7">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34.593151577981452</v>
      </c>
    </row>
    <row r="3" spans="1:22" x14ac:dyDescent="0.35">
      <c r="A3" s="5" t="s">
        <v>2</v>
      </c>
      <c r="B3" s="7">
        <f>+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1.7556420707565339</v>
      </c>
      <c r="C3" s="7">
        <f>+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1.4730174606739797</v>
      </c>
      <c r="D3" s="7">
        <f>+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1.6711833655661144</v>
      </c>
      <c r="E3" s="7">
        <f>+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0.96857875196245036</v>
      </c>
      <c r="F3" s="7">
        <f>+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1.3241998502750651</v>
      </c>
      <c r="G3" s="7">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0.67653865558600945</v>
      </c>
      <c r="H3" s="7">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-4.0297228440453645E-6</v>
      </c>
      <c r="I3" s="7">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-7.965037330439831E-5</v>
      </c>
      <c r="J3" s="7">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-7.4054516269186492E-5</v>
      </c>
      <c r="K3" s="7">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8.0955358884035323E-5</v>
      </c>
      <c r="L3" s="7">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5.0897516048007324E-2</v>
      </c>
      <c r="M3" s="7">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7.793775014584052E-2</v>
      </c>
      <c r="N3" s="7">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4.7816041854401676E-3</v>
      </c>
      <c r="O3" s="7">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1.9173160028225191E-2</v>
      </c>
      <c r="P3" s="7">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1.2989381845743576E-5</v>
      </c>
      <c r="Q3" s="7">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1.6855185681360599E-3</v>
      </c>
      <c r="R3" s="7">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1.9166213798582281</v>
      </c>
      <c r="S3" s="7">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14.649884147319842</v>
      </c>
      <c r="T3" s="7">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5.3469353045265448E-2</v>
      </c>
      <c r="U3" s="7">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5.7702416137295241E-5</v>
      </c>
      <c r="V3" s="7">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10.639290134775099</v>
      </c>
    </row>
    <row r="4" spans="1:22" x14ac:dyDescent="0.35">
      <c r="A4" s="5" t="s">
        <v>3</v>
      </c>
      <c r="B4" s="7">
        <f>+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3.9547464362677109</v>
      </c>
      <c r="C4" s="7">
        <f>+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3.3195875081171153</v>
      </c>
      <c r="D4" s="7">
        <f>+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3.7634565500526422</v>
      </c>
      <c r="E4" s="7">
        <f>+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2.1345010519717604</v>
      </c>
      <c r="F4" s="7">
        <f>+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2.9845620805886366</v>
      </c>
      <c r="G4" s="7">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1.5381804161356072</v>
      </c>
      <c r="H4" s="7">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6.6562853070161257E-4</v>
      </c>
      <c r="I4" s="7">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6.5238997629514933E-2</v>
      </c>
      <c r="J4" s="7">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2.0259608933638165E-2</v>
      </c>
      <c r="K4" s="7">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2.0032291388374555E-2</v>
      </c>
      <c r="L4" s="7">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0.11578217269577892</v>
      </c>
      <c r="M4" s="7">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2.3956811788471394E-2</v>
      </c>
      <c r="N4" s="7">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3.9112411057851841E-2</v>
      </c>
      <c r="O4" s="7">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8.1960752026398465E-2</v>
      </c>
      <c r="P4" s="7">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7.9647604132871981E-4</v>
      </c>
      <c r="Q4" s="7">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9.8714681209050321E-3</v>
      </c>
      <c r="R4" s="7">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4.3198772591235661</v>
      </c>
      <c r="S4" s="7">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32.962817428494184</v>
      </c>
      <c r="T4" s="7">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0.11971831379247673</v>
      </c>
      <c r="U4" s="7">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3.8115013182265229E-3</v>
      </c>
      <c r="V4" s="7">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23.953861443206353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-5.6926977448842484</v>
      </c>
      <c r="C2" s="7">
        <f>+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-4.777177233067313</v>
      </c>
      <c r="D2" s="7">
        <f>+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-5.4156187080336853</v>
      </c>
      <c r="E2" s="7">
        <f>+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-3.0683909455668203</v>
      </c>
      <c r="F2" s="7">
        <f>+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-4.2919235761038017</v>
      </c>
      <c r="G2" s="7">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-2.1996973578978833</v>
      </c>
      <c r="H2" s="7">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-6.1937644637981098E-5</v>
      </c>
      <c r="I2" s="7">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-7.9916335058216725E-3</v>
      </c>
      <c r="J2" s="7">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-5.0011478256218201E-3</v>
      </c>
      <c r="K2" s="7">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-3.7601022625027183E-3</v>
      </c>
      <c r="L2" s="7">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-0.16560408037204852</v>
      </c>
      <c r="M2" s="7">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-1.8084617282130708E-2</v>
      </c>
      <c r="N2" s="7">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-1.7828210901093135E-2</v>
      </c>
      <c r="O2" s="7">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-6.5418395401134435E-2</v>
      </c>
      <c r="P2" s="7">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-1.0684917161135064E-4</v>
      </c>
      <c r="Q2" s="7">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-6.0232518116725897E-3</v>
      </c>
      <c r="R2" s="7">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-6.229805930080194</v>
      </c>
      <c r="S2" s="7">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-47.612305459044883</v>
      </c>
      <c r="T2" s="7">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-0.1717310132448317</v>
      </c>
      <c r="U2" s="7">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-1.1438393391842844E-3</v>
      </c>
      <c r="V2" s="7">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-34.57860009236272</v>
      </c>
    </row>
    <row r="3" spans="1:22" x14ac:dyDescent="0.35">
      <c r="A3" s="5" t="s">
        <v>2</v>
      </c>
      <c r="B3" s="7">
        <f>+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-1.7509420479619664</v>
      </c>
      <c r="C3" s="7">
        <f>+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-1.4692496027076616</v>
      </c>
      <c r="D3" s="7">
        <f>+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-1.6656663581664115</v>
      </c>
      <c r="E3" s="7">
        <f>+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-0.94366852952927693</v>
      </c>
      <c r="F3" s="7">
        <f>+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-1.3199202825144849</v>
      </c>
      <c r="G3" s="7">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-0.67574329644827102</v>
      </c>
      <c r="H3" s="7">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-1.5430794022582216E-7</v>
      </c>
      <c r="I3" s="7">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-2.3829263676703054E-8</v>
      </c>
      <c r="J3" s="7">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-1.033668066884881E-7</v>
      </c>
      <c r="K3" s="7">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-6.9741520623572324E-8</v>
      </c>
      <c r="L3" s="7">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-5.0891772241900106E-2</v>
      </c>
      <c r="M3" s="7">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-5.273118128134649E-3</v>
      </c>
      <c r="N3" s="7">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-4.4216073426836039E-3</v>
      </c>
      <c r="O3" s="7">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-1.8699614787950625E-2</v>
      </c>
      <c r="P3" s="7">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-3.9290147506123535E-6</v>
      </c>
      <c r="Q3" s="7">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-1.6982539442228412E-3</v>
      </c>
      <c r="R3" s="7">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-1.9166619097957176</v>
      </c>
      <c r="S3" s="7">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-14.649889177253929</v>
      </c>
      <c r="T3" s="7">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-5.2803434447992077E-2</v>
      </c>
      <c r="U3" s="7">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-2.72064842011507E-6</v>
      </c>
      <c r="V3" s="7">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-10.63898358209196</v>
      </c>
    </row>
    <row r="4" spans="1:22" x14ac:dyDescent="0.35">
      <c r="A4" s="5" t="s">
        <v>3</v>
      </c>
      <c r="B4" s="7">
        <f>+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-3.9417556969222813</v>
      </c>
      <c r="C4" s="7">
        <f>+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-3.3079276303596519</v>
      </c>
      <c r="D4" s="7">
        <f>+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-3.7499523498672733</v>
      </c>
      <c r="E4" s="7">
        <f>+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-2.1247224160375433</v>
      </c>
      <c r="F4" s="7">
        <f>+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-2.9720032935893173</v>
      </c>
      <c r="G4" s="7">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-1.5239540614496125</v>
      </c>
      <c r="H4" s="7">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-6.1783336697755276E-5</v>
      </c>
      <c r="I4" s="7">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-7.9916096765579956E-3</v>
      </c>
      <c r="J4" s="7">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-5.0010444588151313E-3</v>
      </c>
      <c r="K4" s="7">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-3.7600325209820947E-3</v>
      </c>
      <c r="L4" s="7">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-0.11471230813014842</v>
      </c>
      <c r="M4" s="7">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-1.2811499153996063E-2</v>
      </c>
      <c r="N4" s="7">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-1.340660355840953E-2</v>
      </c>
      <c r="O4" s="7">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-4.6718780613183818E-2</v>
      </c>
      <c r="P4" s="7">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-1.0292015686073829E-4</v>
      </c>
      <c r="Q4" s="7">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-4.324997867449748E-3</v>
      </c>
      <c r="R4" s="7">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-4.3131440202844757</v>
      </c>
      <c r="S4" s="7">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-32.962416281790958</v>
      </c>
      <c r="T4" s="7">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-0.11892757879683961</v>
      </c>
      <c r="U4" s="7">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-1.1411186907641694E-3</v>
      </c>
      <c r="V4" s="7">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-23.939616510270756</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0.17941229431666991</v>
      </c>
      <c r="C2" s="7">
        <f>+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0.19106465001760295</v>
      </c>
      <c r="D2" s="7">
        <f>+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0.17510500735598747</v>
      </c>
      <c r="E2" s="7">
        <f>+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0.21594693021278374</v>
      </c>
      <c r="F2" s="7">
        <f>+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0.13453096146871146</v>
      </c>
      <c r="G2" s="7">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4.5896950736640102E-2</v>
      </c>
      <c r="H2" s="7">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2.2764133215040466E-3</v>
      </c>
      <c r="I2" s="7">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0.62822691440113854</v>
      </c>
      <c r="J2" s="7">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-0.18661699354264624</v>
      </c>
      <c r="K2" s="7">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4.6817556250994131E-2</v>
      </c>
      <c r="L2" s="7">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4.9173074957409692E-3</v>
      </c>
      <c r="M2" s="7">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7.4522308156881184E-2</v>
      </c>
      <c r="N2" s="7">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8.5088241496253297E-2</v>
      </c>
      <c r="O2" s="7">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0.11010693353934174</v>
      </c>
      <c r="P2" s="7">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6.7565730625307907E-2</v>
      </c>
      <c r="Q2" s="7">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0.13782752355843039</v>
      </c>
      <c r="R2" s="7">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0.63163476501495774</v>
      </c>
      <c r="S2" s="7">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8.3482036143116542E-2</v>
      </c>
      <c r="T2" s="7">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1.0122868903249342</v>
      </c>
      <c r="U2" s="7">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5.9496814075125304E-2</v>
      </c>
      <c r="V2" s="7">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6.7067317468998758E-2</v>
      </c>
    </row>
    <row r="3" spans="1:22" x14ac:dyDescent="0.35">
      <c r="A3" s="5" t="s">
        <v>2</v>
      </c>
      <c r="B3" s="7">
        <f>+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3.9304066491977888E-2</v>
      </c>
      <c r="C3" s="7">
        <f>+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4.1039640206494282E-2</v>
      </c>
      <c r="D3" s="7">
        <f>+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3.828153488538464E-2</v>
      </c>
      <c r="E3" s="7">
        <f>+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5.0938049200489929E-2</v>
      </c>
      <c r="F3" s="7">
        <f>+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2.938464769422696E-2</v>
      </c>
      <c r="G3" s="7">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9.3113595062142493E-3</v>
      </c>
      <c r="H3" s="7">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4.7137351058894469E-4</v>
      </c>
      <c r="I3" s="7">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0.13806881471603122</v>
      </c>
      <c r="J3" s="7">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-2.5506257243049179E-2</v>
      </c>
      <c r="K3" s="7">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9.221413166143588E-3</v>
      </c>
      <c r="L3" s="7">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1.0154755738716326E-3</v>
      </c>
      <c r="M3" s="7">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1.5834291439132449E-2</v>
      </c>
      <c r="N3" s="7">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1.6703002473638456E-2</v>
      </c>
      <c r="O3" s="7">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2.1453043995224765E-2</v>
      </c>
      <c r="P3" s="7">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1.3685591902956776E-2</v>
      </c>
      <c r="Q3" s="7">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2.6845743675917147E-2</v>
      </c>
      <c r="R3" s="7">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0.15584810408059066</v>
      </c>
      <c r="S3" s="7">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1.8510954767625053E-2</v>
      </c>
      <c r="T3" s="7">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0.20078702113113647</v>
      </c>
      <c r="U3" s="7">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1.2603681847690945E-2</v>
      </c>
      <c r="V3" s="7">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1.4011449327933103E-2</v>
      </c>
    </row>
    <row r="4" spans="1:22" x14ac:dyDescent="0.35">
      <c r="A4" s="5" t="s">
        <v>3</v>
      </c>
      <c r="B4" s="7">
        <f>+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0.14010822782469201</v>
      </c>
      <c r="C4" s="7">
        <f>+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0.15002500981110869</v>
      </c>
      <c r="D4" s="7">
        <f>+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0.13682347247060286</v>
      </c>
      <c r="E4" s="7">
        <f>+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0.16500888101229377</v>
      </c>
      <c r="F4" s="7">
        <f>+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0.1051463137744845</v>
      </c>
      <c r="G4" s="7">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3.6585591230425846E-2</v>
      </c>
      <c r="H4" s="7">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1.8050398109151016E-3</v>
      </c>
      <c r="I4" s="7">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0.49015809968510726</v>
      </c>
      <c r="J4" s="7">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-0.16111073629959705</v>
      </c>
      <c r="K4" s="7">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3.7596143084850542E-2</v>
      </c>
      <c r="L4" s="7">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3.9018319218693362E-3</v>
      </c>
      <c r="M4" s="7">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5.8688016717748724E-2</v>
      </c>
      <c r="N4" s="7">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6.8385239022614841E-2</v>
      </c>
      <c r="O4" s="7">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8.8653889544116973E-2</v>
      </c>
      <c r="P4" s="7">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5.3880138722351131E-2</v>
      </c>
      <c r="Q4" s="7">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0.11098177988251322</v>
      </c>
      <c r="R4" s="7">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0.475786660934367</v>
      </c>
      <c r="S4" s="7">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6.4971081375491471E-2</v>
      </c>
      <c r="T4" s="7">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0.81149986919379768</v>
      </c>
      <c r="U4" s="7">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4.6893132227434346E-2</v>
      </c>
      <c r="V4" s="7">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5.3055868141065651E-2</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5.7103885070242448</v>
      </c>
      <c r="C2" s="7">
        <f>+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4.7926049687910952</v>
      </c>
      <c r="D2" s="7">
        <f>+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5.4346399156187566</v>
      </c>
      <c r="E2" s="7">
        <f>+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3.10307980393421</v>
      </c>
      <c r="F2" s="7">
        <f>+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4.3087619308637022</v>
      </c>
      <c r="G2" s="7">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2.2147190717216163</v>
      </c>
      <c r="H2" s="7">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6.615988078575672E-4</v>
      </c>
      <c r="I2" s="7">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6.5159347256210545E-2</v>
      </c>
      <c r="J2" s="7">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2.0185554417368981E-2</v>
      </c>
      <c r="K2" s="7">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2.011324674725859E-2</v>
      </c>
      <c r="L2" s="7">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0.16667968874378622</v>
      </c>
      <c r="M2" s="7">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0.1018945619343119</v>
      </c>
      <c r="N2" s="7">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4.3894015243292006E-2</v>
      </c>
      <c r="O2" s="7">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0.10113391205462363</v>
      </c>
      <c r="P2" s="7">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8.0946542317446345E-4</v>
      </c>
      <c r="Q2" s="7">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1.1556986689041093E-2</v>
      </c>
      <c r="R2" s="7">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6.2364986389817947</v>
      </c>
      <c r="S2" s="7">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47.612701575814022</v>
      </c>
      <c r="T2" s="7">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0.1731876668377422</v>
      </c>
      <c r="U2" s="7">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3.8692037343638179E-3</v>
      </c>
      <c r="V2" s="7">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34.593151577981452</v>
      </c>
    </row>
    <row r="3" spans="1:22" x14ac:dyDescent="0.35">
      <c r="A3" s="5" t="s">
        <v>2</v>
      </c>
      <c r="B3" s="7">
        <f>+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1.7556420707565339</v>
      </c>
      <c r="C3" s="7">
        <f>+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1.4730174606739797</v>
      </c>
      <c r="D3" s="7">
        <f>+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1.6711833655661144</v>
      </c>
      <c r="E3" s="7">
        <f>+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0.96857875196245036</v>
      </c>
      <c r="F3" s="7">
        <f>+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1.3241998502750651</v>
      </c>
      <c r="G3" s="7">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0.67653865558600945</v>
      </c>
      <c r="H3" s="7">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-4.0297228440453645E-6</v>
      </c>
      <c r="I3" s="7">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-7.965037330439831E-5</v>
      </c>
      <c r="J3" s="7">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-7.4054516269186492E-5</v>
      </c>
      <c r="K3" s="7">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8.0955358884035323E-5</v>
      </c>
      <c r="L3" s="7">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5.0897516048007324E-2</v>
      </c>
      <c r="M3" s="7">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7.793775014584052E-2</v>
      </c>
      <c r="N3" s="7">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4.7816041854401676E-3</v>
      </c>
      <c r="O3" s="7">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1.9173160028225191E-2</v>
      </c>
      <c r="P3" s="7">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1.2989381845743576E-5</v>
      </c>
      <c r="Q3" s="7">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1.6855185681360599E-3</v>
      </c>
      <c r="R3" s="7">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1.9166213798582281</v>
      </c>
      <c r="S3" s="7">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14.649884147319842</v>
      </c>
      <c r="T3" s="7">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5.3469353045265448E-2</v>
      </c>
      <c r="U3" s="7">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5.7702416137295241E-5</v>
      </c>
      <c r="V3" s="7">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10.639290134775099</v>
      </c>
    </row>
    <row r="4" spans="1:22" x14ac:dyDescent="0.35">
      <c r="A4" s="5" t="s">
        <v>3</v>
      </c>
      <c r="B4" s="7">
        <f>+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3.9547464362677109</v>
      </c>
      <c r="C4" s="7">
        <f>+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3.3195875081171153</v>
      </c>
      <c r="D4" s="7">
        <f>+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3.7634565500526422</v>
      </c>
      <c r="E4" s="7">
        <f>+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2.1345010519717604</v>
      </c>
      <c r="F4" s="7">
        <f>+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2.9845620805886366</v>
      </c>
      <c r="G4" s="7">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1.5381804161356072</v>
      </c>
      <c r="H4" s="7">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6.6562853070161257E-4</v>
      </c>
      <c r="I4" s="7">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6.5238997629514933E-2</v>
      </c>
      <c r="J4" s="7">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2.0259608933638165E-2</v>
      </c>
      <c r="K4" s="7">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2.0032291388374555E-2</v>
      </c>
      <c r="L4" s="7">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0.11578217269577892</v>
      </c>
      <c r="M4" s="7">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2.3956811788471394E-2</v>
      </c>
      <c r="N4" s="7">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3.9112411057851841E-2</v>
      </c>
      <c r="O4" s="7">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8.1960752026398465E-2</v>
      </c>
      <c r="P4" s="7">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7.9647604132871981E-4</v>
      </c>
      <c r="Q4" s="7">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9.8714681209050321E-3</v>
      </c>
      <c r="R4" s="7">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4.3198772591235661</v>
      </c>
      <c r="S4" s="7">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32.962817428494184</v>
      </c>
      <c r="T4" s="7">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0.11971831379247673</v>
      </c>
      <c r="U4" s="7">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3.8115013182265229E-3</v>
      </c>
      <c r="V4" s="7">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23.953861443206353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-5.6926977448842484</v>
      </c>
      <c r="C2" s="7">
        <f>+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-4.777177233067313</v>
      </c>
      <c r="D2" s="7">
        <f>+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-5.4156187080336853</v>
      </c>
      <c r="E2" s="7">
        <f>+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-3.0683909455668203</v>
      </c>
      <c r="F2" s="7">
        <f>+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-4.2919235761038017</v>
      </c>
      <c r="G2" s="7">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-2.1996973578978833</v>
      </c>
      <c r="H2" s="7">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-6.1937644637981098E-5</v>
      </c>
      <c r="I2" s="7">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-7.9916335058216725E-3</v>
      </c>
      <c r="J2" s="7">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-5.0011478256218201E-3</v>
      </c>
      <c r="K2" s="7">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-3.7601022625027183E-3</v>
      </c>
      <c r="L2" s="7">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-0.16560408037204852</v>
      </c>
      <c r="M2" s="7">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-1.8084617282130708E-2</v>
      </c>
      <c r="N2" s="7">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-1.7828210901093135E-2</v>
      </c>
      <c r="O2" s="7">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-6.5418395401134435E-2</v>
      </c>
      <c r="P2" s="7">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-1.0684917161135064E-4</v>
      </c>
      <c r="Q2" s="7">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-6.0232518116725897E-3</v>
      </c>
      <c r="R2" s="7">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-6.229805930080194</v>
      </c>
      <c r="S2" s="7">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-47.612305459044883</v>
      </c>
      <c r="T2" s="7">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-0.1717310132448317</v>
      </c>
      <c r="U2" s="7">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-1.1438393391842844E-3</v>
      </c>
      <c r="V2" s="7">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-34.57860009236272</v>
      </c>
    </row>
    <row r="3" spans="1:22" x14ac:dyDescent="0.35">
      <c r="A3" s="5" t="s">
        <v>2</v>
      </c>
      <c r="B3" s="7">
        <f>+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-1.7509420479619664</v>
      </c>
      <c r="C3" s="7">
        <f>+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-1.4692496027076616</v>
      </c>
      <c r="D3" s="7">
        <f>+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-1.6656663581664115</v>
      </c>
      <c r="E3" s="7">
        <f>+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-0.94366852952927693</v>
      </c>
      <c r="F3" s="7">
        <f>+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-1.3199202825144849</v>
      </c>
      <c r="G3" s="7">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-0.67574329644827102</v>
      </c>
      <c r="H3" s="7">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-1.5430794022582216E-7</v>
      </c>
      <c r="I3" s="7">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-2.3829263676703054E-8</v>
      </c>
      <c r="J3" s="7">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-1.033668066884881E-7</v>
      </c>
      <c r="K3" s="7">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-6.9741520623572324E-8</v>
      </c>
      <c r="L3" s="7">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-5.0891772241900106E-2</v>
      </c>
      <c r="M3" s="7">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-5.273118128134649E-3</v>
      </c>
      <c r="N3" s="7">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-4.4216073426836039E-3</v>
      </c>
      <c r="O3" s="7">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-1.8699614787950625E-2</v>
      </c>
      <c r="P3" s="7">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-3.9290147506123535E-6</v>
      </c>
      <c r="Q3" s="7">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-1.6982539442228412E-3</v>
      </c>
      <c r="R3" s="7">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-1.9166619097957176</v>
      </c>
      <c r="S3" s="7">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-14.649889177253929</v>
      </c>
      <c r="T3" s="7">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-5.2803434447992077E-2</v>
      </c>
      <c r="U3" s="7">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-2.72064842011507E-6</v>
      </c>
      <c r="V3" s="7">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-10.63898358209196</v>
      </c>
    </row>
    <row r="4" spans="1:22" x14ac:dyDescent="0.35">
      <c r="A4" s="5" t="s">
        <v>3</v>
      </c>
      <c r="B4" s="7">
        <f>+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-3.9417556969222813</v>
      </c>
      <c r="C4" s="7">
        <f>+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-3.3079276303596519</v>
      </c>
      <c r="D4" s="7">
        <f>+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-3.7499523498672733</v>
      </c>
      <c r="E4" s="7">
        <f>+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-2.1247224160375433</v>
      </c>
      <c r="F4" s="7">
        <f>+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-2.9720032935893173</v>
      </c>
      <c r="G4" s="7">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-1.5239540614496125</v>
      </c>
      <c r="H4" s="7">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-6.1783336697755276E-5</v>
      </c>
      <c r="I4" s="7">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-7.9916096765579956E-3</v>
      </c>
      <c r="J4" s="7">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-5.0010444588151313E-3</v>
      </c>
      <c r="K4" s="7">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-3.7600325209820947E-3</v>
      </c>
      <c r="L4" s="7">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-0.11471230813014842</v>
      </c>
      <c r="M4" s="7">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-1.2811499153996063E-2</v>
      </c>
      <c r="N4" s="7">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-1.340660355840953E-2</v>
      </c>
      <c r="O4" s="7">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-4.6718780613183818E-2</v>
      </c>
      <c r="P4" s="7">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-1.0292015686073829E-4</v>
      </c>
      <c r="Q4" s="7">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-4.324997867449748E-3</v>
      </c>
      <c r="R4" s="7">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-4.3131440202844757</v>
      </c>
      <c r="S4" s="7">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-32.962416281790958</v>
      </c>
      <c r="T4" s="7">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-0.11892757879683961</v>
      </c>
      <c r="U4" s="7">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-1.1411186907641694E-3</v>
      </c>
      <c r="V4" s="7">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-23.939616510270756</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0.17941229431666991</v>
      </c>
      <c r="C2" s="7">
        <f>+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0.19106465001760295</v>
      </c>
      <c r="D2" s="7">
        <f>+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0.17510500735598747</v>
      </c>
      <c r="E2" s="7">
        <f>+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0.21594693021278374</v>
      </c>
      <c r="F2" s="7">
        <f>+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0.13453096146871146</v>
      </c>
      <c r="G2" s="7">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4.5896950736640102E-2</v>
      </c>
      <c r="H2" s="7">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2.2764133215040466E-3</v>
      </c>
      <c r="I2" s="7">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0.62822691440113854</v>
      </c>
      <c r="J2" s="7">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-0.18661699354264624</v>
      </c>
      <c r="K2" s="7">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4.6817556250994131E-2</v>
      </c>
      <c r="L2" s="7">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4.9173074957409692E-3</v>
      </c>
      <c r="M2" s="7">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7.4522308156881184E-2</v>
      </c>
      <c r="N2" s="7">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8.5088241496253297E-2</v>
      </c>
      <c r="O2" s="7">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0.11010693353934174</v>
      </c>
      <c r="P2" s="7">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6.7565730625307907E-2</v>
      </c>
      <c r="Q2" s="7">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0.13782752355843039</v>
      </c>
      <c r="R2" s="7">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0.63163476501495774</v>
      </c>
      <c r="S2" s="7">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8.3482036143116542E-2</v>
      </c>
      <c r="T2" s="7">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1.0122868903249342</v>
      </c>
      <c r="U2" s="7">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5.9496814075125304E-2</v>
      </c>
      <c r="V2" s="7">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6.7067317468998758E-2</v>
      </c>
    </row>
    <row r="3" spans="1:22" x14ac:dyDescent="0.35">
      <c r="A3" s="5" t="s">
        <v>2</v>
      </c>
      <c r="B3" s="7">
        <f>+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3.9304066491977888E-2</v>
      </c>
      <c r="C3" s="7">
        <f>+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4.1039640206494282E-2</v>
      </c>
      <c r="D3" s="7">
        <f>+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3.828153488538464E-2</v>
      </c>
      <c r="E3" s="7">
        <f>+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5.0938049200489929E-2</v>
      </c>
      <c r="F3" s="7">
        <f>+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2.938464769422696E-2</v>
      </c>
      <c r="G3" s="7">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9.3113595062142493E-3</v>
      </c>
      <c r="H3" s="7">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4.7137351058894469E-4</v>
      </c>
      <c r="I3" s="7">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0.13806881471603122</v>
      </c>
      <c r="J3" s="7">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-2.5506257243049179E-2</v>
      </c>
      <c r="K3" s="7">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9.221413166143588E-3</v>
      </c>
      <c r="L3" s="7">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1.0154755738716326E-3</v>
      </c>
      <c r="M3" s="7">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1.5834291439132449E-2</v>
      </c>
      <c r="N3" s="7">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1.6703002473638456E-2</v>
      </c>
      <c r="O3" s="7">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2.1453043995224765E-2</v>
      </c>
      <c r="P3" s="7">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1.3685591902956776E-2</v>
      </c>
      <c r="Q3" s="7">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2.6845743675917147E-2</v>
      </c>
      <c r="R3" s="7">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0.15584810408059066</v>
      </c>
      <c r="S3" s="7">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1.8510954767625053E-2</v>
      </c>
      <c r="T3" s="7">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0.20078702113113647</v>
      </c>
      <c r="U3" s="7">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1.2603681847690945E-2</v>
      </c>
      <c r="V3" s="7">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1.4011449327933103E-2</v>
      </c>
    </row>
    <row r="4" spans="1:22" x14ac:dyDescent="0.35">
      <c r="A4" s="5" t="s">
        <v>3</v>
      </c>
      <c r="B4" s="7">
        <f>+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0.14010822782469201</v>
      </c>
      <c r="C4" s="7">
        <f>+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0.15002500981110869</v>
      </c>
      <c r="D4" s="7">
        <f>+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0.13682347247060286</v>
      </c>
      <c r="E4" s="7">
        <f>+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0.16500888101229377</v>
      </c>
      <c r="F4" s="7">
        <f>+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0.1051463137744845</v>
      </c>
      <c r="G4" s="7">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3.6585591230425846E-2</v>
      </c>
      <c r="H4" s="7">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1.8050398109151016E-3</v>
      </c>
      <c r="I4" s="7">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0.49015809968510726</v>
      </c>
      <c r="J4" s="7">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-0.16111073629959705</v>
      </c>
      <c r="K4" s="7">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3.7596143084850542E-2</v>
      </c>
      <c r="L4" s="7">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3.9018319218693362E-3</v>
      </c>
      <c r="M4" s="7">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5.8688016717748724E-2</v>
      </c>
      <c r="N4" s="7">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6.8385239022614841E-2</v>
      </c>
      <c r="O4" s="7">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8.8653889544116973E-2</v>
      </c>
      <c r="P4" s="7">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5.3880138722351131E-2</v>
      </c>
      <c r="Q4" s="7">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0.11098177988251322</v>
      </c>
      <c r="R4" s="7">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0.475786660934367</v>
      </c>
      <c r="S4" s="7">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6.4971081375491471E-2</v>
      </c>
      <c r="T4" s="7">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0.81149986919379768</v>
      </c>
      <c r="U4" s="7">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4.6893132227434346E-2</v>
      </c>
      <c r="V4" s="7">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5.3055868141065651E-2</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5.7103885070242448</v>
      </c>
      <c r="C2" s="7">
        <f>+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4.7926049687910952</v>
      </c>
      <c r="D2" s="7">
        <f>+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5.4346399156187566</v>
      </c>
      <c r="E2" s="7">
        <f>+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3.10307980393421</v>
      </c>
      <c r="F2" s="7">
        <f>+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4.3087619308637022</v>
      </c>
      <c r="G2" s="7">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2.2147190717216163</v>
      </c>
      <c r="H2" s="7">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6.615988078575672E-4</v>
      </c>
      <c r="I2" s="7">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6.5159347256210545E-2</v>
      </c>
      <c r="J2" s="7">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2.0185554417368981E-2</v>
      </c>
      <c r="K2" s="7">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2.011324674725859E-2</v>
      </c>
      <c r="L2" s="7">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0.16667968874378622</v>
      </c>
      <c r="M2" s="7">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0.1018945619343119</v>
      </c>
      <c r="N2" s="7">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4.3894015243292006E-2</v>
      </c>
      <c r="O2" s="7">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0.10113391205462363</v>
      </c>
      <c r="P2" s="7">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8.0946542317446345E-4</v>
      </c>
      <c r="Q2" s="7">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1.1556986689041093E-2</v>
      </c>
      <c r="R2" s="7">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6.2364986389817947</v>
      </c>
      <c r="S2" s="7">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47.612701575814022</v>
      </c>
      <c r="T2" s="7">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0.1731876668377422</v>
      </c>
      <c r="U2" s="7">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3.8692037343638179E-3</v>
      </c>
      <c r="V2" s="7">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34.593151577981452</v>
      </c>
    </row>
    <row r="3" spans="1:22" x14ac:dyDescent="0.35">
      <c r="A3" s="5" t="s">
        <v>2</v>
      </c>
      <c r="B3" s="7">
        <f>+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1.7556420707565339</v>
      </c>
      <c r="C3" s="7">
        <f>+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1.4730174606739797</v>
      </c>
      <c r="D3" s="7">
        <f>+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1.6711833655661144</v>
      </c>
      <c r="E3" s="7">
        <f>+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0.96857875196245036</v>
      </c>
      <c r="F3" s="7">
        <f>+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1.3241998502750651</v>
      </c>
      <c r="G3" s="7">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0.67653865558600945</v>
      </c>
      <c r="H3" s="7">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-4.0297228440453645E-6</v>
      </c>
      <c r="I3" s="7">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-7.965037330439831E-5</v>
      </c>
      <c r="J3" s="7">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-7.4054516269186492E-5</v>
      </c>
      <c r="K3" s="7">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8.0955358884035323E-5</v>
      </c>
      <c r="L3" s="7">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5.0897516048007324E-2</v>
      </c>
      <c r="M3" s="7">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7.793775014584052E-2</v>
      </c>
      <c r="N3" s="7">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4.7816041854401676E-3</v>
      </c>
      <c r="O3" s="7">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1.9173160028225191E-2</v>
      </c>
      <c r="P3" s="7">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1.2989381845743576E-5</v>
      </c>
      <c r="Q3" s="7">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1.6855185681360599E-3</v>
      </c>
      <c r="R3" s="7">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1.9166213798582281</v>
      </c>
      <c r="S3" s="7">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14.649884147319842</v>
      </c>
      <c r="T3" s="7">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5.3469353045265448E-2</v>
      </c>
      <c r="U3" s="7">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5.7702416137295241E-5</v>
      </c>
      <c r="V3" s="7">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10.639290134775099</v>
      </c>
    </row>
    <row r="4" spans="1:22" x14ac:dyDescent="0.35">
      <c r="A4" s="5" t="s">
        <v>3</v>
      </c>
      <c r="B4" s="7">
        <f>+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3.9547464362677109</v>
      </c>
      <c r="C4" s="7">
        <f>+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3.3195875081171153</v>
      </c>
      <c r="D4" s="7">
        <f>+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3.7634565500526422</v>
      </c>
      <c r="E4" s="7">
        <f>+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2.1345010519717604</v>
      </c>
      <c r="F4" s="7">
        <f>+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2.9845620805886366</v>
      </c>
      <c r="G4" s="7">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1.5381804161356072</v>
      </c>
      <c r="H4" s="7">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6.6562853070161257E-4</v>
      </c>
      <c r="I4" s="7">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6.5238997629514933E-2</v>
      </c>
      <c r="J4" s="7">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2.0259608933638165E-2</v>
      </c>
      <c r="K4" s="7">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2.0032291388374555E-2</v>
      </c>
      <c r="L4" s="7">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0.11578217269577892</v>
      </c>
      <c r="M4" s="7">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2.3956811788471394E-2</v>
      </c>
      <c r="N4" s="7">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3.9112411057851841E-2</v>
      </c>
      <c r="O4" s="7">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8.1960752026398465E-2</v>
      </c>
      <c r="P4" s="7">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7.9647604132871981E-4</v>
      </c>
      <c r="Q4" s="7">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9.8714681209050321E-3</v>
      </c>
      <c r="R4" s="7">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4.3198772591235661</v>
      </c>
      <c r="S4" s="7">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32.962817428494184</v>
      </c>
      <c r="T4" s="7">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0.11971831379247673</v>
      </c>
      <c r="U4" s="7">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3.8115013182265229E-3</v>
      </c>
      <c r="V4" s="7">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23.953861443206353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-5.6926977448842484</v>
      </c>
      <c r="C2" s="7">
        <f>+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-4.777177233067313</v>
      </c>
      <c r="D2" s="7">
        <f>+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-5.4156187080336853</v>
      </c>
      <c r="E2" s="7">
        <f>+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-3.0683909455668203</v>
      </c>
      <c r="F2" s="7">
        <f>+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-4.2919235761038017</v>
      </c>
      <c r="G2" s="7">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-2.1996973578978833</v>
      </c>
      <c r="H2" s="7">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-6.1937644637981098E-5</v>
      </c>
      <c r="I2" s="7">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-7.9916335058216725E-3</v>
      </c>
      <c r="J2" s="7">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-5.0011478256218201E-3</v>
      </c>
      <c r="K2" s="7">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-3.7601022625027183E-3</v>
      </c>
      <c r="L2" s="7">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-0.16560408037204852</v>
      </c>
      <c r="M2" s="7">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-1.8084617282130708E-2</v>
      </c>
      <c r="N2" s="7">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-1.7828210901093135E-2</v>
      </c>
      <c r="O2" s="7">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-6.5418395401134435E-2</v>
      </c>
      <c r="P2" s="7">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-1.0684917161135064E-4</v>
      </c>
      <c r="Q2" s="7">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-6.0232518116725897E-3</v>
      </c>
      <c r="R2" s="7">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-6.229805930080194</v>
      </c>
      <c r="S2" s="7">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-47.612305459044883</v>
      </c>
      <c r="T2" s="7">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-0.1717310132448317</v>
      </c>
      <c r="U2" s="7">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-1.1438393391842844E-3</v>
      </c>
      <c r="V2" s="7">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-34.57860009236272</v>
      </c>
    </row>
    <row r="3" spans="1:22" x14ac:dyDescent="0.35">
      <c r="A3" s="5" t="s">
        <v>2</v>
      </c>
      <c r="B3" s="7">
        <f>+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-1.7509420479619664</v>
      </c>
      <c r="C3" s="7">
        <f>+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-1.4692496027076616</v>
      </c>
      <c r="D3" s="7">
        <f>+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-1.6656663581664115</v>
      </c>
      <c r="E3" s="7">
        <f>+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-0.94366852952927693</v>
      </c>
      <c r="F3" s="7">
        <f>+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-1.3199202825144849</v>
      </c>
      <c r="G3" s="7">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-0.67574329644827102</v>
      </c>
      <c r="H3" s="7">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-1.5430794022582216E-7</v>
      </c>
      <c r="I3" s="7">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-2.3829263676703054E-8</v>
      </c>
      <c r="J3" s="7">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-1.033668066884881E-7</v>
      </c>
      <c r="K3" s="7">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-6.9741520623572324E-8</v>
      </c>
      <c r="L3" s="7">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-5.0891772241900106E-2</v>
      </c>
      <c r="M3" s="7">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-5.273118128134649E-3</v>
      </c>
      <c r="N3" s="7">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-4.4216073426836039E-3</v>
      </c>
      <c r="O3" s="7">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-1.8699614787950625E-2</v>
      </c>
      <c r="P3" s="7">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-3.9290147506123535E-6</v>
      </c>
      <c r="Q3" s="7">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-1.6982539442228412E-3</v>
      </c>
      <c r="R3" s="7">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-1.9166619097957176</v>
      </c>
      <c r="S3" s="7">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-14.649889177253929</v>
      </c>
      <c r="T3" s="7">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-5.2803434447992077E-2</v>
      </c>
      <c r="U3" s="7">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-2.72064842011507E-6</v>
      </c>
      <c r="V3" s="7">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-10.63898358209196</v>
      </c>
    </row>
    <row r="4" spans="1:22" x14ac:dyDescent="0.35">
      <c r="A4" s="5" t="s">
        <v>3</v>
      </c>
      <c r="B4" s="7">
        <f>+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-3.9417556969222813</v>
      </c>
      <c r="C4" s="7">
        <f>+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-3.3079276303596519</v>
      </c>
      <c r="D4" s="7">
        <f>+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-3.7499523498672733</v>
      </c>
      <c r="E4" s="7">
        <f>+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-2.1247224160375433</v>
      </c>
      <c r="F4" s="7">
        <f>+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-2.9720032935893173</v>
      </c>
      <c r="G4" s="7">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-1.5239540614496125</v>
      </c>
      <c r="H4" s="7">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-6.1783336697755276E-5</v>
      </c>
      <c r="I4" s="7">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-7.9916096765579956E-3</v>
      </c>
      <c r="J4" s="7">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-5.0010444588151313E-3</v>
      </c>
      <c r="K4" s="7">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-3.7600325209820947E-3</v>
      </c>
      <c r="L4" s="7">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-0.11471230813014842</v>
      </c>
      <c r="M4" s="7">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-1.2811499153996063E-2</v>
      </c>
      <c r="N4" s="7">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-1.340660355840953E-2</v>
      </c>
      <c r="O4" s="7">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-4.6718780613183818E-2</v>
      </c>
      <c r="P4" s="7">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-1.0292015686073829E-4</v>
      </c>
      <c r="Q4" s="7">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-4.324997867449748E-3</v>
      </c>
      <c r="R4" s="7">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-4.3131440202844757</v>
      </c>
      <c r="S4" s="7">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-32.962416281790958</v>
      </c>
      <c r="T4" s="7">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-0.11892757879683961</v>
      </c>
      <c r="U4" s="7">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-1.1411186907641694E-3</v>
      </c>
      <c r="V4" s="7">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-23.939616510270756</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0.17941229431666991</v>
      </c>
      <c r="C2" s="7">
        <f>+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0.19106465001760295</v>
      </c>
      <c r="D2" s="7">
        <f>+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0.17510500735598747</v>
      </c>
      <c r="E2" s="7">
        <f>+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0.21594693021278374</v>
      </c>
      <c r="F2" s="7">
        <f>+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0.13453096146871146</v>
      </c>
      <c r="G2" s="7">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4.5896950736640102E-2</v>
      </c>
      <c r="H2" s="7">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2.2764133215040466E-3</v>
      </c>
      <c r="I2" s="7">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0.62822691440113854</v>
      </c>
      <c r="J2" s="7">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-0.18661699354264624</v>
      </c>
      <c r="K2" s="7">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4.6817556250994131E-2</v>
      </c>
      <c r="L2" s="7">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4.9173074957409692E-3</v>
      </c>
      <c r="M2" s="7">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7.4522308156881184E-2</v>
      </c>
      <c r="N2" s="7">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8.5088241496253297E-2</v>
      </c>
      <c r="O2" s="7">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0.11010693353934174</v>
      </c>
      <c r="P2" s="7">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6.7565730625307907E-2</v>
      </c>
      <c r="Q2" s="7">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0.13782752355843039</v>
      </c>
      <c r="R2" s="7">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0.63163476501495774</v>
      </c>
      <c r="S2" s="7">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8.3482036143116542E-2</v>
      </c>
      <c r="T2" s="7">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1.0122868903249342</v>
      </c>
      <c r="U2" s="7">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5.9496814075125304E-2</v>
      </c>
      <c r="V2" s="7">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6.7067317468998758E-2</v>
      </c>
    </row>
    <row r="3" spans="1:22" x14ac:dyDescent="0.35">
      <c r="A3" s="5" t="s">
        <v>2</v>
      </c>
      <c r="B3" s="7">
        <f>+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3.9304066491977888E-2</v>
      </c>
      <c r="C3" s="7">
        <f>+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4.1039640206494282E-2</v>
      </c>
      <c r="D3" s="7">
        <f>+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3.828153488538464E-2</v>
      </c>
      <c r="E3" s="7">
        <f>+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5.0938049200489929E-2</v>
      </c>
      <c r="F3" s="7">
        <f>+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2.938464769422696E-2</v>
      </c>
      <c r="G3" s="7">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9.3113595062142493E-3</v>
      </c>
      <c r="H3" s="7">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4.7137351058894469E-4</v>
      </c>
      <c r="I3" s="7">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0.13806881471603122</v>
      </c>
      <c r="J3" s="7">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-2.5506257243049179E-2</v>
      </c>
      <c r="K3" s="7">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9.221413166143588E-3</v>
      </c>
      <c r="L3" s="7">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1.0154755738716326E-3</v>
      </c>
      <c r="M3" s="7">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1.5834291439132449E-2</v>
      </c>
      <c r="N3" s="7">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1.6703002473638456E-2</v>
      </c>
      <c r="O3" s="7">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2.1453043995224765E-2</v>
      </c>
      <c r="P3" s="7">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1.3685591902956776E-2</v>
      </c>
      <c r="Q3" s="7">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2.6845743675917147E-2</v>
      </c>
      <c r="R3" s="7">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0.15584810408059066</v>
      </c>
      <c r="S3" s="7">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1.8510954767625053E-2</v>
      </c>
      <c r="T3" s="7">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0.20078702113113647</v>
      </c>
      <c r="U3" s="7">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1.2603681847690945E-2</v>
      </c>
      <c r="V3" s="7">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1.4011449327933103E-2</v>
      </c>
    </row>
    <row r="4" spans="1:22" x14ac:dyDescent="0.35">
      <c r="A4" s="5" t="s">
        <v>3</v>
      </c>
      <c r="B4" s="7">
        <f>+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0.14010822782469201</v>
      </c>
      <c r="C4" s="7">
        <f>+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0.15002500981110869</v>
      </c>
      <c r="D4" s="7">
        <f>+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0.13682347247060286</v>
      </c>
      <c r="E4" s="7">
        <f>+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0.16500888101229377</v>
      </c>
      <c r="F4" s="7">
        <f>+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0.1051463137744845</v>
      </c>
      <c r="G4" s="7">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3.6585591230425846E-2</v>
      </c>
      <c r="H4" s="7">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1.8050398109151016E-3</v>
      </c>
      <c r="I4" s="7">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0.49015809968510726</v>
      </c>
      <c r="J4" s="7">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-0.16111073629959705</v>
      </c>
      <c r="K4" s="7">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3.7596143084850542E-2</v>
      </c>
      <c r="L4" s="7">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3.9018319218693362E-3</v>
      </c>
      <c r="M4" s="7">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5.8688016717748724E-2</v>
      </c>
      <c r="N4" s="7">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6.8385239022614841E-2</v>
      </c>
      <c r="O4" s="7">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8.8653889544116973E-2</v>
      </c>
      <c r="P4" s="7">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5.3880138722351131E-2</v>
      </c>
      <c r="Q4" s="7">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0.11098177988251322</v>
      </c>
      <c r="R4" s="7">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0.475786660934367</v>
      </c>
      <c r="S4" s="7">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6.4971081375491471E-2</v>
      </c>
      <c r="T4" s="7">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0.81149986919379768</v>
      </c>
      <c r="U4" s="7">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4.6893132227434346E-2</v>
      </c>
      <c r="V4" s="7">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5.3055868141065651E-2</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5.7103885070242448</v>
      </c>
      <c r="C2" s="7">
        <f>+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4.7926049687910952</v>
      </c>
      <c r="D2" s="7">
        <f>+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5.4346399156187566</v>
      </c>
      <c r="E2" s="7">
        <f>+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3.10307980393421</v>
      </c>
      <c r="F2" s="7">
        <f>+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4.3087619308637022</v>
      </c>
      <c r="G2" s="7">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2.2147190717216163</v>
      </c>
      <c r="H2" s="7">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6.615988078575672E-4</v>
      </c>
      <c r="I2" s="7">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6.5159347256210545E-2</v>
      </c>
      <c r="J2" s="7">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2.0185554417368981E-2</v>
      </c>
      <c r="K2" s="7">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2.011324674725859E-2</v>
      </c>
      <c r="L2" s="7">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0.16667968874378622</v>
      </c>
      <c r="M2" s="7">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0.1018945619343119</v>
      </c>
      <c r="N2" s="7">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4.3894015243292006E-2</v>
      </c>
      <c r="O2" s="7">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0.10113391205462363</v>
      </c>
      <c r="P2" s="7">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8.0946542317446345E-4</v>
      </c>
      <c r="Q2" s="7">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1.1556986689041093E-2</v>
      </c>
      <c r="R2" s="7">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6.2364986389817947</v>
      </c>
      <c r="S2" s="7">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47.612701575814022</v>
      </c>
      <c r="T2" s="7">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0.1731876668377422</v>
      </c>
      <c r="U2" s="7">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3.8692037343638179E-3</v>
      </c>
      <c r="V2" s="7">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34.593151577981452</v>
      </c>
    </row>
    <row r="3" spans="1:22" x14ac:dyDescent="0.35">
      <c r="A3" s="5" t="s">
        <v>2</v>
      </c>
      <c r="B3" s="7">
        <f>+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1.7556420707565339</v>
      </c>
      <c r="C3" s="7">
        <f>+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1.4730174606739797</v>
      </c>
      <c r="D3" s="7">
        <f>+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1.6711833655661144</v>
      </c>
      <c r="E3" s="7">
        <f>+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0.96857875196245036</v>
      </c>
      <c r="F3" s="7">
        <f>+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1.3241998502750651</v>
      </c>
      <c r="G3" s="7">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0.67653865558600945</v>
      </c>
      <c r="H3" s="7">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-4.0297228440453645E-6</v>
      </c>
      <c r="I3" s="7">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-7.965037330439831E-5</v>
      </c>
      <c r="J3" s="7">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-7.4054516269186492E-5</v>
      </c>
      <c r="K3" s="7">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8.0955358884035323E-5</v>
      </c>
      <c r="L3" s="7">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5.0897516048007324E-2</v>
      </c>
      <c r="M3" s="7">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7.793775014584052E-2</v>
      </c>
      <c r="N3" s="7">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4.7816041854401676E-3</v>
      </c>
      <c r="O3" s="7">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1.9173160028225191E-2</v>
      </c>
      <c r="P3" s="7">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1.2989381845743576E-5</v>
      </c>
      <c r="Q3" s="7">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1.6855185681360599E-3</v>
      </c>
      <c r="R3" s="7">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1.9166213798582281</v>
      </c>
      <c r="S3" s="7">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14.649884147319842</v>
      </c>
      <c r="T3" s="7">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5.3469353045265448E-2</v>
      </c>
      <c r="U3" s="7">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5.7702416137295241E-5</v>
      </c>
      <c r="V3" s="7">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10.639290134775099</v>
      </c>
    </row>
    <row r="4" spans="1:22" x14ac:dyDescent="0.35">
      <c r="A4" s="5" t="s">
        <v>3</v>
      </c>
      <c r="B4" s="7">
        <f>+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3.9547464362677109</v>
      </c>
      <c r="C4" s="7">
        <f>+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3.3195875081171153</v>
      </c>
      <c r="D4" s="7">
        <f>+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3.7634565500526422</v>
      </c>
      <c r="E4" s="7">
        <f>+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2.1345010519717604</v>
      </c>
      <c r="F4" s="7">
        <f>+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2.9845620805886366</v>
      </c>
      <c r="G4" s="7">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1.5381804161356072</v>
      </c>
      <c r="H4" s="7">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6.6562853070161257E-4</v>
      </c>
      <c r="I4" s="7">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6.5238997629514933E-2</v>
      </c>
      <c r="J4" s="7">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2.0259608933638165E-2</v>
      </c>
      <c r="K4" s="7">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2.0032291388374555E-2</v>
      </c>
      <c r="L4" s="7">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0.11578217269577892</v>
      </c>
      <c r="M4" s="7">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2.3956811788471394E-2</v>
      </c>
      <c r="N4" s="7">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3.9112411057851841E-2</v>
      </c>
      <c r="O4" s="7">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8.1960752026398465E-2</v>
      </c>
      <c r="P4" s="7">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7.9647604132871981E-4</v>
      </c>
      <c r="Q4" s="7">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9.8714681209050321E-3</v>
      </c>
      <c r="R4" s="7">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4.3198772591235661</v>
      </c>
      <c r="S4" s="7">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32.962817428494184</v>
      </c>
      <c r="T4" s="7">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0.11971831379247673</v>
      </c>
      <c r="U4" s="7">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3.8115013182265229E-3</v>
      </c>
      <c r="V4" s="7">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23.953861443206353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-5.6926977448842484</v>
      </c>
      <c r="C2" s="7">
        <f>+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-4.777177233067313</v>
      </c>
      <c r="D2" s="7">
        <f>+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-5.4156187080336853</v>
      </c>
      <c r="E2" s="7">
        <f>+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-3.0683909455668203</v>
      </c>
      <c r="F2" s="7">
        <f>+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-4.2919235761038017</v>
      </c>
      <c r="G2" s="7">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-2.1996973578978833</v>
      </c>
      <c r="H2" s="7">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-6.1937644637981098E-5</v>
      </c>
      <c r="I2" s="7">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-7.9916335058216725E-3</v>
      </c>
      <c r="J2" s="7">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-5.0011478256218201E-3</v>
      </c>
      <c r="K2" s="7">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-3.7601022625027183E-3</v>
      </c>
      <c r="L2" s="7">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-0.16560408037204852</v>
      </c>
      <c r="M2" s="7">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-1.8084617282130708E-2</v>
      </c>
      <c r="N2" s="7">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-1.7828210901093135E-2</v>
      </c>
      <c r="O2" s="7">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-6.5418395401134435E-2</v>
      </c>
      <c r="P2" s="7">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-1.0684917161135064E-4</v>
      </c>
      <c r="Q2" s="7">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-6.0232518116725897E-3</v>
      </c>
      <c r="R2" s="7">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-6.229805930080194</v>
      </c>
      <c r="S2" s="7">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-47.612305459044883</v>
      </c>
      <c r="T2" s="7">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-0.1717310132448317</v>
      </c>
      <c r="U2" s="7">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-1.1438393391842844E-3</v>
      </c>
      <c r="V2" s="7">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-34.57860009236272</v>
      </c>
    </row>
    <row r="3" spans="1:22" x14ac:dyDescent="0.35">
      <c r="A3" s="5" t="s">
        <v>2</v>
      </c>
      <c r="B3" s="7">
        <f>+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-1.7509420479619664</v>
      </c>
      <c r="C3" s="7">
        <f>+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-1.4692496027076616</v>
      </c>
      <c r="D3" s="7">
        <f>+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-1.6656663581664115</v>
      </c>
      <c r="E3" s="7">
        <f>+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-0.94366852952927693</v>
      </c>
      <c r="F3" s="7">
        <f>+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-1.3199202825144849</v>
      </c>
      <c r="G3" s="7">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-0.67574329644827102</v>
      </c>
      <c r="H3" s="7">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-1.5430794022582216E-7</v>
      </c>
      <c r="I3" s="7">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-2.3829263676703054E-8</v>
      </c>
      <c r="J3" s="7">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-1.033668066884881E-7</v>
      </c>
      <c r="K3" s="7">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-6.9741520623572324E-8</v>
      </c>
      <c r="L3" s="7">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-5.0891772241900106E-2</v>
      </c>
      <c r="M3" s="7">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-5.273118128134649E-3</v>
      </c>
      <c r="N3" s="7">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-4.4216073426836039E-3</v>
      </c>
      <c r="O3" s="7">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-1.8699614787950625E-2</v>
      </c>
      <c r="P3" s="7">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-3.9290147506123535E-6</v>
      </c>
      <c r="Q3" s="7">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-1.6982539442228412E-3</v>
      </c>
      <c r="R3" s="7">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-1.9166619097957176</v>
      </c>
      <c r="S3" s="7">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-14.649889177253929</v>
      </c>
      <c r="T3" s="7">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-5.2803434447992077E-2</v>
      </c>
      <c r="U3" s="7">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-2.72064842011507E-6</v>
      </c>
      <c r="V3" s="7">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-10.63898358209196</v>
      </c>
    </row>
    <row r="4" spans="1:22" x14ac:dyDescent="0.35">
      <c r="A4" s="5" t="s">
        <v>3</v>
      </c>
      <c r="B4" s="7">
        <f>+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-3.9417556969222813</v>
      </c>
      <c r="C4" s="7">
        <f>+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-3.3079276303596519</v>
      </c>
      <c r="D4" s="7">
        <f>+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-3.7499523498672733</v>
      </c>
      <c r="E4" s="7">
        <f>+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-2.1247224160375433</v>
      </c>
      <c r="F4" s="7">
        <f>+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-2.9720032935893173</v>
      </c>
      <c r="G4" s="7">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-1.5239540614496125</v>
      </c>
      <c r="H4" s="7">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-6.1783336697755276E-5</v>
      </c>
      <c r="I4" s="7">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-7.9916096765579956E-3</v>
      </c>
      <c r="J4" s="7">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-5.0010444588151313E-3</v>
      </c>
      <c r="K4" s="7">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-3.7600325209820947E-3</v>
      </c>
      <c r="L4" s="7">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-0.11471230813014842</v>
      </c>
      <c r="M4" s="7">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-1.2811499153996063E-2</v>
      </c>
      <c r="N4" s="7">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-1.340660355840953E-2</v>
      </c>
      <c r="O4" s="7">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-4.6718780613183818E-2</v>
      </c>
      <c r="P4" s="7">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-1.0292015686073829E-4</v>
      </c>
      <c r="Q4" s="7">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-4.324997867449748E-3</v>
      </c>
      <c r="R4" s="7">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-4.3131440202844757</v>
      </c>
      <c r="S4" s="7">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-32.962416281790958</v>
      </c>
      <c r="T4" s="7">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-0.11892757879683961</v>
      </c>
      <c r="U4" s="7">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-1.1411186907641694E-3</v>
      </c>
      <c r="V4" s="7">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-23.939616510270756</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0.17941229431666991</v>
      </c>
      <c r="C2" s="7">
        <f>+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0.19106465001760295</v>
      </c>
      <c r="D2" s="7">
        <f>+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0.17510500735598747</v>
      </c>
      <c r="E2" s="7">
        <f>+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0.21594693021278374</v>
      </c>
      <c r="F2" s="7">
        <f>+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0.13453096146871146</v>
      </c>
      <c r="G2" s="7">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4.5896950736640102E-2</v>
      </c>
      <c r="H2" s="7">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2.2764133215040466E-3</v>
      </c>
      <c r="I2" s="7">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0.62822691440113854</v>
      </c>
      <c r="J2" s="7">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-0.18661699354264624</v>
      </c>
      <c r="K2" s="7">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4.6817556250994131E-2</v>
      </c>
      <c r="L2" s="7">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4.9173074957409692E-3</v>
      </c>
      <c r="M2" s="7">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7.4522308156881184E-2</v>
      </c>
      <c r="N2" s="7">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8.5088241496253297E-2</v>
      </c>
      <c r="O2" s="7">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0.11010693353934174</v>
      </c>
      <c r="P2" s="7">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6.7565730625307907E-2</v>
      </c>
      <c r="Q2" s="7">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0.13782752355843039</v>
      </c>
      <c r="R2" s="7">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0.63163476501495774</v>
      </c>
      <c r="S2" s="7">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8.3482036143116542E-2</v>
      </c>
      <c r="T2" s="7">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1.0122868903249342</v>
      </c>
      <c r="U2" s="7">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5.9496814075125304E-2</v>
      </c>
      <c r="V2" s="7">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6.7067317468998758E-2</v>
      </c>
    </row>
    <row r="3" spans="1:22" x14ac:dyDescent="0.35">
      <c r="A3" s="5" t="s">
        <v>2</v>
      </c>
      <c r="B3" s="7">
        <f>+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3.9304066491977888E-2</v>
      </c>
      <c r="C3" s="7">
        <f>+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4.1039640206494282E-2</v>
      </c>
      <c r="D3" s="7">
        <f>+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3.828153488538464E-2</v>
      </c>
      <c r="E3" s="7">
        <f>+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5.0938049200489929E-2</v>
      </c>
      <c r="F3" s="7">
        <f>+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2.938464769422696E-2</v>
      </c>
      <c r="G3" s="7">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9.3113595062142493E-3</v>
      </c>
      <c r="H3" s="7">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4.7137351058894469E-4</v>
      </c>
      <c r="I3" s="7">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0.13806881471603122</v>
      </c>
      <c r="J3" s="7">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-2.5506257243049179E-2</v>
      </c>
      <c r="K3" s="7">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9.221413166143588E-3</v>
      </c>
      <c r="L3" s="7">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1.0154755738716326E-3</v>
      </c>
      <c r="M3" s="7">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1.5834291439132449E-2</v>
      </c>
      <c r="N3" s="7">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1.6703002473638456E-2</v>
      </c>
      <c r="O3" s="7">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2.1453043995224765E-2</v>
      </c>
      <c r="P3" s="7">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1.3685591902956776E-2</v>
      </c>
      <c r="Q3" s="7">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2.6845743675917147E-2</v>
      </c>
      <c r="R3" s="7">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0.15584810408059066</v>
      </c>
      <c r="S3" s="7">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1.8510954767625053E-2</v>
      </c>
      <c r="T3" s="7">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0.20078702113113647</v>
      </c>
      <c r="U3" s="7">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1.2603681847690945E-2</v>
      </c>
      <c r="V3" s="7">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1.4011449327933103E-2</v>
      </c>
    </row>
    <row r="4" spans="1:22" x14ac:dyDescent="0.35">
      <c r="A4" s="5" t="s">
        <v>3</v>
      </c>
      <c r="B4" s="7">
        <f>+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0.14010822782469201</v>
      </c>
      <c r="C4" s="7">
        <f>+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0.15002500981110869</v>
      </c>
      <c r="D4" s="7">
        <f>+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0.13682347247060286</v>
      </c>
      <c r="E4" s="7">
        <f>+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0.16500888101229377</v>
      </c>
      <c r="F4" s="7">
        <f>+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0.1051463137744845</v>
      </c>
      <c r="G4" s="7">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3.6585591230425846E-2</v>
      </c>
      <c r="H4" s="7">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1.8050398109151016E-3</v>
      </c>
      <c r="I4" s="7">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0.49015809968510726</v>
      </c>
      <c r="J4" s="7">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-0.16111073629959705</v>
      </c>
      <c r="K4" s="7">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3.7596143084850542E-2</v>
      </c>
      <c r="L4" s="7">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3.9018319218693362E-3</v>
      </c>
      <c r="M4" s="7">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5.8688016717748724E-2</v>
      </c>
      <c r="N4" s="7">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6.8385239022614841E-2</v>
      </c>
      <c r="O4" s="7">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8.8653889544116973E-2</v>
      </c>
      <c r="P4" s="7">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5.3880138722351131E-2</v>
      </c>
      <c r="Q4" s="7">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0.11098177988251322</v>
      </c>
      <c r="R4" s="7">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0.475786660934367</v>
      </c>
      <c r="S4" s="7">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6.4971081375491471E-2</v>
      </c>
      <c r="T4" s="7">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0.81149986919379768</v>
      </c>
      <c r="U4" s="7">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4.6893132227434346E-2</v>
      </c>
      <c r="V4" s="7">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5.3055868141065651E-2</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5.7103885070242448</v>
      </c>
      <c r="C2" s="7">
        <f>+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4.7926049687910952</v>
      </c>
      <c r="D2" s="7">
        <f>+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5.4346399156187566</v>
      </c>
      <c r="E2" s="7">
        <f>+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3.10307980393421</v>
      </c>
      <c r="F2" s="7">
        <f>+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4.3087619308637022</v>
      </c>
      <c r="G2" s="7">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2.2147190717216163</v>
      </c>
      <c r="H2" s="7">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6.615988078575672E-4</v>
      </c>
      <c r="I2" s="7">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6.5159347256210545E-2</v>
      </c>
      <c r="J2" s="7">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2.0185554417368981E-2</v>
      </c>
      <c r="K2" s="7">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2.011324674725859E-2</v>
      </c>
      <c r="L2" s="7">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0.16667968874378622</v>
      </c>
      <c r="M2" s="7">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0.1018945619343119</v>
      </c>
      <c r="N2" s="7">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4.3894015243292006E-2</v>
      </c>
      <c r="O2" s="7">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0.10113391205462363</v>
      </c>
      <c r="P2" s="7">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8.0946542317446345E-4</v>
      </c>
      <c r="Q2" s="7">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1.1556986689041093E-2</v>
      </c>
      <c r="R2" s="7">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6.2364986389817947</v>
      </c>
      <c r="S2" s="7">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47.612701575814022</v>
      </c>
      <c r="T2" s="7">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0.1731876668377422</v>
      </c>
      <c r="U2" s="7">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3.8692037343638179E-3</v>
      </c>
      <c r="V2" s="7">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34.593151577981452</v>
      </c>
    </row>
    <row r="3" spans="1:22" x14ac:dyDescent="0.35">
      <c r="A3" s="5" t="s">
        <v>2</v>
      </c>
      <c r="B3" s="7">
        <f>+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1.7556420707565339</v>
      </c>
      <c r="C3" s="7">
        <f>+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1.4730174606739797</v>
      </c>
      <c r="D3" s="7">
        <f>+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1.6711833655661144</v>
      </c>
      <c r="E3" s="7">
        <f>+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0.96857875196245036</v>
      </c>
      <c r="F3" s="7">
        <f>+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1.3241998502750651</v>
      </c>
      <c r="G3" s="7">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0.67653865558600945</v>
      </c>
      <c r="H3" s="7">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-4.0297228440453645E-6</v>
      </c>
      <c r="I3" s="7">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-7.965037330439831E-5</v>
      </c>
      <c r="J3" s="7">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-7.4054516269186492E-5</v>
      </c>
      <c r="K3" s="7">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8.0955358884035323E-5</v>
      </c>
      <c r="L3" s="7">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5.0897516048007324E-2</v>
      </c>
      <c r="M3" s="7">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7.793775014584052E-2</v>
      </c>
      <c r="N3" s="7">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4.7816041854401676E-3</v>
      </c>
      <c r="O3" s="7">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1.9173160028225191E-2</v>
      </c>
      <c r="P3" s="7">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1.2989381845743576E-5</v>
      </c>
      <c r="Q3" s="7">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1.6855185681360599E-3</v>
      </c>
      <c r="R3" s="7">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1.9166213798582281</v>
      </c>
      <c r="S3" s="7">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14.649884147319842</v>
      </c>
      <c r="T3" s="7">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5.3469353045265448E-2</v>
      </c>
      <c r="U3" s="7">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5.7702416137295241E-5</v>
      </c>
      <c r="V3" s="7">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10.639290134775099</v>
      </c>
    </row>
    <row r="4" spans="1:22" x14ac:dyDescent="0.35">
      <c r="A4" s="5" t="s">
        <v>3</v>
      </c>
      <c r="B4" s="7">
        <f>+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3.9547464362677109</v>
      </c>
      <c r="C4" s="7">
        <f>+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3.3195875081171153</v>
      </c>
      <c r="D4" s="7">
        <f>+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3.7634565500526422</v>
      </c>
      <c r="E4" s="7">
        <f>+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2.1345010519717604</v>
      </c>
      <c r="F4" s="7">
        <f>+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2.9845620805886366</v>
      </c>
      <c r="G4" s="7">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1.5381804161356072</v>
      </c>
      <c r="H4" s="7">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6.6562853070161257E-4</v>
      </c>
      <c r="I4" s="7">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6.5238997629514933E-2</v>
      </c>
      <c r="J4" s="7">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2.0259608933638165E-2</v>
      </c>
      <c r="K4" s="7">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2.0032291388374555E-2</v>
      </c>
      <c r="L4" s="7">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0.11578217269577892</v>
      </c>
      <c r="M4" s="7">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2.3956811788471394E-2</v>
      </c>
      <c r="N4" s="7">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3.9112411057851841E-2</v>
      </c>
      <c r="O4" s="7">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8.1960752026398465E-2</v>
      </c>
      <c r="P4" s="7">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7.9647604132871981E-4</v>
      </c>
      <c r="Q4" s="7">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9.8714681209050321E-3</v>
      </c>
      <c r="R4" s="7">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4.3198772591235661</v>
      </c>
      <c r="S4" s="7">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32.962817428494184</v>
      </c>
      <c r="T4" s="7">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0.11971831379247673</v>
      </c>
      <c r="U4" s="7">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3.8115013182265229E-3</v>
      </c>
      <c r="V4" s="7">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23.953861443206353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-5.6926977448842484</v>
      </c>
      <c r="C2" s="7">
        <f>+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-4.777177233067313</v>
      </c>
      <c r="D2" s="7">
        <f>+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-5.4156187080336853</v>
      </c>
      <c r="E2" s="7">
        <f>+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-3.0683909455668203</v>
      </c>
      <c r="F2" s="7">
        <f>+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-4.2919235761038017</v>
      </c>
      <c r="G2" s="7">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-2.1996973578978833</v>
      </c>
      <c r="H2" s="7">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-6.1937644637981098E-5</v>
      </c>
      <c r="I2" s="7">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-7.9916335058216725E-3</v>
      </c>
      <c r="J2" s="7">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-5.0011478256218201E-3</v>
      </c>
      <c r="K2" s="7">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-3.7601022625027183E-3</v>
      </c>
      <c r="L2" s="7">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-0.16560408037204852</v>
      </c>
      <c r="M2" s="7">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-1.8084617282130708E-2</v>
      </c>
      <c r="N2" s="7">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-1.7828210901093135E-2</v>
      </c>
      <c r="O2" s="7">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-6.5418395401134435E-2</v>
      </c>
      <c r="P2" s="7">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-1.0684917161135064E-4</v>
      </c>
      <c r="Q2" s="7">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-6.0232518116725897E-3</v>
      </c>
      <c r="R2" s="7">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-6.229805930080194</v>
      </c>
      <c r="S2" s="7">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-47.612305459044883</v>
      </c>
      <c r="T2" s="7">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-0.1717310132448317</v>
      </c>
      <c r="U2" s="7">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-1.1438393391842844E-3</v>
      </c>
      <c r="V2" s="7">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-34.57860009236272</v>
      </c>
    </row>
    <row r="3" spans="1:22" x14ac:dyDescent="0.35">
      <c r="A3" s="5" t="s">
        <v>2</v>
      </c>
      <c r="B3" s="7">
        <f>+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-1.7509420479619664</v>
      </c>
      <c r="C3" s="7">
        <f>+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-1.4692496027076616</v>
      </c>
      <c r="D3" s="7">
        <f>+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-1.6656663581664115</v>
      </c>
      <c r="E3" s="7">
        <f>+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-0.94366852952927693</v>
      </c>
      <c r="F3" s="7">
        <f>+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-1.3199202825144849</v>
      </c>
      <c r="G3" s="7">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-0.67574329644827102</v>
      </c>
      <c r="H3" s="7">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-1.5430794022582216E-7</v>
      </c>
      <c r="I3" s="7">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-2.3829263676703054E-8</v>
      </c>
      <c r="J3" s="7">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-1.033668066884881E-7</v>
      </c>
      <c r="K3" s="7">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-6.9741520623572324E-8</v>
      </c>
      <c r="L3" s="7">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-5.0891772241900106E-2</v>
      </c>
      <c r="M3" s="7">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-5.273118128134649E-3</v>
      </c>
      <c r="N3" s="7">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-4.4216073426836039E-3</v>
      </c>
      <c r="O3" s="7">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-1.8699614787950625E-2</v>
      </c>
      <c r="P3" s="7">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-3.9290147506123535E-6</v>
      </c>
      <c r="Q3" s="7">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-1.6982539442228412E-3</v>
      </c>
      <c r="R3" s="7">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-1.9166619097957176</v>
      </c>
      <c r="S3" s="7">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-14.649889177253929</v>
      </c>
      <c r="T3" s="7">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-5.2803434447992077E-2</v>
      </c>
      <c r="U3" s="7">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-2.72064842011507E-6</v>
      </c>
      <c r="V3" s="7">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-10.63898358209196</v>
      </c>
    </row>
    <row r="4" spans="1:22" x14ac:dyDescent="0.35">
      <c r="A4" s="5" t="s">
        <v>3</v>
      </c>
      <c r="B4" s="7">
        <f>+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-3.9417556969222813</v>
      </c>
      <c r="C4" s="7">
        <f>+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-3.3079276303596519</v>
      </c>
      <c r="D4" s="7">
        <f>+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-3.7499523498672733</v>
      </c>
      <c r="E4" s="7">
        <f>+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-2.1247224160375433</v>
      </c>
      <c r="F4" s="7">
        <f>+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-2.9720032935893173</v>
      </c>
      <c r="G4" s="7">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-1.5239540614496125</v>
      </c>
      <c r="H4" s="7">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-6.1783336697755276E-5</v>
      </c>
      <c r="I4" s="7">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-7.9916096765579956E-3</v>
      </c>
      <c r="J4" s="7">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-5.0010444588151313E-3</v>
      </c>
      <c r="K4" s="7">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-3.7600325209820947E-3</v>
      </c>
      <c r="L4" s="7">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-0.11471230813014842</v>
      </c>
      <c r="M4" s="7">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-1.2811499153996063E-2</v>
      </c>
      <c r="N4" s="7">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-1.340660355840953E-2</v>
      </c>
      <c r="O4" s="7">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-4.6718780613183818E-2</v>
      </c>
      <c r="P4" s="7">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-1.0292015686073829E-4</v>
      </c>
      <c r="Q4" s="7">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-4.324997867449748E-3</v>
      </c>
      <c r="R4" s="7">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-4.3131440202844757</v>
      </c>
      <c r="S4" s="7">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-32.962416281790958</v>
      </c>
      <c r="T4" s="7">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-0.11892757879683961</v>
      </c>
      <c r="U4" s="7">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-1.1411186907641694E-3</v>
      </c>
      <c r="V4" s="7">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-23.939616510270756</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0.17941229431666991</v>
      </c>
      <c r="C2" s="7">
        <f>+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0.19106465001760295</v>
      </c>
      <c r="D2" s="7">
        <f>+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0.17510500735598747</v>
      </c>
      <c r="E2" s="7">
        <f>+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0.21594693021278374</v>
      </c>
      <c r="F2" s="7">
        <f>+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0.13453096146871146</v>
      </c>
      <c r="G2" s="7">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4.5896950736640102E-2</v>
      </c>
      <c r="H2" s="7">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2.2764133215040466E-3</v>
      </c>
      <c r="I2" s="7">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0.62822691440113854</v>
      </c>
      <c r="J2" s="7">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-0.18661699354264624</v>
      </c>
      <c r="K2" s="7">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4.6817556250994131E-2</v>
      </c>
      <c r="L2" s="7">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4.9173074957409692E-3</v>
      </c>
      <c r="M2" s="7">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7.4522308156881184E-2</v>
      </c>
      <c r="N2" s="7">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8.5088241496253297E-2</v>
      </c>
      <c r="O2" s="7">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0.11010693353934174</v>
      </c>
      <c r="P2" s="7">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6.7565730625307907E-2</v>
      </c>
      <c r="Q2" s="7">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0.13782752355843039</v>
      </c>
      <c r="R2" s="7">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0.63163476501495774</v>
      </c>
      <c r="S2" s="7">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8.3482036143116542E-2</v>
      </c>
      <c r="T2" s="7">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1.0122868903249342</v>
      </c>
      <c r="U2" s="7">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5.9496814075125304E-2</v>
      </c>
      <c r="V2" s="7">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6.7067317468998758E-2</v>
      </c>
    </row>
    <row r="3" spans="1:22" x14ac:dyDescent="0.35">
      <c r="A3" s="5" t="s">
        <v>2</v>
      </c>
      <c r="B3" s="7">
        <f>+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3.9304066491977888E-2</v>
      </c>
      <c r="C3" s="7">
        <f>+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4.1039640206494282E-2</v>
      </c>
      <c r="D3" s="7">
        <f>+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3.828153488538464E-2</v>
      </c>
      <c r="E3" s="7">
        <f>+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5.0938049200489929E-2</v>
      </c>
      <c r="F3" s="7">
        <f>+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2.938464769422696E-2</v>
      </c>
      <c r="G3" s="7">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9.3113595062142493E-3</v>
      </c>
      <c r="H3" s="7">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4.7137351058894469E-4</v>
      </c>
      <c r="I3" s="7">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0.13806881471603122</v>
      </c>
      <c r="J3" s="7">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-2.5506257243049179E-2</v>
      </c>
      <c r="K3" s="7">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9.221413166143588E-3</v>
      </c>
      <c r="L3" s="7">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1.0154755738716326E-3</v>
      </c>
      <c r="M3" s="7">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1.5834291439132449E-2</v>
      </c>
      <c r="N3" s="7">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1.6703002473638456E-2</v>
      </c>
      <c r="O3" s="7">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2.1453043995224765E-2</v>
      </c>
      <c r="P3" s="7">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1.3685591902956776E-2</v>
      </c>
      <c r="Q3" s="7">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2.6845743675917147E-2</v>
      </c>
      <c r="R3" s="7">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0.15584810408059066</v>
      </c>
      <c r="S3" s="7">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1.8510954767625053E-2</v>
      </c>
      <c r="T3" s="7">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0.20078702113113647</v>
      </c>
      <c r="U3" s="7">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1.2603681847690945E-2</v>
      </c>
      <c r="V3" s="7">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1.4011449327933103E-2</v>
      </c>
    </row>
    <row r="4" spans="1:22" x14ac:dyDescent="0.35">
      <c r="A4" s="5" t="s">
        <v>3</v>
      </c>
      <c r="B4" s="7">
        <f>+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0.14010822782469201</v>
      </c>
      <c r="C4" s="7">
        <f>+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0.15002500981110869</v>
      </c>
      <c r="D4" s="7">
        <f>+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0.13682347247060286</v>
      </c>
      <c r="E4" s="7">
        <f>+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0.16500888101229377</v>
      </c>
      <c r="F4" s="7">
        <f>+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0.1051463137744845</v>
      </c>
      <c r="G4" s="7">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3.6585591230425846E-2</v>
      </c>
      <c r="H4" s="7">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1.8050398109151016E-3</v>
      </c>
      <c r="I4" s="7">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0.49015809968510726</v>
      </c>
      <c r="J4" s="7">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-0.16111073629959705</v>
      </c>
      <c r="K4" s="7">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3.7596143084850542E-2</v>
      </c>
      <c r="L4" s="7">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3.9018319218693362E-3</v>
      </c>
      <c r="M4" s="7">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5.8688016717748724E-2</v>
      </c>
      <c r="N4" s="7">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6.8385239022614841E-2</v>
      </c>
      <c r="O4" s="7">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8.8653889544116973E-2</v>
      </c>
      <c r="P4" s="7">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5.3880138722351131E-2</v>
      </c>
      <c r="Q4" s="7">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0.11098177988251322</v>
      </c>
      <c r="R4" s="7">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0.475786660934367</v>
      </c>
      <c r="S4" s="7">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6.4971081375491471E-2</v>
      </c>
      <c r="T4" s="7">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0.81149986919379768</v>
      </c>
      <c r="U4" s="7">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4.6893132227434346E-2</v>
      </c>
      <c r="V4" s="7">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5.3055868141065651E-2</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5.7103885070242448</v>
      </c>
      <c r="C2" s="7">
        <f>+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4.7926049687910952</v>
      </c>
      <c r="D2" s="7">
        <f>+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5.4346399156187566</v>
      </c>
      <c r="E2" s="7">
        <f>+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3.10307980393421</v>
      </c>
      <c r="F2" s="7">
        <f>+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4.3087619308637022</v>
      </c>
      <c r="G2" s="7">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2.2147190717216163</v>
      </c>
      <c r="H2" s="7">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6.615988078575672E-4</v>
      </c>
      <c r="I2" s="7">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6.5159347256210545E-2</v>
      </c>
      <c r="J2" s="7">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2.0185554417368981E-2</v>
      </c>
      <c r="K2" s="7">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2.011324674725859E-2</v>
      </c>
      <c r="L2" s="7">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0.16667968874378622</v>
      </c>
      <c r="M2" s="7">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0.1018945619343119</v>
      </c>
      <c r="N2" s="7">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4.3894015243292006E-2</v>
      </c>
      <c r="O2" s="7">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0.10113391205462363</v>
      </c>
      <c r="P2" s="7">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8.0946542317446345E-4</v>
      </c>
      <c r="Q2" s="7">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1.1556986689041093E-2</v>
      </c>
      <c r="R2" s="7">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6.2364986389817947</v>
      </c>
      <c r="S2" s="7">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47.612701575814022</v>
      </c>
      <c r="T2" s="7">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0.1731876668377422</v>
      </c>
      <c r="U2" s="7">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3.8692037343638179E-3</v>
      </c>
      <c r="V2" s="7">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34.593151577981452</v>
      </c>
    </row>
    <row r="3" spans="1:22" x14ac:dyDescent="0.35">
      <c r="A3" s="5" t="s">
        <v>2</v>
      </c>
      <c r="B3" s="7">
        <f>+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1.7556420707565339</v>
      </c>
      <c r="C3" s="7">
        <f>+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1.4730174606739797</v>
      </c>
      <c r="D3" s="7">
        <f>+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1.6711833655661144</v>
      </c>
      <c r="E3" s="7">
        <f>+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0.96857875196245036</v>
      </c>
      <c r="F3" s="7">
        <f>+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1.3241998502750651</v>
      </c>
      <c r="G3" s="7">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0.67653865558600945</v>
      </c>
      <c r="H3" s="7">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-4.0297228440453645E-6</v>
      </c>
      <c r="I3" s="7">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-7.965037330439831E-5</v>
      </c>
      <c r="J3" s="7">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-7.4054516269186492E-5</v>
      </c>
      <c r="K3" s="7">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8.0955358884035323E-5</v>
      </c>
      <c r="L3" s="7">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5.0897516048007324E-2</v>
      </c>
      <c r="M3" s="7">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7.793775014584052E-2</v>
      </c>
      <c r="N3" s="7">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4.7816041854401676E-3</v>
      </c>
      <c r="O3" s="7">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1.9173160028225191E-2</v>
      </c>
      <c r="P3" s="7">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1.2989381845743576E-5</v>
      </c>
      <c r="Q3" s="7">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1.6855185681360599E-3</v>
      </c>
      <c r="R3" s="7">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1.9166213798582281</v>
      </c>
      <c r="S3" s="7">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14.649884147319842</v>
      </c>
      <c r="T3" s="7">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5.3469353045265448E-2</v>
      </c>
      <c r="U3" s="7">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5.7702416137295241E-5</v>
      </c>
      <c r="V3" s="7">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10.639290134775099</v>
      </c>
    </row>
    <row r="4" spans="1:22" x14ac:dyDescent="0.35">
      <c r="A4" s="5" t="s">
        <v>3</v>
      </c>
      <c r="B4" s="7">
        <f>+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3.9547464362677109</v>
      </c>
      <c r="C4" s="7">
        <f>+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3.3195875081171153</v>
      </c>
      <c r="D4" s="7">
        <f>+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3.7634565500526422</v>
      </c>
      <c r="E4" s="7">
        <f>+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2.1345010519717604</v>
      </c>
      <c r="F4" s="7">
        <f>+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2.9845620805886366</v>
      </c>
      <c r="G4" s="7">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1.5381804161356072</v>
      </c>
      <c r="H4" s="7">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6.6562853070161257E-4</v>
      </c>
      <c r="I4" s="7">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6.5238997629514933E-2</v>
      </c>
      <c r="J4" s="7">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2.0259608933638165E-2</v>
      </c>
      <c r="K4" s="7">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2.0032291388374555E-2</v>
      </c>
      <c r="L4" s="7">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0.11578217269577892</v>
      </c>
      <c r="M4" s="7">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2.3956811788471394E-2</v>
      </c>
      <c r="N4" s="7">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3.9112411057851841E-2</v>
      </c>
      <c r="O4" s="7">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8.1960752026398465E-2</v>
      </c>
      <c r="P4" s="7">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7.9647604132871981E-4</v>
      </c>
      <c r="Q4" s="7">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9.8714681209050321E-3</v>
      </c>
      <c r="R4" s="7">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4.3198772591235661</v>
      </c>
      <c r="S4" s="7">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32.962817428494184</v>
      </c>
      <c r="T4" s="7">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0.11971831379247673</v>
      </c>
      <c r="U4" s="7">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3.8115013182265229E-3</v>
      </c>
      <c r="V4" s="7">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23.953861443206353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-5.6926977448842484</v>
      </c>
      <c r="C2" s="7">
        <f>+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-4.777177233067313</v>
      </c>
      <c r="D2" s="7">
        <f>+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-5.4156187080336853</v>
      </c>
      <c r="E2" s="7">
        <f>+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-3.0683909455668203</v>
      </c>
      <c r="F2" s="7">
        <f>+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-4.2919235761038017</v>
      </c>
      <c r="G2" s="7">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-2.1996973578978833</v>
      </c>
      <c r="H2" s="7">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-6.1937644637981098E-5</v>
      </c>
      <c r="I2" s="7">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-7.9916335058216725E-3</v>
      </c>
      <c r="J2" s="7">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-5.0011478256218201E-3</v>
      </c>
      <c r="K2" s="7">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-3.7601022625027183E-3</v>
      </c>
      <c r="L2" s="7">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-0.16560408037204852</v>
      </c>
      <c r="M2" s="7">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-1.8084617282130708E-2</v>
      </c>
      <c r="N2" s="7">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-1.7828210901093135E-2</v>
      </c>
      <c r="O2" s="7">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-6.5418395401134435E-2</v>
      </c>
      <c r="P2" s="7">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-1.0684917161135064E-4</v>
      </c>
      <c r="Q2" s="7">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-6.0232518116725897E-3</v>
      </c>
      <c r="R2" s="7">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-6.229805930080194</v>
      </c>
      <c r="S2" s="7">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-47.612305459044883</v>
      </c>
      <c r="T2" s="7">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-0.1717310132448317</v>
      </c>
      <c r="U2" s="7">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-1.1438393391842844E-3</v>
      </c>
      <c r="V2" s="7">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-34.57860009236272</v>
      </c>
    </row>
    <row r="3" spans="1:22" x14ac:dyDescent="0.35">
      <c r="A3" s="5" t="s">
        <v>2</v>
      </c>
      <c r="B3" s="7">
        <f>+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-1.7509420479619664</v>
      </c>
      <c r="C3" s="7">
        <f>+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-1.4692496027076616</v>
      </c>
      <c r="D3" s="7">
        <f>+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-1.6656663581664115</v>
      </c>
      <c r="E3" s="7">
        <f>+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-0.94366852952927693</v>
      </c>
      <c r="F3" s="7">
        <f>+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-1.3199202825144849</v>
      </c>
      <c r="G3" s="7">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-0.67574329644827102</v>
      </c>
      <c r="H3" s="7">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-1.5430794022582216E-7</v>
      </c>
      <c r="I3" s="7">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-2.3829263676703054E-8</v>
      </c>
      <c r="J3" s="7">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-1.033668066884881E-7</v>
      </c>
      <c r="K3" s="7">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-6.9741520623572324E-8</v>
      </c>
      <c r="L3" s="7">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-5.0891772241900106E-2</v>
      </c>
      <c r="M3" s="7">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-5.273118128134649E-3</v>
      </c>
      <c r="N3" s="7">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-4.4216073426836039E-3</v>
      </c>
      <c r="O3" s="7">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-1.8699614787950625E-2</v>
      </c>
      <c r="P3" s="7">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-3.9290147506123535E-6</v>
      </c>
      <c r="Q3" s="7">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-1.6982539442228412E-3</v>
      </c>
      <c r="R3" s="7">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-1.9166619097957176</v>
      </c>
      <c r="S3" s="7">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-14.649889177253929</v>
      </c>
      <c r="T3" s="7">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-5.2803434447992077E-2</v>
      </c>
      <c r="U3" s="7">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-2.72064842011507E-6</v>
      </c>
      <c r="V3" s="7">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-10.63898358209196</v>
      </c>
    </row>
    <row r="4" spans="1:22" x14ac:dyDescent="0.35">
      <c r="A4" s="5" t="s">
        <v>3</v>
      </c>
      <c r="B4" s="7">
        <f>+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-3.9417556969222813</v>
      </c>
      <c r="C4" s="7">
        <f>+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-3.3079276303596519</v>
      </c>
      <c r="D4" s="7">
        <f>+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-3.7499523498672733</v>
      </c>
      <c r="E4" s="7">
        <f>+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-2.1247224160375433</v>
      </c>
      <c r="F4" s="7">
        <f>+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-2.9720032935893173</v>
      </c>
      <c r="G4" s="7">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-1.5239540614496125</v>
      </c>
      <c r="H4" s="7">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-6.1783336697755276E-5</v>
      </c>
      <c r="I4" s="7">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-7.9916096765579956E-3</v>
      </c>
      <c r="J4" s="7">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-5.0010444588151313E-3</v>
      </c>
      <c r="K4" s="7">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-3.7600325209820947E-3</v>
      </c>
      <c r="L4" s="7">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-0.11471230813014842</v>
      </c>
      <c r="M4" s="7">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-1.2811499153996063E-2</v>
      </c>
      <c r="N4" s="7">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-1.340660355840953E-2</v>
      </c>
      <c r="O4" s="7">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-4.6718780613183818E-2</v>
      </c>
      <c r="P4" s="7">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-1.0292015686073829E-4</v>
      </c>
      <c r="Q4" s="7">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-4.324997867449748E-3</v>
      </c>
      <c r="R4" s="7">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-4.3131440202844757</v>
      </c>
      <c r="S4" s="7">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-32.962416281790958</v>
      </c>
      <c r="T4" s="7">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-0.11892757879683961</v>
      </c>
      <c r="U4" s="7">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-1.1411186907641694E-3</v>
      </c>
      <c r="V4" s="7">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-23.939616510270756</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V4"/>
  <sheetViews>
    <sheetView workbookViewId="0"/>
  </sheetViews>
  <sheetFormatPr baseColWidth="10" defaultColWidth="8.7265625" defaultRowHeight="14.5" x14ac:dyDescent="0.35"/>
  <sheetData>
    <row r="1" spans="1:22"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row>
    <row r="2" spans="1:22" x14ac:dyDescent="0.35">
      <c r="A2" s="5" t="s">
        <v>1</v>
      </c>
      <c r="B2" s="7">
        <f>+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0.17941229431666991</v>
      </c>
      <c r="C2" s="7">
        <f>+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0.19106465001760295</v>
      </c>
      <c r="D2" s="7">
        <f>+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0.17510500735598747</v>
      </c>
      <c r="E2" s="7">
        <f>+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0.21594693021278374</v>
      </c>
      <c r="F2" s="7">
        <f>+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0.13453096146871146</v>
      </c>
      <c r="G2" s="7">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4.5896950736640102E-2</v>
      </c>
      <c r="H2" s="7">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2.2764133215040466E-3</v>
      </c>
      <c r="I2" s="7">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0.62822691440113854</v>
      </c>
      <c r="J2" s="7">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-0.18661699354264624</v>
      </c>
      <c r="K2" s="7">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4.6817556250994131E-2</v>
      </c>
      <c r="L2" s="7">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4.9173074957409692E-3</v>
      </c>
      <c r="M2" s="7">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7.4522308156881184E-2</v>
      </c>
      <c r="N2" s="7">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8.5088241496253297E-2</v>
      </c>
      <c r="O2" s="7">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0.11010693353934174</v>
      </c>
      <c r="P2" s="7">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6.7565730625307907E-2</v>
      </c>
      <c r="Q2" s="7">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0.13782752355843039</v>
      </c>
      <c r="R2" s="7">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0.63163476501495774</v>
      </c>
      <c r="S2" s="7">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8.3482036143116542E-2</v>
      </c>
      <c r="T2" s="7">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1.0122868903249342</v>
      </c>
      <c r="U2" s="7">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5.9496814075125304E-2</v>
      </c>
      <c r="V2" s="7">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6.7067317468998758E-2</v>
      </c>
    </row>
    <row r="3" spans="1:22" x14ac:dyDescent="0.35">
      <c r="A3" s="5" t="s">
        <v>2</v>
      </c>
      <c r="B3" s="7">
        <f>+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3.9304066491977888E-2</v>
      </c>
      <c r="C3" s="7">
        <f>+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4.1039640206494282E-2</v>
      </c>
      <c r="D3" s="7">
        <f>+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3.828153488538464E-2</v>
      </c>
      <c r="E3" s="7">
        <f>+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5.0938049200489929E-2</v>
      </c>
      <c r="F3" s="7">
        <f>+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2.938464769422696E-2</v>
      </c>
      <c r="G3" s="7">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9.3113595062142493E-3</v>
      </c>
      <c r="H3" s="7">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4.7137351058894469E-4</v>
      </c>
      <c r="I3" s="7">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0.13806881471603122</v>
      </c>
      <c r="J3" s="7">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-2.5506257243049179E-2</v>
      </c>
      <c r="K3" s="7">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9.221413166143588E-3</v>
      </c>
      <c r="L3" s="7">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1.0154755738716326E-3</v>
      </c>
      <c r="M3" s="7">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1.5834291439132449E-2</v>
      </c>
      <c r="N3" s="7">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1.6703002473638456E-2</v>
      </c>
      <c r="O3" s="7">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2.1453043995224765E-2</v>
      </c>
      <c r="P3" s="7">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1.3685591902956776E-2</v>
      </c>
      <c r="Q3" s="7">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2.6845743675917147E-2</v>
      </c>
      <c r="R3" s="7">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0.15584810408059066</v>
      </c>
      <c r="S3" s="7">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1.8510954767625053E-2</v>
      </c>
      <c r="T3" s="7">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0.20078702113113647</v>
      </c>
      <c r="U3" s="7">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1.2603681847690945E-2</v>
      </c>
      <c r="V3" s="7">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1.4011449327933103E-2</v>
      </c>
    </row>
    <row r="4" spans="1:22" x14ac:dyDescent="0.35">
      <c r="A4" s="5" t="s">
        <v>3</v>
      </c>
      <c r="B4" s="7">
        <f>+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0.14010822782469201</v>
      </c>
      <c r="C4" s="7">
        <f>+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0.15002500981110869</v>
      </c>
      <c r="D4" s="7">
        <f>+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0.13682347247060286</v>
      </c>
      <c r="E4" s="7">
        <f>+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0.16500888101229377</v>
      </c>
      <c r="F4" s="7">
        <f>+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0.1051463137744845</v>
      </c>
      <c r="G4" s="7">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3.6585591230425846E-2</v>
      </c>
      <c r="H4" s="7">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1.8050398109151016E-3</v>
      </c>
      <c r="I4" s="7">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0.49015809968510726</v>
      </c>
      <c r="J4" s="7">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-0.16111073629959705</v>
      </c>
      <c r="K4" s="7">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3.7596143084850542E-2</v>
      </c>
      <c r="L4" s="7">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3.9018319218693362E-3</v>
      </c>
      <c r="M4" s="7">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5.8688016717748724E-2</v>
      </c>
      <c r="N4" s="7">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6.8385239022614841E-2</v>
      </c>
      <c r="O4" s="7">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8.8653889544116973E-2</v>
      </c>
      <c r="P4" s="7">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5.3880138722351131E-2</v>
      </c>
      <c r="Q4" s="7">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0.11098177988251322</v>
      </c>
      <c r="R4" s="7">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0.475786660934367</v>
      </c>
      <c r="S4" s="7">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6.4971081375491471E-2</v>
      </c>
      <c r="T4" s="7">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0.81149986919379768</v>
      </c>
      <c r="U4" s="7">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4.6893132227434346E-2</v>
      </c>
      <c r="V4" s="7">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5.3055868141065651E-2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282</vt:i4>
      </vt:variant>
    </vt:vector>
  </HeadingPairs>
  <TitlesOfParts>
    <vt:vector size="282" baseType="lpstr">
      <vt:lpstr>UserGuide_EWU-Dashboard</vt:lpstr>
      <vt:lpstr>Glossary</vt:lpstr>
      <vt:lpstr>EWU_Dashboard</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Parameter</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supply_chain_S1_BWM</vt:lpstr>
      <vt:lpstr>supply_chain_S1_PW1</vt:lpstr>
      <vt:lpstr>supply_chain_S1_PW2</vt:lpstr>
      <vt:lpstr>supply_chain_S2_BWM</vt:lpstr>
      <vt:lpstr>supply_chain_S2_PW1</vt:lpstr>
      <vt:lpstr>supply_chain_S2_PW2</vt:lpstr>
      <vt:lpstr>supply_chain_S3_BWM</vt:lpstr>
      <vt:lpstr>supply_chain_S3_PW1</vt:lpstr>
      <vt:lpstr>supply_chain_S3_PW2</vt:lpstr>
      <vt:lpstr>supply_chain_S4_BWM</vt:lpstr>
      <vt:lpstr>supply_chain_S4_PW1</vt:lpstr>
      <vt:lpstr>supply_chain_S4_PW2</vt:lpstr>
      <vt:lpstr>supply_chain_S5_BWM</vt:lpstr>
      <vt:lpstr>supply_chain_S5_PW1</vt:lpstr>
      <vt:lpstr>supply_chain_S5_PW2</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2023-01-16T09:44:01Z</dcterms:created>
  <dcterms:modified xsi:type="dcterms:W3CDTF">2023-01-16T10:05:32Z</dcterms:modified>
</cp:coreProperties>
</file>