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5th Year\EEE4022S\PAR-Measurement\Testing\"/>
    </mc:Choice>
  </mc:AlternateContent>
  <xr:revisionPtr revIDLastSave="0" documentId="8_{30119122-92E7-4214-828B-18E0F19287EE}" xr6:coauthVersionLast="47" xr6:coauthVersionMax="47" xr10:uidLastSave="{00000000-0000-0000-0000-000000000000}"/>
  <bookViews>
    <workbookView xWindow="-120" yWindow="-120" windowWidth="29040" windowHeight="15840" xr2:uid="{D34289F2-A526-4A09-83F9-2880FCCCB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E29" i="1"/>
  <c r="G29" i="1"/>
  <c r="I29" i="1"/>
  <c r="N29" i="1"/>
  <c r="N30" i="1" s="1"/>
  <c r="M28" i="1"/>
  <c r="L28" i="1"/>
  <c r="K28" i="1"/>
  <c r="I28" i="1"/>
  <c r="H28" i="1"/>
  <c r="H29" i="1" s="1"/>
  <c r="G28" i="1"/>
  <c r="F28" i="1"/>
  <c r="F29" i="1" s="1"/>
  <c r="E28" i="1"/>
  <c r="D28" i="1"/>
  <c r="D29" i="1" s="1"/>
  <c r="C28" i="1"/>
  <c r="B28" i="1"/>
  <c r="B29" i="1" s="1"/>
  <c r="A28" i="1"/>
  <c r="A29" i="1" s="1"/>
  <c r="C34" i="1"/>
  <c r="F34" i="1"/>
  <c r="I34" i="1"/>
  <c r="N34" i="1"/>
  <c r="N35" i="1" s="1"/>
  <c r="M33" i="1"/>
  <c r="L33" i="1"/>
  <c r="K33" i="1"/>
  <c r="M34" i="1" s="1"/>
  <c r="V34" i="1" s="1"/>
  <c r="I33" i="1"/>
  <c r="H33" i="1"/>
  <c r="H34" i="1" s="1"/>
  <c r="G33" i="1"/>
  <c r="G34" i="1" s="1"/>
  <c r="F33" i="1"/>
  <c r="E33" i="1"/>
  <c r="E34" i="1" s="1"/>
  <c r="D33" i="1"/>
  <c r="D34" i="1" s="1"/>
  <c r="C33" i="1"/>
  <c r="B33" i="1"/>
  <c r="B34" i="1" s="1"/>
  <c r="A33" i="1"/>
  <c r="A34" i="1" s="1"/>
  <c r="B20" i="1"/>
  <c r="C20" i="1"/>
  <c r="D20" i="1"/>
  <c r="E20" i="1"/>
  <c r="F20" i="1"/>
  <c r="G20" i="1"/>
  <c r="H20" i="1"/>
  <c r="I20" i="1"/>
  <c r="A20" i="1"/>
  <c r="N20" i="1"/>
  <c r="N21" i="1" s="1"/>
  <c r="M19" i="1"/>
  <c r="L19" i="1"/>
  <c r="K19" i="1"/>
  <c r="M20" i="1" s="1"/>
  <c r="I19" i="1"/>
  <c r="H19" i="1"/>
  <c r="G19" i="1"/>
  <c r="F19" i="1"/>
  <c r="E19" i="1"/>
  <c r="D19" i="1"/>
  <c r="C19" i="1"/>
  <c r="B19" i="1"/>
  <c r="A19" i="1"/>
  <c r="B9" i="1"/>
  <c r="C9" i="1"/>
  <c r="D9" i="1"/>
  <c r="E9" i="1"/>
  <c r="F9" i="1"/>
  <c r="G9" i="1"/>
  <c r="H9" i="1"/>
  <c r="I9" i="1"/>
  <c r="A9" i="1"/>
  <c r="N10" i="1"/>
  <c r="N9" i="1"/>
  <c r="M8" i="1"/>
  <c r="L8" i="1"/>
  <c r="K8" i="1"/>
  <c r="M9" i="1" s="1"/>
  <c r="I8" i="1"/>
  <c r="H8" i="1"/>
  <c r="G8" i="1"/>
  <c r="F8" i="1"/>
  <c r="E8" i="1"/>
  <c r="D8" i="1"/>
  <c r="C8" i="1"/>
  <c r="B8" i="1"/>
  <c r="A8" i="1"/>
  <c r="H16" i="1"/>
  <c r="H4" i="1"/>
  <c r="N3" i="1"/>
  <c r="N4" i="1" s="1"/>
  <c r="B3" i="1"/>
  <c r="C3" i="1"/>
  <c r="D3" i="1"/>
  <c r="E3" i="1"/>
  <c r="F3" i="1"/>
  <c r="G3" i="1"/>
  <c r="H3" i="1"/>
  <c r="I3" i="1"/>
  <c r="A3" i="1"/>
  <c r="I2" i="1"/>
  <c r="H2" i="1"/>
  <c r="G2" i="1"/>
  <c r="F2" i="1"/>
  <c r="E2" i="1"/>
  <c r="D2" i="1"/>
  <c r="C2" i="1"/>
  <c r="B2" i="1"/>
  <c r="A2" i="1"/>
  <c r="C12" i="1"/>
  <c r="D12" i="1"/>
  <c r="E12" i="1"/>
  <c r="F12" i="1"/>
  <c r="G12" i="1" s="1"/>
  <c r="H12" i="1" s="1"/>
  <c r="I12" i="1" s="1"/>
  <c r="B12" i="1"/>
  <c r="B15" i="1"/>
  <c r="C15" i="1"/>
  <c r="D15" i="1"/>
  <c r="E15" i="1"/>
  <c r="F15" i="1"/>
  <c r="G15" i="1"/>
  <c r="H15" i="1"/>
  <c r="I15" i="1"/>
  <c r="A15" i="1"/>
  <c r="B14" i="1"/>
  <c r="C14" i="1"/>
  <c r="D14" i="1"/>
  <c r="E14" i="1"/>
  <c r="F14" i="1"/>
  <c r="G14" i="1"/>
  <c r="H14" i="1"/>
  <c r="I14" i="1"/>
  <c r="A14" i="1"/>
  <c r="I25" i="1"/>
  <c r="H25" i="1"/>
  <c r="G25" i="1"/>
  <c r="F25" i="1"/>
  <c r="E25" i="1"/>
  <c r="D25" i="1"/>
  <c r="C25" i="1"/>
  <c r="B25" i="1"/>
  <c r="A25" i="1"/>
  <c r="N16" i="1"/>
  <c r="M15" i="1"/>
  <c r="M14" i="1"/>
  <c r="L14" i="1"/>
  <c r="K14" i="1"/>
  <c r="N15" i="1"/>
  <c r="M3" i="1"/>
  <c r="M2" i="1"/>
  <c r="L2" i="1"/>
  <c r="K2" i="1"/>
  <c r="M29" i="1" l="1"/>
  <c r="H30" i="1"/>
  <c r="H35" i="1"/>
  <c r="T34" i="1" s="1"/>
  <c r="H21" i="1"/>
  <c r="H10" i="1"/>
</calcChain>
</file>

<file path=xl/sharedStrings.xml><?xml version="1.0" encoding="utf-8"?>
<sst xmlns="http://schemas.openxmlformats.org/spreadsheetml/2006/main" count="24" uniqueCount="8">
  <si>
    <t>WHITE</t>
  </si>
  <si>
    <t>GREEN</t>
  </si>
  <si>
    <t>lx</t>
  </si>
  <si>
    <t>irradiance</t>
  </si>
  <si>
    <t>CLEAR</t>
  </si>
  <si>
    <t>BLUE</t>
  </si>
  <si>
    <t xml:space="preserve">GREEN 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</si>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</sst>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F5FF-B88B-4CFF-90B0-C15008FFBEFF}">
  <dimension ref="A1:V35"/>
  <sheetViews>
    <sheetView tabSelected="1" workbookViewId="0">
      <selection activeCell="A27" sqref="A27:O27"/>
    </sheetView>
  </sheetViews>
  <sheetFormatPr defaultRowHeight="15" x14ac:dyDescent="0.25"/>
  <sheetData>
    <row r="1" spans="1:18" x14ac:dyDescent="0.25">
      <c r="A1" s="1">
        <v>245</v>
      </c>
      <c r="B1" s="1">
        <v>3874</v>
      </c>
      <c r="C1" s="1">
        <v>4891</v>
      </c>
      <c r="D1" s="1">
        <v>4880</v>
      </c>
      <c r="E1" s="1">
        <v>955</v>
      </c>
      <c r="F1" s="1">
        <v>1997</v>
      </c>
      <c r="G1" s="1">
        <v>5987</v>
      </c>
      <c r="H1" s="1">
        <v>441</v>
      </c>
      <c r="I1">
        <v>11508</v>
      </c>
      <c r="J1">
        <v>536</v>
      </c>
      <c r="K1" s="1">
        <v>4637</v>
      </c>
      <c r="L1" s="1">
        <v>5185</v>
      </c>
      <c r="M1" s="1">
        <v>6063</v>
      </c>
      <c r="N1" s="1">
        <v>8970</v>
      </c>
      <c r="O1">
        <v>160</v>
      </c>
      <c r="Q1" t="s">
        <v>0</v>
      </c>
      <c r="R1">
        <v>50</v>
      </c>
    </row>
    <row r="2" spans="1:18" x14ac:dyDescent="0.25">
      <c r="A2">
        <f>A1/32</f>
        <v>7.65625</v>
      </c>
      <c r="B2">
        <f t="shared" ref="B2" si="0">B1/32</f>
        <v>121.0625</v>
      </c>
      <c r="C2">
        <f t="shared" ref="C2" si="1">C1/32</f>
        <v>152.84375</v>
      </c>
      <c r="D2">
        <f t="shared" ref="D2" si="2">D1/32</f>
        <v>152.5</v>
      </c>
      <c r="E2">
        <f t="shared" ref="E2" si="3">E1/32</f>
        <v>29.84375</v>
      </c>
      <c r="F2">
        <f t="shared" ref="F2" si="4">F1/32</f>
        <v>62.40625</v>
      </c>
      <c r="G2">
        <f t="shared" ref="G2" si="5">G1/32</f>
        <v>187.09375</v>
      </c>
      <c r="H2">
        <f t="shared" ref="H2" si="6">H1/32</f>
        <v>13.78125</v>
      </c>
      <c r="I2">
        <f t="shared" ref="I2" si="7">I1/32</f>
        <v>359.625</v>
      </c>
      <c r="K2">
        <f>K1/96</f>
        <v>48.302083333333336</v>
      </c>
      <c r="L2">
        <f>L1/74</f>
        <v>70.067567567567565</v>
      </c>
      <c r="M2">
        <f>M1/56</f>
        <v>108.26785714285714</v>
      </c>
    </row>
    <row r="3" spans="1:18" x14ac:dyDescent="0.25">
      <c r="A3">
        <f>A2/A25</f>
        <v>17.173925781249999</v>
      </c>
      <c r="B3">
        <f t="shared" ref="B3:I3" si="8">B2/B25</f>
        <v>141.68260190217393</v>
      </c>
      <c r="C3">
        <f t="shared" si="8"/>
        <v>91.426036458333328</v>
      </c>
      <c r="D3">
        <f t="shared" si="8"/>
        <v>47.593260869565221</v>
      </c>
      <c r="E3">
        <f t="shared" si="8"/>
        <v>5.7379938616071433</v>
      </c>
      <c r="F3">
        <f t="shared" si="8"/>
        <v>8.144582954545454</v>
      </c>
      <c r="G3">
        <f t="shared" si="8"/>
        <v>15.61580159883721</v>
      </c>
      <c r="H3">
        <f t="shared" si="8"/>
        <v>1.4078056807400379</v>
      </c>
      <c r="I3">
        <f t="shared" si="8"/>
        <v>22.911730029585797</v>
      </c>
      <c r="L3" t="s">
        <v>3</v>
      </c>
      <c r="M3">
        <f>SUM(K2:M2)</f>
        <v>226.63750804375803</v>
      </c>
      <c r="N3">
        <f>N1*0.06292</f>
        <v>564.39240000000007</v>
      </c>
      <c r="O3" t="s">
        <v>2</v>
      </c>
    </row>
    <row r="4" spans="1:18" x14ac:dyDescent="0.25">
      <c r="H4">
        <f>SUM(A3:H3)</f>
        <v>328.78200910705232</v>
      </c>
      <c r="N4">
        <f>N3/1.464</f>
        <v>385.51393442622958</v>
      </c>
      <c r="O4" t="s">
        <v>3</v>
      </c>
    </row>
    <row r="7" spans="1:18" x14ac:dyDescent="0.25">
      <c r="A7">
        <v>111</v>
      </c>
      <c r="B7">
        <v>3952</v>
      </c>
      <c r="C7">
        <v>3514</v>
      </c>
      <c r="D7">
        <v>216</v>
      </c>
      <c r="E7">
        <v>114</v>
      </c>
      <c r="F7">
        <v>97</v>
      </c>
      <c r="G7">
        <v>180</v>
      </c>
      <c r="H7">
        <v>266</v>
      </c>
      <c r="I7">
        <v>4814</v>
      </c>
      <c r="J7">
        <v>39</v>
      </c>
      <c r="K7">
        <v>717</v>
      </c>
      <c r="L7">
        <v>1073</v>
      </c>
      <c r="M7">
        <v>4547</v>
      </c>
      <c r="N7">
        <v>3410</v>
      </c>
      <c r="O7">
        <v>160</v>
      </c>
      <c r="Q7" t="s">
        <v>5</v>
      </c>
      <c r="R7">
        <v>50</v>
      </c>
    </row>
    <row r="8" spans="1:18" x14ac:dyDescent="0.25">
      <c r="A8">
        <f>A7/32</f>
        <v>3.46875</v>
      </c>
      <c r="B8">
        <f t="shared" ref="B8" si="9">B7/32</f>
        <v>123.5</v>
      </c>
      <c r="C8">
        <f t="shared" ref="C8" si="10">C7/32</f>
        <v>109.8125</v>
      </c>
      <c r="D8">
        <f t="shared" ref="D8" si="11">D7/32</f>
        <v>6.75</v>
      </c>
      <c r="E8">
        <f t="shared" ref="E8" si="12">E7/32</f>
        <v>3.5625</v>
      </c>
      <c r="F8">
        <f t="shared" ref="F8" si="13">F7/32</f>
        <v>3.03125</v>
      </c>
      <c r="G8">
        <f t="shared" ref="G8" si="14">G7/32</f>
        <v>5.625</v>
      </c>
      <c r="H8">
        <f t="shared" ref="H8" si="15">H7/32</f>
        <v>8.3125</v>
      </c>
      <c r="I8">
        <f t="shared" ref="I8" si="16">I7/32</f>
        <v>150.4375</v>
      </c>
      <c r="K8">
        <f>K7/96</f>
        <v>7.46875</v>
      </c>
      <c r="L8">
        <f>L7/74</f>
        <v>14.5</v>
      </c>
      <c r="M8">
        <f>M7/56</f>
        <v>81.196428571428569</v>
      </c>
    </row>
    <row r="9" spans="1:18" x14ac:dyDescent="0.25">
      <c r="A9">
        <f>A8/A25</f>
        <v>7.7808398437499999</v>
      </c>
      <c r="B9">
        <f t="shared" ref="B9:I9" si="17">B8/B25</f>
        <v>144.53527173913045</v>
      </c>
      <c r="C9">
        <f t="shared" si="17"/>
        <v>65.686177083333334</v>
      </c>
      <c r="D9">
        <f t="shared" si="17"/>
        <v>2.1065869565217392</v>
      </c>
      <c r="E9">
        <f t="shared" si="17"/>
        <v>0.68495424107142866</v>
      </c>
      <c r="F9">
        <f t="shared" si="17"/>
        <v>0.39560568181818184</v>
      </c>
      <c r="G9">
        <f t="shared" si="17"/>
        <v>0.46949127906976745</v>
      </c>
      <c r="H9">
        <f t="shared" si="17"/>
        <v>0.84915263282732445</v>
      </c>
      <c r="I9">
        <f t="shared" si="17"/>
        <v>9.5843820266272193</v>
      </c>
      <c r="L9" t="s">
        <v>3</v>
      </c>
      <c r="M9">
        <f>SUM(K8:M8)</f>
        <v>103.16517857142857</v>
      </c>
      <c r="N9">
        <f>N7*0.06292</f>
        <v>214.55720000000002</v>
      </c>
      <c r="O9" t="s">
        <v>2</v>
      </c>
    </row>
    <row r="10" spans="1:18" x14ac:dyDescent="0.25">
      <c r="H10">
        <f>SUM(A9:H9)</f>
        <v>222.5080794575222</v>
      </c>
      <c r="N10">
        <f>N9/1.464</f>
        <v>146.55546448087435</v>
      </c>
      <c r="O10" t="s">
        <v>3</v>
      </c>
    </row>
    <row r="11" spans="1:18" x14ac:dyDescent="0.25">
      <c r="I11" t="s">
        <v>4</v>
      </c>
    </row>
    <row r="12" spans="1:18" x14ac:dyDescent="0.25">
      <c r="A12">
        <v>1</v>
      </c>
      <c r="B12">
        <f>A12+1</f>
        <v>2</v>
      </c>
      <c r="C12">
        <f t="shared" ref="C12:I12" si="18">B12+1</f>
        <v>3</v>
      </c>
      <c r="D12">
        <f t="shared" si="18"/>
        <v>4</v>
      </c>
      <c r="E12">
        <f t="shared" si="18"/>
        <v>5</v>
      </c>
      <c r="F12">
        <f t="shared" si="18"/>
        <v>6</v>
      </c>
      <c r="G12">
        <f t="shared" si="18"/>
        <v>7</v>
      </c>
      <c r="H12">
        <f t="shared" si="18"/>
        <v>8</v>
      </c>
      <c r="I12">
        <f t="shared" si="18"/>
        <v>9</v>
      </c>
    </row>
    <row r="13" spans="1:18" x14ac:dyDescent="0.25">
      <c r="A13">
        <v>68</v>
      </c>
      <c r="B13">
        <v>27</v>
      </c>
      <c r="C13">
        <v>1305</v>
      </c>
      <c r="D13">
        <v>4607</v>
      </c>
      <c r="E13">
        <v>776</v>
      </c>
      <c r="F13">
        <v>108</v>
      </c>
      <c r="G13">
        <v>102</v>
      </c>
      <c r="H13">
        <v>95</v>
      </c>
      <c r="I13">
        <v>3502</v>
      </c>
      <c r="J13">
        <v>93</v>
      </c>
      <c r="K13">
        <v>1041</v>
      </c>
      <c r="L13">
        <v>3311</v>
      </c>
      <c r="M13">
        <v>1305</v>
      </c>
      <c r="N13">
        <v>3069</v>
      </c>
      <c r="O13">
        <v>160</v>
      </c>
      <c r="Q13" t="s">
        <v>1</v>
      </c>
      <c r="R13">
        <v>50</v>
      </c>
    </row>
    <row r="14" spans="1:18" x14ac:dyDescent="0.25">
      <c r="A14">
        <f>A13/32</f>
        <v>2.125</v>
      </c>
      <c r="B14">
        <f t="shared" ref="B14:I14" si="19">B13/32</f>
        <v>0.84375</v>
      </c>
      <c r="C14">
        <f t="shared" si="19"/>
        <v>40.78125</v>
      </c>
      <c r="D14">
        <f t="shared" si="19"/>
        <v>143.96875</v>
      </c>
      <c r="E14">
        <f t="shared" si="19"/>
        <v>24.25</v>
      </c>
      <c r="F14">
        <f t="shared" si="19"/>
        <v>3.375</v>
      </c>
      <c r="G14">
        <f t="shared" si="19"/>
        <v>3.1875</v>
      </c>
      <c r="H14">
        <f t="shared" si="19"/>
        <v>2.96875</v>
      </c>
      <c r="I14">
        <f t="shared" si="19"/>
        <v>109.4375</v>
      </c>
      <c r="K14">
        <f>K13/96</f>
        <v>10.84375</v>
      </c>
      <c r="L14">
        <f>L13/74</f>
        <v>44.743243243243242</v>
      </c>
      <c r="M14">
        <f>M13/56</f>
        <v>23.303571428571427</v>
      </c>
    </row>
    <row r="15" spans="1:18" x14ac:dyDescent="0.25">
      <c r="A15">
        <f>A14/A25</f>
        <v>4.766640625</v>
      </c>
      <c r="B15">
        <f t="shared" ref="B15:I15" si="20">B14/B25</f>
        <v>0.98746263586956529</v>
      </c>
      <c r="C15">
        <f t="shared" si="20"/>
        <v>24.393984374999999</v>
      </c>
      <c r="D15">
        <f t="shared" si="20"/>
        <v>44.930769021739131</v>
      </c>
      <c r="E15">
        <f t="shared" si="20"/>
        <v>4.6624955357142861</v>
      </c>
      <c r="F15">
        <f t="shared" si="20"/>
        <v>0.44046818181818181</v>
      </c>
      <c r="G15">
        <f t="shared" si="20"/>
        <v>0.26604505813953488</v>
      </c>
      <c r="H15">
        <f t="shared" si="20"/>
        <v>0.30326879743833018</v>
      </c>
      <c r="I15">
        <f t="shared" si="20"/>
        <v>6.9722696005917157</v>
      </c>
      <c r="L15" t="s">
        <v>3</v>
      </c>
      <c r="M15">
        <f>SUM(K14:M14)</f>
        <v>78.890564671814673</v>
      </c>
      <c r="N15">
        <f>N13*0.06292</f>
        <v>193.10148000000001</v>
      </c>
      <c r="O15" t="s">
        <v>2</v>
      </c>
    </row>
    <row r="16" spans="1:18" x14ac:dyDescent="0.25">
      <c r="H16">
        <f>SUM(A15:H15)</f>
        <v>80.751134230719032</v>
      </c>
      <c r="N16">
        <f>N15/1.464</f>
        <v>131.8999180327869</v>
      </c>
      <c r="O16" t="s">
        <v>3</v>
      </c>
    </row>
    <row r="18" spans="1:18" x14ac:dyDescent="0.25">
      <c r="A18">
        <v>165</v>
      </c>
      <c r="B18">
        <v>67</v>
      </c>
      <c r="C18">
        <v>3067</v>
      </c>
      <c r="D18">
        <v>10982</v>
      </c>
      <c r="E18">
        <v>1924</v>
      </c>
      <c r="F18">
        <v>262</v>
      </c>
      <c r="G18">
        <v>247</v>
      </c>
      <c r="H18">
        <v>230</v>
      </c>
      <c r="I18">
        <v>8378</v>
      </c>
      <c r="J18">
        <v>225</v>
      </c>
      <c r="K18">
        <v>2493</v>
      </c>
      <c r="L18">
        <v>7863</v>
      </c>
      <c r="M18">
        <v>3080</v>
      </c>
      <c r="N18">
        <v>7220</v>
      </c>
      <c r="O18">
        <v>160</v>
      </c>
      <c r="Q18" t="s">
        <v>6</v>
      </c>
      <c r="R18">
        <v>100</v>
      </c>
    </row>
    <row r="19" spans="1:18" x14ac:dyDescent="0.25">
      <c r="A19">
        <f>A18/32</f>
        <v>5.15625</v>
      </c>
      <c r="B19">
        <f t="shared" ref="B19" si="21">B18/32</f>
        <v>2.09375</v>
      </c>
      <c r="C19">
        <f t="shared" ref="C19" si="22">C18/32</f>
        <v>95.84375</v>
      </c>
      <c r="D19">
        <f t="shared" ref="D19" si="23">D18/32</f>
        <v>343.1875</v>
      </c>
      <c r="E19">
        <f t="shared" ref="E19" si="24">E18/32</f>
        <v>60.125</v>
      </c>
      <c r="F19">
        <f t="shared" ref="F19" si="25">F18/32</f>
        <v>8.1875</v>
      </c>
      <c r="G19">
        <f t="shared" ref="G19" si="26">G18/32</f>
        <v>7.71875</v>
      </c>
      <c r="H19">
        <f t="shared" ref="H19" si="27">H18/32</f>
        <v>7.1875</v>
      </c>
      <c r="I19">
        <f t="shared" ref="I19" si="28">I18/32</f>
        <v>261.8125</v>
      </c>
      <c r="K19">
        <f>K18/96</f>
        <v>25.96875</v>
      </c>
      <c r="L19">
        <f>L18/74</f>
        <v>106.25675675675676</v>
      </c>
      <c r="M19">
        <f>M18/56</f>
        <v>55</v>
      </c>
    </row>
    <row r="20" spans="1:18" x14ac:dyDescent="0.25">
      <c r="A20">
        <f>A19/A25</f>
        <v>11.566113281250001</v>
      </c>
      <c r="B20">
        <f t="shared" ref="B20:I20" si="29">B19/B25</f>
        <v>2.4503702445652173</v>
      </c>
      <c r="C20">
        <f t="shared" si="29"/>
        <v>57.330536458333334</v>
      </c>
      <c r="D20">
        <f t="shared" si="29"/>
        <v>107.10434239130436</v>
      </c>
      <c r="E20">
        <f t="shared" si="29"/>
        <v>11.560104910714287</v>
      </c>
      <c r="F20">
        <f t="shared" si="29"/>
        <v>1.0685431818181819</v>
      </c>
      <c r="G20">
        <f t="shared" si="29"/>
        <v>0.64424636627906973</v>
      </c>
      <c r="H20">
        <f t="shared" si="29"/>
        <v>0.73422972011385201</v>
      </c>
      <c r="I20">
        <f t="shared" si="29"/>
        <v>16.680089866863906</v>
      </c>
      <c r="L20" t="s">
        <v>3</v>
      </c>
      <c r="M20">
        <f>SUM(K19:M19)</f>
        <v>187.22550675675677</v>
      </c>
      <c r="N20">
        <f>N18*0.06292</f>
        <v>454.28240000000005</v>
      </c>
      <c r="O20" t="s">
        <v>2</v>
      </c>
    </row>
    <row r="21" spans="1:18" x14ac:dyDescent="0.25">
      <c r="H21">
        <f>SUM(A20:H20)</f>
        <v>192.45848655437831</v>
      </c>
      <c r="N21">
        <f>N20/1.464</f>
        <v>310.30218579234975</v>
      </c>
      <c r="O21" t="s">
        <v>3</v>
      </c>
    </row>
    <row r="25" spans="1:18" x14ac:dyDescent="0.25">
      <c r="A25">
        <f>48/107.67</f>
        <v>0.44580663137364168</v>
      </c>
      <c r="B25">
        <f>92/107.67</f>
        <v>0.85446271013281316</v>
      </c>
      <c r="C25">
        <f>180/107.67</f>
        <v>1.6717748676511563</v>
      </c>
      <c r="D25">
        <f>345/107.67</f>
        <v>3.2042351629980494</v>
      </c>
      <c r="E25">
        <f>560/107.67</f>
        <v>5.2010773660258192</v>
      </c>
      <c r="F25">
        <f>825/107.67</f>
        <v>7.6623014767344664</v>
      </c>
      <c r="G25">
        <f>1290/107.67</f>
        <v>11.98105321816662</v>
      </c>
      <c r="H25">
        <f>1054/107.67</f>
        <v>9.7891706139128818</v>
      </c>
      <c r="I25">
        <f>1690/107.67</f>
        <v>15.696108479613635</v>
      </c>
    </row>
    <row r="27" spans="1:18" x14ac:dyDescent="0.25">
      <c r="A27">
        <v>387</v>
      </c>
      <c r="B27">
        <v>8189</v>
      </c>
      <c r="C27">
        <v>8298</v>
      </c>
      <c r="D27">
        <v>773</v>
      </c>
      <c r="E27">
        <v>365</v>
      </c>
      <c r="F27">
        <v>3910</v>
      </c>
      <c r="G27">
        <v>12690</v>
      </c>
      <c r="H27">
        <v>760</v>
      </c>
      <c r="I27">
        <v>17444</v>
      </c>
      <c r="J27">
        <v>988</v>
      </c>
      <c r="K27">
        <v>7779</v>
      </c>
      <c r="L27">
        <v>4145</v>
      </c>
      <c r="M27">
        <v>10375</v>
      </c>
      <c r="N27">
        <v>12877</v>
      </c>
      <c r="O27">
        <v>160</v>
      </c>
    </row>
    <row r="28" spans="1:18" x14ac:dyDescent="0.25">
      <c r="A28">
        <f>A27/32</f>
        <v>12.09375</v>
      </c>
      <c r="B28">
        <f t="shared" ref="B28" si="30">B27/32</f>
        <v>255.90625</v>
      </c>
      <c r="C28">
        <f t="shared" ref="C28" si="31">C27/32</f>
        <v>259.3125</v>
      </c>
      <c r="D28">
        <f t="shared" ref="D28" si="32">D27/32</f>
        <v>24.15625</v>
      </c>
      <c r="E28">
        <f t="shared" ref="E28" si="33">E27/32</f>
        <v>11.40625</v>
      </c>
      <c r="F28">
        <f t="shared" ref="F28" si="34">F27/32</f>
        <v>122.1875</v>
      </c>
      <c r="G28">
        <f t="shared" ref="G28" si="35">G27/32</f>
        <v>396.5625</v>
      </c>
      <c r="H28">
        <f t="shared" ref="H28" si="36">H27/32</f>
        <v>23.75</v>
      </c>
      <c r="I28">
        <f t="shared" ref="I28" si="37">I27/32</f>
        <v>545.125</v>
      </c>
      <c r="K28">
        <f>K27/96</f>
        <v>81.03125</v>
      </c>
      <c r="L28">
        <f>L27/74</f>
        <v>56.013513513513516</v>
      </c>
      <c r="M28">
        <f>M27/56</f>
        <v>185.26785714285714</v>
      </c>
    </row>
    <row r="29" spans="1:18" x14ac:dyDescent="0.25">
      <c r="A29">
        <f>A28/A25</f>
        <v>27.127792968750001</v>
      </c>
      <c r="B29">
        <f t="shared" ref="B29:I29" si="38">B28/B25</f>
        <v>299.49376019021742</v>
      </c>
      <c r="C29">
        <f t="shared" si="38"/>
        <v>155.11209374999999</v>
      </c>
      <c r="D29">
        <f t="shared" si="38"/>
        <v>7.5388505434782616</v>
      </c>
      <c r="E29">
        <f t="shared" si="38"/>
        <v>2.1930552455357146</v>
      </c>
      <c r="F29">
        <f t="shared" si="38"/>
        <v>15.946579545454545</v>
      </c>
      <c r="G29">
        <f t="shared" si="38"/>
        <v>33.099135174418606</v>
      </c>
      <c r="H29">
        <f t="shared" si="38"/>
        <v>2.4261503795066415</v>
      </c>
      <c r="I29">
        <f t="shared" si="38"/>
        <v>34.729946005917157</v>
      </c>
      <c r="L29" t="s">
        <v>3</v>
      </c>
      <c r="M29">
        <f>SUM(K28:M28)</f>
        <v>322.31262065637065</v>
      </c>
      <c r="N29">
        <f>N27*0.06292</f>
        <v>810.22084000000007</v>
      </c>
      <c r="O29" t="s">
        <v>2</v>
      </c>
    </row>
    <row r="30" spans="1:18" x14ac:dyDescent="0.25">
      <c r="H30">
        <f>SUM(A29:H29)</f>
        <v>542.93741779736115</v>
      </c>
      <c r="N30">
        <f>N29/1.464</f>
        <v>553.42953551912569</v>
      </c>
      <c r="O30" t="s">
        <v>3</v>
      </c>
    </row>
    <row r="32" spans="1:18" x14ac:dyDescent="0.25">
      <c r="A32">
        <v>69</v>
      </c>
      <c r="B32">
        <v>30</v>
      </c>
      <c r="C32">
        <v>74</v>
      </c>
      <c r="D32">
        <v>122</v>
      </c>
      <c r="E32">
        <v>53</v>
      </c>
      <c r="F32">
        <v>1956</v>
      </c>
      <c r="G32">
        <v>5793</v>
      </c>
      <c r="H32">
        <v>81</v>
      </c>
      <c r="I32">
        <v>3418</v>
      </c>
      <c r="J32">
        <v>384</v>
      </c>
      <c r="K32">
        <v>2991</v>
      </c>
      <c r="L32">
        <v>940</v>
      </c>
      <c r="M32">
        <v>369</v>
      </c>
      <c r="N32">
        <v>2913</v>
      </c>
      <c r="O32">
        <v>160</v>
      </c>
      <c r="Q32" t="s">
        <v>7</v>
      </c>
      <c r="R32">
        <v>50</v>
      </c>
    </row>
    <row r="33" spans="1:22" x14ac:dyDescent="0.25">
      <c r="A33">
        <f>A32/32</f>
        <v>2.15625</v>
      </c>
      <c r="B33">
        <f t="shared" ref="B33" si="39">B32/32</f>
        <v>0.9375</v>
      </c>
      <c r="C33">
        <f t="shared" ref="C33" si="40">C32/32</f>
        <v>2.3125</v>
      </c>
      <c r="D33">
        <f t="shared" ref="D33" si="41">D32/32</f>
        <v>3.8125</v>
      </c>
      <c r="E33">
        <f t="shared" ref="E33" si="42">E32/32</f>
        <v>1.65625</v>
      </c>
      <c r="F33">
        <f t="shared" ref="F33" si="43">F32/32</f>
        <v>61.125</v>
      </c>
      <c r="G33">
        <f t="shared" ref="G33" si="44">G32/32</f>
        <v>181.03125</v>
      </c>
      <c r="H33">
        <f t="shared" ref="H33" si="45">H32/32</f>
        <v>2.53125</v>
      </c>
      <c r="I33">
        <f t="shared" ref="I33" si="46">I32/32</f>
        <v>106.8125</v>
      </c>
      <c r="K33">
        <f>K32/96</f>
        <v>31.15625</v>
      </c>
      <c r="L33">
        <f>L32/74</f>
        <v>12.702702702702704</v>
      </c>
      <c r="M33">
        <f>M32/56</f>
        <v>6.5892857142857144</v>
      </c>
    </row>
    <row r="34" spans="1:22" x14ac:dyDescent="0.25">
      <c r="A34">
        <f>A33/A25</f>
        <v>4.8367382812499997</v>
      </c>
      <c r="B34">
        <f>B33/B25</f>
        <v>1.0971807065217392</v>
      </c>
      <c r="C34">
        <f>C33/C25</f>
        <v>1.3832604166666667</v>
      </c>
      <c r="D34">
        <f>D33/D25</f>
        <v>1.1898315217391304</v>
      </c>
      <c r="E34">
        <f>E33/E25</f>
        <v>0.31844363839285716</v>
      </c>
      <c r="F34">
        <f>F33/F25</f>
        <v>7.9773681818181821</v>
      </c>
      <c r="G34">
        <f>G33/G25</f>
        <v>15.109794331395349</v>
      </c>
      <c r="H34">
        <f>H33/H25</f>
        <v>0.25857655360531312</v>
      </c>
      <c r="I34">
        <f>I33/I25</f>
        <v>6.8050306952662716</v>
      </c>
      <c r="L34" t="s">
        <v>3</v>
      </c>
      <c r="M34">
        <f>SUM(K33:M33)</f>
        <v>50.448238416988417</v>
      </c>
      <c r="N34">
        <f>N32*0.06292</f>
        <v>183.28596000000002</v>
      </c>
      <c r="O34" t="s">
        <v>2</v>
      </c>
      <c r="T34">
        <f>H10+H16+H35</f>
        <v>335.43040731963049</v>
      </c>
      <c r="V34">
        <f>M9+M15+M34</f>
        <v>232.50398166023166</v>
      </c>
    </row>
    <row r="35" spans="1:22" x14ac:dyDescent="0.25">
      <c r="H35">
        <f>SUM(A34:H34)</f>
        <v>32.171193631389237</v>
      </c>
      <c r="N35">
        <f>N34/1.464</f>
        <v>125.19532786885247</v>
      </c>
      <c r="O3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2023-10-09T11:37:41Z</dcterms:created>
  <dcterms:modified xsi:type="dcterms:W3CDTF">2023-10-09T17:06:54Z</dcterms:modified>
</cp:coreProperties>
</file>