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hassouneh/Documents/BZU/info/arch project 2/"/>
    </mc:Choice>
  </mc:AlternateContent>
  <xr:revisionPtr revIDLastSave="0" documentId="13_ncr:1_{17559422-50FF-1948-A421-20F9EB20F65B}" xr6:coauthVersionLast="47" xr6:coauthVersionMax="47" xr10:uidLastSave="{00000000-0000-0000-0000-000000000000}"/>
  <bookViews>
    <workbookView xWindow="0" yWindow="760" windowWidth="30240" windowHeight="17880" activeTab="2" xr2:uid="{558474E2-7E16-3F45-BB04-B05C9EEDB7D7}"/>
  </bookViews>
  <sheets>
    <sheet name="R-type" sheetId="7" r:id="rId1"/>
    <sheet name="I-type" sheetId="8" r:id="rId2"/>
    <sheet name="J-type" sheetId="9" r:id="rId3"/>
    <sheet name="S-type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7" l="1"/>
  <c r="G11" i="7"/>
  <c r="E11" i="7"/>
  <c r="C11" i="7"/>
  <c r="J18" i="8"/>
  <c r="H18" i="8"/>
  <c r="F18" i="8"/>
  <c r="C18" i="8"/>
  <c r="K11" i="7" l="1"/>
  <c r="L11" i="7" s="1"/>
  <c r="K18" i="8"/>
  <c r="L18" i="8" s="1"/>
  <c r="C19" i="8"/>
  <c r="C20" i="8"/>
  <c r="C21" i="8"/>
  <c r="C22" i="8"/>
  <c r="K22" i="8" s="1"/>
  <c r="L22" i="8" s="1"/>
  <c r="C23" i="8"/>
  <c r="K23" i="8" s="1"/>
  <c r="L23" i="8" s="1"/>
  <c r="F19" i="8"/>
  <c r="K19" i="8" s="1"/>
  <c r="L19" i="8" s="1"/>
  <c r="F20" i="8"/>
  <c r="K20" i="8" s="1"/>
  <c r="L20" i="8" s="1"/>
  <c r="F21" i="8"/>
  <c r="K21" i="8" s="1"/>
  <c r="L21" i="8" s="1"/>
  <c r="F22" i="8"/>
  <c r="F23" i="8"/>
  <c r="H19" i="8"/>
  <c r="H20" i="8"/>
  <c r="H21" i="8"/>
  <c r="H22" i="8"/>
  <c r="H23" i="8"/>
  <c r="J19" i="8"/>
  <c r="J20" i="8"/>
  <c r="J21" i="8"/>
  <c r="J22" i="8"/>
  <c r="J23" i="8"/>
  <c r="J17" i="8"/>
  <c r="H17" i="8"/>
  <c r="F17" i="8"/>
  <c r="C17" i="8"/>
  <c r="G2" i="10"/>
  <c r="G3" i="10"/>
  <c r="G4" i="10"/>
  <c r="G5" i="10"/>
  <c r="G6" i="10"/>
  <c r="G7" i="10"/>
  <c r="G8" i="10"/>
  <c r="G9" i="10"/>
  <c r="G10" i="10"/>
  <c r="G11" i="10"/>
  <c r="I9" i="7"/>
  <c r="G9" i="7"/>
  <c r="E9" i="7"/>
  <c r="C9" i="7"/>
  <c r="C12" i="8"/>
  <c r="C13" i="8"/>
  <c r="C14" i="8"/>
  <c r="C15" i="8"/>
  <c r="C16" i="8"/>
  <c r="K16" i="8" s="1"/>
  <c r="L16" i="8" s="1"/>
  <c r="F12" i="8"/>
  <c r="F13" i="8"/>
  <c r="F14" i="8"/>
  <c r="F15" i="8"/>
  <c r="F16" i="8"/>
  <c r="H12" i="8"/>
  <c r="H13" i="8"/>
  <c r="H14" i="8"/>
  <c r="H15" i="8"/>
  <c r="H16" i="8"/>
  <c r="J12" i="8"/>
  <c r="J13" i="8"/>
  <c r="J14" i="8"/>
  <c r="J15" i="8"/>
  <c r="J16" i="8"/>
  <c r="E11" i="10"/>
  <c r="C11" i="10"/>
  <c r="E10" i="10"/>
  <c r="C10" i="10"/>
  <c r="E9" i="10"/>
  <c r="C9" i="10"/>
  <c r="E8" i="10"/>
  <c r="C8" i="10"/>
  <c r="E7" i="10"/>
  <c r="C7" i="10"/>
  <c r="E6" i="10"/>
  <c r="C6" i="10"/>
  <c r="E5" i="10"/>
  <c r="C5" i="10"/>
  <c r="E4" i="10"/>
  <c r="C4" i="10"/>
  <c r="E3" i="10"/>
  <c r="C3" i="10"/>
  <c r="E2" i="10"/>
  <c r="C2" i="10"/>
  <c r="E11" i="9"/>
  <c r="F11" i="9" s="1"/>
  <c r="E3" i="9"/>
  <c r="E4" i="9"/>
  <c r="E5" i="9"/>
  <c r="E6" i="9"/>
  <c r="E7" i="9"/>
  <c r="E8" i="9"/>
  <c r="E9" i="9"/>
  <c r="E10" i="9"/>
  <c r="E2" i="9"/>
  <c r="C2" i="9"/>
  <c r="C3" i="9"/>
  <c r="C4" i="9"/>
  <c r="C5" i="9"/>
  <c r="F5" i="9" s="1"/>
  <c r="C6" i="9"/>
  <c r="C7" i="9"/>
  <c r="C8" i="9"/>
  <c r="C9" i="9"/>
  <c r="C10" i="9"/>
  <c r="C11" i="9"/>
  <c r="J2" i="8"/>
  <c r="J3" i="8"/>
  <c r="J4" i="8"/>
  <c r="J5" i="8"/>
  <c r="J6" i="8"/>
  <c r="J7" i="8"/>
  <c r="J8" i="8"/>
  <c r="J9" i="8"/>
  <c r="J10" i="8"/>
  <c r="J11" i="8"/>
  <c r="H11" i="8"/>
  <c r="F11" i="8"/>
  <c r="C11" i="8"/>
  <c r="H10" i="8"/>
  <c r="F10" i="8"/>
  <c r="C10" i="8"/>
  <c r="H9" i="8"/>
  <c r="F9" i="8"/>
  <c r="C9" i="8"/>
  <c r="H8" i="8"/>
  <c r="F8" i="8"/>
  <c r="C8" i="8"/>
  <c r="H7" i="8"/>
  <c r="F7" i="8"/>
  <c r="C7" i="8"/>
  <c r="H6" i="8"/>
  <c r="F6" i="8"/>
  <c r="C6" i="8"/>
  <c r="H5" i="8"/>
  <c r="F5" i="8"/>
  <c r="C5" i="8"/>
  <c r="H4" i="8"/>
  <c r="F4" i="8"/>
  <c r="C4" i="8"/>
  <c r="H3" i="8"/>
  <c r="F3" i="8"/>
  <c r="C3" i="8"/>
  <c r="H2" i="8"/>
  <c r="F2" i="8"/>
  <c r="C2" i="8"/>
  <c r="L5" i="7"/>
  <c r="K17" i="8" l="1"/>
  <c r="L17" i="8" s="1"/>
  <c r="K9" i="7"/>
  <c r="L9" i="7" s="1"/>
  <c r="K15" i="8"/>
  <c r="L15" i="8" s="1"/>
  <c r="K11" i="8"/>
  <c r="L11" i="8" s="1"/>
  <c r="K10" i="8"/>
  <c r="L10" i="8" s="1"/>
  <c r="K7" i="8"/>
  <c r="L7" i="8" s="1"/>
  <c r="K5" i="8"/>
  <c r="L5" i="8" s="1"/>
  <c r="K4" i="8"/>
  <c r="L4" i="8" s="1"/>
  <c r="K14" i="8"/>
  <c r="L14" i="8" s="1"/>
  <c r="K13" i="8"/>
  <c r="L13" i="8" s="1"/>
  <c r="K12" i="8"/>
  <c r="L12" i="8" s="1"/>
  <c r="K9" i="8"/>
  <c r="L9" i="8" s="1"/>
  <c r="K3" i="8"/>
  <c r="L3" i="8" s="1"/>
  <c r="K8" i="8"/>
  <c r="L8" i="8" s="1"/>
  <c r="K2" i="8"/>
  <c r="L2" i="8" s="1"/>
  <c r="K6" i="8"/>
  <c r="L6" i="8" s="1"/>
  <c r="F3" i="9"/>
  <c r="G3" i="9" s="1"/>
  <c r="F8" i="9"/>
  <c r="F7" i="9"/>
  <c r="F6" i="9"/>
  <c r="F4" i="9"/>
  <c r="F9" i="9"/>
  <c r="G9" i="9" s="1"/>
  <c r="F2" i="9"/>
  <c r="G2" i="9" s="1"/>
  <c r="F10" i="9"/>
  <c r="H6" i="10"/>
  <c r="I6" i="10" s="1"/>
  <c r="H3" i="10"/>
  <c r="I3" i="10" s="1"/>
  <c r="H5" i="10"/>
  <c r="I5" i="10" s="1"/>
  <c r="H4" i="10"/>
  <c r="I4" i="10" s="1"/>
  <c r="H2" i="10"/>
  <c r="I2" i="10" s="1"/>
  <c r="H10" i="10"/>
  <c r="H8" i="10"/>
  <c r="I8" i="10" s="1"/>
  <c r="H7" i="10"/>
  <c r="I7" i="10" s="1"/>
  <c r="H11" i="10"/>
  <c r="H9" i="10"/>
  <c r="I9" i="10" s="1"/>
  <c r="I10" i="10"/>
  <c r="I11" i="10"/>
  <c r="G5" i="9"/>
  <c r="G7" i="9"/>
  <c r="G6" i="9"/>
  <c r="G10" i="9"/>
  <c r="G4" i="9"/>
  <c r="G11" i="9"/>
  <c r="G8" i="9"/>
  <c r="K5" i="7"/>
  <c r="I2" i="7"/>
  <c r="I3" i="7"/>
  <c r="I4" i="7"/>
  <c r="I5" i="7"/>
  <c r="I6" i="7"/>
  <c r="I7" i="7"/>
  <c r="I8" i="7"/>
  <c r="I10" i="7"/>
  <c r="I12" i="7"/>
  <c r="I13" i="7"/>
  <c r="G2" i="7"/>
  <c r="G3" i="7"/>
  <c r="G4" i="7"/>
  <c r="G5" i="7"/>
  <c r="G6" i="7"/>
  <c r="G7" i="7"/>
  <c r="G8" i="7"/>
  <c r="G10" i="7"/>
  <c r="G12" i="7"/>
  <c r="G13" i="7"/>
  <c r="E2" i="7"/>
  <c r="E3" i="7"/>
  <c r="E4" i="7"/>
  <c r="E5" i="7"/>
  <c r="E6" i="7"/>
  <c r="E7" i="7"/>
  <c r="E8" i="7"/>
  <c r="E10" i="7"/>
  <c r="E12" i="7"/>
  <c r="E13" i="7"/>
  <c r="C2" i="7"/>
  <c r="C3" i="7"/>
  <c r="C4" i="7"/>
  <c r="C5" i="7"/>
  <c r="C6" i="7"/>
  <c r="C7" i="7"/>
  <c r="C8" i="7"/>
  <c r="C10" i="7"/>
  <c r="C12" i="7"/>
  <c r="C13" i="7"/>
  <c r="K6" i="7" l="1"/>
  <c r="L6" i="7" s="1"/>
  <c r="K3" i="7"/>
  <c r="L3" i="7" s="1"/>
  <c r="K2" i="7"/>
  <c r="L2" i="7" s="1"/>
  <c r="K8" i="7"/>
  <c r="L8" i="7" s="1"/>
  <c r="K7" i="7"/>
  <c r="L7" i="7" s="1"/>
  <c r="K4" i="7"/>
  <c r="L4" i="7" s="1"/>
  <c r="K10" i="7"/>
  <c r="L10" i="7" s="1"/>
  <c r="K12" i="7"/>
  <c r="L12" i="7" s="1"/>
  <c r="K13" i="7"/>
  <c r="L13" i="7" s="1"/>
</calcChain>
</file>

<file path=xl/sharedStrings.xml><?xml version="1.0" encoding="utf-8"?>
<sst xmlns="http://schemas.openxmlformats.org/spreadsheetml/2006/main" count="96" uniqueCount="57">
  <si>
    <t>description</t>
  </si>
  <si>
    <t>in binary</t>
  </si>
  <si>
    <t>in hex</t>
  </si>
  <si>
    <t>opcode in decimal</t>
  </si>
  <si>
    <t>opcode in binary</t>
  </si>
  <si>
    <t>Expected output in decimal</t>
  </si>
  <si>
    <t>Expected output in hexadesimal</t>
  </si>
  <si>
    <t>Rd in decimal</t>
  </si>
  <si>
    <t>Rs1 in decimal</t>
  </si>
  <si>
    <t>Rs2 in decimal</t>
  </si>
  <si>
    <t>Unused bits (MSB)2</t>
  </si>
  <si>
    <t>000</t>
  </si>
  <si>
    <t>Rd in binary</t>
  </si>
  <si>
    <t>Rs1in binary</t>
  </si>
  <si>
    <t>Rs2 in binary</t>
  </si>
  <si>
    <t xml:space="preserve">Immediate </t>
  </si>
  <si>
    <t>Immeditae in binary</t>
  </si>
  <si>
    <t>1-bit mode</t>
  </si>
  <si>
    <t>Immediate / Unused</t>
  </si>
  <si>
    <t>Rs in decimal</t>
  </si>
  <si>
    <t>Rs in binary</t>
  </si>
  <si>
    <t>R3= R1+R2</t>
  </si>
  <si>
    <t>R5= R4-R3</t>
  </si>
  <si>
    <t>R6=R4&amp;R5</t>
  </si>
  <si>
    <t>R7= R5+R2</t>
  </si>
  <si>
    <t>R2= R1+R2</t>
  </si>
  <si>
    <t>R5= R4-R2</t>
  </si>
  <si>
    <t>R1= R6&amp;R7</t>
  </si>
  <si>
    <t>Mem[R4]=7</t>
  </si>
  <si>
    <t>Mem[R2]=44</t>
  </si>
  <si>
    <t>Mem[R1]=10</t>
  </si>
  <si>
    <t>Mem[R5]=-128</t>
  </si>
  <si>
    <t>Jump to address 30 (current PC is less than 0x0FFF)</t>
  </si>
  <si>
    <t>Call to address 40 (current PC is less than 0x0FFF)</t>
  </si>
  <si>
    <t>Return after call</t>
  </si>
  <si>
    <t>Return  after call</t>
  </si>
  <si>
    <t>Jump to address 10 (current PC is less than 0x0FFF)</t>
  </si>
  <si>
    <t>Call to address 20 (current PC is less than 0x0FFF)</t>
  </si>
  <si>
    <t>R4 = R5+9</t>
  </si>
  <si>
    <t>R6=R4 &amp; 8</t>
  </si>
  <si>
    <t>(BGT) if(R3 &gt; R1)
Next PC = PC + 4
else PC = PC + 2</t>
  </si>
  <si>
    <t>(BLT) if (R2&lt; R1)
Next PC = PC - 6
else PC = PC + 2</t>
  </si>
  <si>
    <t>(BLTZ)if (R4&lt; 0)
Next PC = PC + 8
else PC = PC + 2</t>
  </si>
  <si>
    <t>(BEQ)if (R3== R2)
Next PC = PC +10
else PC = PC + 2</t>
  </si>
  <si>
    <t>(BEQZ)if (R6==0)
Next PC = PC -10
else PC = PC + 2</t>
  </si>
  <si>
    <t xml:space="preserve">(BNE)if (R5!= R1)
Next PC = PC + 4
else PC = PC + 2 </t>
  </si>
  <si>
    <t>(BNEZ)if (R3!= 0)
Next PC = PC + 8
else PC = PC + 2</t>
  </si>
  <si>
    <t>(BGTZ) if (R5&gt; 0)
Next PC = PC +8
else PC = PC + 2</t>
  </si>
  <si>
    <t>Mem[R6]=50</t>
  </si>
  <si>
    <t>R3= R2+R1</t>
  </si>
  <si>
    <t xml:space="preserve"> (Load Byte unsigned ) R3 = Mem[R2 + 10]</t>
  </si>
  <si>
    <t>(Store) Mem[R2 + 10] = R4</t>
  </si>
  <si>
    <t>(Store) Mem[R1 + 6] = R6</t>
  </si>
  <si>
    <t xml:space="preserve"> (Load word) R5 = Mem[R2 + 10]</t>
  </si>
  <si>
    <t>(BLT) if (R1&lt; R4)
Next PC = PC +6
else PC = PC + 2</t>
  </si>
  <si>
    <t>R5= R3-R2</t>
  </si>
  <si>
    <t xml:space="preserve"> (Load Byte signed ) R4 = Mem[R2 + 10]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</si>
</sst>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theme="9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1" fontId="2" fillId="5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" fontId="2" fillId="5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0" fillId="6" borderId="0" xfId="0" applyFill="1"/>
    <xf numFmtId="0" fontId="0" fillId="0" borderId="0" xfId="0" applyAlignment="1">
      <alignment horizontal="center" wrapText="1"/>
    </xf>
    <xf numFmtId="0" fontId="0" fillId="6" borderId="0" xfId="0" applyFill="1" applyAlignment="1">
      <alignment horizontal="center" wrapText="1"/>
    </xf>
  </cellXfs>
  <cellStyles count="1">
    <cellStyle name="Normal" xfId="0" builtinId="0"/>
  </cellStyles>
  <dxfs count="6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border outline="0">
        <top style="medium">
          <color rgb="FF000000"/>
        </top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rgb="FF000000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2831C7A-C8C7-0D41-B05B-4320EBC4955D}" name="Table6" displayName="Table6" ref="A1:N13" totalsRowShown="0" dataDxfId="58" headerRowBorderDxfId="59" tableBorderDxfId="57">
  <autoFilter ref="A1:N13" xr:uid="{12831C7A-C8C7-0D41-B05B-4320EBC495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7EC8CF2-524C-1648-9676-0534452A7677}" name="description" dataDxfId="56"/>
    <tableColumn id="2" xr3:uid="{5FA9DF65-8E68-8E45-AD20-E762412743C4}" name="opcode in decimal" dataDxfId="55"/>
    <tableColumn id="3" xr3:uid="{725B76B0-DF84-3D4F-A8BF-247CA3861E94}" name="opcode in binary" dataDxfId="54">
      <calculatedColumnFormula>DEC2BIN(Table6[[#This Row],[opcode in decimal]],4)</calculatedColumnFormula>
    </tableColumn>
    <tableColumn id="4" xr3:uid="{F0A42674-1D08-0845-A0CF-A597FB5BAAFF}" name="Rd in decimal" dataDxfId="53"/>
    <tableColumn id="5" xr3:uid="{8766CBF7-129F-DB4E-A26A-946E366B8BBF}" name="Rd in binary" dataDxfId="52">
      <calculatedColumnFormula>DEC2BIN(Table6[[#This Row],[Rd in decimal]],3)</calculatedColumnFormula>
    </tableColumn>
    <tableColumn id="6" xr3:uid="{BD0A6134-B82B-284E-9977-911D4FB3C585}" name="Rs1 in decimal" dataDxfId="51"/>
    <tableColumn id="7" xr3:uid="{CABDD86B-6669-E146-8E0E-B02BB5A6686A}" name="Rs1in binary" dataDxfId="50">
      <calculatedColumnFormula>DEC2BIN(Table6[[#This Row],[Rs1 in decimal]],3)</calculatedColumnFormula>
    </tableColumn>
    <tableColumn id="8" xr3:uid="{9FF0609F-57EC-A34F-B68E-54002BCDDE3A}" name="Rs2 in decimal" dataDxfId="49"/>
    <tableColumn id="9" xr3:uid="{908733EF-26D5-794E-B611-8AC90BABBDD5}" name="Rs2 in binary" dataDxfId="48">
      <calculatedColumnFormula>DEC2BIN(Table6[[#This Row],[Rs2 in decimal]],3)</calculatedColumnFormula>
    </tableColumn>
    <tableColumn id="10" xr3:uid="{BCAEC80C-04FF-464F-A5D3-DC6AA7B5CD3F}" name="Unused bits (MSB)2" dataDxfId="47"/>
    <tableColumn id="11" xr3:uid="{4B4737E7-119E-4342-A89B-0D14E05F6BE5}" name="in binary" dataDxfId="46">
      <calculatedColumnFormula>Table6[[#This Row],[opcode in binary]]&amp;Table6[[#This Row],[Rd in binary]]&amp;Table6[[#This Row],[Rs1in binary]]&amp;Table6[[#This Row],[Rs2 in binary]]&amp;Table6[[#This Row],[Unused bits (MSB)2]]</calculatedColumnFormula>
    </tableColumn>
    <tableColumn id="12" xr3:uid="{BE64ECC9-5820-0346-AFDC-B71EFC42B7EA}" name="in hex" dataDxfId="45">
      <calculatedColumnFormula>BIN2HEX(MID(Table6[[#This Row],[in binary]],1,4))&amp; BIN2HEX(MID(Table6[[#This Row],[in binary]],5,4))&amp; BIN2HEX(MID(Table6[[#This Row],[in binary]],9,4))&amp; BIN2HEX(MID(Table6[[#This Row],[in binary]],13,4))</calculatedColumnFormula>
    </tableColumn>
    <tableColumn id="13" xr3:uid="{B84293E9-6BBD-9846-8E3B-C8ABA98BD253}" name="Expected output in decimal" dataDxfId="44"/>
    <tableColumn id="14" xr3:uid="{C290D26B-F64E-F74F-8CDE-FA55C74ED149}" name="Expected output in hexadesimal" dataDxfId="4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53D7DA-C033-EE41-95F3-AF762A3E2BB6}" name="Table62" displayName="Table62" ref="A1:N23" totalsRowShown="0" dataDxfId="41" headerRowBorderDxfId="42" tableBorderDxfId="40">
  <autoFilter ref="A1:N23" xr:uid="{12831C7A-C8C7-0D41-B05B-4320EBC495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ABDCD3C2-5789-D345-A4AE-973877F99A6D}" name="description" dataDxfId="39"/>
    <tableColumn id="2" xr3:uid="{FE9D5573-934F-3A42-BEC8-509018E8A463}" name="opcode in decimal" dataDxfId="38"/>
    <tableColumn id="3" xr3:uid="{9D067D60-108D-0548-BE6B-F021055074C2}" name="opcode in binary" dataDxfId="37">
      <calculatedColumnFormula>DEC2BIN(Table62[[#This Row],[opcode in decimal]],4)</calculatedColumnFormula>
    </tableColumn>
    <tableColumn id="10" xr3:uid="{C933E652-0959-7E4E-AFBB-C8AA04F1F411}" name="1-bit mode" dataDxfId="36"/>
    <tableColumn id="4" xr3:uid="{F4BB73D0-E2CF-6442-B83C-C84B2D4BCE7F}" name="Rd in decimal" dataDxfId="35"/>
    <tableColumn id="5" xr3:uid="{B7C93F5C-AD5A-3B4F-9022-E10E710694B1}" name="Rd in binary" dataDxfId="34">
      <calculatedColumnFormula>DEC2BIN(Table62[[#This Row],[Rd in decimal]],3)</calculatedColumnFormula>
    </tableColumn>
    <tableColumn id="6" xr3:uid="{9D4542DC-438F-BE48-A4AC-93966FCA6094}" name="Rs1 in decimal" dataDxfId="33"/>
    <tableColumn id="7" xr3:uid="{6AF3B255-8BCC-FE40-89E4-DB2D64981FC3}" name="Rs1in binary" dataDxfId="32">
      <calculatedColumnFormula>DEC2BIN(Table62[[#This Row],[Rs1 in decimal]],3)</calculatedColumnFormula>
    </tableColumn>
    <tableColumn id="8" xr3:uid="{5852585E-05B3-0840-B08B-AB0C52F641CC}" name="Immediate " dataDxfId="31"/>
    <tableColumn id="9" xr3:uid="{277E8CA7-114A-374B-AFC9-AFC7DBC5601C}" name="Immeditae in binary" dataDxfId="30">
      <calculatedColumnFormula>DEC2BIN(Table62[[#This Row],[Immediate ]],5)</calculatedColumnFormula>
    </tableColumn>
    <tableColumn id="11" xr3:uid="{B2CF8DF3-ABEA-EB44-8628-BE9106B7ED07}" name="in binary" dataDxfId="29">
      <calculatedColumnFormula>Table62[[#This Row],[opcode in binary]]&amp;Table62[[#This Row],[1-bit mode]]&amp;Table62[[#This Row],[Rd in binary]]&amp;Table62[[#This Row],[Rs1in binary]]&amp;Table62[[#This Row],[Immeditae in binary]]</calculatedColumnFormula>
    </tableColumn>
    <tableColumn id="12" xr3:uid="{7F034B09-C399-144D-AB13-1E3A7B3746AF}" name="in hex" dataDxfId="28">
      <calculatedColumnFormula>BIN2HEX(MID(Table62[[#This Row],[in binary]],1,4))&amp; BIN2HEX(MID(Table62[[#This Row],[in binary]],5,4))&amp; BIN2HEX(MID(Table62[[#This Row],[in binary]],9,4))&amp; BIN2HEX(MID(Table62[[#This Row],[in binary]],13,4))</calculatedColumnFormula>
    </tableColumn>
    <tableColumn id="13" xr3:uid="{44ED2041-A71F-B24B-9A15-04FB84E696AE}" name="Expected output in decimal" dataDxfId="27"/>
    <tableColumn id="14" xr3:uid="{2622238C-F6B1-E244-A4A6-BF994E906645}" name="Expected output in hexadesimal" dataDxfId="2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9B5F17-76C3-AB49-B72B-D70DF312AE85}" name="Table623" displayName="Table623" ref="A1:I11" totalsRowShown="0" dataDxfId="24" headerRowBorderDxfId="25" tableBorderDxfId="23">
  <autoFilter ref="A1:I11" xr:uid="{12831C7A-C8C7-0D41-B05B-4320EBC495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3B2F616-91DF-1B4D-88F7-1EF257497DDB}" name="description" dataDxfId="22"/>
    <tableColumn id="2" xr3:uid="{BF78B6F2-D2B5-394F-AEDC-682F6B1B6475}" name="opcode in decimal" dataDxfId="21"/>
    <tableColumn id="3" xr3:uid="{2A61016A-022A-E945-8DA7-89CA48EA50BE}" name="opcode in binary" dataDxfId="20">
      <calculatedColumnFormula>DEC2BIN(Table623[[#This Row],[opcode in decimal]],4)</calculatedColumnFormula>
    </tableColumn>
    <tableColumn id="8" xr3:uid="{68C90A04-8C9F-874E-B5A9-A9C73342AEF7}" name="Immediate / Unused" dataDxfId="19"/>
    <tableColumn id="9" xr3:uid="{87DB9A11-4F99-974A-A973-CF19ED06B00C}" name="Immeditae in binary" dataDxfId="18">
      <calculatedColumnFormula>DEC2BIN(INT(Table623[[#This Row],[Immediate / Unused]]/1024), 2) &amp; DEC2BIN(MOD(Table623[[#This Row],[Immediate / Unused]], 1024), 10)</calculatedColumnFormula>
    </tableColumn>
    <tableColumn id="11" xr3:uid="{903F2AC6-3150-C94B-A0D9-1FFFB52F1081}" name="in binary" dataDxfId="17">
      <calculatedColumnFormula>Table623[[#This Row],[opcode in binary]]&amp;Table623[[#This Row],[Immeditae in binary]]</calculatedColumnFormula>
    </tableColumn>
    <tableColumn id="12" xr3:uid="{960145F0-E97B-7E4C-9A25-96D6FE057318}" name="in hex" dataDxfId="16">
      <calculatedColumnFormula>BIN2HEX(MID(Table623[[#This Row],[in binary]],1,4))&amp; BIN2HEX(MID(Table623[[#This Row],[in binary]],5,4))&amp; BIN2HEX(MID(Table623[[#This Row],[in binary]],9,4))&amp; BIN2HEX(MID(Table623[[#This Row],[in binary]],13,4))</calculatedColumnFormula>
    </tableColumn>
    <tableColumn id="13" xr3:uid="{0D479699-5AC1-7441-8551-279F5996A616}" name="Expected output in decimal" dataDxfId="15"/>
    <tableColumn id="14" xr3:uid="{CEFD38B4-939E-1C4F-92D6-3F3CF535FC99}" name="Expected output in hexadesimal" dataDxfId="14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4CE9B5-3CB6-0F4D-B386-18D8FBB228F0}" name="Table624" displayName="Table624" ref="A1:K11" totalsRowShown="0" dataDxfId="12" headerRowBorderDxfId="13" tableBorderDxfId="11">
  <autoFilter ref="A1:K11" xr:uid="{12831C7A-C8C7-0D41-B05B-4320EBC4955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98F7C6B6-FEA2-B14D-8789-C0DD812D36EB}" name="description" dataDxfId="10"/>
    <tableColumn id="2" xr3:uid="{F483D041-A6C4-4E44-8A69-83001F259CEF}" name="opcode in decimal" dataDxfId="9"/>
    <tableColumn id="3" xr3:uid="{B980D594-6551-3B43-8209-B471D0B4FB72}" name="opcode in binary" dataDxfId="8">
      <calculatedColumnFormula>DEC2BIN(Table624[[#This Row],[opcode in decimal]],4)</calculatedColumnFormula>
    </tableColumn>
    <tableColumn id="6" xr3:uid="{B9B918D0-47AE-794E-980D-FB23E308D87D}" name="Rs in decimal" dataDxfId="7"/>
    <tableColumn id="7" xr3:uid="{8AD62631-DEA6-894C-AA39-407BEE3AC21E}" name="Rs in binary" dataDxfId="6">
      <calculatedColumnFormula>DEC2BIN(Table624[[#This Row],[Rs in decimal]],3)</calculatedColumnFormula>
    </tableColumn>
    <tableColumn id="8" xr3:uid="{877B8EDE-C63F-2545-9616-7032DAC1325E}" name="Immediate " dataDxfId="5"/>
    <tableColumn id="9" xr3:uid="{4FAD84C0-5187-F247-81DC-4231A1210473}" name="Immeditae in binary" dataDxfId="4">
      <calculatedColumnFormula>DEC2BIN(Table624[[#This Row],[Immediate ]],9)</calculatedColumnFormula>
    </tableColumn>
    <tableColumn id="11" xr3:uid="{1DCE2C74-E5B8-AC44-BDA1-20B9EC599AF2}" name="in binary" dataDxfId="3">
      <calculatedColumnFormula>Table624[[#This Row],[opcode in binary]]&amp;Table624[[#This Row],[Rs in binary]]&amp;Table624[[#This Row],[Immeditae in binary]]</calculatedColumnFormula>
    </tableColumn>
    <tableColumn id="12" xr3:uid="{0C832D11-AB2D-3D47-95B3-06179B198B1A}" name="in hex" dataDxfId="2">
      <calculatedColumnFormula>BIN2HEX(MID(Table624[[#This Row],[in binary]],1,4))&amp; BIN2HEX(MID(Table624[[#This Row],[in binary]],5,4))&amp; BIN2HEX(MID(Table624[[#This Row],[in binary]],9,4))&amp; BIN2HEX(MID(Table624[[#This Row],[in binary]],13,4))</calculatedColumnFormula>
    </tableColumn>
    <tableColumn id="13" xr3:uid="{537C652E-1943-874E-AD26-6B9D580A74CD}" name="Expected output in decimal" dataDxfId="1"/>
    <tableColumn id="14" xr3:uid="{0264E108-CDC7-8B45-9135-E154D6629EA6}" name="Expected output in hexadesima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CC84A-A327-3C40-AC5E-C63C824E75E3}">
  <dimension ref="A1:N15"/>
  <sheetViews>
    <sheetView zoomScale="133" workbookViewId="0">
      <selection activeCell="L11" sqref="L11"/>
    </sheetView>
  </sheetViews>
  <sheetFormatPr baseColWidth="10" defaultRowHeight="16" x14ac:dyDescent="0.2"/>
  <cols>
    <col min="1" max="1" width="28.1640625" customWidth="1"/>
    <col min="2" max="2" width="20.1640625" customWidth="1"/>
    <col min="3" max="3" width="16.33203125" customWidth="1"/>
    <col min="4" max="4" width="13.83203125" customWidth="1"/>
    <col min="5" max="5" width="15" customWidth="1"/>
    <col min="6" max="6" width="14.5" customWidth="1"/>
    <col min="7" max="7" width="15" customWidth="1"/>
    <col min="8" max="8" width="14.5" customWidth="1"/>
    <col min="9" max="9" width="14.33203125" customWidth="1"/>
    <col min="10" max="10" width="18.33203125" customWidth="1"/>
    <col min="11" max="11" width="22.6640625" customWidth="1"/>
    <col min="12" max="12" width="10.83203125" customWidth="1"/>
    <col min="13" max="13" width="24.6640625" customWidth="1"/>
    <col min="14" max="14" width="28.1640625" customWidth="1"/>
  </cols>
  <sheetData>
    <row r="1" spans="1:14" ht="69" customHeight="1" thickBot="1" x14ac:dyDescent="0.25">
      <c r="A1" s="2" t="s">
        <v>0</v>
      </c>
      <c r="B1" s="3" t="s">
        <v>3</v>
      </c>
      <c r="C1" s="4" t="s">
        <v>4</v>
      </c>
      <c r="D1" s="3" t="s">
        <v>7</v>
      </c>
      <c r="E1" s="4" t="s">
        <v>12</v>
      </c>
      <c r="F1" s="3" t="s">
        <v>8</v>
      </c>
      <c r="G1" s="4" t="s">
        <v>13</v>
      </c>
      <c r="H1" s="3" t="s">
        <v>9</v>
      </c>
      <c r="I1" s="4" t="s">
        <v>14</v>
      </c>
      <c r="J1" s="4" t="s">
        <v>10</v>
      </c>
      <c r="K1" s="5" t="s">
        <v>1</v>
      </c>
      <c r="L1" s="6" t="s">
        <v>2</v>
      </c>
      <c r="M1" s="7" t="s">
        <v>5</v>
      </c>
      <c r="N1" s="7" t="s">
        <v>6</v>
      </c>
    </row>
    <row r="2" spans="1:14" x14ac:dyDescent="0.2">
      <c r="A2" s="1" t="s">
        <v>23</v>
      </c>
      <c r="B2" s="1">
        <v>0</v>
      </c>
      <c r="C2" s="1" t="str">
        <f>DEC2BIN(Table6[[#This Row],[opcode in decimal]],4)</f>
        <v>0000</v>
      </c>
      <c r="D2" s="1">
        <v>6</v>
      </c>
      <c r="E2" s="1" t="str">
        <f>DEC2BIN(Table6[[#This Row],[Rd in decimal]],3)</f>
        <v>110</v>
      </c>
      <c r="F2" s="1">
        <v>4</v>
      </c>
      <c r="G2" s="1" t="str">
        <f>DEC2BIN(Table6[[#This Row],[Rs1 in decimal]],3)</f>
        <v>100</v>
      </c>
      <c r="H2" s="1">
        <v>5</v>
      </c>
      <c r="I2" s="1" t="str">
        <f>DEC2BIN(Table6[[#This Row],[Rs2 in decimal]],3)</f>
        <v>101</v>
      </c>
      <c r="J2" s="8" t="s">
        <v>11</v>
      </c>
      <c r="K2" s="1" t="str">
        <f>Table6[[#This Row],[opcode in binary]]&amp;Table6[[#This Row],[Rd in binary]]&amp;Table6[[#This Row],[Rs1in binary]]&amp;Table6[[#This Row],[Rs2 in binary]]&amp;Table6[[#This Row],[Unused bits (MSB)2]]</f>
        <v>0000110100101000</v>
      </c>
      <c r="L2" s="1" t="str">
        <f>BIN2HEX(MID(Table6[[#This Row],[in binary]],1,4))&amp; BIN2HEX(MID(Table6[[#This Row],[in binary]],5,4))&amp; BIN2HEX(MID(Table6[[#This Row],[in binary]],9,4))&amp; BIN2HEX(MID(Table6[[#This Row],[in binary]],13,4))</f>
        <v>0D28</v>
      </c>
      <c r="M2" s="1"/>
      <c r="N2" s="1"/>
    </row>
    <row r="3" spans="1:14" x14ac:dyDescent="0.2">
      <c r="A3" s="1" t="s">
        <v>22</v>
      </c>
      <c r="B3" s="1">
        <v>2</v>
      </c>
      <c r="C3" s="1" t="str">
        <f>DEC2BIN(Table6[[#This Row],[opcode in decimal]],4)</f>
        <v>0010</v>
      </c>
      <c r="D3" s="1">
        <v>5</v>
      </c>
      <c r="E3" s="1" t="str">
        <f>DEC2BIN(Table6[[#This Row],[Rd in decimal]],3)</f>
        <v>101</v>
      </c>
      <c r="F3" s="1">
        <v>4</v>
      </c>
      <c r="G3" s="1" t="str">
        <f>DEC2BIN(Table6[[#This Row],[Rs1 in decimal]],3)</f>
        <v>100</v>
      </c>
      <c r="H3" s="1">
        <v>3</v>
      </c>
      <c r="I3" s="1" t="str">
        <f>DEC2BIN(Table6[[#This Row],[Rs2 in decimal]],3)</f>
        <v>011</v>
      </c>
      <c r="J3" s="8" t="s">
        <v>11</v>
      </c>
      <c r="K3" s="1" t="str">
        <f>Table6[[#This Row],[opcode in binary]]&amp;Table6[[#This Row],[Rd in binary]]&amp;Table6[[#This Row],[Rs1in binary]]&amp;Table6[[#This Row],[Rs2 in binary]]&amp;Table6[[#This Row],[Unused bits (MSB)2]]</f>
        <v>0010101100011000</v>
      </c>
      <c r="L3" s="1" t="str">
        <f>BIN2HEX(MID(Table6[[#This Row],[in binary]],1,4))&amp; BIN2HEX(MID(Table6[[#This Row],[in binary]],5,4))&amp; BIN2HEX(MID(Table6[[#This Row],[in binary]],9,4))&amp; BIN2HEX(MID(Table6[[#This Row],[in binary]],13,4))</f>
        <v>2B18</v>
      </c>
      <c r="M3" s="1"/>
      <c r="N3" s="1"/>
    </row>
    <row r="4" spans="1:14" x14ac:dyDescent="0.2">
      <c r="A4" s="1" t="s">
        <v>21</v>
      </c>
      <c r="B4" s="1">
        <v>1</v>
      </c>
      <c r="C4" s="1" t="str">
        <f>DEC2BIN(Table6[[#This Row],[opcode in decimal]],4)</f>
        <v>0001</v>
      </c>
      <c r="D4" s="1">
        <v>3</v>
      </c>
      <c r="E4" s="1" t="str">
        <f>DEC2BIN(Table6[[#This Row],[Rd in decimal]],3)</f>
        <v>011</v>
      </c>
      <c r="F4" s="1">
        <v>1</v>
      </c>
      <c r="G4" s="1" t="str">
        <f>DEC2BIN(Table6[[#This Row],[Rs1 in decimal]],3)</f>
        <v>001</v>
      </c>
      <c r="H4" s="1">
        <v>2</v>
      </c>
      <c r="I4" s="1" t="str">
        <f>DEC2BIN(Table6[[#This Row],[Rs2 in decimal]],3)</f>
        <v>010</v>
      </c>
      <c r="J4" s="8" t="s">
        <v>11</v>
      </c>
      <c r="K4" s="1" t="str">
        <f>Table6[[#This Row],[opcode in binary]]&amp;Table6[[#This Row],[Rd in binary]]&amp;Table6[[#This Row],[Rs1in binary]]&amp;Table6[[#This Row],[Rs2 in binary]]&amp;Table6[[#This Row],[Unused bits (MSB)2]]</f>
        <v>0001011001010000</v>
      </c>
      <c r="L4" s="1" t="str">
        <f>BIN2HEX(MID(Table6[[#This Row],[in binary]],1,4))&amp; BIN2HEX(MID(Table6[[#This Row],[in binary]],5,4))&amp; BIN2HEX(MID(Table6[[#This Row],[in binary]],9,4))&amp; BIN2HEX(MID(Table6[[#This Row],[in binary]],13,4))</f>
        <v>1650</v>
      </c>
      <c r="M4" s="1"/>
      <c r="N4" s="1"/>
    </row>
    <row r="5" spans="1:14" s="11" customFormat="1" x14ac:dyDescent="0.2">
      <c r="A5" s="9" t="s">
        <v>24</v>
      </c>
      <c r="B5" s="9">
        <v>3</v>
      </c>
      <c r="C5" s="9" t="str">
        <f>DEC2BIN(Table6[[#This Row],[opcode in decimal]],4)</f>
        <v>0011</v>
      </c>
      <c r="D5" s="9">
        <v>3</v>
      </c>
      <c r="E5" s="9" t="str">
        <f>DEC2BIN(Table6[[#This Row],[Rd in decimal]],3)</f>
        <v>011</v>
      </c>
      <c r="F5" s="9">
        <v>3</v>
      </c>
      <c r="G5" s="9" t="str">
        <f>DEC2BIN(Table6[[#This Row],[Rs1 in decimal]],3)</f>
        <v>011</v>
      </c>
      <c r="H5" s="9">
        <v>2</v>
      </c>
      <c r="I5" s="9" t="str">
        <f>DEC2BIN(Table6[[#This Row],[Rs2 in decimal]],3)</f>
        <v>010</v>
      </c>
      <c r="J5" s="10" t="s">
        <v>11</v>
      </c>
      <c r="K5" s="9" t="str">
        <f>Table6[[#This Row],[opcode in binary]]&amp;Table6[[#This Row],[Rd in binary]]&amp;Table6[[#This Row],[Rs1in binary]]&amp;Table6[[#This Row],[Rs2 in binary]]&amp;Table6[[#This Row],[Unused bits (MSB)2]]</f>
        <v>0011011011010000</v>
      </c>
      <c r="L5" s="9" t="str">
        <f>BIN2HEX(MID(Table6[[#This Row],[in binary]],1,4))&amp; BIN2HEX(MID(Table6[[#This Row],[in binary]],5,4))&amp; BIN2HEX(MID(Table6[[#This Row],[in binary]],9,4))&amp; BIN2HEX(MID(Table6[[#This Row],[in binary]],13,4))</f>
        <v>36D0</v>
      </c>
      <c r="M5" s="9"/>
      <c r="N5" s="9"/>
    </row>
    <row r="6" spans="1:14" x14ac:dyDescent="0.2">
      <c r="A6" s="1" t="s">
        <v>25</v>
      </c>
      <c r="B6" s="1">
        <v>1</v>
      </c>
      <c r="C6" s="1" t="str">
        <f>DEC2BIN(Table6[[#This Row],[opcode in decimal]],4)</f>
        <v>0001</v>
      </c>
      <c r="D6" s="1">
        <v>2</v>
      </c>
      <c r="E6" s="1" t="str">
        <f>DEC2BIN(Table6[[#This Row],[Rd in decimal]],3)</f>
        <v>010</v>
      </c>
      <c r="F6" s="1">
        <v>1</v>
      </c>
      <c r="G6" s="1" t="str">
        <f>DEC2BIN(Table6[[#This Row],[Rs1 in decimal]],3)</f>
        <v>001</v>
      </c>
      <c r="H6" s="1">
        <v>2</v>
      </c>
      <c r="I6" s="1" t="str">
        <f>DEC2BIN(Table6[[#This Row],[Rs2 in decimal]],3)</f>
        <v>010</v>
      </c>
      <c r="J6" s="8" t="s">
        <v>11</v>
      </c>
      <c r="K6" s="1" t="str">
        <f>Table6[[#This Row],[opcode in binary]]&amp;Table6[[#This Row],[Rd in binary]]&amp;Table6[[#This Row],[Rs1in binary]]&amp;Table6[[#This Row],[Rs2 in binary]]&amp;Table6[[#This Row],[Unused bits (MSB)2]]</f>
        <v>0001010001010000</v>
      </c>
      <c r="L6" s="1" t="str">
        <f>BIN2HEX(MID(Table6[[#This Row],[in binary]],1,4))&amp; BIN2HEX(MID(Table6[[#This Row],[in binary]],5,4))&amp; BIN2HEX(MID(Table6[[#This Row],[in binary]],9,4))&amp; BIN2HEX(MID(Table6[[#This Row],[in binary]],13,4))</f>
        <v>1450</v>
      </c>
      <c r="M6" s="1"/>
      <c r="N6" s="1"/>
    </row>
    <row r="7" spans="1:14" x14ac:dyDescent="0.2">
      <c r="A7" s="1" t="s">
        <v>26</v>
      </c>
      <c r="B7" s="1">
        <v>2</v>
      </c>
      <c r="C7" s="1" t="str">
        <f>DEC2BIN(Table6[[#This Row],[opcode in decimal]],4)</f>
        <v>0010</v>
      </c>
      <c r="D7" s="1">
        <v>5</v>
      </c>
      <c r="E7" s="1" t="str">
        <f>DEC2BIN(Table6[[#This Row],[Rd in decimal]],3)</f>
        <v>101</v>
      </c>
      <c r="F7" s="1">
        <v>4</v>
      </c>
      <c r="G7" s="1" t="str">
        <f>DEC2BIN(Table6[[#This Row],[Rs1 in decimal]],3)</f>
        <v>100</v>
      </c>
      <c r="H7" s="1">
        <v>2</v>
      </c>
      <c r="I7" s="1" t="str">
        <f>DEC2BIN(Table6[[#This Row],[Rs2 in decimal]],3)</f>
        <v>010</v>
      </c>
      <c r="J7" s="8" t="s">
        <v>11</v>
      </c>
      <c r="K7" s="1" t="str">
        <f>Table6[[#This Row],[opcode in binary]]&amp;Table6[[#This Row],[Rd in binary]]&amp;Table6[[#This Row],[Rs1in binary]]&amp;Table6[[#This Row],[Rs2 in binary]]&amp;Table6[[#This Row],[Unused bits (MSB)2]]</f>
        <v>0010101100010000</v>
      </c>
      <c r="L7" s="1" t="str">
        <f>BIN2HEX(MID(Table6[[#This Row],[in binary]],1,4))&amp; BIN2HEX(MID(Table6[[#This Row],[in binary]],5,4))&amp; BIN2HEX(MID(Table6[[#This Row],[in binary]],9,4))&amp; BIN2HEX(MID(Table6[[#This Row],[in binary]],13,4))</f>
        <v>2B10</v>
      </c>
      <c r="M7" s="1"/>
      <c r="N7" s="1"/>
    </row>
    <row r="8" spans="1:14" x14ac:dyDescent="0.2">
      <c r="A8" s="1" t="s">
        <v>27</v>
      </c>
      <c r="B8" s="1">
        <v>0</v>
      </c>
      <c r="C8" s="1" t="str">
        <f>DEC2BIN(Table6[[#This Row],[opcode in decimal]],4)</f>
        <v>0000</v>
      </c>
      <c r="D8" s="1">
        <v>1</v>
      </c>
      <c r="E8" s="1" t="str">
        <f>DEC2BIN(Table6[[#This Row],[Rd in decimal]],3)</f>
        <v>001</v>
      </c>
      <c r="F8" s="1">
        <v>6</v>
      </c>
      <c r="G8" s="1" t="str">
        <f>DEC2BIN(Table6[[#This Row],[Rs1 in decimal]],3)</f>
        <v>110</v>
      </c>
      <c r="H8" s="1">
        <v>7</v>
      </c>
      <c r="I8" s="1" t="str">
        <f>DEC2BIN(Table6[[#This Row],[Rs2 in decimal]],3)</f>
        <v>111</v>
      </c>
      <c r="J8" s="8" t="s">
        <v>11</v>
      </c>
      <c r="K8" s="1" t="str">
        <f>Table6[[#This Row],[opcode in binary]]&amp;Table6[[#This Row],[Rd in binary]]&amp;Table6[[#This Row],[Rs1in binary]]&amp;Table6[[#This Row],[Rs2 in binary]]&amp;Table6[[#This Row],[Unused bits (MSB)2]]</f>
        <v>0000001110111000</v>
      </c>
      <c r="L8" s="1" t="str">
        <f>BIN2HEX(MID(Table6[[#This Row],[in binary]],1,4))&amp; BIN2HEX(MID(Table6[[#This Row],[in binary]],5,4))&amp; BIN2HEX(MID(Table6[[#This Row],[in binary]],9,4))&amp; BIN2HEX(MID(Table6[[#This Row],[in binary]],13,4))</f>
        <v>03B8</v>
      </c>
      <c r="M8" s="1"/>
      <c r="N8" s="1"/>
    </row>
    <row r="9" spans="1:14" x14ac:dyDescent="0.2">
      <c r="A9" s="1" t="s">
        <v>49</v>
      </c>
      <c r="B9" s="1">
        <v>1</v>
      </c>
      <c r="C9" s="1" t="str">
        <f>DEC2BIN(Table6[[#This Row],[opcode in decimal]],4)</f>
        <v>0001</v>
      </c>
      <c r="D9" s="1">
        <v>3</v>
      </c>
      <c r="E9" s="1" t="str">
        <f>DEC2BIN(Table6[[#This Row],[Rd in decimal]],3)</f>
        <v>011</v>
      </c>
      <c r="F9" s="1">
        <v>2</v>
      </c>
      <c r="G9" s="1" t="str">
        <f>DEC2BIN(Table6[[#This Row],[Rs1 in decimal]],3)</f>
        <v>010</v>
      </c>
      <c r="H9" s="1">
        <v>1</v>
      </c>
      <c r="I9" s="1" t="str">
        <f>DEC2BIN(Table6[[#This Row],[Rs2 in decimal]],3)</f>
        <v>001</v>
      </c>
      <c r="J9" s="8" t="s">
        <v>11</v>
      </c>
      <c r="K9" s="1" t="str">
        <f>Table6[[#This Row],[opcode in binary]]&amp;Table6[[#This Row],[Rd in binary]]&amp;Table6[[#This Row],[Rs1in binary]]&amp;Table6[[#This Row],[Rs2 in binary]]&amp;Table6[[#This Row],[Unused bits (MSB)2]]</f>
        <v>0001011010001000</v>
      </c>
      <c r="L9" s="1" t="str">
        <f>BIN2HEX(MID(Table6[[#This Row],[in binary]],1,4))&amp; BIN2HEX(MID(Table6[[#This Row],[in binary]],5,4))&amp; BIN2HEX(MID(Table6[[#This Row],[in binary]],9,4))&amp; BIN2HEX(MID(Table6[[#This Row],[in binary]],13,4))</f>
        <v>1688</v>
      </c>
      <c r="M9" s="1"/>
      <c r="N9" s="1"/>
    </row>
    <row r="10" spans="1:14" x14ac:dyDescent="0.2">
      <c r="A10" s="1"/>
      <c r="B10" s="1"/>
      <c r="C10" s="1" t="str">
        <f>DEC2BIN(Table6[[#This Row],[opcode in decimal]],4)</f>
        <v>0000</v>
      </c>
      <c r="D10" s="1"/>
      <c r="E10" s="1" t="str">
        <f>DEC2BIN(Table6[[#This Row],[Rd in decimal]],3)</f>
        <v>000</v>
      </c>
      <c r="F10" s="1"/>
      <c r="G10" s="1" t="str">
        <f>DEC2BIN(Table6[[#This Row],[Rs1 in decimal]],3)</f>
        <v>000</v>
      </c>
      <c r="H10" s="1"/>
      <c r="I10" s="1" t="str">
        <f>DEC2BIN(Table6[[#This Row],[Rs2 in decimal]],3)</f>
        <v>000</v>
      </c>
      <c r="J10" s="8" t="s">
        <v>11</v>
      </c>
      <c r="K10" s="1" t="str">
        <f>Table6[[#This Row],[opcode in binary]]&amp;Table6[[#This Row],[Rd in binary]]&amp;Table6[[#This Row],[Rs1in binary]]&amp;Table6[[#This Row],[Rs2 in binary]]&amp;Table6[[#This Row],[Unused bits (MSB)2]]</f>
        <v>0000000000000000</v>
      </c>
      <c r="L10" s="1" t="str">
        <f>BIN2HEX(MID(Table6[[#This Row],[in binary]],1,4))&amp; BIN2HEX(MID(Table6[[#This Row],[in binary]],5,4))&amp; BIN2HEX(MID(Table6[[#This Row],[in binary]],9,4))&amp; BIN2HEX(MID(Table6[[#This Row],[in binary]],13,4))</f>
        <v>0000</v>
      </c>
      <c r="M10" s="1"/>
      <c r="N10" s="1"/>
    </row>
    <row r="11" spans="1:14" x14ac:dyDescent="0.2">
      <c r="A11" s="1" t="s">
        <v>55</v>
      </c>
      <c r="B11" s="1">
        <v>2</v>
      </c>
      <c r="C11" s="1" t="str">
        <f>DEC2BIN(Table6[[#This Row],[opcode in decimal]],4)</f>
        <v>0010</v>
      </c>
      <c r="D11" s="1">
        <v>5</v>
      </c>
      <c r="E11" s="1" t="str">
        <f>DEC2BIN(Table6[[#This Row],[Rd in decimal]],3)</f>
        <v>101</v>
      </c>
      <c r="F11" s="1">
        <v>3</v>
      </c>
      <c r="G11" s="1" t="str">
        <f>DEC2BIN(Table6[[#This Row],[Rs1 in decimal]],3)</f>
        <v>011</v>
      </c>
      <c r="H11" s="1">
        <v>2</v>
      </c>
      <c r="I11" s="1" t="str">
        <f>DEC2BIN(Table6[[#This Row],[Rs2 in decimal]],3)</f>
        <v>010</v>
      </c>
      <c r="J11" s="8" t="s">
        <v>11</v>
      </c>
      <c r="K11" s="1" t="str">
        <f>Table6[[#This Row],[opcode in binary]]&amp;Table6[[#This Row],[Rd in binary]]&amp;Table6[[#This Row],[Rs1in binary]]&amp;Table6[[#This Row],[Rs2 in binary]]&amp;Table6[[#This Row],[Unused bits (MSB)2]]</f>
        <v>0010101011010000</v>
      </c>
      <c r="L11" s="1" t="str">
        <f>BIN2HEX(MID(Table6[[#This Row],[in binary]],1,4))&amp; BIN2HEX(MID(Table6[[#This Row],[in binary]],5,4))&amp; BIN2HEX(MID(Table6[[#This Row],[in binary]],9,4))&amp; BIN2HEX(MID(Table6[[#This Row],[in binary]],13,4))</f>
        <v>2AD0</v>
      </c>
      <c r="M11" s="1"/>
      <c r="N11" s="1"/>
    </row>
    <row r="12" spans="1:14" x14ac:dyDescent="0.2">
      <c r="A12" s="1"/>
      <c r="B12" s="1"/>
      <c r="C12" s="1" t="str">
        <f>DEC2BIN(Table6[[#This Row],[opcode in decimal]],4)</f>
        <v>0000</v>
      </c>
      <c r="D12" s="1"/>
      <c r="E12" s="1" t="str">
        <f>DEC2BIN(Table6[[#This Row],[Rd in decimal]],3)</f>
        <v>000</v>
      </c>
      <c r="F12" s="1"/>
      <c r="G12" s="1" t="str">
        <f>DEC2BIN(Table6[[#This Row],[Rs1 in decimal]],3)</f>
        <v>000</v>
      </c>
      <c r="H12" s="1"/>
      <c r="I12" s="1" t="str">
        <f>DEC2BIN(Table6[[#This Row],[Rs2 in decimal]],3)</f>
        <v>000</v>
      </c>
      <c r="J12" s="8" t="s">
        <v>11</v>
      </c>
      <c r="K12" s="1" t="str">
        <f>Table6[[#This Row],[opcode in binary]]&amp;Table6[[#This Row],[Rd in binary]]&amp;Table6[[#This Row],[Rs1in binary]]&amp;Table6[[#This Row],[Rs2 in binary]]&amp;Table6[[#This Row],[Unused bits (MSB)2]]</f>
        <v>0000000000000000</v>
      </c>
      <c r="L12" s="1" t="str">
        <f>BIN2HEX(MID(Table6[[#This Row],[in binary]],1,4))&amp; BIN2HEX(MID(Table6[[#This Row],[in binary]],5,4))&amp; BIN2HEX(MID(Table6[[#This Row],[in binary]],9,4))&amp; BIN2HEX(MID(Table6[[#This Row],[in binary]],13,4))</f>
        <v>0000</v>
      </c>
      <c r="M12" s="1"/>
      <c r="N12" s="1"/>
    </row>
    <row r="13" spans="1:14" x14ac:dyDescent="0.2">
      <c r="A13" s="1"/>
      <c r="B13" s="1"/>
      <c r="C13" s="1" t="str">
        <f>DEC2BIN(Table6[[#This Row],[opcode in decimal]],4)</f>
        <v>0000</v>
      </c>
      <c r="D13" s="1"/>
      <c r="E13" s="1" t="str">
        <f>DEC2BIN(Table6[[#This Row],[Rd in decimal]],3)</f>
        <v>000</v>
      </c>
      <c r="F13" s="1"/>
      <c r="G13" s="1" t="str">
        <f>DEC2BIN(Table6[[#This Row],[Rs1 in decimal]],3)</f>
        <v>000</v>
      </c>
      <c r="H13" s="1"/>
      <c r="I13" s="1" t="str">
        <f>DEC2BIN(Table6[[#This Row],[Rs2 in decimal]],3)</f>
        <v>000</v>
      </c>
      <c r="J13" s="8" t="s">
        <v>11</v>
      </c>
      <c r="K13" s="1" t="str">
        <f>Table6[[#This Row],[opcode in binary]]&amp;Table6[[#This Row],[Rd in binary]]&amp;Table6[[#This Row],[Rs1in binary]]&amp;Table6[[#This Row],[Rs2 in binary]]&amp;Table6[[#This Row],[Unused bits (MSB)2]]</f>
        <v>0000000000000000</v>
      </c>
      <c r="L13" s="1" t="str">
        <f>BIN2HEX(MID(Table6[[#This Row],[in binary]],1,4))&amp; BIN2HEX(MID(Table6[[#This Row],[in binary]],5,4))&amp; BIN2HEX(MID(Table6[[#This Row],[in binary]],9,4))&amp; BIN2HEX(MID(Table6[[#This Row],[in binary]],13,4))</f>
        <v>0000</v>
      </c>
      <c r="M13" s="1"/>
      <c r="N13" s="1"/>
    </row>
    <row r="14" spans="1:1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</sheetData>
  <phoneticPr fontId="1" type="noConversion"/>
  <pageMargins left="0.7" right="0.7" top="0.75" bottom="0.75" header="0.3" footer="0.3"/>
  <ignoredErrors>
    <ignoredError sqref="J2:J8 J10 J12:J13" numberStoredAsText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0F0D5-CDA7-2947-B853-B704D280B3F7}">
  <dimension ref="A1:N23"/>
  <sheetViews>
    <sheetView zoomScale="75" zoomScaleNormal="50" workbookViewId="0">
      <selection activeCell="L6" sqref="L6"/>
    </sheetView>
  </sheetViews>
  <sheetFormatPr baseColWidth="10" defaultRowHeight="16" x14ac:dyDescent="0.2"/>
  <cols>
    <col min="1" max="1" width="38.6640625" customWidth="1"/>
    <col min="2" max="2" width="20.1640625" customWidth="1"/>
    <col min="3" max="3" width="16.33203125" customWidth="1"/>
    <col min="4" max="4" width="13.83203125" customWidth="1"/>
    <col min="5" max="5" width="15" customWidth="1"/>
    <col min="6" max="6" width="14.5" customWidth="1"/>
    <col min="7" max="7" width="15" customWidth="1"/>
    <col min="8" max="8" width="14.5" customWidth="1"/>
    <col min="9" max="9" width="14.33203125" customWidth="1"/>
    <col min="10" max="11" width="22.6640625" customWidth="1"/>
    <col min="12" max="12" width="24.6640625" customWidth="1"/>
    <col min="13" max="13" width="28.1640625" customWidth="1"/>
  </cols>
  <sheetData>
    <row r="1" spans="1:14" ht="69" customHeight="1" thickBot="1" x14ac:dyDescent="0.25">
      <c r="A1" s="2" t="s">
        <v>0</v>
      </c>
      <c r="B1" s="3" t="s">
        <v>3</v>
      </c>
      <c r="C1" s="4" t="s">
        <v>4</v>
      </c>
      <c r="D1" s="4" t="s">
        <v>17</v>
      </c>
      <c r="E1" s="3" t="s">
        <v>7</v>
      </c>
      <c r="F1" s="4" t="s">
        <v>12</v>
      </c>
      <c r="G1" s="3" t="s">
        <v>8</v>
      </c>
      <c r="H1" s="4" t="s">
        <v>13</v>
      </c>
      <c r="I1" s="3" t="s">
        <v>15</v>
      </c>
      <c r="J1" s="4" t="s">
        <v>16</v>
      </c>
      <c r="K1" s="5" t="s">
        <v>1</v>
      </c>
      <c r="L1" s="6" t="s">
        <v>2</v>
      </c>
      <c r="M1" s="7" t="s">
        <v>5</v>
      </c>
      <c r="N1" s="7" t="s">
        <v>6</v>
      </c>
    </row>
    <row r="2" spans="1:14" ht="17" x14ac:dyDescent="0.2">
      <c r="A2" s="12" t="s">
        <v>38</v>
      </c>
      <c r="B2" s="1">
        <v>3</v>
      </c>
      <c r="C2" s="1" t="str">
        <f>DEC2BIN(Table62[[#This Row],[opcode in decimal]],4)</f>
        <v>0011</v>
      </c>
      <c r="D2" s="1">
        <v>0</v>
      </c>
      <c r="E2" s="1">
        <v>4</v>
      </c>
      <c r="F2" s="1" t="str">
        <f>DEC2BIN(Table62[[#This Row],[Rd in decimal]],3)</f>
        <v>100</v>
      </c>
      <c r="G2" s="1">
        <v>5</v>
      </c>
      <c r="H2" s="1" t="str">
        <f>DEC2BIN(Table62[[#This Row],[Rs1 in decimal]],3)</f>
        <v>101</v>
      </c>
      <c r="I2" s="1">
        <v>9</v>
      </c>
      <c r="J2" s="1" t="str">
        <f>DEC2BIN(Table62[[#This Row],[Immediate ]],5)</f>
        <v>01001</v>
      </c>
      <c r="K2" s="1" t="str">
        <f>Table62[[#This Row],[opcode in binary]]&amp;Table62[[#This Row],[1-bit mode]]&amp;Table62[[#This Row],[Rd in binary]]&amp;Table62[[#This Row],[Rs1in binary]]&amp;Table62[[#This Row],[Immeditae in binary]]</f>
        <v>0011010010101001</v>
      </c>
      <c r="L2" s="1" t="str">
        <f>BIN2HEX(MID(Table62[[#This Row],[in binary]],1,4))&amp; BIN2HEX(MID(Table62[[#This Row],[in binary]],5,4))&amp; BIN2HEX(MID(Table62[[#This Row],[in binary]],9,4))&amp; BIN2HEX(MID(Table62[[#This Row],[in binary]],13,4))</f>
        <v>34A9</v>
      </c>
      <c r="M2" s="1"/>
      <c r="N2" s="1"/>
    </row>
    <row r="3" spans="1:14" ht="17" x14ac:dyDescent="0.2">
      <c r="A3" s="12" t="s">
        <v>39</v>
      </c>
      <c r="B3" s="1">
        <v>4</v>
      </c>
      <c r="C3" s="1" t="str">
        <f>DEC2BIN(Table62[[#This Row],[opcode in decimal]],4)</f>
        <v>0100</v>
      </c>
      <c r="D3" s="1">
        <v>0</v>
      </c>
      <c r="E3" s="1">
        <v>6</v>
      </c>
      <c r="F3" s="1" t="str">
        <f>DEC2BIN(Table62[[#This Row],[Rd in decimal]],3)</f>
        <v>110</v>
      </c>
      <c r="G3" s="1">
        <v>4</v>
      </c>
      <c r="H3" s="1" t="str">
        <f>DEC2BIN(Table62[[#This Row],[Rs1 in decimal]],3)</f>
        <v>100</v>
      </c>
      <c r="I3" s="1">
        <v>8</v>
      </c>
      <c r="J3" s="1" t="str">
        <f>DEC2BIN(Table62[[#This Row],[Immediate ]],5)</f>
        <v>01000</v>
      </c>
      <c r="K3" s="1" t="str">
        <f>Table62[[#This Row],[opcode in binary]]&amp;Table62[[#This Row],[1-bit mode]]&amp;Table62[[#This Row],[Rd in binary]]&amp;Table62[[#This Row],[Rs1in binary]]&amp;Table62[[#This Row],[Immeditae in binary]]</f>
        <v>0100011010001000</v>
      </c>
      <c r="L3" s="1" t="str">
        <f>BIN2HEX(MID(Table62[[#This Row],[in binary]],1,4))&amp; BIN2HEX(MID(Table62[[#This Row],[in binary]],5,4))&amp; BIN2HEX(MID(Table62[[#This Row],[in binary]],9,4))&amp; BIN2HEX(MID(Table62[[#This Row],[in binary]],13,4))</f>
        <v>4688</v>
      </c>
      <c r="M3" s="1"/>
      <c r="N3" s="1"/>
    </row>
    <row r="4" spans="1:14" ht="17" x14ac:dyDescent="0.2">
      <c r="A4" s="12" t="s">
        <v>53</v>
      </c>
      <c r="B4" s="1">
        <v>5</v>
      </c>
      <c r="C4" s="1" t="str">
        <f>DEC2BIN(Table62[[#This Row],[opcode in decimal]],4)</f>
        <v>0101</v>
      </c>
      <c r="D4" s="1">
        <v>0</v>
      </c>
      <c r="E4" s="1">
        <v>5</v>
      </c>
      <c r="F4" s="1" t="str">
        <f>DEC2BIN(Table62[[#This Row],[Rd in decimal]],3)</f>
        <v>101</v>
      </c>
      <c r="G4" s="1">
        <v>2</v>
      </c>
      <c r="H4" s="1" t="str">
        <f>DEC2BIN(Table62[[#This Row],[Rs1 in decimal]],3)</f>
        <v>010</v>
      </c>
      <c r="I4" s="1">
        <v>10</v>
      </c>
      <c r="J4" s="1" t="str">
        <f>DEC2BIN(Table62[[#This Row],[Immediate ]],5)</f>
        <v>01010</v>
      </c>
      <c r="K4" s="1" t="str">
        <f>Table62[[#This Row],[opcode in binary]]&amp;Table62[[#This Row],[1-bit mode]]&amp;Table62[[#This Row],[Rd in binary]]&amp;Table62[[#This Row],[Rs1in binary]]&amp;Table62[[#This Row],[Immeditae in binary]]</f>
        <v>0101010101001010</v>
      </c>
      <c r="L4" s="1" t="str">
        <f>BIN2HEX(MID(Table62[[#This Row],[in binary]],1,4))&amp; BIN2HEX(MID(Table62[[#This Row],[in binary]],5,4))&amp; BIN2HEX(MID(Table62[[#This Row],[in binary]],9,4))&amp; BIN2HEX(MID(Table62[[#This Row],[in binary]],13,4))</f>
        <v>554A</v>
      </c>
      <c r="M4" s="1"/>
      <c r="N4" s="1"/>
    </row>
    <row r="5" spans="1:14" ht="17" x14ac:dyDescent="0.2">
      <c r="A5" s="12" t="s">
        <v>50</v>
      </c>
      <c r="B5" s="1">
        <v>6</v>
      </c>
      <c r="C5" s="1" t="str">
        <f>DEC2BIN(Table62[[#This Row],[opcode in decimal]],4)</f>
        <v>0110</v>
      </c>
      <c r="D5" s="1">
        <v>0</v>
      </c>
      <c r="E5" s="1">
        <v>3</v>
      </c>
      <c r="F5" s="1" t="str">
        <f>DEC2BIN(Table62[[#This Row],[Rd in decimal]],3)</f>
        <v>011</v>
      </c>
      <c r="G5" s="1">
        <v>2</v>
      </c>
      <c r="H5" s="1" t="str">
        <f>DEC2BIN(Table62[[#This Row],[Rs1 in decimal]],3)</f>
        <v>010</v>
      </c>
      <c r="I5" s="1">
        <v>10</v>
      </c>
      <c r="J5" s="1" t="str">
        <f>DEC2BIN(Table62[[#This Row],[Immediate ]],5)</f>
        <v>01010</v>
      </c>
      <c r="K5" s="1" t="str">
        <f>Table62[[#This Row],[opcode in binary]]&amp;Table62[[#This Row],[1-bit mode]]&amp;Table62[[#This Row],[Rd in binary]]&amp;Table62[[#This Row],[Rs1in binary]]&amp;Table62[[#This Row],[Immeditae in binary]]</f>
        <v>0110001101001010</v>
      </c>
      <c r="L5" s="1" t="str">
        <f>BIN2HEX(MID(Table62[[#This Row],[in binary]],1,4))&amp; BIN2HEX(MID(Table62[[#This Row],[in binary]],5,4))&amp; BIN2HEX(MID(Table62[[#This Row],[in binary]],9,4))&amp; BIN2HEX(MID(Table62[[#This Row],[in binary]],13,4))</f>
        <v>634A</v>
      </c>
      <c r="M5" s="1"/>
      <c r="N5" s="1"/>
    </row>
    <row r="6" spans="1:14" ht="17" x14ac:dyDescent="0.2">
      <c r="A6" s="12" t="s">
        <v>56</v>
      </c>
      <c r="B6" s="1">
        <v>6</v>
      </c>
      <c r="C6" s="1" t="str">
        <f>DEC2BIN(Table62[[#This Row],[opcode in decimal]],4)</f>
        <v>0110</v>
      </c>
      <c r="D6" s="1">
        <v>1</v>
      </c>
      <c r="E6" s="1">
        <v>4</v>
      </c>
      <c r="F6" s="1" t="str">
        <f>DEC2BIN(Table62[[#This Row],[Rd in decimal]],3)</f>
        <v>100</v>
      </c>
      <c r="G6" s="1">
        <v>2</v>
      </c>
      <c r="H6" s="1" t="str">
        <f>DEC2BIN(Table62[[#This Row],[Rs1 in decimal]],3)</f>
        <v>010</v>
      </c>
      <c r="I6" s="1">
        <v>10</v>
      </c>
      <c r="J6" s="1" t="str">
        <f>DEC2BIN(Table62[[#This Row],[Immediate ]],5)</f>
        <v>01010</v>
      </c>
      <c r="K6" s="1" t="str">
        <f>Table62[[#This Row],[opcode in binary]]&amp;Table62[[#This Row],[1-bit mode]]&amp;Table62[[#This Row],[Rd in binary]]&amp;Table62[[#This Row],[Rs1in binary]]&amp;Table62[[#This Row],[Immeditae in binary]]</f>
        <v>0110110001001010</v>
      </c>
      <c r="L6" s="1" t="str">
        <f>BIN2HEX(MID(Table62[[#This Row],[in binary]],1,4))&amp; BIN2HEX(MID(Table62[[#This Row],[in binary]],5,4))&amp; BIN2HEX(MID(Table62[[#This Row],[in binary]],9,4))&amp; BIN2HEX(MID(Table62[[#This Row],[in binary]],13,4))</f>
        <v>6C4A</v>
      </c>
      <c r="M6" s="1"/>
      <c r="N6" s="1"/>
    </row>
    <row r="7" spans="1:14" ht="17" x14ac:dyDescent="0.2">
      <c r="A7" s="12" t="s">
        <v>51</v>
      </c>
      <c r="B7" s="1">
        <v>7</v>
      </c>
      <c r="C7" s="1" t="str">
        <f>DEC2BIN(Table62[[#This Row],[opcode in decimal]],4)</f>
        <v>0111</v>
      </c>
      <c r="D7" s="1">
        <v>0</v>
      </c>
      <c r="E7" s="1">
        <v>4</v>
      </c>
      <c r="F7" s="1" t="str">
        <f>DEC2BIN(Table62[[#This Row],[Rd in decimal]],3)</f>
        <v>100</v>
      </c>
      <c r="G7" s="1">
        <v>2</v>
      </c>
      <c r="H7" s="1" t="str">
        <f>DEC2BIN(Table62[[#This Row],[Rs1 in decimal]],3)</f>
        <v>010</v>
      </c>
      <c r="I7" s="1">
        <v>10</v>
      </c>
      <c r="J7" s="1" t="str">
        <f>DEC2BIN(Table62[[#This Row],[Immediate ]],5)</f>
        <v>01010</v>
      </c>
      <c r="K7" s="1" t="str">
        <f>Table62[[#This Row],[opcode in binary]]&amp;Table62[[#This Row],[1-bit mode]]&amp;Table62[[#This Row],[Rd in binary]]&amp;Table62[[#This Row],[Rs1in binary]]&amp;Table62[[#This Row],[Immeditae in binary]]</f>
        <v>0111010001001010</v>
      </c>
      <c r="L7" s="1" t="str">
        <f>BIN2HEX(MID(Table62[[#This Row],[in binary]],1,4))&amp; BIN2HEX(MID(Table62[[#This Row],[in binary]],5,4))&amp; BIN2HEX(MID(Table62[[#This Row],[in binary]],9,4))&amp; BIN2HEX(MID(Table62[[#This Row],[in binary]],13,4))</f>
        <v>744A</v>
      </c>
      <c r="M7" s="1"/>
      <c r="N7" s="1"/>
    </row>
    <row r="8" spans="1:14" ht="64" customHeight="1" x14ac:dyDescent="0.2">
      <c r="A8" s="12" t="s">
        <v>40</v>
      </c>
      <c r="B8" s="1">
        <v>8</v>
      </c>
      <c r="C8" s="1" t="str">
        <f>DEC2BIN(Table62[[#This Row],[opcode in decimal]],4)</f>
        <v>1000</v>
      </c>
      <c r="D8" s="1">
        <v>0</v>
      </c>
      <c r="E8" s="1">
        <v>3</v>
      </c>
      <c r="F8" s="1" t="str">
        <f>DEC2BIN(Table62[[#This Row],[Rd in decimal]],3)</f>
        <v>011</v>
      </c>
      <c r="G8" s="1">
        <v>1</v>
      </c>
      <c r="H8" s="1" t="str">
        <f>DEC2BIN(Table62[[#This Row],[Rs1 in decimal]],3)</f>
        <v>001</v>
      </c>
      <c r="I8" s="1">
        <v>4</v>
      </c>
      <c r="J8" s="1" t="str">
        <f>DEC2BIN(Table62[[#This Row],[Immediate ]],5)</f>
        <v>00100</v>
      </c>
      <c r="K8" s="1" t="str">
        <f>Table62[[#This Row],[opcode in binary]]&amp;Table62[[#This Row],[1-bit mode]]&amp;Table62[[#This Row],[Rd in binary]]&amp;Table62[[#This Row],[Rs1in binary]]&amp;Table62[[#This Row],[Immeditae in binary]]</f>
        <v>1000001100100100</v>
      </c>
      <c r="L8" s="1" t="str">
        <f>BIN2HEX(MID(Table62[[#This Row],[in binary]],1,4))&amp; BIN2HEX(MID(Table62[[#This Row],[in binary]],5,4))&amp; BIN2HEX(MID(Table62[[#This Row],[in binary]],9,4))&amp; BIN2HEX(MID(Table62[[#This Row],[in binary]],13,4))</f>
        <v>8324</v>
      </c>
      <c r="M8" s="1"/>
      <c r="N8" s="1"/>
    </row>
    <row r="9" spans="1:14" ht="67" customHeight="1" x14ac:dyDescent="0.2">
      <c r="A9" s="12" t="s">
        <v>47</v>
      </c>
      <c r="B9" s="1">
        <v>8</v>
      </c>
      <c r="C9" s="1" t="str">
        <f>DEC2BIN(Table62[[#This Row],[opcode in decimal]],4)</f>
        <v>1000</v>
      </c>
      <c r="D9" s="1">
        <v>1</v>
      </c>
      <c r="E9" s="1">
        <v>5</v>
      </c>
      <c r="F9" s="1" t="str">
        <f>DEC2BIN(Table62[[#This Row],[Rd in decimal]],3)</f>
        <v>101</v>
      </c>
      <c r="G9" s="1">
        <v>0</v>
      </c>
      <c r="H9" s="1" t="str">
        <f>DEC2BIN(Table62[[#This Row],[Rs1 in decimal]],3)</f>
        <v>000</v>
      </c>
      <c r="I9" s="1">
        <v>8</v>
      </c>
      <c r="J9" s="1" t="str">
        <f>DEC2BIN(Table62[[#This Row],[Immediate ]],5)</f>
        <v>01000</v>
      </c>
      <c r="K9" s="1" t="str">
        <f>Table62[[#This Row],[opcode in binary]]&amp;Table62[[#This Row],[1-bit mode]]&amp;Table62[[#This Row],[Rd in binary]]&amp;Table62[[#This Row],[Rs1in binary]]&amp;Table62[[#This Row],[Immeditae in binary]]</f>
        <v>1000110100001000</v>
      </c>
      <c r="L9" s="1" t="str">
        <f>BIN2HEX(MID(Table62[[#This Row],[in binary]],1,4))&amp; BIN2HEX(MID(Table62[[#This Row],[in binary]],5,4))&amp; BIN2HEX(MID(Table62[[#This Row],[in binary]],9,4))&amp; BIN2HEX(MID(Table62[[#This Row],[in binary]],13,4))</f>
        <v>8D08</v>
      </c>
      <c r="M9" s="1"/>
      <c r="N9" s="1"/>
    </row>
    <row r="10" spans="1:14" ht="65" customHeight="1" x14ac:dyDescent="0.2">
      <c r="A10" s="12" t="s">
        <v>41</v>
      </c>
      <c r="B10" s="1">
        <v>9</v>
      </c>
      <c r="C10" s="1" t="str">
        <f>DEC2BIN(Table62[[#This Row],[opcode in decimal]],4)</f>
        <v>1001</v>
      </c>
      <c r="D10" s="1">
        <v>0</v>
      </c>
      <c r="E10" s="1">
        <v>2</v>
      </c>
      <c r="F10" s="1" t="str">
        <f>DEC2BIN(Table62[[#This Row],[Rd in decimal]],3)</f>
        <v>010</v>
      </c>
      <c r="G10" s="1">
        <v>1</v>
      </c>
      <c r="H10" s="1" t="str">
        <f>DEC2BIN(Table62[[#This Row],[Rs1 in decimal]],3)</f>
        <v>001</v>
      </c>
      <c r="I10" s="1">
        <v>-6</v>
      </c>
      <c r="J10" s="1" t="str">
        <f>DEC2BIN(Table62[[#This Row],[Immediate ]],5)</f>
        <v>1111111010</v>
      </c>
      <c r="K10" s="1" t="str">
        <f>Table62[[#This Row],[opcode in binary]]&amp;Table62[[#This Row],[1-bit mode]]&amp;Table62[[#This Row],[Rd in binary]]&amp;Table62[[#This Row],[Rs1in binary]]&amp;Table62[[#This Row],[Immeditae in binary]]</f>
        <v>100100100011111111010</v>
      </c>
      <c r="L10" s="1" t="str">
        <f>BIN2HEX(MID(Table62[[#This Row],[in binary]],1,4))&amp; BIN2HEX(MID(Table62[[#This Row],[in binary]],5,4))&amp; BIN2HEX(MID(Table62[[#This Row],[in binary]],9,4))&amp; BIN2HEX(MID(Table62[[#This Row],[in binary]],13,4))</f>
        <v>923F</v>
      </c>
      <c r="M10" s="1"/>
      <c r="N10" s="1"/>
    </row>
    <row r="11" spans="1:14" ht="82" customHeight="1" x14ac:dyDescent="0.2">
      <c r="A11" s="12" t="s">
        <v>42</v>
      </c>
      <c r="B11" s="1">
        <v>9</v>
      </c>
      <c r="C11" s="1" t="str">
        <f>DEC2BIN(Table62[[#This Row],[opcode in decimal]],4)</f>
        <v>1001</v>
      </c>
      <c r="D11" s="1">
        <v>1</v>
      </c>
      <c r="E11" s="1">
        <v>4</v>
      </c>
      <c r="F11" s="1" t="str">
        <f>DEC2BIN(Table62[[#This Row],[Rd in decimal]],3)</f>
        <v>100</v>
      </c>
      <c r="G11" s="1">
        <v>0</v>
      </c>
      <c r="H11" s="1" t="str">
        <f>DEC2BIN(Table62[[#This Row],[Rs1 in decimal]],3)</f>
        <v>000</v>
      </c>
      <c r="I11" s="1">
        <v>8</v>
      </c>
      <c r="J11" s="1" t="str">
        <f>DEC2BIN(Table62[[#This Row],[Immediate ]],5)</f>
        <v>01000</v>
      </c>
      <c r="K11" s="1" t="str">
        <f>Table62[[#This Row],[opcode in binary]]&amp;Table62[[#This Row],[1-bit mode]]&amp;Table62[[#This Row],[Rd in binary]]&amp;Table62[[#This Row],[Rs1in binary]]&amp;Table62[[#This Row],[Immeditae in binary]]</f>
        <v>1001110000001000</v>
      </c>
      <c r="L11" s="1" t="str">
        <f>BIN2HEX(MID(Table62[[#This Row],[in binary]],1,4))&amp; BIN2HEX(MID(Table62[[#This Row],[in binary]],5,4))&amp; BIN2HEX(MID(Table62[[#This Row],[in binary]],9,4))&amp; BIN2HEX(MID(Table62[[#This Row],[in binary]],13,4))</f>
        <v>9C08</v>
      </c>
      <c r="M11" s="1"/>
      <c r="N11" s="1"/>
    </row>
    <row r="12" spans="1:14" ht="63" customHeight="1" x14ac:dyDescent="0.2">
      <c r="A12" s="12" t="s">
        <v>43</v>
      </c>
      <c r="B12" s="1">
        <v>10</v>
      </c>
      <c r="C12" s="1" t="str">
        <f>DEC2BIN(Table62[[#This Row],[opcode in decimal]],4)</f>
        <v>1010</v>
      </c>
      <c r="D12" s="1">
        <v>0</v>
      </c>
      <c r="E12" s="1">
        <v>3</v>
      </c>
      <c r="F12" s="1" t="str">
        <f>DEC2BIN(Table62[[#This Row],[Rd in decimal]],3)</f>
        <v>011</v>
      </c>
      <c r="G12" s="1">
        <v>2</v>
      </c>
      <c r="H12" s="1" t="str">
        <f>DEC2BIN(Table62[[#This Row],[Rs1 in decimal]],3)</f>
        <v>010</v>
      </c>
      <c r="I12" s="1">
        <v>10</v>
      </c>
      <c r="J12" s="1" t="str">
        <f>DEC2BIN(Table62[[#This Row],[Immediate ]],5)</f>
        <v>01010</v>
      </c>
      <c r="K12" s="1" t="str">
        <f>Table62[[#This Row],[opcode in binary]]&amp;Table62[[#This Row],[1-bit mode]]&amp;Table62[[#This Row],[Rd in binary]]&amp;Table62[[#This Row],[Rs1in binary]]&amp;Table62[[#This Row],[Immeditae in binary]]</f>
        <v>1010001101001010</v>
      </c>
      <c r="L12" s="1" t="str">
        <f>BIN2HEX(MID(Table62[[#This Row],[in binary]],1,4))&amp; BIN2HEX(MID(Table62[[#This Row],[in binary]],5,4))&amp; BIN2HEX(MID(Table62[[#This Row],[in binary]],9,4))&amp; BIN2HEX(MID(Table62[[#This Row],[in binary]],13,4))</f>
        <v>A34A</v>
      </c>
      <c r="M12" s="1"/>
      <c r="N12" s="1"/>
    </row>
    <row r="13" spans="1:14" ht="51" x14ac:dyDescent="0.2">
      <c r="A13" s="12" t="s">
        <v>44</v>
      </c>
      <c r="B13" s="1">
        <v>10</v>
      </c>
      <c r="C13" s="1" t="str">
        <f>DEC2BIN(Table62[[#This Row],[opcode in decimal]],4)</f>
        <v>1010</v>
      </c>
      <c r="D13" s="1">
        <v>1</v>
      </c>
      <c r="E13" s="1">
        <v>6</v>
      </c>
      <c r="F13" s="1" t="str">
        <f>DEC2BIN(Table62[[#This Row],[Rd in decimal]],3)</f>
        <v>110</v>
      </c>
      <c r="G13" s="1">
        <v>0</v>
      </c>
      <c r="H13" s="1" t="str">
        <f>DEC2BIN(Table62[[#This Row],[Rs1 in decimal]],3)</f>
        <v>000</v>
      </c>
      <c r="I13" s="1">
        <v>-10</v>
      </c>
      <c r="J13" s="1" t="str">
        <f>DEC2BIN(Table62[[#This Row],[Immediate ]],5)</f>
        <v>1111110110</v>
      </c>
      <c r="K13" s="1" t="str">
        <f>Table62[[#This Row],[opcode in binary]]&amp;Table62[[#This Row],[1-bit mode]]&amp;Table62[[#This Row],[Rd in binary]]&amp;Table62[[#This Row],[Rs1in binary]]&amp;Table62[[#This Row],[Immeditae in binary]]</f>
        <v>101011100001111110110</v>
      </c>
      <c r="L13" s="1" t="str">
        <f>BIN2HEX(MID(Table62[[#This Row],[in binary]],1,4))&amp; BIN2HEX(MID(Table62[[#This Row],[in binary]],5,4))&amp; BIN2HEX(MID(Table62[[#This Row],[in binary]],9,4))&amp; BIN2HEX(MID(Table62[[#This Row],[in binary]],13,4))</f>
        <v>AE1F</v>
      </c>
      <c r="M13" s="1"/>
      <c r="N13" s="1"/>
    </row>
    <row r="14" spans="1:14" ht="51" x14ac:dyDescent="0.2">
      <c r="A14" s="12" t="s">
        <v>45</v>
      </c>
      <c r="B14" s="1">
        <v>11</v>
      </c>
      <c r="C14" s="1" t="str">
        <f>DEC2BIN(Table62[[#This Row],[opcode in decimal]],4)</f>
        <v>1011</v>
      </c>
      <c r="D14" s="1">
        <v>0</v>
      </c>
      <c r="E14" s="1">
        <v>5</v>
      </c>
      <c r="F14" s="1" t="str">
        <f>DEC2BIN(Table62[[#This Row],[Rd in decimal]],3)</f>
        <v>101</v>
      </c>
      <c r="G14" s="1">
        <v>1</v>
      </c>
      <c r="H14" s="1" t="str">
        <f>DEC2BIN(Table62[[#This Row],[Rs1 in decimal]],3)</f>
        <v>001</v>
      </c>
      <c r="I14" s="1">
        <v>4</v>
      </c>
      <c r="J14" s="1" t="str">
        <f>DEC2BIN(Table62[[#This Row],[Immediate ]],5)</f>
        <v>00100</v>
      </c>
      <c r="K14" s="1" t="str">
        <f>Table62[[#This Row],[opcode in binary]]&amp;Table62[[#This Row],[1-bit mode]]&amp;Table62[[#This Row],[Rd in binary]]&amp;Table62[[#This Row],[Rs1in binary]]&amp;Table62[[#This Row],[Immeditae in binary]]</f>
        <v>1011010100100100</v>
      </c>
      <c r="L14" s="1" t="str">
        <f>BIN2HEX(MID(Table62[[#This Row],[in binary]],1,4))&amp; BIN2HEX(MID(Table62[[#This Row],[in binary]],5,4))&amp; BIN2HEX(MID(Table62[[#This Row],[in binary]],9,4))&amp; BIN2HEX(MID(Table62[[#This Row],[in binary]],13,4))</f>
        <v>B524</v>
      </c>
      <c r="M14" s="1"/>
      <c r="N14" s="1"/>
    </row>
    <row r="15" spans="1:14" ht="51" x14ac:dyDescent="0.2">
      <c r="A15" s="12" t="s">
        <v>46</v>
      </c>
      <c r="B15" s="1">
        <v>11</v>
      </c>
      <c r="C15" s="1" t="str">
        <f>DEC2BIN(Table62[[#This Row],[opcode in decimal]],4)</f>
        <v>1011</v>
      </c>
      <c r="D15" s="1">
        <v>1</v>
      </c>
      <c r="E15" s="1">
        <v>3</v>
      </c>
      <c r="F15" s="1" t="str">
        <f>DEC2BIN(Table62[[#This Row],[Rd in decimal]],3)</f>
        <v>011</v>
      </c>
      <c r="G15" s="1">
        <v>0</v>
      </c>
      <c r="H15" s="1" t="str">
        <f>DEC2BIN(Table62[[#This Row],[Rs1 in decimal]],3)</f>
        <v>000</v>
      </c>
      <c r="I15" s="1">
        <v>8</v>
      </c>
      <c r="J15" s="1" t="str">
        <f>DEC2BIN(Table62[[#This Row],[Immediate ]],5)</f>
        <v>01000</v>
      </c>
      <c r="K15" s="1" t="str">
        <f>Table62[[#This Row],[opcode in binary]]&amp;Table62[[#This Row],[1-bit mode]]&amp;Table62[[#This Row],[Rd in binary]]&amp;Table62[[#This Row],[Rs1in binary]]&amp;Table62[[#This Row],[Immeditae in binary]]</f>
        <v>1011101100001000</v>
      </c>
      <c r="L15" s="1" t="str">
        <f>BIN2HEX(MID(Table62[[#This Row],[in binary]],1,4))&amp; BIN2HEX(MID(Table62[[#This Row],[in binary]],5,4))&amp; BIN2HEX(MID(Table62[[#This Row],[in binary]],9,4))&amp; BIN2HEX(MID(Table62[[#This Row],[in binary]],13,4))</f>
        <v>BB08</v>
      </c>
      <c r="M15" s="1"/>
      <c r="N15" s="1"/>
    </row>
    <row r="16" spans="1:14" s="11" customFormat="1" x14ac:dyDescent="0.2">
      <c r="A16" s="13"/>
      <c r="B16" s="9"/>
      <c r="C16" s="9" t="str">
        <f>DEC2BIN(Table62[[#This Row],[opcode in decimal]],4)</f>
        <v>0000</v>
      </c>
      <c r="D16" s="9"/>
      <c r="E16" s="9"/>
      <c r="F16" s="9" t="str">
        <f>DEC2BIN(Table62[[#This Row],[Rd in decimal]],3)</f>
        <v>000</v>
      </c>
      <c r="G16" s="9"/>
      <c r="H16" s="9" t="str">
        <f>DEC2BIN(Table62[[#This Row],[Rs1 in decimal]],3)</f>
        <v>000</v>
      </c>
      <c r="I16" s="9"/>
      <c r="J16" s="9" t="str">
        <f>DEC2BIN(Table62[[#This Row],[Immediate ]],5)</f>
        <v>00000</v>
      </c>
      <c r="K16" s="9" t="str">
        <f>Table62[[#This Row],[opcode in binary]]&amp;Table62[[#This Row],[1-bit mode]]&amp;Table62[[#This Row],[Rd in binary]]&amp;Table62[[#This Row],[Rs1in binary]]&amp;Table62[[#This Row],[Immeditae in binary]]</f>
        <v>000000000000000</v>
      </c>
      <c r="L16" s="9" t="str">
        <f>BIN2HEX(MID(Table62[[#This Row],[in binary]],1,4))&amp; BIN2HEX(MID(Table62[[#This Row],[in binary]],5,4))&amp; BIN2HEX(MID(Table62[[#This Row],[in binary]],9,4))&amp; BIN2HEX(MID(Table62[[#This Row],[in binary]],13,4))</f>
        <v>0000</v>
      </c>
      <c r="M16" s="9"/>
      <c r="N16" s="9"/>
    </row>
    <row r="17" spans="1:14" ht="17" x14ac:dyDescent="0.2">
      <c r="A17" s="12" t="s">
        <v>52</v>
      </c>
      <c r="B17" s="1">
        <v>7</v>
      </c>
      <c r="C17" s="1" t="str">
        <f>DEC2BIN(Table62[[#This Row],[opcode in decimal]],4)</f>
        <v>0111</v>
      </c>
      <c r="D17" s="1">
        <v>0</v>
      </c>
      <c r="E17" s="1">
        <v>6</v>
      </c>
      <c r="F17" s="1" t="str">
        <f>DEC2BIN(Table62[[#This Row],[Rd in decimal]],3)</f>
        <v>110</v>
      </c>
      <c r="G17" s="1">
        <v>1</v>
      </c>
      <c r="H17" s="1" t="str">
        <f>DEC2BIN(Table62[[#This Row],[Rs1 in decimal]],3)</f>
        <v>001</v>
      </c>
      <c r="I17" s="1">
        <v>6</v>
      </c>
      <c r="J17" s="1" t="str">
        <f>DEC2BIN(Table62[[#This Row],[Immediate ]],5)</f>
        <v>00110</v>
      </c>
      <c r="K17" s="1" t="str">
        <f>Table62[[#This Row],[opcode in binary]]&amp;Table62[[#This Row],[1-bit mode]]&amp;Table62[[#This Row],[Rd in binary]]&amp;Table62[[#This Row],[Rs1in binary]]&amp;Table62[[#This Row],[Immeditae in binary]]</f>
        <v>0111011000100110</v>
      </c>
      <c r="L17" s="1" t="str">
        <f>BIN2HEX(MID(Table62[[#This Row],[in binary]],1,4))&amp; BIN2HEX(MID(Table62[[#This Row],[in binary]],5,4))&amp; BIN2HEX(MID(Table62[[#This Row],[in binary]],9,4))&amp; BIN2HEX(MID(Table62[[#This Row],[in binary]],13,4))</f>
        <v>7626</v>
      </c>
      <c r="M17" s="1"/>
      <c r="N17" s="1"/>
    </row>
    <row r="18" spans="1:14" ht="65" customHeight="1" x14ac:dyDescent="0.2">
      <c r="A18" s="12" t="s">
        <v>54</v>
      </c>
      <c r="B18" s="1">
        <v>9</v>
      </c>
      <c r="C18" s="1" t="str">
        <f>DEC2BIN(Table62[[#This Row],[opcode in decimal]],4)</f>
        <v>1001</v>
      </c>
      <c r="D18" s="1">
        <v>0</v>
      </c>
      <c r="E18" s="1">
        <v>1</v>
      </c>
      <c r="F18" s="1" t="str">
        <f>DEC2BIN(Table62[[#This Row],[Rd in decimal]],3)</f>
        <v>001</v>
      </c>
      <c r="G18" s="1">
        <v>4</v>
      </c>
      <c r="H18" s="1" t="str">
        <f>DEC2BIN(Table62[[#This Row],[Rs1 in decimal]],3)</f>
        <v>100</v>
      </c>
      <c r="I18" s="1">
        <v>6</v>
      </c>
      <c r="J18" s="1" t="str">
        <f>DEC2BIN(Table62[[#This Row],[Immediate ]],5)</f>
        <v>00110</v>
      </c>
      <c r="K18" s="1" t="str">
        <f>Table62[[#This Row],[opcode in binary]]&amp;Table62[[#This Row],[1-bit mode]]&amp;Table62[[#This Row],[Rd in binary]]&amp;Table62[[#This Row],[Rs1in binary]]&amp;Table62[[#This Row],[Immeditae in binary]]</f>
        <v>1001000110000110</v>
      </c>
      <c r="L18" s="1" t="str">
        <f>BIN2HEX(MID(Table62[[#This Row],[in binary]],1,4))&amp; BIN2HEX(MID(Table62[[#This Row],[in binary]],5,4))&amp; BIN2HEX(MID(Table62[[#This Row],[in binary]],9,4))&amp; BIN2HEX(MID(Table62[[#This Row],[in binary]],13,4))</f>
        <v>9186</v>
      </c>
      <c r="M18" s="1"/>
      <c r="N18" s="1"/>
    </row>
    <row r="19" spans="1:14" x14ac:dyDescent="0.2">
      <c r="A19" s="12"/>
      <c r="B19" s="1"/>
      <c r="C19" s="1" t="str">
        <f>DEC2BIN(Table62[[#This Row],[opcode in decimal]],4)</f>
        <v>0000</v>
      </c>
      <c r="D19" s="1"/>
      <c r="E19" s="1"/>
      <c r="F19" s="1" t="str">
        <f>DEC2BIN(Table62[[#This Row],[Rd in decimal]],3)</f>
        <v>000</v>
      </c>
      <c r="G19" s="1"/>
      <c r="H19" s="1" t="str">
        <f>DEC2BIN(Table62[[#This Row],[Rs1 in decimal]],3)</f>
        <v>000</v>
      </c>
      <c r="I19" s="1"/>
      <c r="J19" s="1" t="str">
        <f>DEC2BIN(Table62[[#This Row],[Immediate ]],5)</f>
        <v>00000</v>
      </c>
      <c r="K19" s="1" t="str">
        <f>Table62[[#This Row],[opcode in binary]]&amp;Table62[[#This Row],[1-bit mode]]&amp;Table62[[#This Row],[Rd in binary]]&amp;Table62[[#This Row],[Rs1in binary]]&amp;Table62[[#This Row],[Immeditae in binary]]</f>
        <v>000000000000000</v>
      </c>
      <c r="L19" s="1" t="str">
        <f>BIN2HEX(MID(Table62[[#This Row],[in binary]],1,4))&amp; BIN2HEX(MID(Table62[[#This Row],[in binary]],5,4))&amp; BIN2HEX(MID(Table62[[#This Row],[in binary]],9,4))&amp; BIN2HEX(MID(Table62[[#This Row],[in binary]],13,4))</f>
        <v>0000</v>
      </c>
      <c r="M19" s="1"/>
      <c r="N19" s="1"/>
    </row>
    <row r="20" spans="1:14" x14ac:dyDescent="0.2">
      <c r="A20" s="12"/>
      <c r="B20" s="1"/>
      <c r="C20" s="1" t="str">
        <f>DEC2BIN(Table62[[#This Row],[opcode in decimal]],4)</f>
        <v>0000</v>
      </c>
      <c r="D20" s="1"/>
      <c r="E20" s="1"/>
      <c r="F20" s="1" t="str">
        <f>DEC2BIN(Table62[[#This Row],[Rd in decimal]],3)</f>
        <v>000</v>
      </c>
      <c r="G20" s="1"/>
      <c r="H20" s="1" t="str">
        <f>DEC2BIN(Table62[[#This Row],[Rs1 in decimal]],3)</f>
        <v>000</v>
      </c>
      <c r="I20" s="1"/>
      <c r="J20" s="1" t="str">
        <f>DEC2BIN(Table62[[#This Row],[Immediate ]],5)</f>
        <v>00000</v>
      </c>
      <c r="K20" s="1" t="str">
        <f>Table62[[#This Row],[opcode in binary]]&amp;Table62[[#This Row],[1-bit mode]]&amp;Table62[[#This Row],[Rd in binary]]&amp;Table62[[#This Row],[Rs1in binary]]&amp;Table62[[#This Row],[Immeditae in binary]]</f>
        <v>000000000000000</v>
      </c>
      <c r="L20" s="1" t="str">
        <f>BIN2HEX(MID(Table62[[#This Row],[in binary]],1,4))&amp; BIN2HEX(MID(Table62[[#This Row],[in binary]],5,4))&amp; BIN2HEX(MID(Table62[[#This Row],[in binary]],9,4))&amp; BIN2HEX(MID(Table62[[#This Row],[in binary]],13,4))</f>
        <v>0000</v>
      </c>
      <c r="M20" s="1"/>
      <c r="N20" s="1"/>
    </row>
    <row r="21" spans="1:14" x14ac:dyDescent="0.2">
      <c r="A21" s="12"/>
      <c r="B21" s="1"/>
      <c r="C21" s="1" t="str">
        <f>DEC2BIN(Table62[[#This Row],[opcode in decimal]],4)</f>
        <v>0000</v>
      </c>
      <c r="D21" s="1"/>
      <c r="E21" s="1"/>
      <c r="F21" s="1" t="str">
        <f>DEC2BIN(Table62[[#This Row],[Rd in decimal]],3)</f>
        <v>000</v>
      </c>
      <c r="G21" s="1"/>
      <c r="H21" s="1" t="str">
        <f>DEC2BIN(Table62[[#This Row],[Rs1 in decimal]],3)</f>
        <v>000</v>
      </c>
      <c r="I21" s="1"/>
      <c r="J21" s="1" t="str">
        <f>DEC2BIN(Table62[[#This Row],[Immediate ]],5)</f>
        <v>00000</v>
      </c>
      <c r="K21" s="1" t="str">
        <f>Table62[[#This Row],[opcode in binary]]&amp;Table62[[#This Row],[1-bit mode]]&amp;Table62[[#This Row],[Rd in binary]]&amp;Table62[[#This Row],[Rs1in binary]]&amp;Table62[[#This Row],[Immeditae in binary]]</f>
        <v>000000000000000</v>
      </c>
      <c r="L21" s="1" t="str">
        <f>BIN2HEX(MID(Table62[[#This Row],[in binary]],1,4))&amp; BIN2HEX(MID(Table62[[#This Row],[in binary]],5,4))&amp; BIN2HEX(MID(Table62[[#This Row],[in binary]],9,4))&amp; BIN2HEX(MID(Table62[[#This Row],[in binary]],13,4))</f>
        <v>0000</v>
      </c>
      <c r="M21" s="1"/>
      <c r="N21" s="1"/>
    </row>
    <row r="22" spans="1:14" x14ac:dyDescent="0.2">
      <c r="A22" s="12"/>
      <c r="B22" s="1"/>
      <c r="C22" s="1" t="str">
        <f>DEC2BIN(Table62[[#This Row],[opcode in decimal]],4)</f>
        <v>0000</v>
      </c>
      <c r="D22" s="1"/>
      <c r="E22" s="1"/>
      <c r="F22" s="1" t="str">
        <f>DEC2BIN(Table62[[#This Row],[Rd in decimal]],3)</f>
        <v>000</v>
      </c>
      <c r="G22" s="1"/>
      <c r="H22" s="1" t="str">
        <f>DEC2BIN(Table62[[#This Row],[Rs1 in decimal]],3)</f>
        <v>000</v>
      </c>
      <c r="I22" s="1"/>
      <c r="J22" s="1" t="str">
        <f>DEC2BIN(Table62[[#This Row],[Immediate ]],5)</f>
        <v>00000</v>
      </c>
      <c r="K22" s="1" t="str">
        <f>Table62[[#This Row],[opcode in binary]]&amp;Table62[[#This Row],[1-bit mode]]&amp;Table62[[#This Row],[Rd in binary]]&amp;Table62[[#This Row],[Rs1in binary]]&amp;Table62[[#This Row],[Immeditae in binary]]</f>
        <v>000000000000000</v>
      </c>
      <c r="L22" s="1" t="str">
        <f>BIN2HEX(MID(Table62[[#This Row],[in binary]],1,4))&amp; BIN2HEX(MID(Table62[[#This Row],[in binary]],5,4))&amp; BIN2HEX(MID(Table62[[#This Row],[in binary]],9,4))&amp; BIN2HEX(MID(Table62[[#This Row],[in binary]],13,4))</f>
        <v>0000</v>
      </c>
      <c r="M22" s="1"/>
      <c r="N22" s="1"/>
    </row>
    <row r="23" spans="1:14" x14ac:dyDescent="0.2">
      <c r="A23" s="12"/>
      <c r="B23" s="1"/>
      <c r="C23" s="1" t="str">
        <f>DEC2BIN(Table62[[#This Row],[opcode in decimal]],4)</f>
        <v>0000</v>
      </c>
      <c r="D23" s="1"/>
      <c r="E23" s="1"/>
      <c r="F23" s="1" t="str">
        <f>DEC2BIN(Table62[[#This Row],[Rd in decimal]],3)</f>
        <v>000</v>
      </c>
      <c r="G23" s="1"/>
      <c r="H23" s="1" t="str">
        <f>DEC2BIN(Table62[[#This Row],[Rs1 in decimal]],3)</f>
        <v>000</v>
      </c>
      <c r="I23" s="1"/>
      <c r="J23" s="1" t="str">
        <f>DEC2BIN(Table62[[#This Row],[Immediate ]],5)</f>
        <v>00000</v>
      </c>
      <c r="K23" s="1" t="str">
        <f>Table62[[#This Row],[opcode in binary]]&amp;Table62[[#This Row],[1-bit mode]]&amp;Table62[[#This Row],[Rd in binary]]&amp;Table62[[#This Row],[Rs1in binary]]&amp;Table62[[#This Row],[Immeditae in binary]]</f>
        <v>000000000000000</v>
      </c>
      <c r="L23" s="1" t="str">
        <f>BIN2HEX(MID(Table62[[#This Row],[in binary]],1,4))&amp; BIN2HEX(MID(Table62[[#This Row],[in binary]],5,4))&amp; BIN2HEX(MID(Table62[[#This Row],[in binary]],9,4))&amp; BIN2HEX(MID(Table62[[#This Row],[in binary]],13,4))</f>
        <v>0000</v>
      </c>
      <c r="M23" s="1"/>
      <c r="N23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380E-FA6B-AA4B-8366-D689BA0EB578}">
  <dimension ref="A1:M13"/>
  <sheetViews>
    <sheetView tabSelected="1" zoomScale="133" workbookViewId="0">
      <selection activeCell="G4" sqref="G4"/>
    </sheetView>
  </sheetViews>
  <sheetFormatPr baseColWidth="10" defaultRowHeight="16" x14ac:dyDescent="0.2"/>
  <cols>
    <col min="1" max="1" width="33.1640625" customWidth="1"/>
    <col min="2" max="2" width="20.1640625" customWidth="1"/>
    <col min="3" max="3" width="16.33203125" customWidth="1"/>
    <col min="4" max="4" width="13.83203125" customWidth="1"/>
    <col min="5" max="5" width="29.1640625" customWidth="1"/>
    <col min="6" max="6" width="23.33203125" customWidth="1"/>
    <col min="7" max="7" width="15" customWidth="1"/>
    <col min="8" max="8" width="14.5" customWidth="1"/>
    <col min="9" max="9" width="14.33203125" customWidth="1"/>
    <col min="10" max="11" width="22.6640625" customWidth="1"/>
    <col min="12" max="12" width="24.6640625" customWidth="1"/>
    <col min="13" max="13" width="28.1640625" customWidth="1"/>
  </cols>
  <sheetData>
    <row r="1" spans="1:13" ht="69" customHeight="1" thickBot="1" x14ac:dyDescent="0.25">
      <c r="A1" s="2" t="s">
        <v>0</v>
      </c>
      <c r="B1" s="3" t="s">
        <v>3</v>
      </c>
      <c r="C1" s="4" t="s">
        <v>4</v>
      </c>
      <c r="D1" s="3" t="s">
        <v>18</v>
      </c>
      <c r="E1" s="4" t="s">
        <v>16</v>
      </c>
      <c r="F1" s="5" t="s">
        <v>1</v>
      </c>
      <c r="G1" s="6" t="s">
        <v>2</v>
      </c>
      <c r="H1" s="7" t="s">
        <v>5</v>
      </c>
      <c r="I1" s="7" t="s">
        <v>6</v>
      </c>
    </row>
    <row r="2" spans="1:13" ht="40" customHeight="1" x14ac:dyDescent="0.2">
      <c r="A2" s="12" t="s">
        <v>32</v>
      </c>
      <c r="B2" s="1">
        <v>12</v>
      </c>
      <c r="C2" s="1" t="str">
        <f>DEC2BIN(Table623[[#This Row],[opcode in decimal]],4)</f>
        <v>1100</v>
      </c>
      <c r="D2" s="1">
        <v>30</v>
      </c>
      <c r="E2" s="1" t="str">
        <f>DEC2BIN(INT(Table623[[#This Row],[Immediate / Unused]]/1024), 2) &amp; DEC2BIN(MOD(Table623[[#This Row],[Immediate / Unused]], 1024), 10)</f>
        <v>000000011110</v>
      </c>
      <c r="F2" s="1" t="str">
        <f>Table623[[#This Row],[opcode in binary]]&amp;Table623[[#This Row],[Immeditae in binary]]</f>
        <v>1100000000011110</v>
      </c>
      <c r="G2" s="1" t="str">
        <f>BIN2HEX(MID(Table623[[#This Row],[in binary]],1,4))&amp; BIN2HEX(MID(Table623[[#This Row],[in binary]],5,4))&amp; BIN2HEX(MID(Table623[[#This Row],[in binary]],9,4))&amp; BIN2HEX(MID(Table623[[#This Row],[in binary]],13,4))</f>
        <v>C01E</v>
      </c>
      <c r="H2" s="1"/>
      <c r="I2" s="1"/>
    </row>
    <row r="3" spans="1:13" ht="34" x14ac:dyDescent="0.2">
      <c r="A3" s="12" t="s">
        <v>33</v>
      </c>
      <c r="B3" s="1">
        <v>13</v>
      </c>
      <c r="C3" s="1" t="str">
        <f>DEC2BIN(Table623[[#This Row],[opcode in decimal]],4)</f>
        <v>1101</v>
      </c>
      <c r="D3" s="1">
        <v>40</v>
      </c>
      <c r="E3" s="1" t="str">
        <f>DEC2BIN(INT(Table623[[#This Row],[Immediate / Unused]]/1024), 2) &amp; DEC2BIN(MOD(Table623[[#This Row],[Immediate / Unused]], 1024), 10)</f>
        <v>000000101000</v>
      </c>
      <c r="F3" s="1" t="str">
        <f>Table623[[#This Row],[opcode in binary]]&amp;Table623[[#This Row],[Immeditae in binary]]</f>
        <v>1101000000101000</v>
      </c>
      <c r="G3" s="1" t="str">
        <f>BIN2HEX(MID(Table623[[#This Row],[in binary]],1,4))&amp; BIN2HEX(MID(Table623[[#This Row],[in binary]],5,4))&amp; BIN2HEX(MID(Table623[[#This Row],[in binary]],9,4))&amp; BIN2HEX(MID(Table623[[#This Row],[in binary]],13,4))</f>
        <v>D028</v>
      </c>
      <c r="H3" s="1"/>
      <c r="I3" s="1"/>
    </row>
    <row r="4" spans="1:13" ht="17" x14ac:dyDescent="0.2">
      <c r="A4" s="12" t="s">
        <v>34</v>
      </c>
      <c r="B4" s="1">
        <v>14</v>
      </c>
      <c r="C4" s="1" t="str">
        <f>DEC2BIN(Table623[[#This Row],[opcode in decimal]],4)</f>
        <v>1110</v>
      </c>
      <c r="D4" s="1">
        <v>0</v>
      </c>
      <c r="E4" s="1" t="str">
        <f>DEC2BIN(INT(Table623[[#This Row],[Immediate / Unused]]/1024), 2) &amp; DEC2BIN(MOD(Table623[[#This Row],[Immediate / Unused]], 1024), 10)</f>
        <v>000000000000</v>
      </c>
      <c r="F4" s="1" t="str">
        <f>Table623[[#This Row],[opcode in binary]]&amp;Table623[[#This Row],[Immeditae in binary]]</f>
        <v>1110000000000000</v>
      </c>
      <c r="G4" s="1" t="str">
        <f>BIN2HEX(MID(Table623[[#This Row],[in binary]],1,4))&amp; BIN2HEX(MID(Table623[[#This Row],[in binary]],5,4))&amp; BIN2HEX(MID(Table623[[#This Row],[in binary]],9,4))&amp; BIN2HEX(MID(Table623[[#This Row],[in binary]],13,4))</f>
        <v>E000</v>
      </c>
      <c r="H4" s="1"/>
      <c r="I4" s="1"/>
    </row>
    <row r="5" spans="1:13" s="11" customFormat="1" x14ac:dyDescent="0.2">
      <c r="A5" s="13"/>
      <c r="B5" s="9">
        <v>3</v>
      </c>
      <c r="C5" s="9" t="str">
        <f>DEC2BIN(Table623[[#This Row],[opcode in decimal]],4)</f>
        <v>0011</v>
      </c>
      <c r="D5" s="9">
        <v>2</v>
      </c>
      <c r="E5" s="9" t="str">
        <f>DEC2BIN(INT(Table623[[#This Row],[Immediate / Unused]]/1024), 2) &amp; DEC2BIN(MOD(Table623[[#This Row],[Immediate / Unused]], 1024), 10)</f>
        <v>000000000010</v>
      </c>
      <c r="F5" s="9" t="str">
        <f>Table623[[#This Row],[opcode in binary]]&amp;Table623[[#This Row],[Immeditae in binary]]</f>
        <v>0011000000000010</v>
      </c>
      <c r="G5" s="9" t="str">
        <f>BIN2HEX(MID(Table623[[#This Row],[in binary]],1,4))&amp; BIN2HEX(MID(Table623[[#This Row],[in binary]],5,4))&amp; BIN2HEX(MID(Table623[[#This Row],[in binary]],9,4))&amp; BIN2HEX(MID(Table623[[#This Row],[in binary]],13,4))</f>
        <v>3002</v>
      </c>
      <c r="H5" s="9"/>
      <c r="I5" s="9"/>
    </row>
    <row r="6" spans="1:13" ht="34" x14ac:dyDescent="0.2">
      <c r="A6" s="12" t="s">
        <v>36</v>
      </c>
      <c r="B6" s="1">
        <v>12</v>
      </c>
      <c r="C6" s="1" t="str">
        <f>DEC2BIN(Table623[[#This Row],[opcode in decimal]],4)</f>
        <v>1100</v>
      </c>
      <c r="D6" s="1">
        <v>10</v>
      </c>
      <c r="E6" s="1" t="str">
        <f>DEC2BIN(INT(Table623[[#This Row],[Immediate / Unused]]/1024), 2) &amp; DEC2BIN(MOD(Table623[[#This Row],[Immediate / Unused]], 1024), 10)</f>
        <v>000000001010</v>
      </c>
      <c r="F6" s="1" t="str">
        <f>Table623[[#This Row],[opcode in binary]]&amp;Table623[[#This Row],[Immeditae in binary]]</f>
        <v>1100000000001010</v>
      </c>
      <c r="G6" s="1" t="str">
        <f>BIN2HEX(MID(Table623[[#This Row],[in binary]],1,4))&amp; BIN2HEX(MID(Table623[[#This Row],[in binary]],5,4))&amp; BIN2HEX(MID(Table623[[#This Row],[in binary]],9,4))&amp; BIN2HEX(MID(Table623[[#This Row],[in binary]],13,4))</f>
        <v>C00A</v>
      </c>
      <c r="H6" s="1"/>
      <c r="I6" s="1"/>
    </row>
    <row r="7" spans="1:13" ht="34" x14ac:dyDescent="0.2">
      <c r="A7" s="12" t="s">
        <v>37</v>
      </c>
      <c r="B7" s="1">
        <v>13</v>
      </c>
      <c r="C7" s="1" t="str">
        <f>DEC2BIN(Table623[[#This Row],[opcode in decimal]],4)</f>
        <v>1101</v>
      </c>
      <c r="D7" s="1">
        <v>20</v>
      </c>
      <c r="E7" s="1" t="str">
        <f>DEC2BIN(INT(Table623[[#This Row],[Immediate / Unused]]/1024), 2) &amp; DEC2BIN(MOD(Table623[[#This Row],[Immediate / Unused]], 1024), 10)</f>
        <v>000000010100</v>
      </c>
      <c r="F7" s="1" t="str">
        <f>Table623[[#This Row],[opcode in binary]]&amp;Table623[[#This Row],[Immeditae in binary]]</f>
        <v>1101000000010100</v>
      </c>
      <c r="G7" s="1" t="str">
        <f>BIN2HEX(MID(Table623[[#This Row],[in binary]],1,4))&amp; BIN2HEX(MID(Table623[[#This Row],[in binary]],5,4))&amp; BIN2HEX(MID(Table623[[#This Row],[in binary]],9,4))&amp; BIN2HEX(MID(Table623[[#This Row],[in binary]],13,4))</f>
        <v>D014</v>
      </c>
      <c r="H7" s="1"/>
      <c r="I7" s="1"/>
    </row>
    <row r="8" spans="1:13" ht="17" x14ac:dyDescent="0.2">
      <c r="A8" s="12" t="s">
        <v>35</v>
      </c>
      <c r="B8" s="1">
        <v>14</v>
      </c>
      <c r="C8" s="1" t="str">
        <f>DEC2BIN(Table623[[#This Row],[opcode in decimal]],4)</f>
        <v>1110</v>
      </c>
      <c r="D8" s="1">
        <v>0</v>
      </c>
      <c r="E8" s="1" t="str">
        <f>DEC2BIN(INT(Table623[[#This Row],[Immediate / Unused]]/1024), 2) &amp; DEC2BIN(MOD(Table623[[#This Row],[Immediate / Unused]], 1024), 10)</f>
        <v>000000000000</v>
      </c>
      <c r="F8" s="1" t="str">
        <f>Table623[[#This Row],[opcode in binary]]&amp;Table623[[#This Row],[Immeditae in binary]]</f>
        <v>1110000000000000</v>
      </c>
      <c r="G8" s="1" t="str">
        <f>BIN2HEX(MID(Table623[[#This Row],[in binary]],1,4))&amp; BIN2HEX(MID(Table623[[#This Row],[in binary]],5,4))&amp; BIN2HEX(MID(Table623[[#This Row],[in binary]],9,4))&amp; BIN2HEX(MID(Table623[[#This Row],[in binary]],13,4))</f>
        <v>E000</v>
      </c>
      <c r="H8" s="1"/>
      <c r="I8" s="1"/>
    </row>
    <row r="9" spans="1:13" x14ac:dyDescent="0.2">
      <c r="A9" s="12"/>
      <c r="B9" s="1"/>
      <c r="C9" s="1" t="str">
        <f>DEC2BIN(Table623[[#This Row],[opcode in decimal]],4)</f>
        <v>0000</v>
      </c>
      <c r="D9" s="1"/>
      <c r="E9" s="1" t="str">
        <f>DEC2BIN(INT(Table623[[#This Row],[Immediate / Unused]]/1024), 2) &amp; DEC2BIN(MOD(Table623[[#This Row],[Immediate / Unused]], 1024), 10)</f>
        <v>000000000000</v>
      </c>
      <c r="F9" s="1" t="str">
        <f>Table623[[#This Row],[opcode in binary]]&amp;Table623[[#This Row],[Immeditae in binary]]</f>
        <v>0000000000000000</v>
      </c>
      <c r="G9" s="1" t="str">
        <f>BIN2HEX(MID(Table623[[#This Row],[in binary]],1,4))&amp; BIN2HEX(MID(Table623[[#This Row],[in binary]],5,4))&amp; BIN2HEX(MID(Table623[[#This Row],[in binary]],9,4))&amp; BIN2HEX(MID(Table623[[#This Row],[in binary]],13,4))</f>
        <v>0000</v>
      </c>
      <c r="H9" s="1"/>
      <c r="I9" s="1"/>
    </row>
    <row r="10" spans="1:13" x14ac:dyDescent="0.2">
      <c r="A10" s="1"/>
      <c r="B10" s="1"/>
      <c r="C10" s="1" t="str">
        <f>DEC2BIN(Table623[[#This Row],[opcode in decimal]],4)</f>
        <v>0000</v>
      </c>
      <c r="D10" s="1"/>
      <c r="E10" s="1" t="str">
        <f>DEC2BIN(INT(Table623[[#This Row],[Immediate / Unused]]/1024), 2) &amp; DEC2BIN(MOD(Table623[[#This Row],[Immediate / Unused]], 1024), 10)</f>
        <v>000000000000</v>
      </c>
      <c r="F10" s="1" t="str">
        <f>Table623[[#This Row],[opcode in binary]]&amp;Table623[[#This Row],[Immeditae in binary]]</f>
        <v>0000000000000000</v>
      </c>
      <c r="G10" s="1" t="str">
        <f>BIN2HEX(MID(Table623[[#This Row],[in binary]],1,4))&amp; BIN2HEX(MID(Table623[[#This Row],[in binary]],5,4))&amp; BIN2HEX(MID(Table623[[#This Row],[in binary]],9,4))&amp; BIN2HEX(MID(Table623[[#This Row],[in binary]],13,4))</f>
        <v>0000</v>
      </c>
      <c r="H10" s="1"/>
      <c r="I10" s="1"/>
    </row>
    <row r="11" spans="1:13" x14ac:dyDescent="0.2">
      <c r="A11" s="1"/>
      <c r="B11" s="1"/>
      <c r="C11" s="1" t="str">
        <f>DEC2BIN(Table623[[#This Row],[opcode in decimal]],4)</f>
        <v>0000</v>
      </c>
      <c r="D11" s="1"/>
      <c r="E11" s="1" t="str">
        <f>DEC2BIN(INT(Table623[[#This Row],[Immediate / Unused]]/1024), 2) &amp; DEC2BIN(MOD(Table623[[#This Row],[Immediate / Unused]], 1024), 10)</f>
        <v>000000000000</v>
      </c>
      <c r="F11" s="1" t="str">
        <f>Table623[[#This Row],[opcode in binary]]&amp;Table623[[#This Row],[Immeditae in binary]]</f>
        <v>0000000000000000</v>
      </c>
      <c r="G11" s="1" t="str">
        <f>BIN2HEX(MID(Table623[[#This Row],[in binary]],1,4))&amp; BIN2HEX(MID(Table623[[#This Row],[in binary]],5,4))&amp; BIN2HEX(MID(Table623[[#This Row],[in binary]],9,4))&amp; BIN2HEX(MID(Table623[[#This Row],[in binary]],13,4))</f>
        <v>0000</v>
      </c>
      <c r="H11" s="1"/>
      <c r="I11" s="1"/>
    </row>
    <row r="12" spans="1:1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E94F-6D32-184A-A51E-36974A90536E}">
  <dimension ref="A1:K13"/>
  <sheetViews>
    <sheetView zoomScale="113" workbookViewId="0">
      <selection activeCell="I7" sqref="I7"/>
    </sheetView>
  </sheetViews>
  <sheetFormatPr baseColWidth="10" defaultRowHeight="16" x14ac:dyDescent="0.2"/>
  <cols>
    <col min="1" max="1" width="28.1640625" customWidth="1"/>
    <col min="2" max="2" width="20.1640625" customWidth="1"/>
    <col min="3" max="3" width="16.33203125" customWidth="1"/>
    <col min="4" max="4" width="15" customWidth="1"/>
    <col min="5" max="5" width="14.5" customWidth="1"/>
    <col min="6" max="6" width="14.33203125" customWidth="1"/>
    <col min="7" max="8" width="22.6640625" customWidth="1"/>
    <col min="9" max="9" width="24.6640625" customWidth="1"/>
    <col min="10" max="10" width="28.1640625" customWidth="1"/>
  </cols>
  <sheetData>
    <row r="1" spans="1:11" ht="69" customHeight="1" thickBot="1" x14ac:dyDescent="0.25">
      <c r="A1" s="2" t="s">
        <v>0</v>
      </c>
      <c r="B1" s="3" t="s">
        <v>3</v>
      </c>
      <c r="C1" s="4" t="s">
        <v>4</v>
      </c>
      <c r="D1" s="3" t="s">
        <v>19</v>
      </c>
      <c r="E1" s="4" t="s">
        <v>20</v>
      </c>
      <c r="F1" s="3" t="s">
        <v>15</v>
      </c>
      <c r="G1" s="4" t="s">
        <v>16</v>
      </c>
      <c r="H1" s="5" t="s">
        <v>1</v>
      </c>
      <c r="I1" s="6" t="s">
        <v>2</v>
      </c>
      <c r="J1" s="7" t="s">
        <v>5</v>
      </c>
      <c r="K1" s="7" t="s">
        <v>6</v>
      </c>
    </row>
    <row r="2" spans="1:11" x14ac:dyDescent="0.2">
      <c r="A2" s="1" t="s">
        <v>28</v>
      </c>
      <c r="B2" s="1">
        <v>15</v>
      </c>
      <c r="C2" s="1" t="str">
        <f>DEC2BIN(Table624[[#This Row],[opcode in decimal]],4)</f>
        <v>1111</v>
      </c>
      <c r="D2" s="1">
        <v>4</v>
      </c>
      <c r="E2" s="1" t="str">
        <f>DEC2BIN(Table624[[#This Row],[Rs in decimal]],3)</f>
        <v>100</v>
      </c>
      <c r="F2" s="1">
        <v>7</v>
      </c>
      <c r="G2" s="1" t="str">
        <f>DEC2BIN(Table624[[#This Row],[Immediate ]],9)</f>
        <v>000000111</v>
      </c>
      <c r="H2" s="1" t="str">
        <f>Table624[[#This Row],[opcode in binary]]&amp;Table624[[#This Row],[Rs in binary]]&amp;Table624[[#This Row],[Immeditae in binary]]</f>
        <v>1111100000000111</v>
      </c>
      <c r="I2" s="1" t="str">
        <f>BIN2HEX(MID(Table624[[#This Row],[in binary]],1,4))&amp; BIN2HEX(MID(Table624[[#This Row],[in binary]],5,4))&amp; BIN2HEX(MID(Table624[[#This Row],[in binary]],9,4))&amp; BIN2HEX(MID(Table624[[#This Row],[in binary]],13,4))</f>
        <v>F807</v>
      </c>
      <c r="J2" s="1"/>
      <c r="K2" s="1"/>
    </row>
    <row r="3" spans="1:11" x14ac:dyDescent="0.2">
      <c r="A3" s="1" t="s">
        <v>29</v>
      </c>
      <c r="B3" s="1">
        <v>15</v>
      </c>
      <c r="C3" s="1" t="str">
        <f>DEC2BIN(Table624[[#This Row],[opcode in decimal]],4)</f>
        <v>1111</v>
      </c>
      <c r="D3" s="1">
        <v>2</v>
      </c>
      <c r="E3" s="1" t="str">
        <f>DEC2BIN(Table624[[#This Row],[Rs in decimal]],3)</f>
        <v>010</v>
      </c>
      <c r="F3" s="1">
        <v>44</v>
      </c>
      <c r="G3" s="1" t="str">
        <f>DEC2BIN(Table624[[#This Row],[Immediate ]],9)</f>
        <v>000101100</v>
      </c>
      <c r="H3" s="1" t="str">
        <f>Table624[[#This Row],[opcode in binary]]&amp;Table624[[#This Row],[Rs in binary]]&amp;Table624[[#This Row],[Immeditae in binary]]</f>
        <v>1111010000101100</v>
      </c>
      <c r="I3" s="1" t="str">
        <f>BIN2HEX(MID(Table624[[#This Row],[in binary]],1,4))&amp; BIN2HEX(MID(Table624[[#This Row],[in binary]],5,4))&amp; BIN2HEX(MID(Table624[[#This Row],[in binary]],9,4))&amp; BIN2HEX(MID(Table624[[#This Row],[in binary]],13,4))</f>
        <v>F42C</v>
      </c>
      <c r="J3" s="1"/>
      <c r="K3" s="1"/>
    </row>
    <row r="4" spans="1:11" s="11" customFormat="1" x14ac:dyDescent="0.2">
      <c r="A4" s="9"/>
      <c r="B4" s="9">
        <v>1</v>
      </c>
      <c r="C4" s="9" t="str">
        <f>DEC2BIN(Table624[[#This Row],[opcode in decimal]],4)</f>
        <v>0001</v>
      </c>
      <c r="D4" s="9">
        <v>4</v>
      </c>
      <c r="E4" s="9" t="str">
        <f>DEC2BIN(Table624[[#This Row],[Rs in decimal]],3)</f>
        <v>100</v>
      </c>
      <c r="F4" s="9">
        <v>1</v>
      </c>
      <c r="G4" s="9" t="str">
        <f>DEC2BIN(Table624[[#This Row],[Immediate ]],9)</f>
        <v>000000001</v>
      </c>
      <c r="H4" s="9" t="str">
        <f>Table624[[#This Row],[opcode in binary]]&amp;Table624[[#This Row],[Rs in binary]]&amp;Table624[[#This Row],[Immeditae in binary]]</f>
        <v>0001100000000001</v>
      </c>
      <c r="I4" s="9" t="str">
        <f>BIN2HEX(MID(Table624[[#This Row],[in binary]],1,4))&amp; BIN2HEX(MID(Table624[[#This Row],[in binary]],5,4))&amp; BIN2HEX(MID(Table624[[#This Row],[in binary]],9,4))&amp; BIN2HEX(MID(Table624[[#This Row],[in binary]],13,4))</f>
        <v>1801</v>
      </c>
      <c r="J4" s="9"/>
      <c r="K4" s="9"/>
    </row>
    <row r="5" spans="1:11" x14ac:dyDescent="0.2">
      <c r="A5" s="1" t="s">
        <v>30</v>
      </c>
      <c r="B5" s="1">
        <v>15</v>
      </c>
      <c r="C5" s="1" t="str">
        <f>DEC2BIN(Table624[[#This Row],[opcode in decimal]],4)</f>
        <v>1111</v>
      </c>
      <c r="D5" s="1">
        <v>1</v>
      </c>
      <c r="E5" s="1" t="str">
        <f>DEC2BIN(Table624[[#This Row],[Rs in decimal]],3)</f>
        <v>001</v>
      </c>
      <c r="F5" s="1">
        <v>10</v>
      </c>
      <c r="G5" s="1" t="str">
        <f>DEC2BIN(Table624[[#This Row],[Immediate ]],9)</f>
        <v>000001010</v>
      </c>
      <c r="H5" s="1" t="str">
        <f>Table624[[#This Row],[opcode in binary]]&amp;Table624[[#This Row],[Rs in binary]]&amp;Table624[[#This Row],[Immeditae in binary]]</f>
        <v>1111001000001010</v>
      </c>
      <c r="I5" s="1" t="str">
        <f>BIN2HEX(MID(Table624[[#This Row],[in binary]],1,4))&amp; BIN2HEX(MID(Table624[[#This Row],[in binary]],5,4))&amp; BIN2HEX(MID(Table624[[#This Row],[in binary]],9,4))&amp; BIN2HEX(MID(Table624[[#This Row],[in binary]],13,4))</f>
        <v>F20A</v>
      </c>
      <c r="J5" s="1"/>
      <c r="K5" s="1"/>
    </row>
    <row r="6" spans="1:11" x14ac:dyDescent="0.2">
      <c r="A6" s="1" t="s">
        <v>31</v>
      </c>
      <c r="B6" s="1">
        <v>15</v>
      </c>
      <c r="C6" s="1" t="str">
        <f>DEC2BIN(Table624[[#This Row],[opcode in decimal]],4)</f>
        <v>1111</v>
      </c>
      <c r="D6" s="1">
        <v>5</v>
      </c>
      <c r="E6" s="1" t="str">
        <f>DEC2BIN(Table624[[#This Row],[Rs in decimal]],3)</f>
        <v>101</v>
      </c>
      <c r="F6" s="1">
        <v>-128</v>
      </c>
      <c r="G6" s="1" t="str">
        <f>DEC2BIN(Table624[[#This Row],[Immediate ]],9)</f>
        <v>1110000000</v>
      </c>
      <c r="H6" s="1" t="str">
        <f>Table624[[#This Row],[opcode in binary]]&amp;Table624[[#This Row],[Rs in binary]]&amp;Table624[[#This Row],[Immeditae in binary]]</f>
        <v>11111011110000000</v>
      </c>
      <c r="I6" s="1" t="str">
        <f>BIN2HEX(MID(Table624[[#This Row],[in binary]],1,4))&amp; BIN2HEX(MID(Table624[[#This Row],[in binary]],5,4))&amp; BIN2HEX(MID(Table624[[#This Row],[in binary]],9,4))&amp; BIN2HEX(MID(Table624[[#This Row],[in binary]],13,4))</f>
        <v>FBC0</v>
      </c>
      <c r="J6" s="1"/>
      <c r="K6" s="1"/>
    </row>
    <row r="7" spans="1:11" x14ac:dyDescent="0.2">
      <c r="A7" s="1" t="s">
        <v>48</v>
      </c>
      <c r="B7" s="1">
        <v>15</v>
      </c>
      <c r="C7" s="1" t="str">
        <f>DEC2BIN(Table624[[#This Row],[opcode in decimal]],4)</f>
        <v>1111</v>
      </c>
      <c r="D7" s="1">
        <v>6</v>
      </c>
      <c r="E7" s="1" t="str">
        <f>DEC2BIN(Table624[[#This Row],[Rs in decimal]],3)</f>
        <v>110</v>
      </c>
      <c r="F7" s="1">
        <v>50</v>
      </c>
      <c r="G7" s="1" t="str">
        <f>DEC2BIN(Table624[[#This Row],[Immediate ]],9)</f>
        <v>000110010</v>
      </c>
      <c r="H7" s="1" t="str">
        <f>Table624[[#This Row],[opcode in binary]]&amp;Table624[[#This Row],[Rs in binary]]&amp;Table624[[#This Row],[Immeditae in binary]]</f>
        <v>1111110000110010</v>
      </c>
      <c r="I7" s="1" t="str">
        <f>BIN2HEX(MID(Table624[[#This Row],[in binary]],1,4))&amp; BIN2HEX(MID(Table624[[#This Row],[in binary]],5,4))&amp; BIN2HEX(MID(Table624[[#This Row],[in binary]],9,4))&amp; BIN2HEX(MID(Table624[[#This Row],[in binary]],13,4))</f>
        <v>FC32</v>
      </c>
      <c r="J7" s="1"/>
      <c r="K7" s="1"/>
    </row>
    <row r="8" spans="1:11" x14ac:dyDescent="0.2">
      <c r="A8" s="1"/>
      <c r="B8" s="1"/>
      <c r="C8" s="1" t="str">
        <f>DEC2BIN(Table624[[#This Row],[opcode in decimal]],4)</f>
        <v>0000</v>
      </c>
      <c r="D8" s="1"/>
      <c r="E8" s="1" t="str">
        <f>DEC2BIN(Table624[[#This Row],[Rs in decimal]],3)</f>
        <v>000</v>
      </c>
      <c r="F8" s="1"/>
      <c r="G8" s="1" t="str">
        <f>DEC2BIN(Table624[[#This Row],[Immediate ]],9)</f>
        <v>000000000</v>
      </c>
      <c r="H8" s="1" t="str">
        <f>Table624[[#This Row],[opcode in binary]]&amp;Table624[[#This Row],[Rs in binary]]&amp;Table624[[#This Row],[Immeditae in binary]]</f>
        <v>0000000000000000</v>
      </c>
      <c r="I8" s="1" t="str">
        <f>BIN2HEX(MID(Table624[[#This Row],[in binary]],1,4))&amp; BIN2HEX(MID(Table624[[#This Row],[in binary]],5,4))&amp; BIN2HEX(MID(Table624[[#This Row],[in binary]],9,4))&amp; BIN2HEX(MID(Table624[[#This Row],[in binary]],13,4))</f>
        <v>0000</v>
      </c>
      <c r="J8" s="1"/>
      <c r="K8" s="1"/>
    </row>
    <row r="9" spans="1:11" x14ac:dyDescent="0.2">
      <c r="A9" s="1"/>
      <c r="B9" s="1"/>
      <c r="C9" s="1" t="str">
        <f>DEC2BIN(Table624[[#This Row],[opcode in decimal]],4)</f>
        <v>0000</v>
      </c>
      <c r="D9" s="1"/>
      <c r="E9" s="1" t="str">
        <f>DEC2BIN(Table624[[#This Row],[Rs in decimal]],3)</f>
        <v>000</v>
      </c>
      <c r="F9" s="1"/>
      <c r="G9" s="1" t="str">
        <f>DEC2BIN(Table624[[#This Row],[Immediate ]],9)</f>
        <v>000000000</v>
      </c>
      <c r="H9" s="1" t="str">
        <f>Table624[[#This Row],[opcode in binary]]&amp;Table624[[#This Row],[Rs in binary]]&amp;Table624[[#This Row],[Immeditae in binary]]</f>
        <v>0000000000000000</v>
      </c>
      <c r="I9" s="1" t="str">
        <f>BIN2HEX(MID(Table624[[#This Row],[in binary]],1,4))&amp; BIN2HEX(MID(Table624[[#This Row],[in binary]],5,4))&amp; BIN2HEX(MID(Table624[[#This Row],[in binary]],9,4))&amp; BIN2HEX(MID(Table624[[#This Row],[in binary]],13,4))</f>
        <v>0000</v>
      </c>
      <c r="J9" s="1"/>
      <c r="K9" s="1"/>
    </row>
    <row r="10" spans="1:11" x14ac:dyDescent="0.2">
      <c r="A10" s="1"/>
      <c r="B10" s="1"/>
      <c r="C10" s="1" t="str">
        <f>DEC2BIN(Table624[[#This Row],[opcode in decimal]],4)</f>
        <v>0000</v>
      </c>
      <c r="D10" s="1"/>
      <c r="E10" s="1" t="str">
        <f>DEC2BIN(Table624[[#This Row],[Rs in decimal]],3)</f>
        <v>000</v>
      </c>
      <c r="F10" s="1"/>
      <c r="G10" s="1" t="str">
        <f>DEC2BIN(Table624[[#This Row],[Immediate ]],9)</f>
        <v>000000000</v>
      </c>
      <c r="H10" s="1" t="str">
        <f>Table624[[#This Row],[opcode in binary]]&amp;Table624[[#This Row],[Rs in binary]]&amp;Table624[[#This Row],[Immeditae in binary]]</f>
        <v>0000000000000000</v>
      </c>
      <c r="I10" s="1" t="str">
        <f>BIN2HEX(MID(Table624[[#This Row],[in binary]],1,4))&amp; BIN2HEX(MID(Table624[[#This Row],[in binary]],5,4))&amp; BIN2HEX(MID(Table624[[#This Row],[in binary]],9,4))&amp; BIN2HEX(MID(Table624[[#This Row],[in binary]],13,4))</f>
        <v>0000</v>
      </c>
      <c r="J10" s="1"/>
      <c r="K10" s="1"/>
    </row>
    <row r="11" spans="1:11" x14ac:dyDescent="0.2">
      <c r="A11" s="1"/>
      <c r="B11" s="1"/>
      <c r="C11" s="1" t="str">
        <f>DEC2BIN(Table624[[#This Row],[opcode in decimal]],4)</f>
        <v>0000</v>
      </c>
      <c r="D11" s="1"/>
      <c r="E11" s="1" t="str">
        <f>DEC2BIN(Table624[[#This Row],[Rs in decimal]],3)</f>
        <v>000</v>
      </c>
      <c r="F11" s="1"/>
      <c r="G11" s="1" t="str">
        <f>DEC2BIN(Table624[[#This Row],[Immediate ]],9)</f>
        <v>000000000</v>
      </c>
      <c r="H11" s="1" t="str">
        <f>Table624[[#This Row],[opcode in binary]]&amp;Table624[[#This Row],[Rs in binary]]&amp;Table624[[#This Row],[Immeditae in binary]]</f>
        <v>0000000000000000</v>
      </c>
      <c r="I11" s="1" t="str">
        <f>BIN2HEX(MID(Table624[[#This Row],[in binary]],1,4))&amp; BIN2HEX(MID(Table624[[#This Row],[in binary]],5,4))&amp; BIN2HEX(MID(Table624[[#This Row],[in binary]],9,4))&amp; BIN2HEX(MID(Table624[[#This Row],[in binary]],13,4))</f>
        <v>0000</v>
      </c>
      <c r="J11" s="1"/>
      <c r="K11" s="1"/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R-type</vt:lpstr>
      <vt:lpstr>I-type</vt:lpstr>
      <vt:lpstr>J-type</vt:lpstr>
      <vt:lpstr>S-type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Hassouneh</dc:creator>
  <cp:lastModifiedBy>Sarah Hassouneh</cp:lastModifiedBy>
  <dcterms:created xsi:type="dcterms:W3CDTF">2024-01-18T10:29:54Z</dcterms:created>
  <dcterms:modified xsi:type="dcterms:W3CDTF">2024-06-22T11:30:18Z</dcterms:modified>
</cp:coreProperties>
</file>