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4f064757a7ce3f/Documents/"/>
    </mc:Choice>
  </mc:AlternateContent>
  <xr:revisionPtr revIDLastSave="3" documentId="13_ncr:40009_{50166422-01D9-4A4D-B827-2AF774481EB2}" xr6:coauthVersionLast="47" xr6:coauthVersionMax="47" xr10:uidLastSave="{19DC86BF-B7B6-4BD0-B6EC-326998ED4469}"/>
  <bookViews>
    <workbookView xWindow="5376" yWindow="0" windowWidth="17664" windowHeight="13680" xr2:uid="{00000000-000D-0000-FFFF-FFFF00000000}"/>
  </bookViews>
  <sheets>
    <sheet name="Sheet1" sheetId="2" r:id="rId1"/>
  </sheets>
  <definedNames>
    <definedName name="solver_adj" localSheetId="0" hidden="1">Sheet1!$I$3:$M$3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Sheet1!$O$3</definedName>
    <definedName name="solver_lhs2" localSheetId="0" hidden="1">Sheet1!$O$3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Sheet1!$O$151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K134" i="2"/>
  <c r="K151" i="2" s="1"/>
  <c r="K152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4" i="2"/>
  <c r="N136" i="2" s="1"/>
  <c r="M131" i="2"/>
  <c r="M5" i="2"/>
  <c r="M6" i="2"/>
  <c r="M7" i="2"/>
  <c r="M8" i="2"/>
  <c r="M9" i="2"/>
  <c r="M133" i="2" s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4" i="2"/>
  <c r="M136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4" i="2"/>
  <c r="L136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4" i="2"/>
  <c r="K137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4" i="2"/>
  <c r="J137" i="2" s="1"/>
  <c r="I131" i="2"/>
  <c r="O131" i="2" s="1"/>
  <c r="I63" i="2"/>
  <c r="O63" i="2" s="1"/>
  <c r="I16" i="2"/>
  <c r="O16" i="2" s="1"/>
  <c r="I5" i="2"/>
  <c r="O5" i="2" s="1"/>
  <c r="I6" i="2"/>
  <c r="O6" i="2" s="1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I28" i="2"/>
  <c r="O28" i="2" s="1"/>
  <c r="I29" i="2"/>
  <c r="O29" i="2" s="1"/>
  <c r="I30" i="2"/>
  <c r="O30" i="2" s="1"/>
  <c r="I31" i="2"/>
  <c r="O31" i="2" s="1"/>
  <c r="I32" i="2"/>
  <c r="O32" i="2" s="1"/>
  <c r="I33" i="2"/>
  <c r="O33" i="2" s="1"/>
  <c r="I34" i="2"/>
  <c r="O34" i="2" s="1"/>
  <c r="I35" i="2"/>
  <c r="O35" i="2" s="1"/>
  <c r="I36" i="2"/>
  <c r="O36" i="2" s="1"/>
  <c r="I37" i="2"/>
  <c r="O37" i="2" s="1"/>
  <c r="I38" i="2"/>
  <c r="O38" i="2" s="1"/>
  <c r="I39" i="2"/>
  <c r="O39" i="2" s="1"/>
  <c r="I40" i="2"/>
  <c r="O40" i="2" s="1"/>
  <c r="I41" i="2"/>
  <c r="O41" i="2" s="1"/>
  <c r="I42" i="2"/>
  <c r="O42" i="2" s="1"/>
  <c r="I43" i="2"/>
  <c r="O43" i="2" s="1"/>
  <c r="I44" i="2"/>
  <c r="O44" i="2" s="1"/>
  <c r="I45" i="2"/>
  <c r="O45" i="2" s="1"/>
  <c r="I46" i="2"/>
  <c r="O46" i="2" s="1"/>
  <c r="I47" i="2"/>
  <c r="O47" i="2" s="1"/>
  <c r="I48" i="2"/>
  <c r="O48" i="2" s="1"/>
  <c r="I49" i="2"/>
  <c r="O49" i="2" s="1"/>
  <c r="I50" i="2"/>
  <c r="O50" i="2" s="1"/>
  <c r="I51" i="2"/>
  <c r="O51" i="2" s="1"/>
  <c r="I52" i="2"/>
  <c r="O52" i="2" s="1"/>
  <c r="I53" i="2"/>
  <c r="O53" i="2" s="1"/>
  <c r="I54" i="2"/>
  <c r="O54" i="2" s="1"/>
  <c r="I55" i="2"/>
  <c r="O55" i="2" s="1"/>
  <c r="I56" i="2"/>
  <c r="O56" i="2" s="1"/>
  <c r="I57" i="2"/>
  <c r="O57" i="2" s="1"/>
  <c r="I58" i="2"/>
  <c r="O58" i="2" s="1"/>
  <c r="I59" i="2"/>
  <c r="O59" i="2" s="1"/>
  <c r="I60" i="2"/>
  <c r="O60" i="2" s="1"/>
  <c r="I61" i="2"/>
  <c r="O61" i="2" s="1"/>
  <c r="I62" i="2"/>
  <c r="O62" i="2" s="1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I75" i="2"/>
  <c r="O75" i="2" s="1"/>
  <c r="I76" i="2"/>
  <c r="O76" i="2" s="1"/>
  <c r="I77" i="2"/>
  <c r="O77" i="2" s="1"/>
  <c r="I78" i="2"/>
  <c r="O78" i="2" s="1"/>
  <c r="I79" i="2"/>
  <c r="O79" i="2" s="1"/>
  <c r="I80" i="2"/>
  <c r="O80" i="2" s="1"/>
  <c r="I81" i="2"/>
  <c r="O81" i="2" s="1"/>
  <c r="I82" i="2"/>
  <c r="O82" i="2" s="1"/>
  <c r="I83" i="2"/>
  <c r="O83" i="2" s="1"/>
  <c r="I84" i="2"/>
  <c r="O84" i="2" s="1"/>
  <c r="I85" i="2"/>
  <c r="O85" i="2" s="1"/>
  <c r="I86" i="2"/>
  <c r="O86" i="2" s="1"/>
  <c r="I87" i="2"/>
  <c r="O87" i="2" s="1"/>
  <c r="I88" i="2"/>
  <c r="O88" i="2" s="1"/>
  <c r="I89" i="2"/>
  <c r="O89" i="2" s="1"/>
  <c r="I90" i="2"/>
  <c r="O90" i="2" s="1"/>
  <c r="I91" i="2"/>
  <c r="O91" i="2" s="1"/>
  <c r="I92" i="2"/>
  <c r="O92" i="2" s="1"/>
  <c r="I93" i="2"/>
  <c r="O93" i="2" s="1"/>
  <c r="I94" i="2"/>
  <c r="O94" i="2" s="1"/>
  <c r="I95" i="2"/>
  <c r="O95" i="2" s="1"/>
  <c r="I96" i="2"/>
  <c r="O96" i="2" s="1"/>
  <c r="I97" i="2"/>
  <c r="O97" i="2" s="1"/>
  <c r="I98" i="2"/>
  <c r="O98" i="2" s="1"/>
  <c r="I99" i="2"/>
  <c r="O99" i="2" s="1"/>
  <c r="I100" i="2"/>
  <c r="O100" i="2" s="1"/>
  <c r="I101" i="2"/>
  <c r="O101" i="2" s="1"/>
  <c r="I102" i="2"/>
  <c r="O102" i="2" s="1"/>
  <c r="I103" i="2"/>
  <c r="O103" i="2" s="1"/>
  <c r="I104" i="2"/>
  <c r="O104" i="2" s="1"/>
  <c r="I105" i="2"/>
  <c r="O105" i="2" s="1"/>
  <c r="I106" i="2"/>
  <c r="O106" i="2" s="1"/>
  <c r="I107" i="2"/>
  <c r="O107" i="2" s="1"/>
  <c r="I108" i="2"/>
  <c r="O108" i="2" s="1"/>
  <c r="I109" i="2"/>
  <c r="O109" i="2" s="1"/>
  <c r="I110" i="2"/>
  <c r="O110" i="2" s="1"/>
  <c r="I111" i="2"/>
  <c r="O111" i="2" s="1"/>
  <c r="I112" i="2"/>
  <c r="O112" i="2" s="1"/>
  <c r="I113" i="2"/>
  <c r="O113" i="2" s="1"/>
  <c r="I114" i="2"/>
  <c r="O114" i="2" s="1"/>
  <c r="I115" i="2"/>
  <c r="O115" i="2" s="1"/>
  <c r="I116" i="2"/>
  <c r="O116" i="2" s="1"/>
  <c r="I117" i="2"/>
  <c r="O117" i="2" s="1"/>
  <c r="I118" i="2"/>
  <c r="O118" i="2" s="1"/>
  <c r="I119" i="2"/>
  <c r="O119" i="2" s="1"/>
  <c r="I120" i="2"/>
  <c r="O120" i="2" s="1"/>
  <c r="I121" i="2"/>
  <c r="O121" i="2" s="1"/>
  <c r="I122" i="2"/>
  <c r="O122" i="2" s="1"/>
  <c r="I123" i="2"/>
  <c r="O123" i="2" s="1"/>
  <c r="I124" i="2"/>
  <c r="O124" i="2" s="1"/>
  <c r="I125" i="2"/>
  <c r="O125" i="2" s="1"/>
  <c r="I126" i="2"/>
  <c r="O126" i="2" s="1"/>
  <c r="I127" i="2"/>
  <c r="O127" i="2" s="1"/>
  <c r="I128" i="2"/>
  <c r="O128" i="2" s="1"/>
  <c r="I129" i="2"/>
  <c r="O129" i="2" s="1"/>
  <c r="I130" i="2"/>
  <c r="O130" i="2" s="1"/>
  <c r="I4" i="2"/>
  <c r="O4" i="2" s="1"/>
  <c r="K133" i="2" l="1"/>
  <c r="K150" i="2" s="1"/>
  <c r="K136" i="2"/>
  <c r="J133" i="2"/>
  <c r="J136" i="2"/>
  <c r="I134" i="2"/>
  <c r="K135" i="2"/>
  <c r="K143" i="2" s="1"/>
  <c r="I137" i="2"/>
  <c r="P137" i="2" s="1"/>
  <c r="N134" i="2"/>
  <c r="N151" i="2" s="1"/>
  <c r="N152" i="2" s="1"/>
  <c r="N137" i="2"/>
  <c r="I133" i="2"/>
  <c r="M134" i="2"/>
  <c r="I136" i="2"/>
  <c r="P136" i="2" s="1"/>
  <c r="M137" i="2"/>
  <c r="N133" i="2"/>
  <c r="N139" i="2" s="1"/>
  <c r="L134" i="2"/>
  <c r="L135" i="2" s="1"/>
  <c r="L143" i="2" s="1"/>
  <c r="L137" i="2"/>
  <c r="L133" i="2"/>
  <c r="L150" i="2" s="1"/>
  <c r="J134" i="2"/>
  <c r="O134" i="2"/>
  <c r="O151" i="2" s="1"/>
  <c r="O136" i="2"/>
  <c r="K139" i="2"/>
  <c r="O137" i="2"/>
  <c r="N150" i="2"/>
  <c r="N135" i="2"/>
  <c r="O141" i="2" s="1"/>
  <c r="M150" i="2"/>
  <c r="O133" i="2"/>
  <c r="I150" i="2"/>
  <c r="I151" i="2" l="1"/>
  <c r="I152" i="2" s="1"/>
  <c r="I135" i="2"/>
  <c r="M151" i="2"/>
  <c r="M152" i="2" s="1"/>
  <c r="M135" i="2"/>
  <c r="M143" i="2" s="1"/>
  <c r="J139" i="2"/>
  <c r="J150" i="2"/>
  <c r="J151" i="2"/>
  <c r="J152" i="2" s="1"/>
  <c r="J135" i="2"/>
  <c r="J143" i="2" s="1"/>
  <c r="P133" i="2"/>
  <c r="I139" i="2"/>
  <c r="L151" i="2"/>
  <c r="L152" i="2" s="1"/>
  <c r="L139" i="2"/>
  <c r="P134" i="2"/>
  <c r="M139" i="2"/>
  <c r="O139" i="2"/>
  <c r="O150" i="2"/>
  <c r="O144" i="2"/>
  <c r="O155" i="2"/>
  <c r="N141" i="2"/>
  <c r="M141" i="2"/>
  <c r="I141" i="2"/>
  <c r="L141" i="2"/>
  <c r="N143" i="2"/>
  <c r="J141" i="2"/>
  <c r="K141" i="2"/>
  <c r="O135" i="2"/>
  <c r="O143" i="2" s="1"/>
  <c r="O152" i="2"/>
  <c r="I143" i="2" l="1"/>
  <c r="P135" i="2"/>
  <c r="O145" i="2"/>
  <c r="O158" i="2"/>
  <c r="I155" i="2"/>
  <c r="I158" i="2" s="1"/>
  <c r="I144" i="2"/>
  <c r="N144" i="2"/>
  <c r="N146" i="2" s="1"/>
  <c r="N147" i="2" s="1"/>
  <c r="N155" i="2"/>
  <c r="N158" i="2" s="1"/>
  <c r="M144" i="2"/>
  <c r="M155" i="2"/>
  <c r="M158" i="2" s="1"/>
  <c r="L155" i="2"/>
  <c r="L158" i="2" s="1"/>
  <c r="L144" i="2"/>
  <c r="O146" i="2"/>
  <c r="O147" i="2" s="1"/>
  <c r="J155" i="2"/>
  <c r="J158" i="2" s="1"/>
  <c r="J144" i="2"/>
  <c r="K144" i="2"/>
  <c r="K155" i="2"/>
  <c r="K158" i="2" s="1"/>
  <c r="N145" i="2" l="1"/>
  <c r="M146" i="2"/>
  <c r="M147" i="2" s="1"/>
  <c r="M145" i="2"/>
  <c r="K146" i="2"/>
  <c r="K147" i="2" s="1"/>
  <c r="K145" i="2"/>
  <c r="J146" i="2"/>
  <c r="J147" i="2" s="1"/>
  <c r="J145" i="2"/>
  <c r="L146" i="2"/>
  <c r="L147" i="2" s="1"/>
  <c r="L145" i="2"/>
  <c r="I146" i="2"/>
  <c r="I145" i="2"/>
  <c r="I147" i="2" l="1"/>
  <c r="P147" i="2" s="1"/>
  <c r="P146" i="2"/>
</calcChain>
</file>

<file path=xl/sharedStrings.xml><?xml version="1.0" encoding="utf-8"?>
<sst xmlns="http://schemas.openxmlformats.org/spreadsheetml/2006/main" count="36" uniqueCount="30">
  <si>
    <t>Date</t>
  </si>
  <si>
    <t>NFLX</t>
  </si>
  <si>
    <t>NVDA</t>
  </si>
  <si>
    <t>PFE</t>
  </si>
  <si>
    <t>LUV</t>
  </si>
  <si>
    <t>WMT</t>
  </si>
  <si>
    <t>^RUI</t>
  </si>
  <si>
    <t>Average Return</t>
  </si>
  <si>
    <t>StDev</t>
  </si>
  <si>
    <t>Variance</t>
  </si>
  <si>
    <t>Skew</t>
  </si>
  <si>
    <t>Kurt</t>
  </si>
  <si>
    <t>VaR (monthly)</t>
  </si>
  <si>
    <t>Beta</t>
  </si>
  <si>
    <t xml:space="preserve">Total Risk </t>
  </si>
  <si>
    <t>Systematic Risk</t>
  </si>
  <si>
    <t>Firm Risk</t>
  </si>
  <si>
    <t>%Syst Risk</t>
  </si>
  <si>
    <t>%Firm Risk</t>
  </si>
  <si>
    <t>Portfolio</t>
  </si>
  <si>
    <t>Annualize</t>
  </si>
  <si>
    <t>E[ret]</t>
  </si>
  <si>
    <t>E[SD]</t>
  </si>
  <si>
    <t>E[Var]</t>
  </si>
  <si>
    <t>Avg[ret]</t>
  </si>
  <si>
    <t>CAPM</t>
  </si>
  <si>
    <t>Optimization Maximize Returns and Minimize Risk (Max the Sharpe Ratio)</t>
  </si>
  <si>
    <t>Sharpe Ratio</t>
  </si>
  <si>
    <t>Optimal Portfolio</t>
  </si>
  <si>
    <t>(maxes Sharpe)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</si>
</sst>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0" fontId="16" fillId="33" borderId="0" xfId="0" applyFont="1" applyFill="1"/>
    <xf numFmtId="0" fontId="0" fillId="33" borderId="0" xfId="0" applyFill="1"/>
    <xf numFmtId="10" fontId="0" fillId="33" borderId="0" xfId="1" applyNumberFormat="1" applyFont="1" applyFill="1"/>
    <xf numFmtId="10" fontId="0" fillId="33" borderId="0" xfId="0" applyNumberFormat="1" applyFill="1"/>
    <xf numFmtId="164" fontId="0" fillId="33" borderId="0" xfId="1" applyNumberFormat="1" applyFont="1" applyFill="1"/>
    <xf numFmtId="166" fontId="0" fillId="0" borderId="0" xfId="0" applyNumberFormat="1"/>
    <xf numFmtId="2" fontId="0" fillId="0" borderId="0" xfId="0" applyNumberFormat="1"/>
    <xf numFmtId="165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9" fontId="0" fillId="34" borderId="0" xfId="0" applyNumberFormat="1" applyFill="1"/>
    <xf numFmtId="166" fontId="0" fillId="35" borderId="0" xfId="0" applyNumberFormat="1" applyFill="1"/>
    <xf numFmtId="10" fontId="0" fillId="35" borderId="0" xfId="1" applyNumberFormat="1" applyFont="1" applyFill="1"/>
    <xf numFmtId="166" fontId="0" fillId="33" borderId="0" xfId="0" applyNumberFormat="1" applyFill="1"/>
    <xf numFmtId="164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tabSelected="1" workbookViewId="0">
      <selection activeCell="T156" sqref="T156"/>
    </sheetView>
  </sheetViews>
  <sheetFormatPr defaultRowHeight="14.4" x14ac:dyDescent="0.3"/>
  <cols>
    <col min="1" max="1" width="15.21875" customWidth="1"/>
    <col min="2" max="6" width="8.88671875" hidden="1" customWidth="1"/>
    <col min="7" max="8" width="8.77734375" hidden="1" customWidth="1"/>
    <col min="9" max="9" width="11.44140625" bestFit="1" customWidth="1"/>
    <col min="10" max="12" width="9.5546875" bestFit="1" customWidth="1"/>
    <col min="13" max="13" width="12.109375" bestFit="1" customWidth="1"/>
    <col min="14" max="14" width="10.5546875" style="7" bestFit="1" customWidth="1"/>
    <col min="15" max="15" width="10.5546875" bestFit="1" customWidth="1"/>
  </cols>
  <sheetData>
    <row r="1" spans="1:16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6" t="s">
        <v>6</v>
      </c>
      <c r="O1" s="2" t="s">
        <v>19</v>
      </c>
    </row>
    <row r="2" spans="1:16" x14ac:dyDescent="0.3">
      <c r="A2" s="1"/>
    </row>
    <row r="3" spans="1:16" x14ac:dyDescent="0.3">
      <c r="A3" s="1">
        <v>41275</v>
      </c>
      <c r="B3">
        <v>23.605715</v>
      </c>
      <c r="C3">
        <v>2.8300510000000001</v>
      </c>
      <c r="D3">
        <v>17.543220999999999</v>
      </c>
      <c r="E3">
        <v>10.247534</v>
      </c>
      <c r="F3">
        <v>55.386142999999997</v>
      </c>
      <c r="G3">
        <v>831.73999000000003</v>
      </c>
      <c r="I3" s="20">
        <v>9.850581323755403E-2</v>
      </c>
      <c r="J3" s="20">
        <v>0.14736724704732751</v>
      </c>
      <c r="K3" s="20">
        <v>0.28858504913900007</v>
      </c>
      <c r="L3" s="20">
        <v>0.23797590074426866</v>
      </c>
      <c r="M3" s="20">
        <v>0.22756598983184961</v>
      </c>
      <c r="N3" s="15"/>
      <c r="O3" s="16">
        <f>+SUM(I3:M3)</f>
        <v>0.99999999999999989</v>
      </c>
    </row>
    <row r="4" spans="1:16" x14ac:dyDescent="0.3">
      <c r="A4" s="1">
        <v>41306</v>
      </c>
      <c r="B4">
        <v>26.868569999999998</v>
      </c>
      <c r="C4">
        <v>2.9223859999999999</v>
      </c>
      <c r="D4">
        <v>17.754923000000002</v>
      </c>
      <c r="E4">
        <v>10.695467000000001</v>
      </c>
      <c r="F4">
        <v>56.043334999999999</v>
      </c>
      <c r="G4">
        <v>840.96997099999999</v>
      </c>
      <c r="I4" s="4">
        <f t="shared" ref="I4:N4" si="0">+LN(B4/B3)</f>
        <v>0.12946835827536779</v>
      </c>
      <c r="J4" s="4">
        <f t="shared" si="0"/>
        <v>3.2105673210198596E-2</v>
      </c>
      <c r="K4" s="4">
        <f t="shared" si="0"/>
        <v>1.1995222094132467E-2</v>
      </c>
      <c r="L4" s="4">
        <f t="shared" si="0"/>
        <v>4.2782915571949479E-2</v>
      </c>
      <c r="M4" s="4">
        <f t="shared" si="0"/>
        <v>1.1795794648985333E-2</v>
      </c>
      <c r="N4" s="8">
        <f t="shared" si="0"/>
        <v>1.103607307352083E-2</v>
      </c>
      <c r="O4" s="4">
        <f>+SUMPRODUCT($I$3:$M$3,I4:M4)</f>
        <v>3.3811976908352907E-2</v>
      </c>
      <c r="P4" s="5"/>
    </row>
    <row r="5" spans="1:16" x14ac:dyDescent="0.3">
      <c r="A5" s="1">
        <v>41334</v>
      </c>
      <c r="B5">
        <v>27.040001</v>
      </c>
      <c r="C5">
        <v>2.979797</v>
      </c>
      <c r="D5">
        <v>18.721491</v>
      </c>
      <c r="E5">
        <v>12.322637</v>
      </c>
      <c r="F5">
        <v>59.250098999999999</v>
      </c>
      <c r="G5">
        <v>872.10998500000005</v>
      </c>
      <c r="I5" s="4">
        <f t="shared" ref="I5:I36" si="1">+LN(B5/B4)</f>
        <v>6.3600861493761417E-3</v>
      </c>
      <c r="J5" s="4">
        <f t="shared" ref="J5:J68" si="2">+LN(C5/C4)</f>
        <v>1.9454771487238051E-2</v>
      </c>
      <c r="K5" s="4">
        <f t="shared" ref="K5:K68" si="3">+LN(D5/D4)</f>
        <v>5.3009285734540799E-2</v>
      </c>
      <c r="L5" s="4">
        <f t="shared" ref="L5:L68" si="4">+LN(E5/E4)</f>
        <v>0.14161797056418957</v>
      </c>
      <c r="M5" s="4">
        <f t="shared" ref="M5:M68" si="5">+LN(F5/F4)</f>
        <v>5.5642220138301328E-2</v>
      </c>
      <c r="N5" s="8">
        <f t="shared" ref="N5:N68" si="6">+LN(G5/G4)</f>
        <v>3.6359592509026498E-2</v>
      </c>
      <c r="O5" s="4">
        <f t="shared" ref="O5:O68" si="7">+SUMPRODUCT($I$3:$M$3,I5:M5)</f>
        <v>6.5155129911742618E-2</v>
      </c>
    </row>
    <row r="6" spans="1:16" x14ac:dyDescent="0.3">
      <c r="A6" s="1">
        <v>41365</v>
      </c>
      <c r="B6">
        <v>30.867144</v>
      </c>
      <c r="C6">
        <v>3.198115</v>
      </c>
      <c r="D6">
        <v>18.857714000000001</v>
      </c>
      <c r="E6">
        <v>12.534160999999999</v>
      </c>
      <c r="F6">
        <v>61.935417000000001</v>
      </c>
      <c r="G6">
        <v>886.89001499999995</v>
      </c>
      <c r="I6" s="4">
        <f t="shared" si="1"/>
        <v>0.13237502907029183</v>
      </c>
      <c r="J6" s="4">
        <f t="shared" si="2"/>
        <v>7.070639634858597E-2</v>
      </c>
      <c r="K6" s="4">
        <f t="shared" si="3"/>
        <v>7.2499456375221018E-3</v>
      </c>
      <c r="L6" s="4">
        <f t="shared" si="4"/>
        <v>1.701981937201864E-2</v>
      </c>
      <c r="M6" s="4">
        <f t="shared" si="5"/>
        <v>4.4324729948677657E-2</v>
      </c>
      <c r="N6" s="8">
        <f t="shared" si="6"/>
        <v>1.6805432461082404E-2</v>
      </c>
      <c r="O6" s="4">
        <f t="shared" si="7"/>
        <v>3.9688850677862819E-2</v>
      </c>
    </row>
    <row r="7" spans="1:16" x14ac:dyDescent="0.3">
      <c r="A7" s="1">
        <v>41395</v>
      </c>
      <c r="B7">
        <v>32.321429999999999</v>
      </c>
      <c r="C7">
        <v>3.3606919999999998</v>
      </c>
      <c r="D7">
        <v>17.664114000000001</v>
      </c>
      <c r="E7">
        <v>12.964161000000001</v>
      </c>
      <c r="F7">
        <v>59.640338999999997</v>
      </c>
      <c r="G7">
        <v>904.44000200000005</v>
      </c>
      <c r="I7" s="4">
        <f t="shared" si="1"/>
        <v>4.6038160496313305E-2</v>
      </c>
      <c r="J7" s="4">
        <f t="shared" si="2"/>
        <v>4.9585331410582668E-2</v>
      </c>
      <c r="K7" s="4">
        <f t="shared" si="3"/>
        <v>-6.5386937072969983E-2</v>
      </c>
      <c r="L7" s="4">
        <f t="shared" si="4"/>
        <v>3.3730907427245709E-2</v>
      </c>
      <c r="M7" s="4">
        <f t="shared" si="5"/>
        <v>-3.7760006863587207E-2</v>
      </c>
      <c r="N7" s="8">
        <f t="shared" si="6"/>
        <v>1.9594991851141476E-2</v>
      </c>
      <c r="O7" s="4">
        <f t="shared" si="7"/>
        <v>-7.5931624847437457E-3</v>
      </c>
    </row>
    <row r="8" spans="1:16" x14ac:dyDescent="0.3">
      <c r="A8" s="1">
        <v>41426</v>
      </c>
      <c r="B8">
        <v>30.155714</v>
      </c>
      <c r="C8">
        <v>3.2773870000000001</v>
      </c>
      <c r="D8">
        <v>18.321562</v>
      </c>
      <c r="E8">
        <v>11.793089</v>
      </c>
      <c r="F8">
        <v>59.717457000000003</v>
      </c>
      <c r="G8">
        <v>890.669983</v>
      </c>
      <c r="I8" s="4">
        <f t="shared" si="1"/>
        <v>-6.9356053435582141E-2</v>
      </c>
      <c r="J8" s="4">
        <f t="shared" si="2"/>
        <v>-2.5100446587522817E-2</v>
      </c>
      <c r="K8" s="4">
        <f t="shared" si="3"/>
        <v>3.6543493741912347E-2</v>
      </c>
      <c r="L8" s="4">
        <f t="shared" si="4"/>
        <v>-9.4675022279483392E-2</v>
      </c>
      <c r="M8" s="4">
        <f t="shared" si="5"/>
        <v>1.2922157297729443E-3</v>
      </c>
      <c r="N8" s="8">
        <f t="shared" si="6"/>
        <v>-1.5342000445053528E-2</v>
      </c>
      <c r="O8" s="4">
        <f t="shared" si="7"/>
        <v>-2.2221361575982181E-2</v>
      </c>
    </row>
    <row r="9" spans="1:16" x14ac:dyDescent="0.3">
      <c r="A9" s="1">
        <v>41456</v>
      </c>
      <c r="B9">
        <v>34.925713000000002</v>
      </c>
      <c r="C9">
        <v>3.3707600000000002</v>
      </c>
      <c r="D9">
        <v>19.119575999999999</v>
      </c>
      <c r="E9">
        <v>12.688915</v>
      </c>
      <c r="F9">
        <v>62.483283999999998</v>
      </c>
      <c r="G9">
        <v>937.15997300000004</v>
      </c>
      <c r="I9" s="4">
        <f t="shared" si="1"/>
        <v>0.14684889582198044</v>
      </c>
      <c r="J9" s="4">
        <f t="shared" si="2"/>
        <v>2.8091779663190073E-2</v>
      </c>
      <c r="K9" s="4">
        <f t="shared" si="3"/>
        <v>4.2634114025032997E-2</v>
      </c>
      <c r="L9" s="4">
        <f t="shared" si="4"/>
        <v>7.3215095747736408E-2</v>
      </c>
      <c r="M9" s="4">
        <f t="shared" si="5"/>
        <v>4.5274675254837353E-2</v>
      </c>
      <c r="N9" s="8">
        <f t="shared" si="6"/>
        <v>5.08800271783518E-2</v>
      </c>
      <c r="O9" s="4">
        <f t="shared" si="7"/>
        <v>5.8635250677845391E-2</v>
      </c>
    </row>
    <row r="10" spans="1:16" x14ac:dyDescent="0.3">
      <c r="A10" s="1">
        <v>41487</v>
      </c>
      <c r="B10">
        <v>40.558571000000001</v>
      </c>
      <c r="C10">
        <v>3.4431240000000001</v>
      </c>
      <c r="D10">
        <v>18.602862999999999</v>
      </c>
      <c r="E10">
        <v>11.753074</v>
      </c>
      <c r="F10">
        <v>58.506908000000003</v>
      </c>
      <c r="G10">
        <v>909.28002900000001</v>
      </c>
      <c r="I10" s="4">
        <f t="shared" si="1"/>
        <v>0.14952380679683622</v>
      </c>
      <c r="J10" s="4">
        <f t="shared" si="2"/>
        <v>2.1240960584513937E-2</v>
      </c>
      <c r="K10" s="4">
        <f t="shared" si="3"/>
        <v>-2.7397238040010017E-2</v>
      </c>
      <c r="L10" s="4">
        <f t="shared" si="4"/>
        <v>-7.6613954281239099E-2</v>
      </c>
      <c r="M10" s="4">
        <f t="shared" si="5"/>
        <v>-6.5754232233265195E-2</v>
      </c>
      <c r="N10" s="8">
        <f t="shared" si="6"/>
        <v>-3.0200887145813163E-2</v>
      </c>
      <c r="O10" s="4">
        <f t="shared" si="7"/>
        <v>-2.32429489366257E-2</v>
      </c>
    </row>
    <row r="11" spans="1:16" x14ac:dyDescent="0.3">
      <c r="A11" s="1">
        <v>41518</v>
      </c>
      <c r="B11">
        <v>44.172854999999998</v>
      </c>
      <c r="C11">
        <v>3.6505169999999998</v>
      </c>
      <c r="D11">
        <v>18.945775999999999</v>
      </c>
      <c r="E11">
        <v>13.396717000000001</v>
      </c>
      <c r="F11">
        <v>59.652602999999999</v>
      </c>
      <c r="G11">
        <v>939.5</v>
      </c>
      <c r="I11" s="4">
        <f t="shared" si="1"/>
        <v>8.5363333243924838E-2</v>
      </c>
      <c r="J11" s="4">
        <f t="shared" si="2"/>
        <v>5.8489602588509396E-2</v>
      </c>
      <c r="K11" s="4">
        <f t="shared" si="3"/>
        <v>1.826551070219604E-2</v>
      </c>
      <c r="L11" s="4">
        <f t="shared" si="4"/>
        <v>0.13089485354378372</v>
      </c>
      <c r="M11" s="4">
        <f t="shared" si="5"/>
        <v>1.9392952743142306E-2</v>
      </c>
      <c r="N11" s="8">
        <f t="shared" si="6"/>
        <v>3.2694709411342983E-2</v>
      </c>
      <c r="O11" s="4">
        <f t="shared" si="7"/>
        <v>5.7862386741390714E-2</v>
      </c>
    </row>
    <row r="12" spans="1:16" x14ac:dyDescent="0.3">
      <c r="A12" s="1">
        <v>41548</v>
      </c>
      <c r="B12">
        <v>46.068568999999997</v>
      </c>
      <c r="C12">
        <v>3.5637110000000001</v>
      </c>
      <c r="D12">
        <v>20.238285000000001</v>
      </c>
      <c r="E12">
        <v>15.844192</v>
      </c>
      <c r="F12">
        <v>61.902901</v>
      </c>
      <c r="G12">
        <v>979.67999299999997</v>
      </c>
      <c r="I12" s="4">
        <f t="shared" si="1"/>
        <v>4.2020456886372272E-2</v>
      </c>
      <c r="J12" s="4">
        <f t="shared" si="2"/>
        <v>-2.4066383743198166E-2</v>
      </c>
      <c r="K12" s="4">
        <f t="shared" si="3"/>
        <v>6.5995103320284812E-2</v>
      </c>
      <c r="L12" s="4">
        <f t="shared" si="4"/>
        <v>0.16779332089876509</v>
      </c>
      <c r="M12" s="4">
        <f t="shared" si="5"/>
        <v>3.7029259025641977E-2</v>
      </c>
      <c r="N12" s="8">
        <f t="shared" si="6"/>
        <v>4.1878161730934109E-2</v>
      </c>
      <c r="O12" s="4">
        <f t="shared" si="7"/>
        <v>6.7995229356869691E-2</v>
      </c>
    </row>
    <row r="13" spans="1:16" x14ac:dyDescent="0.3">
      <c r="A13" s="1">
        <v>41579</v>
      </c>
      <c r="B13">
        <v>52.257140999999997</v>
      </c>
      <c r="C13">
        <v>3.6599020000000002</v>
      </c>
      <c r="D13">
        <v>20.924101</v>
      </c>
      <c r="E13">
        <v>17.104738000000001</v>
      </c>
      <c r="F13">
        <v>65.338813999999999</v>
      </c>
      <c r="G13">
        <v>1004.969971</v>
      </c>
      <c r="I13" s="4">
        <f t="shared" si="1"/>
        <v>0.12604563432575769</v>
      </c>
      <c r="J13" s="4">
        <f t="shared" si="2"/>
        <v>2.6633953442231087E-2</v>
      </c>
      <c r="K13" s="4">
        <f t="shared" si="3"/>
        <v>3.3325544862018164E-2</v>
      </c>
      <c r="L13" s="4">
        <f t="shared" si="4"/>
        <v>7.65525033153059E-2</v>
      </c>
      <c r="M13" s="4">
        <f t="shared" si="5"/>
        <v>5.4019210293988283E-2</v>
      </c>
      <c r="N13" s="8">
        <f t="shared" si="6"/>
        <v>2.5486959860327764E-2</v>
      </c>
      <c r="O13" s="4">
        <f t="shared" si="7"/>
        <v>5.6469040103834689E-2</v>
      </c>
    </row>
    <row r="14" spans="1:16" x14ac:dyDescent="0.3">
      <c r="A14" s="1">
        <v>41609</v>
      </c>
      <c r="B14">
        <v>52.595714999999998</v>
      </c>
      <c r="C14">
        <v>3.7787920000000002</v>
      </c>
      <c r="D14">
        <v>20.355091000000002</v>
      </c>
      <c r="E14">
        <v>17.334758999999998</v>
      </c>
      <c r="F14">
        <v>63.467593999999998</v>
      </c>
      <c r="G14">
        <v>1030.3599850000001</v>
      </c>
      <c r="I14" s="4">
        <f t="shared" si="1"/>
        <v>6.4581011840694159E-3</v>
      </c>
      <c r="J14" s="4">
        <f t="shared" si="2"/>
        <v>3.1968010737889421E-2</v>
      </c>
      <c r="K14" s="4">
        <f t="shared" si="3"/>
        <v>-2.7570599898659745E-2</v>
      </c>
      <c r="L14" s="4">
        <f t="shared" si="4"/>
        <v>1.3358175377438159E-2</v>
      </c>
      <c r="M14" s="4">
        <f t="shared" si="5"/>
        <v>-2.9056809872180171E-2</v>
      </c>
      <c r="N14" s="8">
        <f t="shared" si="6"/>
        <v>2.4950579718001492E-2</v>
      </c>
      <c r="O14" s="4">
        <f t="shared" si="7"/>
        <v>-6.0426825635898794E-3</v>
      </c>
    </row>
    <row r="15" spans="1:16" hidden="1" x14ac:dyDescent="0.3">
      <c r="A15" s="1">
        <v>41640</v>
      </c>
      <c r="B15">
        <v>58.475715999999998</v>
      </c>
      <c r="C15">
        <v>3.7033109999999998</v>
      </c>
      <c r="D15">
        <v>20.202244</v>
      </c>
      <c r="E15">
        <v>19.317948999999999</v>
      </c>
      <c r="F15">
        <v>60.583961000000002</v>
      </c>
      <c r="G15">
        <v>996.47997999999995</v>
      </c>
      <c r="I15" s="4">
        <f t="shared" si="1"/>
        <v>0.10597690439725616</v>
      </c>
      <c r="J15" s="4">
        <f t="shared" si="2"/>
        <v>-2.0177097474213351E-2</v>
      </c>
      <c r="K15" s="4">
        <f t="shared" si="3"/>
        <v>-7.5373652448500333E-3</v>
      </c>
      <c r="L15" s="4">
        <f t="shared" si="4"/>
        <v>0.10832098719780024</v>
      </c>
      <c r="M15" s="4">
        <f t="shared" si="5"/>
        <v>-4.6499256849953242E-2</v>
      </c>
      <c r="N15" s="8">
        <f t="shared" si="6"/>
        <v>-3.3434471027853366E-2</v>
      </c>
      <c r="O15" s="4">
        <f t="shared" si="7"/>
        <v>2.0486862010706069E-2</v>
      </c>
    </row>
    <row r="16" spans="1:16" hidden="1" x14ac:dyDescent="0.3">
      <c r="A16" s="1">
        <v>41671</v>
      </c>
      <c r="B16">
        <v>63.661430000000003</v>
      </c>
      <c r="C16">
        <v>4.3354679999999997</v>
      </c>
      <c r="D16">
        <v>21.338619000000001</v>
      </c>
      <c r="E16">
        <v>20.691879</v>
      </c>
      <c r="F16">
        <v>60.600178</v>
      </c>
      <c r="G16">
        <v>1041.3599850000001</v>
      </c>
      <c r="I16" s="4">
        <f t="shared" si="1"/>
        <v>8.496732774256395E-2</v>
      </c>
      <c r="J16" s="4">
        <f t="shared" si="2"/>
        <v>0.15760227852073239</v>
      </c>
      <c r="K16" s="4">
        <f t="shared" si="3"/>
        <v>5.4724842281596797E-2</v>
      </c>
      <c r="L16" s="4">
        <f t="shared" si="4"/>
        <v>6.8706640724801718E-2</v>
      </c>
      <c r="M16" s="4">
        <f t="shared" si="5"/>
        <v>2.6764228768923361E-4</v>
      </c>
      <c r="N16" s="8">
        <f t="shared" si="6"/>
        <v>4.4053766619034415E-2</v>
      </c>
      <c r="O16" s="4">
        <f t="shared" si="7"/>
        <v>6.3799391926564572E-2</v>
      </c>
    </row>
    <row r="17" spans="1:15" hidden="1" x14ac:dyDescent="0.3">
      <c r="A17" s="1">
        <v>41699</v>
      </c>
      <c r="B17">
        <v>50.290000999999997</v>
      </c>
      <c r="C17">
        <v>4.2436800000000003</v>
      </c>
      <c r="D17">
        <v>21.523256</v>
      </c>
      <c r="E17">
        <v>21.770733</v>
      </c>
      <c r="F17">
        <v>62.003647000000001</v>
      </c>
      <c r="G17">
        <v>1046.420044</v>
      </c>
      <c r="I17" s="4">
        <f t="shared" si="1"/>
        <v>-0.23577261461825325</v>
      </c>
      <c r="J17" s="4">
        <f t="shared" si="2"/>
        <v>-2.1398745539449666E-2</v>
      </c>
      <c r="K17" s="4">
        <f t="shared" si="3"/>
        <v>8.615495336237242E-3</v>
      </c>
      <c r="L17" s="4">
        <f t="shared" si="4"/>
        <v>5.0825240414387018E-2</v>
      </c>
      <c r="M17" s="4">
        <f t="shared" si="5"/>
        <v>2.2895375531072248E-2</v>
      </c>
      <c r="N17" s="8">
        <f t="shared" si="6"/>
        <v>4.8473199642881841E-3</v>
      </c>
      <c r="O17" s="4">
        <f t="shared" si="7"/>
        <v>-6.586753054107458E-3</v>
      </c>
    </row>
    <row r="18" spans="1:15" hidden="1" x14ac:dyDescent="0.3">
      <c r="A18" s="1">
        <v>41730</v>
      </c>
      <c r="B18">
        <v>46.005713999999998</v>
      </c>
      <c r="C18">
        <v>4.3763690000000004</v>
      </c>
      <c r="D18">
        <v>20.960384000000001</v>
      </c>
      <c r="E18">
        <v>22.327155999999999</v>
      </c>
      <c r="F18">
        <v>65.081710999999999</v>
      </c>
      <c r="G18">
        <v>1050.1999510000001</v>
      </c>
      <c r="I18" s="4">
        <f t="shared" si="1"/>
        <v>-8.9040663902484107E-2</v>
      </c>
      <c r="J18" s="4">
        <f t="shared" si="2"/>
        <v>3.078856780436073E-2</v>
      </c>
      <c r="K18" s="4">
        <f t="shared" si="3"/>
        <v>-2.6499845068257848E-2</v>
      </c>
      <c r="L18" s="4">
        <f t="shared" si="4"/>
        <v>2.5237150579960829E-2</v>
      </c>
      <c r="M18" s="4">
        <f t="shared" si="5"/>
        <v>4.8450366828600398E-2</v>
      </c>
      <c r="N18" s="8">
        <f t="shared" si="6"/>
        <v>3.6057188277258778E-3</v>
      </c>
      <c r="O18" s="4">
        <f t="shared" si="7"/>
        <v>5.1502337042852054E-3</v>
      </c>
    </row>
    <row r="19" spans="1:15" hidden="1" x14ac:dyDescent="0.3">
      <c r="A19" s="1">
        <v>41760</v>
      </c>
      <c r="B19">
        <v>59.689999</v>
      </c>
      <c r="C19">
        <v>4.5019489999999998</v>
      </c>
      <c r="D19">
        <v>19.854744</v>
      </c>
      <c r="E19">
        <v>24.433315</v>
      </c>
      <c r="F19">
        <v>62.681258999999997</v>
      </c>
      <c r="G19">
        <v>1071.959961</v>
      </c>
      <c r="I19" s="4">
        <f t="shared" si="1"/>
        <v>0.26039887926127542</v>
      </c>
      <c r="J19" s="4">
        <f t="shared" si="2"/>
        <v>2.8291028974013078E-2</v>
      </c>
      <c r="K19" s="4">
        <f t="shared" si="3"/>
        <v>-5.4191208873328352E-2</v>
      </c>
      <c r="L19" s="4">
        <f t="shared" si="4"/>
        <v>9.0143874435229088E-2</v>
      </c>
      <c r="M19" s="4">
        <f t="shared" si="5"/>
        <v>-3.758106928637852E-2</v>
      </c>
      <c r="N19" s="8">
        <f t="shared" si="6"/>
        <v>2.0508136573814353E-2</v>
      </c>
      <c r="O19" s="4">
        <f t="shared" si="7"/>
        <v>2.7081098232412636E-2</v>
      </c>
    </row>
    <row r="20" spans="1:15" hidden="1" x14ac:dyDescent="0.3">
      <c r="A20" s="1">
        <v>41791</v>
      </c>
      <c r="B20">
        <v>62.942855999999999</v>
      </c>
      <c r="C20">
        <v>4.4131879999999999</v>
      </c>
      <c r="D20">
        <v>20.06551</v>
      </c>
      <c r="E20">
        <v>24.812059000000001</v>
      </c>
      <c r="F20">
        <v>61.672718000000003</v>
      </c>
      <c r="G20">
        <v>1094.589966</v>
      </c>
      <c r="I20" s="4">
        <f t="shared" si="1"/>
        <v>5.3062781728537303E-2</v>
      </c>
      <c r="J20" s="4">
        <f t="shared" si="2"/>
        <v>-1.9913083336904766E-2</v>
      </c>
      <c r="K20" s="4">
        <f t="shared" si="3"/>
        <v>1.0559449766955078E-2</v>
      </c>
      <c r="L20" s="4">
        <f t="shared" si="4"/>
        <v>1.5382215106563717E-2</v>
      </c>
      <c r="M20" s="4">
        <f t="shared" si="5"/>
        <v>-1.6220842112440601E-2</v>
      </c>
      <c r="N20" s="8">
        <f t="shared" si="6"/>
        <v>2.0891120729080077E-2</v>
      </c>
      <c r="O20" s="4">
        <f t="shared" si="7"/>
        <v>5.3090400293131605E-3</v>
      </c>
    </row>
    <row r="21" spans="1:15" hidden="1" x14ac:dyDescent="0.3">
      <c r="A21" s="1">
        <v>41821</v>
      </c>
      <c r="B21">
        <v>60.388573000000001</v>
      </c>
      <c r="C21">
        <v>4.1656310000000003</v>
      </c>
      <c r="D21">
        <v>19.402972999999999</v>
      </c>
      <c r="E21">
        <v>26.183181999999999</v>
      </c>
      <c r="F21">
        <v>60.448630999999999</v>
      </c>
      <c r="G21">
        <v>1075.599976</v>
      </c>
      <c r="I21" s="4">
        <f t="shared" si="1"/>
        <v>-4.1427368855270756E-2</v>
      </c>
      <c r="J21" s="4">
        <f t="shared" si="2"/>
        <v>-5.7729566040946784E-2</v>
      </c>
      <c r="K21" s="4">
        <f t="shared" si="3"/>
        <v>-3.3576119038558679E-2</v>
      </c>
      <c r="L21" s="4">
        <f t="shared" si="4"/>
        <v>5.3787511268987571E-2</v>
      </c>
      <c r="M21" s="4">
        <f t="shared" si="5"/>
        <v>-2.0047731336729369E-2</v>
      </c>
      <c r="N21" s="8">
        <f t="shared" si="6"/>
        <v>-1.7501209767291151E-2</v>
      </c>
      <c r="O21" s="4">
        <f t="shared" si="7"/>
        <v>-1.4039900225207135E-2</v>
      </c>
    </row>
    <row r="22" spans="1:15" hidden="1" x14ac:dyDescent="0.3">
      <c r="A22" s="1">
        <v>41852</v>
      </c>
      <c r="B22">
        <v>68.234283000000005</v>
      </c>
      <c r="C22">
        <v>4.6298009999999996</v>
      </c>
      <c r="D22">
        <v>20.044754000000001</v>
      </c>
      <c r="E22">
        <v>29.636620000000001</v>
      </c>
      <c r="F22">
        <v>62.02599</v>
      </c>
      <c r="G22">
        <v>1117.709961</v>
      </c>
      <c r="I22" s="4">
        <f t="shared" si="1"/>
        <v>0.12214722353035684</v>
      </c>
      <c r="J22" s="4">
        <f t="shared" si="2"/>
        <v>0.10564612186890761</v>
      </c>
      <c r="K22" s="4">
        <f t="shared" si="3"/>
        <v>3.2541171881258976E-2</v>
      </c>
      <c r="L22" s="4">
        <f t="shared" si="4"/>
        <v>0.12389346257897016</v>
      </c>
      <c r="M22" s="4">
        <f t="shared" si="5"/>
        <v>2.5759560767600775E-2</v>
      </c>
      <c r="N22" s="8">
        <f t="shared" si="6"/>
        <v>3.8403291321806483E-2</v>
      </c>
      <c r="O22" s="4">
        <f t="shared" si="7"/>
        <v>7.233754371327776E-2</v>
      </c>
    </row>
    <row r="23" spans="1:15" hidden="1" x14ac:dyDescent="0.3">
      <c r="A23" s="1">
        <v>41883</v>
      </c>
      <c r="B23">
        <v>64.454284999999999</v>
      </c>
      <c r="C23">
        <v>4.4111929999999999</v>
      </c>
      <c r="D23">
        <v>20.167522000000002</v>
      </c>
      <c r="E23">
        <v>31.327120000000001</v>
      </c>
      <c r="F23">
        <v>63.236752000000003</v>
      </c>
      <c r="G23">
        <v>1096.4300539999999</v>
      </c>
      <c r="I23" s="4">
        <f t="shared" si="1"/>
        <v>-5.6990909008044204E-2</v>
      </c>
      <c r="J23" s="4">
        <f t="shared" si="2"/>
        <v>-4.8368712196546544E-2</v>
      </c>
      <c r="K23" s="4">
        <f t="shared" si="3"/>
        <v>6.1060150603763101E-3</v>
      </c>
      <c r="L23" s="4">
        <f t="shared" si="4"/>
        <v>5.5473417228259214E-2</v>
      </c>
      <c r="M23" s="4">
        <f t="shared" si="5"/>
        <v>1.9332160367098766E-2</v>
      </c>
      <c r="N23" s="8">
        <f t="shared" si="6"/>
        <v>-1.922241782180743E-2</v>
      </c>
      <c r="O23" s="4">
        <f t="shared" si="7"/>
        <v>6.620883499412279E-3</v>
      </c>
    </row>
    <row r="24" spans="1:15" hidden="1" x14ac:dyDescent="0.3">
      <c r="A24" s="1">
        <v>41913</v>
      </c>
      <c r="B24">
        <v>56.110000999999997</v>
      </c>
      <c r="C24">
        <v>4.6718010000000003</v>
      </c>
      <c r="D24">
        <v>20.426684999999999</v>
      </c>
      <c r="E24">
        <v>31.985758000000001</v>
      </c>
      <c r="F24">
        <v>63.071357999999996</v>
      </c>
      <c r="G24">
        <v>1121.9799800000001</v>
      </c>
      <c r="I24" s="4">
        <f t="shared" si="1"/>
        <v>-0.13864214523789709</v>
      </c>
      <c r="J24" s="4">
        <f t="shared" si="2"/>
        <v>5.7399476024335927E-2</v>
      </c>
      <c r="K24" s="4">
        <f t="shared" si="3"/>
        <v>1.2768645590994341E-2</v>
      </c>
      <c r="L24" s="4">
        <f t="shared" si="4"/>
        <v>2.0806565164085081E-2</v>
      </c>
      <c r="M24" s="4">
        <f t="shared" si="5"/>
        <v>-2.6188990482302948E-3</v>
      </c>
      <c r="N24" s="8">
        <f t="shared" si="6"/>
        <v>2.3035467204615395E-2</v>
      </c>
      <c r="O24" s="4">
        <f t="shared" si="7"/>
        <v>2.8420744454601661E-3</v>
      </c>
    </row>
    <row r="25" spans="1:15" hidden="1" x14ac:dyDescent="0.3">
      <c r="A25" s="1">
        <v>41944</v>
      </c>
      <c r="B25">
        <v>49.512855999999999</v>
      </c>
      <c r="C25">
        <v>5.0136960000000004</v>
      </c>
      <c r="D25">
        <v>21.245117</v>
      </c>
      <c r="E25">
        <v>38.794787999999997</v>
      </c>
      <c r="F25">
        <v>72.391059999999996</v>
      </c>
      <c r="G25">
        <v>1148.900024</v>
      </c>
      <c r="I25" s="4">
        <f t="shared" si="1"/>
        <v>-0.12508171455931999</v>
      </c>
      <c r="J25" s="4">
        <f t="shared" si="2"/>
        <v>7.0628717221987589E-2</v>
      </c>
      <c r="K25" s="4">
        <f t="shared" si="3"/>
        <v>3.9284946446364495E-2</v>
      </c>
      <c r="L25" s="4">
        <f t="shared" si="4"/>
        <v>0.19299516647923565</v>
      </c>
      <c r="M25" s="4">
        <f t="shared" si="5"/>
        <v>0.13781605902904442</v>
      </c>
      <c r="N25" s="8">
        <f t="shared" si="6"/>
        <v>2.3710019962669294E-2</v>
      </c>
      <c r="O25" s="4">
        <f t="shared" si="7"/>
        <v>8.6714578276177456E-2</v>
      </c>
    </row>
    <row r="26" spans="1:15" hidden="1" x14ac:dyDescent="0.3">
      <c r="A26" s="1">
        <v>41974</v>
      </c>
      <c r="B26">
        <v>48.801430000000003</v>
      </c>
      <c r="C26">
        <v>4.8140219999999996</v>
      </c>
      <c r="D26">
        <v>21.429117000000002</v>
      </c>
      <c r="E26">
        <v>39.258617000000001</v>
      </c>
      <c r="F26">
        <v>71.018341000000007</v>
      </c>
      <c r="G26">
        <v>1144.369995</v>
      </c>
      <c r="I26" s="4">
        <f t="shared" si="1"/>
        <v>-1.4472737317238187E-2</v>
      </c>
      <c r="J26" s="4">
        <f t="shared" si="2"/>
        <v>-4.0640458308081454E-2</v>
      </c>
      <c r="K26" s="4">
        <f t="shared" si="3"/>
        <v>8.6235239870722132E-3</v>
      </c>
      <c r="L26" s="4">
        <f t="shared" si="4"/>
        <v>1.1885053824752603E-2</v>
      </c>
      <c r="M26" s="4">
        <f t="shared" si="5"/>
        <v>-1.9144643479229992E-2</v>
      </c>
      <c r="N26" s="8">
        <f t="shared" si="6"/>
        <v>-3.95072089601159E-3</v>
      </c>
      <c r="O26" s="4">
        <f t="shared" si="7"/>
        <v>-6.4544144792403396E-3</v>
      </c>
    </row>
    <row r="27" spans="1:15" hidden="1" x14ac:dyDescent="0.3">
      <c r="A27" s="1">
        <v>42005</v>
      </c>
      <c r="B27">
        <v>63.114285000000002</v>
      </c>
      <c r="C27">
        <v>4.609934</v>
      </c>
      <c r="D27">
        <v>21.497910999999998</v>
      </c>
      <c r="E27">
        <v>41.971496999999999</v>
      </c>
      <c r="F27">
        <v>70.666679000000002</v>
      </c>
      <c r="G27">
        <v>1111.849976</v>
      </c>
      <c r="I27" s="4">
        <f t="shared" si="1"/>
        <v>0.25718751490490782</v>
      </c>
      <c r="J27" s="4">
        <f t="shared" si="2"/>
        <v>-4.3319369151339965E-2</v>
      </c>
      <c r="K27" s="4">
        <f t="shared" si="3"/>
        <v>3.2051629054673739E-3</v>
      </c>
      <c r="L27" s="4">
        <f t="shared" si="4"/>
        <v>6.6819783509919808E-2</v>
      </c>
      <c r="M27" s="4">
        <f t="shared" si="5"/>
        <v>-4.9640070929030649E-3</v>
      </c>
      <c r="N27" s="8">
        <f t="shared" si="6"/>
        <v>-2.8828989813058693E-2</v>
      </c>
      <c r="O27" s="4">
        <f t="shared" si="7"/>
        <v>3.4647430209847792E-2</v>
      </c>
    </row>
    <row r="28" spans="1:15" hidden="1" x14ac:dyDescent="0.3">
      <c r="A28" s="1">
        <v>42036</v>
      </c>
      <c r="B28">
        <v>67.844284000000002</v>
      </c>
      <c r="C28">
        <v>5.2966249999999997</v>
      </c>
      <c r="D28">
        <v>23.609867000000001</v>
      </c>
      <c r="E28">
        <v>40.169277000000001</v>
      </c>
      <c r="F28">
        <v>69.793532999999996</v>
      </c>
      <c r="G28">
        <v>1173.459961</v>
      </c>
      <c r="I28" s="4">
        <f t="shared" si="1"/>
        <v>7.2268007461400094E-2</v>
      </c>
      <c r="J28" s="4">
        <f t="shared" si="2"/>
        <v>0.1388562850635644</v>
      </c>
      <c r="K28" s="4">
        <f t="shared" si="3"/>
        <v>9.370895025297693E-2</v>
      </c>
      <c r="L28" s="4">
        <f t="shared" si="4"/>
        <v>-4.3888295341056489E-2</v>
      </c>
      <c r="M28" s="4">
        <f t="shared" si="5"/>
        <v>-1.243280548597836E-2</v>
      </c>
      <c r="N28" s="8">
        <f t="shared" si="6"/>
        <v>5.3931343367970806E-2</v>
      </c>
      <c r="O28" s="4">
        <f t="shared" si="7"/>
        <v>4.13510490218768E-2</v>
      </c>
    </row>
    <row r="29" spans="1:15" hidden="1" x14ac:dyDescent="0.3">
      <c r="A29" s="1">
        <v>42064</v>
      </c>
      <c r="B29">
        <v>59.527141999999998</v>
      </c>
      <c r="C29">
        <v>5.0446609999999996</v>
      </c>
      <c r="D29">
        <v>24.144327000000001</v>
      </c>
      <c r="E29">
        <v>41.153992000000002</v>
      </c>
      <c r="F29">
        <v>68.396491999999995</v>
      </c>
      <c r="G29">
        <v>1156.9499510000001</v>
      </c>
      <c r="I29" s="4">
        <f t="shared" si="1"/>
        <v>-0.13078276146897677</v>
      </c>
      <c r="J29" s="4">
        <f t="shared" si="2"/>
        <v>-4.8739368961760614E-2</v>
      </c>
      <c r="K29" s="4">
        <f t="shared" si="3"/>
        <v>2.2384727796065474E-2</v>
      </c>
      <c r="L29" s="4">
        <f t="shared" si="4"/>
        <v>2.4218483650556104E-2</v>
      </c>
      <c r="M29" s="4">
        <f t="shared" si="5"/>
        <v>-2.0219818282614051E-2</v>
      </c>
      <c r="N29" s="8">
        <f t="shared" si="6"/>
        <v>-1.4169426712386829E-2</v>
      </c>
      <c r="O29" s="4">
        <f t="shared" si="7"/>
        <v>-1.2443478631984294E-2</v>
      </c>
    </row>
    <row r="30" spans="1:15" hidden="1" x14ac:dyDescent="0.3">
      <c r="A30" s="1">
        <v>42095</v>
      </c>
      <c r="B30">
        <v>79.5</v>
      </c>
      <c r="C30">
        <v>5.3507629999999997</v>
      </c>
      <c r="D30">
        <v>23.547485000000002</v>
      </c>
      <c r="E30">
        <v>37.730801</v>
      </c>
      <c r="F30">
        <v>65.293732000000006</v>
      </c>
      <c r="G30">
        <v>1164.030029</v>
      </c>
      <c r="I30" s="4">
        <f t="shared" si="1"/>
        <v>0.28932464505449762</v>
      </c>
      <c r="J30" s="4">
        <f t="shared" si="2"/>
        <v>5.8908711256476828E-2</v>
      </c>
      <c r="K30" s="4">
        <f t="shared" si="3"/>
        <v>-2.503042496701809E-2</v>
      </c>
      <c r="L30" s="4">
        <f t="shared" si="4"/>
        <v>-8.6844169811936059E-2</v>
      </c>
      <c r="M30" s="4">
        <f t="shared" si="5"/>
        <v>-4.6425492837181823E-2</v>
      </c>
      <c r="N30" s="8">
        <f t="shared" si="6"/>
        <v>6.1009573732040178E-3</v>
      </c>
      <c r="O30" s="4">
        <f t="shared" si="7"/>
        <v>-1.2737151296525456E-3</v>
      </c>
    </row>
    <row r="31" spans="1:15" hidden="1" x14ac:dyDescent="0.3">
      <c r="A31" s="1">
        <v>42125</v>
      </c>
      <c r="B31">
        <v>89.151427999999996</v>
      </c>
      <c r="C31">
        <v>5.3338890000000001</v>
      </c>
      <c r="D31">
        <v>24.116564</v>
      </c>
      <c r="E31">
        <v>34.465622000000003</v>
      </c>
      <c r="F31">
        <v>62.131537999999999</v>
      </c>
      <c r="G31">
        <v>1176.670044</v>
      </c>
      <c r="I31" s="4">
        <f t="shared" si="1"/>
        <v>0.114579340467857</v>
      </c>
      <c r="J31" s="4">
        <f t="shared" si="2"/>
        <v>-3.1585519170019309E-3</v>
      </c>
      <c r="K31" s="4">
        <f t="shared" si="3"/>
        <v>2.387988661236647E-2</v>
      </c>
      <c r="L31" s="4">
        <f t="shared" si="4"/>
        <v>-9.0514400072366455E-2</v>
      </c>
      <c r="M31" s="4">
        <f t="shared" si="5"/>
        <v>-4.9642325610283776E-2</v>
      </c>
      <c r="N31" s="8">
        <f t="shared" si="6"/>
        <v>1.0800305441487879E-2</v>
      </c>
      <c r="O31" s="4">
        <f t="shared" si="7"/>
        <v>-1.5124508588799976E-2</v>
      </c>
    </row>
    <row r="32" spans="1:15" hidden="1" x14ac:dyDescent="0.3">
      <c r="A32" s="1">
        <v>42156</v>
      </c>
      <c r="B32">
        <v>93.848572000000004</v>
      </c>
      <c r="C32">
        <v>4.8694559999999996</v>
      </c>
      <c r="D32">
        <v>23.462420000000002</v>
      </c>
      <c r="E32">
        <v>30.781855</v>
      </c>
      <c r="F32">
        <v>59.711899000000003</v>
      </c>
      <c r="G32">
        <v>1152.6400149999999</v>
      </c>
      <c r="I32" s="4">
        <f t="shared" si="1"/>
        <v>5.1346185018768038E-2</v>
      </c>
      <c r="J32" s="4">
        <f t="shared" si="2"/>
        <v>-9.1098389101538946E-2</v>
      </c>
      <c r="K32" s="4">
        <f t="shared" si="3"/>
        <v>-2.7498915106210144E-2</v>
      </c>
      <c r="L32" s="4">
        <f t="shared" si="4"/>
        <v>-0.11303697046757749</v>
      </c>
      <c r="M32" s="4">
        <f t="shared" si="5"/>
        <v>-3.9722404544987745E-2</v>
      </c>
      <c r="N32" s="8">
        <f t="shared" si="6"/>
        <v>-2.0633475948931064E-2</v>
      </c>
      <c r="O32" s="4">
        <f t="shared" si="7"/>
        <v>-5.2242340040821594E-2</v>
      </c>
    </row>
    <row r="33" spans="1:15" hidden="1" x14ac:dyDescent="0.3">
      <c r="A33" s="1">
        <v>42186</v>
      </c>
      <c r="B33">
        <v>114.30999799999999</v>
      </c>
      <c r="C33">
        <v>4.8307130000000003</v>
      </c>
      <c r="D33">
        <v>25.232776999999999</v>
      </c>
      <c r="E33">
        <v>33.743220999999998</v>
      </c>
      <c r="F33">
        <v>60.595860000000002</v>
      </c>
      <c r="G33">
        <v>1173.5500489999999</v>
      </c>
      <c r="I33" s="4">
        <f t="shared" si="1"/>
        <v>0.1972314913944935</v>
      </c>
      <c r="J33" s="4">
        <f t="shared" si="2"/>
        <v>-7.9881507255110378E-3</v>
      </c>
      <c r="K33" s="4">
        <f t="shared" si="3"/>
        <v>7.2743831765609404E-2</v>
      </c>
      <c r="L33" s="4">
        <f t="shared" si="4"/>
        <v>9.1854144882812974E-2</v>
      </c>
      <c r="M33" s="4">
        <f t="shared" si="5"/>
        <v>1.4695260138740823E-2</v>
      </c>
      <c r="N33" s="8">
        <f t="shared" si="6"/>
        <v>1.7978408160063443E-2</v>
      </c>
      <c r="O33" s="4">
        <f t="shared" si="7"/>
        <v>6.4447253223981149E-2</v>
      </c>
    </row>
    <row r="34" spans="1:15" hidden="1" x14ac:dyDescent="0.3">
      <c r="A34" s="1">
        <v>42217</v>
      </c>
      <c r="B34">
        <v>115.029999</v>
      </c>
      <c r="C34">
        <v>5.4433319999999998</v>
      </c>
      <c r="D34">
        <v>22.545764999999999</v>
      </c>
      <c r="E34">
        <v>34.209290000000003</v>
      </c>
      <c r="F34">
        <v>54.492488999999999</v>
      </c>
      <c r="G34">
        <v>1100.51001</v>
      </c>
      <c r="I34" s="4">
        <f t="shared" si="1"/>
        <v>6.2789166731297436E-3</v>
      </c>
      <c r="J34" s="4">
        <f t="shared" si="2"/>
        <v>0.1193972975488045</v>
      </c>
      <c r="K34" s="4">
        <f t="shared" si="3"/>
        <v>-0.11259658054300561</v>
      </c>
      <c r="L34" s="4">
        <f t="shared" si="4"/>
        <v>1.3717706724337192E-2</v>
      </c>
      <c r="M34" s="4">
        <f t="shared" si="5"/>
        <v>-0.10616369825201605</v>
      </c>
      <c r="N34" s="8">
        <f t="shared" si="6"/>
        <v>-6.4259666930538514E-2</v>
      </c>
      <c r="O34" s="4">
        <f t="shared" si="7"/>
        <v>-3.5174692354151209E-2</v>
      </c>
    </row>
    <row r="35" spans="1:15" hidden="1" x14ac:dyDescent="0.3">
      <c r="A35" s="1">
        <v>42248</v>
      </c>
      <c r="B35">
        <v>103.260002</v>
      </c>
      <c r="C35">
        <v>5.9938890000000002</v>
      </c>
      <c r="D35">
        <v>22.150724</v>
      </c>
      <c r="E35">
        <v>35.524216000000003</v>
      </c>
      <c r="F35">
        <v>54.957805999999998</v>
      </c>
      <c r="G35">
        <v>1068.459961</v>
      </c>
      <c r="I35" s="4">
        <f t="shared" si="1"/>
        <v>-0.10794285639444755</v>
      </c>
      <c r="J35" s="4">
        <f t="shared" si="2"/>
        <v>9.6349076838197684E-2</v>
      </c>
      <c r="K35" s="4">
        <f t="shared" si="3"/>
        <v>-1.7677061245884383E-2</v>
      </c>
      <c r="L35" s="4">
        <f t="shared" si="4"/>
        <v>3.7717360165429988E-2</v>
      </c>
      <c r="M35" s="4">
        <f t="shared" si="5"/>
        <v>8.5028515176274345E-3</v>
      </c>
      <c r="N35" s="8">
        <f t="shared" si="6"/>
        <v>-2.955539489079111E-2</v>
      </c>
      <c r="O35" s="4">
        <f t="shared" si="7"/>
        <v>9.375146349666727E-3</v>
      </c>
    </row>
    <row r="36" spans="1:15" hidden="1" x14ac:dyDescent="0.3">
      <c r="A36" s="1">
        <v>42278</v>
      </c>
      <c r="B36">
        <v>108.379997</v>
      </c>
      <c r="C36">
        <v>6.8984420000000002</v>
      </c>
      <c r="D36">
        <v>23.850290000000001</v>
      </c>
      <c r="E36">
        <v>43.228603</v>
      </c>
      <c r="F36">
        <v>48.516128999999999</v>
      </c>
      <c r="G36">
        <v>1153.5500489999999</v>
      </c>
      <c r="I36" s="4">
        <f t="shared" si="1"/>
        <v>4.8393443637496932E-2</v>
      </c>
      <c r="J36" s="4">
        <f t="shared" si="2"/>
        <v>0.14055513880127773</v>
      </c>
      <c r="K36" s="4">
        <f t="shared" si="3"/>
        <v>7.3926194402356843E-2</v>
      </c>
      <c r="L36" s="4">
        <f t="shared" si="4"/>
        <v>0.19628777786163021</v>
      </c>
      <c r="M36" s="4">
        <f t="shared" si="5"/>
        <v>-0.12466942781575067</v>
      </c>
      <c r="N36" s="8">
        <f t="shared" si="6"/>
        <v>7.6625863589312157E-2</v>
      </c>
      <c r="O36" s="4">
        <f t="shared" si="7"/>
        <v>6.5155492827690842E-2</v>
      </c>
    </row>
    <row r="37" spans="1:15" hidden="1" x14ac:dyDescent="0.3">
      <c r="A37" s="1">
        <v>42309</v>
      </c>
      <c r="B37">
        <v>123.33000199999999</v>
      </c>
      <c r="C37">
        <v>7.7130280000000004</v>
      </c>
      <c r="D37">
        <v>23.109812000000002</v>
      </c>
      <c r="E37">
        <v>42.845714999999998</v>
      </c>
      <c r="F37">
        <v>49.872272000000002</v>
      </c>
      <c r="G37">
        <v>1154.660034</v>
      </c>
      <c r="I37" s="4">
        <f t="shared" ref="I37:I68" si="8">+LN(B37/B36)</f>
        <v>0.12922016333696709</v>
      </c>
      <c r="J37" s="4">
        <f t="shared" si="2"/>
        <v>0.11161525817418078</v>
      </c>
      <c r="K37" s="4">
        <f t="shared" si="3"/>
        <v>-3.1539087342857354E-2</v>
      </c>
      <c r="L37" s="4">
        <f t="shared" si="4"/>
        <v>-8.89674259229873E-3</v>
      </c>
      <c r="M37" s="4">
        <f t="shared" si="5"/>
        <v>2.7568877612506312E-2</v>
      </c>
      <c r="N37" s="8">
        <f t="shared" si="6"/>
        <v>9.6177128220425946E-4</v>
      </c>
      <c r="O37" s="4">
        <f t="shared" si="7"/>
        <v>2.4232190121516471E-2</v>
      </c>
    </row>
    <row r="38" spans="1:15" hidden="1" x14ac:dyDescent="0.3">
      <c r="A38" s="1">
        <v>42339</v>
      </c>
      <c r="B38">
        <v>114.379997</v>
      </c>
      <c r="C38">
        <v>8.0449819999999992</v>
      </c>
      <c r="D38">
        <v>22.948004000000001</v>
      </c>
      <c r="E38">
        <v>40.212215</v>
      </c>
      <c r="F38">
        <v>51.957348000000003</v>
      </c>
      <c r="G38">
        <v>1131.880005</v>
      </c>
      <c r="I38" s="4">
        <f t="shared" si="8"/>
        <v>-7.5337493535742886E-2</v>
      </c>
      <c r="J38" s="4">
        <f t="shared" si="2"/>
        <v>4.2137695847358526E-2</v>
      </c>
      <c r="K38" s="4">
        <f t="shared" si="3"/>
        <v>-7.0263281999707813E-3</v>
      </c>
      <c r="L38" s="4">
        <f t="shared" si="4"/>
        <v>-6.343483485188732E-2</v>
      </c>
      <c r="M38" s="4">
        <f t="shared" si="5"/>
        <v>4.0957974266629837E-2</v>
      </c>
      <c r="N38" s="8">
        <f t="shared" si="6"/>
        <v>-1.9925986277116482E-2</v>
      </c>
      <c r="O38" s="4">
        <f t="shared" si="7"/>
        <v>-9.0144781098785709E-3</v>
      </c>
    </row>
    <row r="39" spans="1:15" hidden="1" x14ac:dyDescent="0.3">
      <c r="A39" s="1">
        <v>42370</v>
      </c>
      <c r="B39">
        <v>91.839995999999999</v>
      </c>
      <c r="C39">
        <v>7.149197</v>
      </c>
      <c r="D39">
        <v>21.675484000000001</v>
      </c>
      <c r="E39">
        <v>35.185211000000002</v>
      </c>
      <c r="F39">
        <v>56.717274000000003</v>
      </c>
      <c r="G39">
        <v>1069.780029</v>
      </c>
      <c r="I39" s="4">
        <f t="shared" si="8"/>
        <v>-0.21947832324155989</v>
      </c>
      <c r="J39" s="4">
        <f t="shared" si="2"/>
        <v>-0.11804850032067273</v>
      </c>
      <c r="K39" s="4">
        <f t="shared" si="3"/>
        <v>-5.7049108756315282E-2</v>
      </c>
      <c r="L39" s="4">
        <f t="shared" si="4"/>
        <v>-0.13354495291736912</v>
      </c>
      <c r="M39" s="4">
        <f t="shared" si="5"/>
        <v>8.7655669181239543E-2</v>
      </c>
      <c r="N39" s="8">
        <f t="shared" si="6"/>
        <v>-5.6426924546695074E-2</v>
      </c>
      <c r="O39" s="4">
        <f t="shared" si="7"/>
        <v>-6.7312924421785048E-2</v>
      </c>
    </row>
    <row r="40" spans="1:15" hidden="1" x14ac:dyDescent="0.3">
      <c r="A40" s="1">
        <v>42401</v>
      </c>
      <c r="B40">
        <v>93.410004000000001</v>
      </c>
      <c r="C40">
        <v>7.6544470000000002</v>
      </c>
      <c r="D40">
        <v>21.092538999999999</v>
      </c>
      <c r="E40">
        <v>39.234969999999997</v>
      </c>
      <c r="F40">
        <v>56.700175999999999</v>
      </c>
      <c r="G40">
        <v>1066.579956</v>
      </c>
      <c r="I40" s="4">
        <f t="shared" si="8"/>
        <v>1.6950559689475671E-2</v>
      </c>
      <c r="J40" s="4">
        <f t="shared" si="2"/>
        <v>6.8286743427784749E-2</v>
      </c>
      <c r="K40" s="4">
        <f t="shared" si="3"/>
        <v>-2.7262476236028951E-2</v>
      </c>
      <c r="L40" s="4">
        <f t="shared" si="4"/>
        <v>0.10894258868152232</v>
      </c>
      <c r="M40" s="4">
        <f t="shared" si="5"/>
        <v>-3.0150563479480568E-4</v>
      </c>
      <c r="N40" s="8">
        <f t="shared" si="6"/>
        <v>-2.9958203821828992E-3</v>
      </c>
      <c r="O40" s="4">
        <f t="shared" si="7"/>
        <v>2.9722513254273768E-2</v>
      </c>
    </row>
    <row r="41" spans="1:15" hidden="1" x14ac:dyDescent="0.3">
      <c r="A41" s="1">
        <v>42430</v>
      </c>
      <c r="B41">
        <v>102.230003</v>
      </c>
      <c r="C41">
        <v>8.7283709999999992</v>
      </c>
      <c r="D41">
        <v>21.283059999999999</v>
      </c>
      <c r="E41">
        <v>41.900523999999997</v>
      </c>
      <c r="F41">
        <v>58.537773000000001</v>
      </c>
      <c r="G41">
        <v>1138.839966</v>
      </c>
      <c r="I41" s="4">
        <f t="shared" si="8"/>
        <v>9.0226757407791458E-2</v>
      </c>
      <c r="J41" s="4">
        <f t="shared" si="2"/>
        <v>0.1312919683673929</v>
      </c>
      <c r="K41" s="4">
        <f t="shared" si="3"/>
        <v>8.9920750737339395E-3</v>
      </c>
      <c r="L41" s="4">
        <f t="shared" si="4"/>
        <v>6.5729891860759046E-2</v>
      </c>
      <c r="M41" s="4">
        <f t="shared" si="5"/>
        <v>3.1894923390589011E-2</v>
      </c>
      <c r="N41" s="8">
        <f t="shared" si="6"/>
        <v>6.5552944059347779E-2</v>
      </c>
      <c r="O41" s="4">
        <f t="shared" si="7"/>
        <v>5.3731304512362493E-2</v>
      </c>
    </row>
    <row r="42" spans="1:15" hidden="1" x14ac:dyDescent="0.3">
      <c r="A42" s="1">
        <v>42461</v>
      </c>
      <c r="B42">
        <v>90.029999000000004</v>
      </c>
      <c r="C42">
        <v>8.7038689999999992</v>
      </c>
      <c r="D42">
        <v>23.487477999999999</v>
      </c>
      <c r="E42">
        <v>41.797545999999997</v>
      </c>
      <c r="F42">
        <v>57.576259999999998</v>
      </c>
      <c r="G42">
        <v>1143.76001</v>
      </c>
      <c r="I42" s="4">
        <f t="shared" si="8"/>
        <v>-0.12708226910153878</v>
      </c>
      <c r="J42" s="4">
        <f t="shared" si="2"/>
        <v>-2.8111150529496944E-3</v>
      </c>
      <c r="K42" s="4">
        <f t="shared" si="3"/>
        <v>9.8555976942575965E-2</v>
      </c>
      <c r="L42" s="4">
        <f t="shared" si="4"/>
        <v>-2.4607031431308547E-3</v>
      </c>
      <c r="M42" s="4">
        <f t="shared" si="5"/>
        <v>-1.6561908210148316E-2</v>
      </c>
      <c r="N42" s="8">
        <f t="shared" si="6"/>
        <v>4.3109188392583646E-3</v>
      </c>
      <c r="O42" s="4">
        <f t="shared" si="7"/>
        <v>1.1154657814210725E-2</v>
      </c>
    </row>
    <row r="43" spans="1:15" hidden="1" x14ac:dyDescent="0.3">
      <c r="A43" s="1">
        <v>42491</v>
      </c>
      <c r="B43">
        <v>102.57</v>
      </c>
      <c r="C43">
        <v>11.445111000000001</v>
      </c>
      <c r="D43">
        <v>24.916397</v>
      </c>
      <c r="E43">
        <v>39.801830000000002</v>
      </c>
      <c r="F43">
        <v>60.942833</v>
      </c>
      <c r="G43">
        <v>1160.9499510000001</v>
      </c>
      <c r="I43" s="4">
        <f t="shared" si="8"/>
        <v>0.13040255530634279</v>
      </c>
      <c r="J43" s="4">
        <f t="shared" si="2"/>
        <v>0.27379501246696625</v>
      </c>
      <c r="K43" s="4">
        <f t="shared" si="3"/>
        <v>5.9058672730940551E-2</v>
      </c>
      <c r="L43" s="4">
        <f t="shared" si="4"/>
        <v>-4.8924738540502929E-2</v>
      </c>
      <c r="M43" s="4">
        <f t="shared" si="5"/>
        <v>5.6825930860442103E-2</v>
      </c>
      <c r="N43" s="8">
        <f t="shared" si="6"/>
        <v>1.4917503777558879E-2</v>
      </c>
      <c r="O43" s="4">
        <f t="shared" si="7"/>
        <v>7.1526017454913285E-2</v>
      </c>
    </row>
    <row r="44" spans="1:15" hidden="1" x14ac:dyDescent="0.3">
      <c r="A44" s="1">
        <v>42522</v>
      </c>
      <c r="B44">
        <v>91.480002999999996</v>
      </c>
      <c r="C44">
        <v>11.546058</v>
      </c>
      <c r="D44">
        <v>25.509018000000001</v>
      </c>
      <c r="E44">
        <v>36.737994999999998</v>
      </c>
      <c r="F44">
        <v>63.331848000000001</v>
      </c>
      <c r="G44">
        <v>1161.5699460000001</v>
      </c>
      <c r="I44" s="4">
        <f t="shared" si="8"/>
        <v>-0.11442509037068635</v>
      </c>
      <c r="J44" s="4">
        <f t="shared" si="2"/>
        <v>8.7814280950250199E-3</v>
      </c>
      <c r="K44" s="4">
        <f t="shared" si="3"/>
        <v>2.3505935903177202E-2</v>
      </c>
      <c r="L44" s="4">
        <f t="shared" si="4"/>
        <v>-8.0101385507845443E-2</v>
      </c>
      <c r="M44" s="4">
        <f t="shared" si="5"/>
        <v>3.8452069759571147E-2</v>
      </c>
      <c r="N44" s="8">
        <f t="shared" si="6"/>
        <v>5.3389856037668927E-4</v>
      </c>
      <c r="O44" s="4">
        <f t="shared" si="7"/>
        <v>-1.3505796081733886E-2</v>
      </c>
    </row>
    <row r="45" spans="1:15" hidden="1" x14ac:dyDescent="0.3">
      <c r="A45" s="1">
        <v>42552</v>
      </c>
      <c r="B45">
        <v>91.25</v>
      </c>
      <c r="C45">
        <v>14.024246</v>
      </c>
      <c r="D45">
        <v>26.726147000000001</v>
      </c>
      <c r="E45">
        <v>34.760071000000003</v>
      </c>
      <c r="F45">
        <v>63.288508999999998</v>
      </c>
      <c r="G45">
        <v>1204.4300539999999</v>
      </c>
      <c r="I45" s="4">
        <f t="shared" si="8"/>
        <v>-2.5174094860322192E-3</v>
      </c>
      <c r="J45" s="4">
        <f t="shared" si="2"/>
        <v>0.19444360881191136</v>
      </c>
      <c r="K45" s="4">
        <f t="shared" si="3"/>
        <v>4.6610337900837927E-2</v>
      </c>
      <c r="L45" s="4">
        <f t="shared" si="4"/>
        <v>-5.5342162652220118E-2</v>
      </c>
      <c r="M45" s="4">
        <f t="shared" si="5"/>
        <v>-6.8455030011362451E-4</v>
      </c>
      <c r="N45" s="8">
        <f t="shared" si="6"/>
        <v>3.6233978998127303E-2</v>
      </c>
      <c r="O45" s="4">
        <f t="shared" si="7"/>
        <v>2.8531805148451071E-2</v>
      </c>
    </row>
    <row r="46" spans="1:15" hidden="1" x14ac:dyDescent="0.3">
      <c r="A46" s="1">
        <v>42583</v>
      </c>
      <c r="B46">
        <v>97.449996999999996</v>
      </c>
      <c r="C46">
        <v>15.065626</v>
      </c>
      <c r="D46">
        <v>25.211984999999999</v>
      </c>
      <c r="E46">
        <v>34.637962000000002</v>
      </c>
      <c r="F46">
        <v>61.961494000000002</v>
      </c>
      <c r="G46">
        <v>1203.0500489999999</v>
      </c>
      <c r="I46" s="4">
        <f t="shared" si="8"/>
        <v>6.5736402705950367E-2</v>
      </c>
      <c r="J46" s="4">
        <f t="shared" si="2"/>
        <v>7.1628036165360176E-2</v>
      </c>
      <c r="K46" s="4">
        <f t="shared" si="3"/>
        <v>-5.83228979097569E-2</v>
      </c>
      <c r="L46" s="4">
        <f t="shared" si="4"/>
        <v>-3.5190947275622881E-3</v>
      </c>
      <c r="M46" s="4">
        <f t="shared" si="5"/>
        <v>-2.1190652697160448E-2</v>
      </c>
      <c r="N46" s="8">
        <f t="shared" si="6"/>
        <v>-1.1464311995151447E-3</v>
      </c>
      <c r="O46" s="4">
        <f t="shared" si="7"/>
        <v>-5.4598036440678642E-3</v>
      </c>
    </row>
    <row r="47" spans="1:15" hidden="1" x14ac:dyDescent="0.3">
      <c r="A47" s="1">
        <v>42614</v>
      </c>
      <c r="B47">
        <v>98.550003000000004</v>
      </c>
      <c r="C47">
        <v>16.860109000000001</v>
      </c>
      <c r="D47">
        <v>24.742182</v>
      </c>
      <c r="E47">
        <v>36.625084000000001</v>
      </c>
      <c r="F47">
        <v>62.979481</v>
      </c>
      <c r="G47">
        <v>1202.25</v>
      </c>
      <c r="I47" s="4">
        <f t="shared" si="8"/>
        <v>1.1224668871577687E-2</v>
      </c>
      <c r="J47" s="4">
        <f t="shared" si="2"/>
        <v>0.1125346925706243</v>
      </c>
      <c r="K47" s="4">
        <f t="shared" si="3"/>
        <v>-1.8809916369295587E-2</v>
      </c>
      <c r="L47" s="4">
        <f t="shared" si="4"/>
        <v>5.57831126047411E-2</v>
      </c>
      <c r="M47" s="4">
        <f t="shared" si="5"/>
        <v>1.6295847339080734E-2</v>
      </c>
      <c r="N47" s="8">
        <f t="shared" si="6"/>
        <v>-6.6523844277743545E-4</v>
      </c>
      <c r="O47" s="4">
        <f t="shared" si="7"/>
        <v>2.9244779435532466E-2</v>
      </c>
    </row>
    <row r="48" spans="1:15" hidden="1" x14ac:dyDescent="0.3">
      <c r="A48" s="1">
        <v>42644</v>
      </c>
      <c r="B48">
        <v>124.870003</v>
      </c>
      <c r="C48">
        <v>17.509716000000001</v>
      </c>
      <c r="D48">
        <v>23.164294999999999</v>
      </c>
      <c r="E48">
        <v>37.717537</v>
      </c>
      <c r="F48">
        <v>61.145617999999999</v>
      </c>
      <c r="G48">
        <v>1177.459961</v>
      </c>
      <c r="I48" s="4">
        <f t="shared" si="8"/>
        <v>0.23670915611191026</v>
      </c>
      <c r="J48" s="4">
        <f t="shared" si="2"/>
        <v>3.7805509304228234E-2</v>
      </c>
      <c r="K48" s="4">
        <f t="shared" si="3"/>
        <v>-6.5897475765276228E-2</v>
      </c>
      <c r="L48" s="4">
        <f t="shared" si="4"/>
        <v>2.9391797858651723E-2</v>
      </c>
      <c r="M48" s="4">
        <f t="shared" si="5"/>
        <v>-2.9550775214916326E-2</v>
      </c>
      <c r="N48" s="8">
        <f t="shared" si="6"/>
        <v>-2.0835258242355392E-2</v>
      </c>
      <c r="O48" s="4">
        <f t="shared" si="7"/>
        <v>1.0141283628931973E-2</v>
      </c>
    </row>
    <row r="49" spans="1:15" hidden="1" x14ac:dyDescent="0.3">
      <c r="A49" s="1">
        <v>42675</v>
      </c>
      <c r="B49">
        <v>117</v>
      </c>
      <c r="C49">
        <v>22.686836</v>
      </c>
      <c r="D49">
        <v>23.478418000000001</v>
      </c>
      <c r="E49">
        <v>43.895477</v>
      </c>
      <c r="F49">
        <v>61.503658000000001</v>
      </c>
      <c r="G49">
        <v>1220.6800539999999</v>
      </c>
      <c r="I49" s="4">
        <f t="shared" si="8"/>
        <v>-6.5099285354283332E-2</v>
      </c>
      <c r="J49" s="4">
        <f t="shared" si="2"/>
        <v>0.25902891751617435</v>
      </c>
      <c r="K49" s="4">
        <f t="shared" si="3"/>
        <v>1.3469531638036459E-2</v>
      </c>
      <c r="L49" s="4">
        <f t="shared" si="4"/>
        <v>0.1516861264518429</v>
      </c>
      <c r="M49" s="4">
        <f t="shared" si="5"/>
        <v>5.8384530057528508E-3</v>
      </c>
      <c r="N49" s="8">
        <f t="shared" si="6"/>
        <v>3.6048581821811275E-2</v>
      </c>
      <c r="O49" s="4">
        <f t="shared" si="7"/>
        <v>7.3073101794769932E-2</v>
      </c>
    </row>
    <row r="50" spans="1:15" hidden="1" x14ac:dyDescent="0.3">
      <c r="A50" s="1">
        <v>42705</v>
      </c>
      <c r="B50">
        <v>123.800003</v>
      </c>
      <c r="C50">
        <v>26.303885999999999</v>
      </c>
      <c r="D50">
        <v>23.963422999999999</v>
      </c>
      <c r="E50">
        <v>46.937370000000001</v>
      </c>
      <c r="F50">
        <v>60.359695000000002</v>
      </c>
      <c r="G50">
        <v>1241.660034</v>
      </c>
      <c r="I50" s="4">
        <f t="shared" si="8"/>
        <v>5.6493449685372711E-2</v>
      </c>
      <c r="J50" s="4">
        <f t="shared" si="2"/>
        <v>0.1479318405436266</v>
      </c>
      <c r="K50" s="4">
        <f t="shared" si="3"/>
        <v>2.0447009949094437E-2</v>
      </c>
      <c r="L50" s="4">
        <f t="shared" si="4"/>
        <v>6.7002874719584535E-2</v>
      </c>
      <c r="M50" s="4">
        <f t="shared" si="5"/>
        <v>-1.8775071846783443E-2</v>
      </c>
      <c r="N50" s="8">
        <f t="shared" si="6"/>
        <v>1.7041096649088597E-2</v>
      </c>
      <c r="O50" s="4">
        <f t="shared" si="7"/>
        <v>4.4938444321187147E-2</v>
      </c>
    </row>
    <row r="51" spans="1:15" hidden="1" x14ac:dyDescent="0.3">
      <c r="A51" s="1">
        <v>42736</v>
      </c>
      <c r="B51">
        <v>140.71000699999999</v>
      </c>
      <c r="C51">
        <v>26.905177999999999</v>
      </c>
      <c r="D51">
        <v>23.410081999999999</v>
      </c>
      <c r="E51">
        <v>49.368400999999999</v>
      </c>
      <c r="F51">
        <v>58.698459999999997</v>
      </c>
      <c r="G51">
        <v>1265.349976</v>
      </c>
      <c r="I51" s="4">
        <f t="shared" si="8"/>
        <v>0.12803370006474243</v>
      </c>
      <c r="J51" s="4">
        <f t="shared" si="2"/>
        <v>2.2602073867382225E-2</v>
      </c>
      <c r="K51" s="4">
        <f t="shared" si="3"/>
        <v>-2.3361841875186359E-2</v>
      </c>
      <c r="L51" s="4">
        <f t="shared" si="4"/>
        <v>5.0496403776294128E-2</v>
      </c>
      <c r="M51" s="4">
        <f t="shared" si="5"/>
        <v>-2.7908089475431917E-2</v>
      </c>
      <c r="N51" s="8">
        <f t="shared" si="6"/>
        <v>1.8899523381307973E-2</v>
      </c>
      <c r="O51" s="4">
        <f t="shared" si="7"/>
        <v>1.4866986031776181E-2</v>
      </c>
    </row>
    <row r="52" spans="1:15" hidden="1" x14ac:dyDescent="0.3">
      <c r="A52" s="1">
        <v>42767</v>
      </c>
      <c r="B52">
        <v>142.13000500000001</v>
      </c>
      <c r="C52">
        <v>25.007673</v>
      </c>
      <c r="D52">
        <v>25.173399</v>
      </c>
      <c r="E52">
        <v>54.549675000000001</v>
      </c>
      <c r="F52">
        <v>62.383609999999997</v>
      </c>
      <c r="G52">
        <v>1311.339966</v>
      </c>
      <c r="I52" s="4">
        <f t="shared" si="8"/>
        <v>1.0041082382110308E-2</v>
      </c>
      <c r="J52" s="4">
        <f t="shared" si="2"/>
        <v>-7.3136061012261513E-2</v>
      </c>
      <c r="K52" s="4">
        <f t="shared" si="3"/>
        <v>7.2621057472965836E-2</v>
      </c>
      <c r="L52" s="4">
        <f t="shared" si="4"/>
        <v>9.9801190768151998E-2</v>
      </c>
      <c r="M52" s="4">
        <f t="shared" si="5"/>
        <v>6.0889089221517118E-2</v>
      </c>
      <c r="N52" s="8">
        <f t="shared" si="6"/>
        <v>3.5700744456757146E-2</v>
      </c>
      <c r="O52" s="4">
        <f t="shared" si="7"/>
        <v>4.8775160580990601E-2</v>
      </c>
    </row>
    <row r="53" spans="1:15" hidden="1" x14ac:dyDescent="0.3">
      <c r="A53" s="1">
        <v>42795</v>
      </c>
      <c r="B53">
        <v>147.80999800000001</v>
      </c>
      <c r="C53">
        <v>26.877452999999999</v>
      </c>
      <c r="D53">
        <v>25.496935000000001</v>
      </c>
      <c r="E53">
        <v>50.736862000000002</v>
      </c>
      <c r="F53">
        <v>63.395046000000001</v>
      </c>
      <c r="G53">
        <v>1310.0600589999999</v>
      </c>
      <c r="I53" s="4">
        <f t="shared" si="8"/>
        <v>3.9185484763115806E-2</v>
      </c>
      <c r="J53" s="4">
        <f t="shared" si="2"/>
        <v>7.2105058923282589E-2</v>
      </c>
      <c r="K53" s="4">
        <f t="shared" si="3"/>
        <v>1.2770407115579826E-2</v>
      </c>
      <c r="L53" s="4">
        <f t="shared" si="4"/>
        <v>-7.2459046864273985E-2</v>
      </c>
      <c r="M53" s="4">
        <f t="shared" si="5"/>
        <v>1.6083138971198185E-2</v>
      </c>
      <c r="N53" s="8">
        <f t="shared" si="6"/>
        <v>-9.7650651522086351E-4</v>
      </c>
      <c r="O53" s="4">
        <f t="shared" si="7"/>
        <v>4.5877391353697713E-3</v>
      </c>
    </row>
    <row r="54" spans="1:15" hidden="1" x14ac:dyDescent="0.3">
      <c r="A54" s="1">
        <v>42826</v>
      </c>
      <c r="B54">
        <v>152.199997</v>
      </c>
      <c r="C54">
        <v>25.735036999999998</v>
      </c>
      <c r="D54">
        <v>25.280798000000001</v>
      </c>
      <c r="E54">
        <v>53.150866999999998</v>
      </c>
      <c r="F54">
        <v>66.607703999999998</v>
      </c>
      <c r="G54">
        <v>1322.4399410000001</v>
      </c>
      <c r="I54" s="4">
        <f t="shared" si="8"/>
        <v>2.9267774023581432E-2</v>
      </c>
      <c r="J54" s="4">
        <f t="shared" si="2"/>
        <v>-4.343438586677404E-2</v>
      </c>
      <c r="K54" s="4">
        <f t="shared" si="3"/>
        <v>-8.5131136256788066E-3</v>
      </c>
      <c r="L54" s="4">
        <f t="shared" si="4"/>
        <v>4.6481709418313963E-2</v>
      </c>
      <c r="M54" s="4">
        <f t="shared" si="5"/>
        <v>4.94345269431807E-2</v>
      </c>
      <c r="N54" s="8">
        <f t="shared" si="6"/>
        <v>9.405487759567184E-3</v>
      </c>
      <c r="O54" s="4">
        <f t="shared" si="7"/>
        <v>1.6336626418126374E-2</v>
      </c>
    </row>
    <row r="55" spans="1:15" hidden="1" x14ac:dyDescent="0.3">
      <c r="A55" s="1">
        <v>42856</v>
      </c>
      <c r="B55">
        <v>163.070007</v>
      </c>
      <c r="C55">
        <v>35.616993000000001</v>
      </c>
      <c r="D55">
        <v>24.334258999999999</v>
      </c>
      <c r="E55">
        <v>56.809596999999997</v>
      </c>
      <c r="F55">
        <v>69.637755999999996</v>
      </c>
      <c r="G55">
        <v>1336.1800539999999</v>
      </c>
      <c r="I55" s="4">
        <f t="shared" si="8"/>
        <v>6.8984173682856934E-2</v>
      </c>
      <c r="J55" s="4">
        <f t="shared" si="2"/>
        <v>0.32496948459783565</v>
      </c>
      <c r="K55" s="4">
        <f t="shared" si="3"/>
        <v>-3.8159942383515166E-2</v>
      </c>
      <c r="L55" s="4">
        <f t="shared" si="4"/>
        <v>6.6570855743839169E-2</v>
      </c>
      <c r="M55" s="4">
        <f t="shared" si="5"/>
        <v>4.4486644988291642E-2</v>
      </c>
      <c r="N55" s="8">
        <f t="shared" si="6"/>
        <v>1.033636650515685E-2</v>
      </c>
      <c r="O55" s="4">
        <f t="shared" si="7"/>
        <v>6.963871836084988E-2</v>
      </c>
    </row>
    <row r="56" spans="1:15" hidden="1" x14ac:dyDescent="0.3">
      <c r="A56" s="1">
        <v>42887</v>
      </c>
      <c r="B56">
        <v>149.41000399999999</v>
      </c>
      <c r="C56">
        <v>35.706383000000002</v>
      </c>
      <c r="D56">
        <v>25.277166000000001</v>
      </c>
      <c r="E56">
        <v>58.747684</v>
      </c>
      <c r="F56">
        <v>67.499390000000005</v>
      </c>
      <c r="G56">
        <v>1343.5200199999999</v>
      </c>
      <c r="I56" s="4">
        <f t="shared" si="8"/>
        <v>-8.7485367764572872E-2</v>
      </c>
      <c r="J56" s="4">
        <f t="shared" si="2"/>
        <v>2.5066128895501311E-3</v>
      </c>
      <c r="K56" s="4">
        <f t="shared" si="3"/>
        <v>3.8016265711477933E-2</v>
      </c>
      <c r="L56" s="4">
        <f t="shared" si="4"/>
        <v>3.3546458248269767E-2</v>
      </c>
      <c r="M56" s="4">
        <f t="shared" si="5"/>
        <v>-3.1188330719782786E-2</v>
      </c>
      <c r="N56" s="8">
        <f t="shared" si="6"/>
        <v>5.4782133476366044E-3</v>
      </c>
      <c r="O56" s="4">
        <f t="shared" si="7"/>
        <v>3.6083465183002934E-3</v>
      </c>
    </row>
    <row r="57" spans="1:15" hidden="1" x14ac:dyDescent="0.3">
      <c r="A57" s="1">
        <v>42917</v>
      </c>
      <c r="B57">
        <v>181.66000399999999</v>
      </c>
      <c r="C57">
        <v>40.140040999999997</v>
      </c>
      <c r="D57">
        <v>24.953586999999999</v>
      </c>
      <c r="E57">
        <v>52.588535</v>
      </c>
      <c r="F57">
        <v>71.343497999999997</v>
      </c>
      <c r="G57">
        <v>1368.5699460000001</v>
      </c>
      <c r="I57" s="4">
        <f t="shared" si="8"/>
        <v>0.19544259845826109</v>
      </c>
      <c r="J57" s="4">
        <f t="shared" si="2"/>
        <v>0.11704489647089576</v>
      </c>
      <c r="K57" s="4">
        <f t="shared" si="3"/>
        <v>-1.288387916506953E-2</v>
      </c>
      <c r="L57" s="4">
        <f t="shared" si="4"/>
        <v>-0.11075360076443004</v>
      </c>
      <c r="M57" s="4">
        <f t="shared" si="5"/>
        <v>5.5387650728736783E-2</v>
      </c>
      <c r="N57" s="8">
        <f t="shared" si="6"/>
        <v>1.8473309288945673E-2</v>
      </c>
      <c r="O57" s="4">
        <f t="shared" si="7"/>
        <v>1.9030379034253961E-2</v>
      </c>
    </row>
    <row r="58" spans="1:15" hidden="1" x14ac:dyDescent="0.3">
      <c r="A58" s="1">
        <v>42948</v>
      </c>
      <c r="B58">
        <v>174.71000699999999</v>
      </c>
      <c r="C58">
        <v>41.851753000000002</v>
      </c>
      <c r="D58">
        <v>25.525500999999998</v>
      </c>
      <c r="E58">
        <v>49.395901000000002</v>
      </c>
      <c r="F58">
        <v>69.631041999999994</v>
      </c>
      <c r="G58">
        <v>1369.6099850000001</v>
      </c>
      <c r="I58" s="4">
        <f t="shared" si="8"/>
        <v>-3.9009333540475817E-2</v>
      </c>
      <c r="J58" s="4">
        <f t="shared" si="2"/>
        <v>4.1759318959682414E-2</v>
      </c>
      <c r="K58" s="4">
        <f t="shared" si="3"/>
        <v>2.2660412274936828E-2</v>
      </c>
      <c r="L58" s="4">
        <f t="shared" si="4"/>
        <v>-6.2630685163503286E-2</v>
      </c>
      <c r="M58" s="4">
        <f t="shared" si="5"/>
        <v>-2.4295737872849298E-2</v>
      </c>
      <c r="N58" s="8">
        <f t="shared" si="6"/>
        <v>7.5965720020130601E-4</v>
      </c>
      <c r="O58" s="4">
        <f t="shared" si="7"/>
        <v>-1.1582711414472757E-2</v>
      </c>
    </row>
    <row r="59" spans="1:15" hidden="1" x14ac:dyDescent="0.3">
      <c r="A59" s="1">
        <v>42979</v>
      </c>
      <c r="B59">
        <v>181.35000600000001</v>
      </c>
      <c r="C59">
        <v>44.195132999999998</v>
      </c>
      <c r="D59">
        <v>27.127405</v>
      </c>
      <c r="E59">
        <v>53.157908999999997</v>
      </c>
      <c r="F59">
        <v>70.131866000000002</v>
      </c>
      <c r="G59">
        <v>1396.900024</v>
      </c>
      <c r="I59" s="4">
        <f t="shared" si="8"/>
        <v>3.730140226135728E-2</v>
      </c>
      <c r="J59" s="4">
        <f t="shared" si="2"/>
        <v>5.4480986146220461E-2</v>
      </c>
      <c r="K59" s="4">
        <f t="shared" si="3"/>
        <v>6.0866479850736586E-2</v>
      </c>
      <c r="L59" s="4">
        <f t="shared" si="4"/>
        <v>7.3399453942959922E-2</v>
      </c>
      <c r="M59" s="4">
        <f t="shared" si="5"/>
        <v>7.1667962668435919E-3</v>
      </c>
      <c r="N59" s="8">
        <f t="shared" si="6"/>
        <v>1.9729496103736779E-2</v>
      </c>
      <c r="O59" s="4">
        <f t="shared" si="7"/>
        <v>4.8366494240691831E-2</v>
      </c>
    </row>
    <row r="60" spans="1:15" hidden="1" x14ac:dyDescent="0.3">
      <c r="A60" s="1">
        <v>43009</v>
      </c>
      <c r="B60">
        <v>196.429993</v>
      </c>
      <c r="C60">
        <v>51.127124999999999</v>
      </c>
      <c r="D60">
        <v>26.641089999999998</v>
      </c>
      <c r="E60">
        <v>51.144787000000001</v>
      </c>
      <c r="F60">
        <v>78.362067999999994</v>
      </c>
      <c r="G60">
        <v>1427.4300539999999</v>
      </c>
      <c r="I60" s="4">
        <f t="shared" si="8"/>
        <v>7.9877199295974657E-2</v>
      </c>
      <c r="J60" s="4">
        <f t="shared" si="2"/>
        <v>0.14570050839276424</v>
      </c>
      <c r="K60" s="4">
        <f t="shared" si="3"/>
        <v>-1.8089710773638478E-2</v>
      </c>
      <c r="L60" s="4">
        <f t="shared" si="4"/>
        <v>-3.8606327715335322E-2</v>
      </c>
      <c r="M60" s="4">
        <f t="shared" si="5"/>
        <v>0.11096271382058358</v>
      </c>
      <c r="N60" s="8">
        <f t="shared" si="6"/>
        <v>2.162014946605988E-2</v>
      </c>
      <c r="O60" s="4">
        <f t="shared" si="7"/>
        <v>4.0183395411029117E-2</v>
      </c>
    </row>
    <row r="61" spans="1:15" hidden="1" x14ac:dyDescent="0.3">
      <c r="A61" s="1">
        <v>43040</v>
      </c>
      <c r="B61">
        <v>187.58000200000001</v>
      </c>
      <c r="C61">
        <v>49.619098999999999</v>
      </c>
      <c r="D61">
        <v>27.552937</v>
      </c>
      <c r="E61">
        <v>57.611465000000003</v>
      </c>
      <c r="F61">
        <v>87.265427000000003</v>
      </c>
      <c r="G61">
        <v>1467.420044</v>
      </c>
      <c r="I61" s="4">
        <f t="shared" si="8"/>
        <v>-4.6100666367169897E-2</v>
      </c>
      <c r="J61" s="4">
        <f t="shared" si="2"/>
        <v>-2.993935819335955E-2</v>
      </c>
      <c r="K61" s="4">
        <f t="shared" si="3"/>
        <v>3.3654375336417519E-2</v>
      </c>
      <c r="L61" s="4">
        <f t="shared" si="4"/>
        <v>0.11906102176355414</v>
      </c>
      <c r="M61" s="4">
        <f t="shared" si="5"/>
        <v>0.1076143754624812</v>
      </c>
      <c r="N61" s="8">
        <f t="shared" si="6"/>
        <v>2.7630124340007212E-2</v>
      </c>
      <c r="O61" s="4">
        <f t="shared" si="7"/>
        <v>5.3581910903562541E-2</v>
      </c>
    </row>
    <row r="62" spans="1:15" hidden="1" x14ac:dyDescent="0.3">
      <c r="A62" s="1">
        <v>43070</v>
      </c>
      <c r="B62">
        <v>191.96000699999999</v>
      </c>
      <c r="C62">
        <v>47.869900000000001</v>
      </c>
      <c r="D62">
        <v>27.774035000000001</v>
      </c>
      <c r="E62">
        <v>62.150489999999998</v>
      </c>
      <c r="F62">
        <v>88.629645999999994</v>
      </c>
      <c r="G62">
        <v>1481.8100589999999</v>
      </c>
      <c r="I62" s="4">
        <f t="shared" si="8"/>
        <v>2.3081621713064601E-2</v>
      </c>
      <c r="J62" s="4">
        <f t="shared" si="2"/>
        <v>-3.588890568677184E-2</v>
      </c>
      <c r="K62" s="4">
        <f t="shared" si="3"/>
        <v>7.9924553602894986E-3</v>
      </c>
      <c r="L62" s="4">
        <f t="shared" si="4"/>
        <v>7.583710904300818E-2</v>
      </c>
      <c r="M62" s="4">
        <f t="shared" si="5"/>
        <v>1.5512047403009098E-2</v>
      </c>
      <c r="N62" s="8">
        <f t="shared" si="6"/>
        <v>9.7585666045442478E-3</v>
      </c>
      <c r="O62" s="4">
        <f t="shared" si="7"/>
        <v>2.0868746565912213E-2</v>
      </c>
    </row>
    <row r="63" spans="1:15" hidden="1" x14ac:dyDescent="0.3">
      <c r="A63" s="1">
        <v>43101</v>
      </c>
      <c r="B63">
        <v>270.29998799999998</v>
      </c>
      <c r="C63">
        <v>60.808365000000002</v>
      </c>
      <c r="D63">
        <v>28.402820999999999</v>
      </c>
      <c r="E63">
        <v>57.852080999999998</v>
      </c>
      <c r="F63">
        <v>96.179351999999994</v>
      </c>
      <c r="G63">
        <v>1561.660034</v>
      </c>
      <c r="I63" s="4">
        <f t="shared" si="8"/>
        <v>0.34224535543130985</v>
      </c>
      <c r="J63" s="4">
        <f t="shared" si="2"/>
        <v>0.23924044733417707</v>
      </c>
      <c r="K63" s="4">
        <f t="shared" si="3"/>
        <v>2.2386879772302207E-2</v>
      </c>
      <c r="L63" s="4">
        <f t="shared" si="4"/>
        <v>-7.166927674192651E-2</v>
      </c>
      <c r="M63" s="4">
        <f t="shared" si="5"/>
        <v>8.1748291849966404E-2</v>
      </c>
      <c r="N63" s="8">
        <f t="shared" si="6"/>
        <v>5.2485026498551593E-2</v>
      </c>
      <c r="O63" s="4">
        <f t="shared" si="7"/>
        <v>7.6977452232254745E-2</v>
      </c>
    </row>
    <row r="64" spans="1:15" hidden="1" x14ac:dyDescent="0.3">
      <c r="A64" s="1">
        <v>43132</v>
      </c>
      <c r="B64">
        <v>291.38000499999998</v>
      </c>
      <c r="C64">
        <v>59.868298000000003</v>
      </c>
      <c r="D64">
        <v>27.843039000000001</v>
      </c>
      <c r="E64">
        <v>55.035603000000002</v>
      </c>
      <c r="F64">
        <v>81.211121000000006</v>
      </c>
      <c r="G64">
        <v>1501.2299800000001</v>
      </c>
      <c r="I64" s="4">
        <f t="shared" si="8"/>
        <v>7.509586549828802E-2</v>
      </c>
      <c r="J64" s="4">
        <f t="shared" si="2"/>
        <v>-1.55802454734581E-2</v>
      </c>
      <c r="K64" s="4">
        <f t="shared" si="3"/>
        <v>-1.9905482228565346E-2</v>
      </c>
      <c r="L64" s="4">
        <f t="shared" si="4"/>
        <v>-4.9909122255688464E-2</v>
      </c>
      <c r="M64" s="4">
        <f t="shared" si="5"/>
        <v>-0.16916250254158127</v>
      </c>
      <c r="N64" s="8">
        <f t="shared" si="6"/>
        <v>-3.9464621071999814E-2</v>
      </c>
      <c r="O64" s="4">
        <f t="shared" si="7"/>
        <v>-5.1015863806585293E-2</v>
      </c>
    </row>
    <row r="65" spans="1:15" hidden="1" x14ac:dyDescent="0.3">
      <c r="A65" s="1">
        <v>43160</v>
      </c>
      <c r="B65">
        <v>295.35000600000001</v>
      </c>
      <c r="C65">
        <v>57.328575000000001</v>
      </c>
      <c r="D65">
        <v>27.466380999999998</v>
      </c>
      <c r="E65">
        <v>54.502746999999999</v>
      </c>
      <c r="F65">
        <v>80.272773999999998</v>
      </c>
      <c r="G65">
        <v>1464.869995</v>
      </c>
      <c r="I65" s="4">
        <f t="shared" si="8"/>
        <v>1.3532839682552355E-2</v>
      </c>
      <c r="J65" s="4">
        <f t="shared" si="2"/>
        <v>-4.3347925756848517E-2</v>
      </c>
      <c r="K65" s="4">
        <f t="shared" si="3"/>
        <v>-1.3620241283720774E-2</v>
      </c>
      <c r="L65" s="4">
        <f t="shared" si="4"/>
        <v>-9.7291990105715202E-3</v>
      </c>
      <c r="M65" s="4">
        <f t="shared" si="5"/>
        <v>-1.1621686005927643E-2</v>
      </c>
      <c r="N65" s="8">
        <f t="shared" si="6"/>
        <v>-2.4518260852416863E-2</v>
      </c>
      <c r="O65" s="4">
        <f t="shared" si="7"/>
        <v>-1.3945614483317924E-2</v>
      </c>
    </row>
    <row r="66" spans="1:15" hidden="1" x14ac:dyDescent="0.3">
      <c r="A66" s="1">
        <v>43191</v>
      </c>
      <c r="B66">
        <v>312.459991</v>
      </c>
      <c r="C66">
        <v>55.672497</v>
      </c>
      <c r="D66">
        <v>28.333168000000001</v>
      </c>
      <c r="E66">
        <v>50.376373000000001</v>
      </c>
      <c r="F66">
        <v>80.288482999999999</v>
      </c>
      <c r="G66">
        <v>1468.280029</v>
      </c>
      <c r="I66" s="4">
        <f t="shared" si="8"/>
        <v>5.631531811194506E-2</v>
      </c>
      <c r="J66" s="4">
        <f t="shared" si="2"/>
        <v>-2.9312935723984419E-2</v>
      </c>
      <c r="K66" s="4">
        <f t="shared" si="3"/>
        <v>3.1070384803269773E-2</v>
      </c>
      <c r="L66" s="4">
        <f t="shared" si="4"/>
        <v>-7.8728828590153913E-2</v>
      </c>
      <c r="M66" s="4">
        <f t="shared" si="5"/>
        <v>1.9567609700679278E-4</v>
      </c>
      <c r="N66" s="8">
        <f t="shared" si="6"/>
        <v>2.3251695333929212E-3</v>
      </c>
      <c r="O66" s="4">
        <f t="shared" si="7"/>
        <v>-8.4969665805321153E-3</v>
      </c>
    </row>
    <row r="67" spans="1:15" hidden="1" x14ac:dyDescent="0.3">
      <c r="A67" s="1">
        <v>43221</v>
      </c>
      <c r="B67">
        <v>351.60000600000001</v>
      </c>
      <c r="C67">
        <v>62.427959000000001</v>
      </c>
      <c r="D67">
        <v>27.806899999999999</v>
      </c>
      <c r="E67">
        <v>48.707653000000001</v>
      </c>
      <c r="F67">
        <v>74.915344000000005</v>
      </c>
      <c r="G67">
        <v>1502.3100589999999</v>
      </c>
      <c r="I67" s="4">
        <f t="shared" si="8"/>
        <v>0.11801775069579845</v>
      </c>
      <c r="J67" s="4">
        <f t="shared" si="2"/>
        <v>0.1145269811324035</v>
      </c>
      <c r="K67" s="4">
        <f t="shared" si="3"/>
        <v>-1.8748941172504814E-2</v>
      </c>
      <c r="L67" s="4">
        <f t="shared" si="4"/>
        <v>-3.3686111945554806E-2</v>
      </c>
      <c r="M67" s="4">
        <f t="shared" si="5"/>
        <v>-6.9267456653530152E-2</v>
      </c>
      <c r="N67" s="8">
        <f t="shared" si="6"/>
        <v>2.2912295346625901E-2</v>
      </c>
      <c r="O67" s="4">
        <f t="shared" si="7"/>
        <v>-6.8710384800246653E-4</v>
      </c>
    </row>
    <row r="68" spans="1:15" hidden="1" x14ac:dyDescent="0.3">
      <c r="A68" s="1">
        <v>43252</v>
      </c>
      <c r="B68">
        <v>391.42999300000002</v>
      </c>
      <c r="C68">
        <v>58.679295000000003</v>
      </c>
      <c r="D68">
        <v>28.351863999999999</v>
      </c>
      <c r="E68">
        <v>48.516941000000003</v>
      </c>
      <c r="F68">
        <v>78.227806000000001</v>
      </c>
      <c r="G68">
        <v>1509.959961</v>
      </c>
      <c r="I68" s="4">
        <f t="shared" si="8"/>
        <v>0.10731249919616447</v>
      </c>
      <c r="J68" s="4">
        <f t="shared" si="2"/>
        <v>-6.192629703582779E-2</v>
      </c>
      <c r="K68" s="4">
        <f t="shared" si="3"/>
        <v>1.9408586232877601E-2</v>
      </c>
      <c r="L68" s="4">
        <f t="shared" si="4"/>
        <v>-3.9231276111651725E-3</v>
      </c>
      <c r="M68" s="4">
        <f t="shared" si="5"/>
        <v>4.3266430441516048E-2</v>
      </c>
      <c r="N68" s="8">
        <f t="shared" si="6"/>
        <v>5.0791717842069775E-3</v>
      </c>
      <c r="O68" s="4">
        <f t="shared" si="7"/>
        <v>1.5958383144513755E-2</v>
      </c>
    </row>
    <row r="69" spans="1:15" hidden="1" x14ac:dyDescent="0.3">
      <c r="A69" s="1">
        <v>43282</v>
      </c>
      <c r="B69">
        <v>337.45001200000002</v>
      </c>
      <c r="C69">
        <v>60.650970000000001</v>
      </c>
      <c r="D69">
        <v>31.204248</v>
      </c>
      <c r="E69">
        <v>55.631160999999999</v>
      </c>
      <c r="F69">
        <v>81.497574</v>
      </c>
      <c r="G69">
        <v>1560.3599850000001</v>
      </c>
      <c r="I69" s="4">
        <f t="shared" ref="I69:I100" si="9">+LN(B69/B68)</f>
        <v>-0.14838929532179396</v>
      </c>
      <c r="J69" s="4">
        <f t="shared" ref="J69:J131" si="10">+LN(C69/C68)</f>
        <v>3.3048689779267365E-2</v>
      </c>
      <c r="K69" s="4">
        <f t="shared" ref="K69:K131" si="11">+LN(D69/D68)</f>
        <v>9.5861461822060443E-2</v>
      </c>
      <c r="L69" s="4">
        <f t="shared" ref="L69:L131" si="12">+LN(E69/E68)</f>
        <v>0.13683045798175278</v>
      </c>
      <c r="M69" s="4">
        <f t="shared" ref="M69:M130" si="13">+LN(F69/F68)</f>
        <v>4.0948093135741381E-2</v>
      </c>
      <c r="N69" s="8">
        <f t="shared" ref="N69:N131" si="14">+LN(G69/G68)</f>
        <v>3.2833419674684901E-2</v>
      </c>
      <c r="O69" s="4">
        <f t="shared" ref="O69:O131" si="15">+SUMPRODUCT($I$3:$M$3,I69:M69)</f>
        <v>5.9798015723946767E-2</v>
      </c>
    </row>
    <row r="70" spans="1:15" hidden="1" x14ac:dyDescent="0.3">
      <c r="A70" s="1">
        <v>43313</v>
      </c>
      <c r="B70">
        <v>367.67999300000002</v>
      </c>
      <c r="C70">
        <v>69.523444999999995</v>
      </c>
      <c r="D70">
        <v>32.446784999999998</v>
      </c>
      <c r="E70">
        <v>58.634632000000003</v>
      </c>
      <c r="F70">
        <v>87.553039999999996</v>
      </c>
      <c r="G70">
        <v>1610.6999510000001</v>
      </c>
      <c r="I70" s="4">
        <f t="shared" si="9"/>
        <v>8.5795588871857884E-2</v>
      </c>
      <c r="J70" s="4">
        <f t="shared" si="10"/>
        <v>0.13652840514758127</v>
      </c>
      <c r="K70" s="4">
        <f t="shared" si="11"/>
        <v>3.9047123347530167E-2</v>
      </c>
      <c r="L70" s="4">
        <f t="shared" si="12"/>
        <v>5.2582017874804564E-2</v>
      </c>
      <c r="M70" s="4">
        <f t="shared" si="13"/>
        <v>7.1671528211841418E-2</v>
      </c>
      <c r="N70" s="8">
        <f t="shared" si="14"/>
        <v>3.175228243701457E-2</v>
      </c>
      <c r="O70" s="4">
        <f t="shared" si="15"/>
        <v>6.8662850801358907E-2</v>
      </c>
    </row>
    <row r="71" spans="1:15" hidden="1" x14ac:dyDescent="0.3">
      <c r="A71" s="1">
        <v>43344</v>
      </c>
      <c r="B71">
        <v>374.13000499999998</v>
      </c>
      <c r="C71">
        <v>69.645729000000003</v>
      </c>
      <c r="D71">
        <v>34.732792000000003</v>
      </c>
      <c r="E71">
        <v>59.890113999999997</v>
      </c>
      <c r="F71">
        <v>86.270195000000001</v>
      </c>
      <c r="G71">
        <v>1614.540039</v>
      </c>
      <c r="I71" s="4">
        <f t="shared" si="9"/>
        <v>1.7390368343007438E-2</v>
      </c>
      <c r="J71" s="4">
        <f t="shared" si="10"/>
        <v>1.7573436409182496E-3</v>
      </c>
      <c r="K71" s="4">
        <f t="shared" si="11"/>
        <v>6.8082892376008314E-2</v>
      </c>
      <c r="L71" s="4">
        <f t="shared" si="12"/>
        <v>2.1185937985906015E-2</v>
      </c>
      <c r="M71" s="4">
        <f t="shared" si="13"/>
        <v>-1.4760607713090686E-2</v>
      </c>
      <c r="N71" s="8">
        <f t="shared" si="14"/>
        <v>2.3812738441148051E-3</v>
      </c>
      <c r="O71" s="4">
        <f t="shared" si="15"/>
        <v>2.3302462483021508E-2</v>
      </c>
    </row>
    <row r="72" spans="1:15" hidden="1" x14ac:dyDescent="0.3">
      <c r="A72" s="1">
        <v>43374</v>
      </c>
      <c r="B72">
        <v>301.77999899999998</v>
      </c>
      <c r="C72">
        <v>52.250411999999997</v>
      </c>
      <c r="D72">
        <v>33.936779000000001</v>
      </c>
      <c r="E72">
        <v>47.087336999999998</v>
      </c>
      <c r="F72">
        <v>92.121964000000006</v>
      </c>
      <c r="G72">
        <v>1498.650024</v>
      </c>
      <c r="I72" s="4">
        <f t="shared" si="9"/>
        <v>-0.21490507219327085</v>
      </c>
      <c r="J72" s="4">
        <f t="shared" si="10"/>
        <v>-0.28737360147415036</v>
      </c>
      <c r="K72" s="4">
        <f t="shared" si="11"/>
        <v>-2.3184902584101053E-2</v>
      </c>
      <c r="L72" s="4">
        <f t="shared" si="12"/>
        <v>-0.24050733839268543</v>
      </c>
      <c r="M72" s="4">
        <f t="shared" si="13"/>
        <v>6.5629221311224784E-2</v>
      </c>
      <c r="N72" s="8">
        <f t="shared" si="14"/>
        <v>-7.4485391657641967E-2</v>
      </c>
      <c r="O72" s="4">
        <f t="shared" si="15"/>
        <v>-0.11250964346013403</v>
      </c>
    </row>
    <row r="73" spans="1:15" hidden="1" x14ac:dyDescent="0.3">
      <c r="A73" s="1">
        <v>43405</v>
      </c>
      <c r="B73">
        <v>286.13000499999998</v>
      </c>
      <c r="C73">
        <v>40.503169999999997</v>
      </c>
      <c r="D73">
        <v>36.435142999999997</v>
      </c>
      <c r="E73">
        <v>52.371479000000001</v>
      </c>
      <c r="F73">
        <v>89.705948000000006</v>
      </c>
      <c r="G73">
        <v>1525.5600589999999</v>
      </c>
      <c r="I73" s="4">
        <f t="shared" si="9"/>
        <v>-5.3252001297351706E-2</v>
      </c>
      <c r="J73" s="4">
        <f t="shared" si="10"/>
        <v>-0.25466753332692726</v>
      </c>
      <c r="K73" s="4">
        <f t="shared" si="11"/>
        <v>7.1034423379194064E-2</v>
      </c>
      <c r="L73" s="4">
        <f t="shared" si="12"/>
        <v>0.10635803788056859</v>
      </c>
      <c r="M73" s="4">
        <f t="shared" si="13"/>
        <v>-2.6576317954277961E-2</v>
      </c>
      <c r="N73" s="8">
        <f t="shared" si="14"/>
        <v>1.7796875562803325E-2</v>
      </c>
      <c r="O73" s="4">
        <f t="shared" si="15"/>
        <v>-3.0130286669303166E-3</v>
      </c>
    </row>
    <row r="74" spans="1:15" hidden="1" x14ac:dyDescent="0.3">
      <c r="A74" s="1">
        <v>43435</v>
      </c>
      <c r="B74">
        <v>267.66000400000001</v>
      </c>
      <c r="C74">
        <v>33.118670999999999</v>
      </c>
      <c r="D74">
        <v>34.667248000000001</v>
      </c>
      <c r="E74">
        <v>44.574738000000004</v>
      </c>
      <c r="F74">
        <v>85.572013999999996</v>
      </c>
      <c r="G74">
        <v>1384.26001</v>
      </c>
      <c r="I74" s="4">
        <f t="shared" si="9"/>
        <v>-6.6728737161920584E-2</v>
      </c>
      <c r="J74" s="4">
        <f t="shared" si="10"/>
        <v>-0.20128304075400677</v>
      </c>
      <c r="K74" s="4">
        <f t="shared" si="11"/>
        <v>-4.9738396348697929E-2</v>
      </c>
      <c r="L74" s="4">
        <f t="shared" si="12"/>
        <v>-0.16119486325439933</v>
      </c>
      <c r="M74" s="4">
        <f t="shared" si="13"/>
        <v>-4.7178786349236022E-2</v>
      </c>
      <c r="N74" s="8">
        <f t="shared" si="14"/>
        <v>-9.7195886394704903E-2</v>
      </c>
      <c r="O74" s="4">
        <f t="shared" si="15"/>
        <v>-9.9686233661011189E-2</v>
      </c>
    </row>
    <row r="75" spans="1:15" hidden="1" x14ac:dyDescent="0.3">
      <c r="A75" s="1">
        <v>43466</v>
      </c>
      <c r="B75">
        <v>339.5</v>
      </c>
      <c r="C75">
        <v>35.661490999999998</v>
      </c>
      <c r="D75">
        <v>33.714194999999997</v>
      </c>
      <c r="E75">
        <v>54.594009</v>
      </c>
      <c r="F75">
        <v>88.514397000000002</v>
      </c>
      <c r="G75">
        <v>1498.3599850000001</v>
      </c>
      <c r="I75" s="4">
        <f t="shared" si="9"/>
        <v>0.23775641368619019</v>
      </c>
      <c r="J75" s="4">
        <f t="shared" si="10"/>
        <v>7.3974221214114302E-2</v>
      </c>
      <c r="K75" s="4">
        <f t="shared" si="11"/>
        <v>-2.7876414274719558E-2</v>
      </c>
      <c r="L75" s="4">
        <f t="shared" si="12"/>
        <v>0.20275686545810148</v>
      </c>
      <c r="M75" s="4">
        <f t="shared" si="13"/>
        <v>3.3806926310289157E-2</v>
      </c>
      <c r="N75" s="8">
        <f t="shared" si="14"/>
        <v>7.9205458591478969E-2</v>
      </c>
      <c r="O75" s="4">
        <f t="shared" si="15"/>
        <v>8.2221604170557017E-2</v>
      </c>
    </row>
    <row r="76" spans="1:15" hidden="1" x14ac:dyDescent="0.3">
      <c r="A76" s="1">
        <v>43497</v>
      </c>
      <c r="B76">
        <v>358.10000600000001</v>
      </c>
      <c r="C76">
        <v>38.268802999999998</v>
      </c>
      <c r="D76">
        <v>34.729671000000003</v>
      </c>
      <c r="E76">
        <v>53.901482000000001</v>
      </c>
      <c r="F76">
        <v>91.433173999999994</v>
      </c>
      <c r="G76">
        <v>1545.7299800000001</v>
      </c>
      <c r="I76" s="4">
        <f t="shared" si="9"/>
        <v>5.3338346760732409E-2</v>
      </c>
      <c r="J76" s="4">
        <f t="shared" si="10"/>
        <v>7.0563598070713246E-2</v>
      </c>
      <c r="K76" s="4">
        <f t="shared" si="11"/>
        <v>2.967542834437174E-2</v>
      </c>
      <c r="L76" s="4">
        <f t="shared" si="12"/>
        <v>-1.2766178557133707E-2</v>
      </c>
      <c r="M76" s="4">
        <f t="shared" si="13"/>
        <v>3.2443149906997322E-2</v>
      </c>
      <c r="N76" s="8">
        <f t="shared" si="14"/>
        <v>3.1125111092079334E-2</v>
      </c>
      <c r="O76" s="4">
        <f t="shared" si="15"/>
        <v>2.856170004148198E-2</v>
      </c>
    </row>
    <row r="77" spans="1:15" hidden="1" x14ac:dyDescent="0.3">
      <c r="A77" s="1">
        <v>43525</v>
      </c>
      <c r="B77">
        <v>356.55999800000001</v>
      </c>
      <c r="C77">
        <v>44.591137000000003</v>
      </c>
      <c r="D77">
        <v>34.024661999999999</v>
      </c>
      <c r="E77">
        <v>49.929088999999998</v>
      </c>
      <c r="F77">
        <v>90.084625000000003</v>
      </c>
      <c r="G77">
        <v>1570.2299800000001</v>
      </c>
      <c r="I77" s="4">
        <f t="shared" si="9"/>
        <v>-4.3097707303370219E-3</v>
      </c>
      <c r="J77" s="4">
        <f t="shared" si="10"/>
        <v>0.1529000961199064</v>
      </c>
      <c r="K77" s="4">
        <f t="shared" si="11"/>
        <v>-2.0508779017046643E-2</v>
      </c>
      <c r="L77" s="4">
        <f t="shared" si="12"/>
        <v>-7.655419409643742E-2</v>
      </c>
      <c r="M77" s="4">
        <f t="shared" si="13"/>
        <v>-1.4858860332552648E-2</v>
      </c>
      <c r="N77" s="8">
        <f t="shared" si="14"/>
        <v>1.572581497783512E-2</v>
      </c>
      <c r="O77" s="4">
        <f t="shared" si="15"/>
        <v>-5.4100227878140054E-3</v>
      </c>
    </row>
    <row r="78" spans="1:15" hidden="1" x14ac:dyDescent="0.3">
      <c r="A78" s="1">
        <v>43556</v>
      </c>
      <c r="B78">
        <v>370.540009</v>
      </c>
      <c r="C78">
        <v>44.948753000000004</v>
      </c>
      <c r="D78">
        <v>32.534526999999997</v>
      </c>
      <c r="E78">
        <v>52.316054999999999</v>
      </c>
      <c r="F78">
        <v>95.500359000000003</v>
      </c>
      <c r="G78">
        <v>1631.869995</v>
      </c>
      <c r="I78" s="4">
        <f t="shared" si="9"/>
        <v>3.8458902381595876E-2</v>
      </c>
      <c r="J78" s="4">
        <f t="shared" si="10"/>
        <v>7.9879012922341869E-3</v>
      </c>
      <c r="K78" s="4">
        <f t="shared" si="11"/>
        <v>-4.4783719964410766E-2</v>
      </c>
      <c r="L78" s="4">
        <f t="shared" si="12"/>
        <v>4.6699524127665037E-2</v>
      </c>
      <c r="M78" s="4">
        <f t="shared" si="13"/>
        <v>5.8380500318117971E-2</v>
      </c>
      <c r="N78" s="8">
        <f t="shared" si="14"/>
        <v>3.8504500733519034E-2</v>
      </c>
      <c r="O78" s="4">
        <f t="shared" si="15"/>
        <v>1.6440446112269372E-2</v>
      </c>
    </row>
    <row r="79" spans="1:15" hidden="1" x14ac:dyDescent="0.3">
      <c r="A79" s="1">
        <v>43586</v>
      </c>
      <c r="B79">
        <v>343.27999899999998</v>
      </c>
      <c r="C79">
        <v>33.639544999999998</v>
      </c>
      <c r="D79">
        <v>33.263568999999997</v>
      </c>
      <c r="E79">
        <v>45.920048000000001</v>
      </c>
      <c r="F79">
        <v>94.200301999999994</v>
      </c>
      <c r="G79">
        <v>1524.420044</v>
      </c>
      <c r="I79" s="4">
        <f t="shared" si="9"/>
        <v>-7.6414987640546717E-2</v>
      </c>
      <c r="J79" s="4">
        <f t="shared" si="10"/>
        <v>-0.28982070914885871</v>
      </c>
      <c r="K79" s="4">
        <f t="shared" si="11"/>
        <v>2.2160879429633153E-2</v>
      </c>
      <c r="L79" s="4">
        <f t="shared" si="12"/>
        <v>-0.13040150562303782</v>
      </c>
      <c r="M79" s="4">
        <f t="shared" si="13"/>
        <v>-1.3706619119946041E-2</v>
      </c>
      <c r="N79" s="8">
        <f t="shared" si="14"/>
        <v>-6.8112554731452793E-2</v>
      </c>
      <c r="O79" s="4">
        <f t="shared" si="15"/>
        <v>-7.7993678172806988E-2</v>
      </c>
    </row>
    <row r="80" spans="1:15" hidden="1" x14ac:dyDescent="0.3">
      <c r="A80" s="1">
        <v>43617</v>
      </c>
      <c r="B80">
        <v>367.32000699999998</v>
      </c>
      <c r="C80">
        <v>40.830703999999997</v>
      </c>
      <c r="D80">
        <v>35.013438999999998</v>
      </c>
      <c r="E80">
        <v>48.987811999999998</v>
      </c>
      <c r="F80">
        <v>103.149445</v>
      </c>
      <c r="G80">
        <v>1629.0200199999999</v>
      </c>
      <c r="I80" s="4">
        <f t="shared" si="9"/>
        <v>6.7686984032078998E-2</v>
      </c>
      <c r="J80" s="4">
        <f t="shared" si="10"/>
        <v>0.19373203795822172</v>
      </c>
      <c r="K80" s="4">
        <f t="shared" si="11"/>
        <v>5.1269185138562844E-2</v>
      </c>
      <c r="L80" s="4">
        <f t="shared" si="12"/>
        <v>6.4669735170212531E-2</v>
      </c>
      <c r="M80" s="4">
        <f t="shared" si="13"/>
        <v>9.0755471466994489E-2</v>
      </c>
      <c r="N80" s="8">
        <f t="shared" si="14"/>
        <v>6.636458058173017E-2</v>
      </c>
      <c r="O80" s="4">
        <f t="shared" si="15"/>
        <v>8.6055535994044835E-2</v>
      </c>
    </row>
    <row r="81" spans="1:15" hidden="1" x14ac:dyDescent="0.3">
      <c r="A81" s="1">
        <v>43647</v>
      </c>
      <c r="B81">
        <v>322.98998999999998</v>
      </c>
      <c r="C81">
        <v>41.947006000000002</v>
      </c>
      <c r="D81">
        <v>31.392477</v>
      </c>
      <c r="E81">
        <v>49.899284000000002</v>
      </c>
      <c r="F81">
        <v>103.046761</v>
      </c>
      <c r="G81">
        <v>1652.400024</v>
      </c>
      <c r="I81" s="4">
        <f t="shared" si="9"/>
        <v>-0.1286120897719141</v>
      </c>
      <c r="J81" s="4">
        <f t="shared" si="10"/>
        <v>2.6972712280133065E-2</v>
      </c>
      <c r="K81" s="4">
        <f t="shared" si="11"/>
        <v>-0.10916368099818188</v>
      </c>
      <c r="L81" s="4">
        <f t="shared" si="12"/>
        <v>1.8435121479990216E-2</v>
      </c>
      <c r="M81" s="4">
        <f t="shared" si="13"/>
        <v>-9.9598349048569219E-4</v>
      </c>
      <c r="N81" s="8">
        <f t="shared" si="14"/>
        <v>1.4250171772098939E-2</v>
      </c>
      <c r="O81" s="4">
        <f t="shared" si="15"/>
        <v>-3.6036687715433162E-2</v>
      </c>
    </row>
    <row r="82" spans="1:15" hidden="1" x14ac:dyDescent="0.3">
      <c r="A82" s="1">
        <v>43678</v>
      </c>
      <c r="B82">
        <v>293.75</v>
      </c>
      <c r="C82">
        <v>41.646178999999997</v>
      </c>
      <c r="D82">
        <v>28.733336999999999</v>
      </c>
      <c r="E82">
        <v>50.664290999999999</v>
      </c>
      <c r="F82">
        <v>106.668983</v>
      </c>
      <c r="G82">
        <v>1618.6099850000001</v>
      </c>
      <c r="I82" s="4">
        <f t="shared" si="9"/>
        <v>-9.489226657199136E-2</v>
      </c>
      <c r="J82" s="4">
        <f t="shared" si="10"/>
        <v>-7.1974359786888447E-3</v>
      </c>
      <c r="K82" s="4">
        <f t="shared" si="11"/>
        <v>-8.851026160990047E-2</v>
      </c>
      <c r="L82" s="4">
        <f t="shared" si="12"/>
        <v>1.5214688963853132E-2</v>
      </c>
      <c r="M82" s="4">
        <f t="shared" si="13"/>
        <v>3.4547547016396583E-2</v>
      </c>
      <c r="N82" s="8">
        <f t="shared" si="14"/>
        <v>-2.0661044092958835E-2</v>
      </c>
      <c r="O82" s="4">
        <f t="shared" si="15"/>
        <v>-2.4468268366840931E-2</v>
      </c>
    </row>
    <row r="83" spans="1:15" hidden="1" x14ac:dyDescent="0.3">
      <c r="A83" s="1">
        <v>43709</v>
      </c>
      <c r="B83">
        <v>267.61999500000002</v>
      </c>
      <c r="C83">
        <v>43.319958</v>
      </c>
      <c r="D83">
        <v>29.312156999999999</v>
      </c>
      <c r="E83">
        <v>52.487372999999998</v>
      </c>
      <c r="F83">
        <v>111.34071400000001</v>
      </c>
      <c r="G83">
        <v>1644.1800539999999</v>
      </c>
      <c r="I83" s="4">
        <f t="shared" si="9"/>
        <v>-9.3161020264733635E-2</v>
      </c>
      <c r="J83" s="4">
        <f t="shared" si="10"/>
        <v>3.9403828895095964E-2</v>
      </c>
      <c r="K83" s="4">
        <f t="shared" si="11"/>
        <v>1.9944328033759343E-2</v>
      </c>
      <c r="L83" s="4">
        <f t="shared" si="12"/>
        <v>3.5351283462676568E-2</v>
      </c>
      <c r="M83" s="4">
        <f t="shared" si="13"/>
        <v>4.2864573009571562E-2</v>
      </c>
      <c r="N83" s="8">
        <f t="shared" si="14"/>
        <v>1.567406556287131E-2</v>
      </c>
      <c r="O83" s="4">
        <f t="shared" si="15"/>
        <v>2.0552839119982333E-2</v>
      </c>
    </row>
    <row r="84" spans="1:15" hidden="1" x14ac:dyDescent="0.3">
      <c r="A84" s="1">
        <v>43739</v>
      </c>
      <c r="B84">
        <v>287.41000400000001</v>
      </c>
      <c r="C84">
        <v>50.026878000000004</v>
      </c>
      <c r="D84">
        <v>31.302741999999999</v>
      </c>
      <c r="E84">
        <v>54.547611000000003</v>
      </c>
      <c r="F84">
        <v>110.008522</v>
      </c>
      <c r="G84">
        <v>1677.079956</v>
      </c>
      <c r="I84" s="4">
        <f t="shared" si="9"/>
        <v>7.134173647457151E-2</v>
      </c>
      <c r="J84" s="4">
        <f t="shared" si="10"/>
        <v>0.14394696839129423</v>
      </c>
      <c r="K84" s="4">
        <f t="shared" si="11"/>
        <v>6.5703352897483747E-2</v>
      </c>
      <c r="L84" s="4">
        <f t="shared" si="12"/>
        <v>3.850129025262404E-2</v>
      </c>
      <c r="M84" s="4">
        <f t="shared" si="13"/>
        <v>-1.2037160005620979E-2</v>
      </c>
      <c r="N84" s="8">
        <f t="shared" si="14"/>
        <v>1.9812347166221187E-2</v>
      </c>
      <c r="O84" s="4">
        <f t="shared" si="15"/>
        <v>5.3624780542599296E-2</v>
      </c>
    </row>
    <row r="85" spans="1:15" hidden="1" x14ac:dyDescent="0.3">
      <c r="A85" s="1">
        <v>43770</v>
      </c>
      <c r="B85">
        <v>314.66000400000001</v>
      </c>
      <c r="C85">
        <v>53.939041000000003</v>
      </c>
      <c r="D85">
        <v>31.425117</v>
      </c>
      <c r="E85">
        <v>56.015040999999997</v>
      </c>
      <c r="F85">
        <v>111.72534899999999</v>
      </c>
      <c r="G85">
        <v>1736.849976</v>
      </c>
      <c r="I85" s="4">
        <f t="shared" si="9"/>
        <v>9.0582921856204271E-2</v>
      </c>
      <c r="J85" s="4">
        <f t="shared" si="10"/>
        <v>7.5294117545288267E-2</v>
      </c>
      <c r="K85" s="4">
        <f t="shared" si="11"/>
        <v>3.9017800767566593E-3</v>
      </c>
      <c r="L85" s="4">
        <f t="shared" si="12"/>
        <v>2.6546327320930374E-2</v>
      </c>
      <c r="M85" s="4">
        <f t="shared" si="13"/>
        <v>1.5485783037133317E-2</v>
      </c>
      <c r="N85" s="8">
        <f t="shared" si="14"/>
        <v>3.5018954225201092E-2</v>
      </c>
      <c r="O85" s="4">
        <f t="shared" si="15"/>
        <v>3.0986250300383721E-2</v>
      </c>
    </row>
    <row r="86" spans="1:15" hidden="1" x14ac:dyDescent="0.3">
      <c r="A86" s="1">
        <v>43800</v>
      </c>
      <c r="B86">
        <v>323.57000699999998</v>
      </c>
      <c r="C86">
        <v>58.601177</v>
      </c>
      <c r="D86">
        <v>32.272461</v>
      </c>
      <c r="E86">
        <v>52.458221000000002</v>
      </c>
      <c r="F86">
        <v>111.49082199999999</v>
      </c>
      <c r="G86">
        <v>1784.209961</v>
      </c>
      <c r="I86" s="4">
        <f t="shared" si="9"/>
        <v>2.7922791950275732E-2</v>
      </c>
      <c r="J86" s="4">
        <f t="shared" si="10"/>
        <v>8.2900243165675125E-2</v>
      </c>
      <c r="K86" s="4">
        <f t="shared" si="11"/>
        <v>2.6606788319044433E-2</v>
      </c>
      <c r="L86" s="4">
        <f t="shared" si="12"/>
        <v>-6.5603181645159089E-2</v>
      </c>
      <c r="M86" s="4">
        <f t="shared" si="13"/>
        <v>-2.1013449451124733E-3</v>
      </c>
      <c r="N86" s="8">
        <f t="shared" si="14"/>
        <v>2.6902604450120562E-2</v>
      </c>
      <c r="O86" s="4">
        <f t="shared" si="15"/>
        <v>6.5554883721776367E-3</v>
      </c>
    </row>
    <row r="87" spans="1:15" hidden="1" x14ac:dyDescent="0.3">
      <c r="A87" s="1">
        <v>43831</v>
      </c>
      <c r="B87">
        <v>345.08999599999999</v>
      </c>
      <c r="C87">
        <v>58.882603000000003</v>
      </c>
      <c r="D87">
        <v>30.674496000000001</v>
      </c>
      <c r="E87">
        <v>53.603977</v>
      </c>
      <c r="F87">
        <v>107.89160200000001</v>
      </c>
      <c r="G87">
        <v>1784.030029</v>
      </c>
      <c r="I87" s="4">
        <f t="shared" si="9"/>
        <v>6.4389745510162785E-2</v>
      </c>
      <c r="J87" s="4">
        <f t="shared" si="10"/>
        <v>4.7909002977423931E-3</v>
      </c>
      <c r="K87" s="4">
        <f t="shared" si="11"/>
        <v>-5.0782705794635057E-2</v>
      </c>
      <c r="L87" s="4">
        <f t="shared" si="12"/>
        <v>2.160620077337309E-2</v>
      </c>
      <c r="M87" s="4">
        <f t="shared" si="13"/>
        <v>-3.2815235701079908E-2</v>
      </c>
      <c r="N87" s="8">
        <f t="shared" si="14"/>
        <v>-1.0085196099857638E-4</v>
      </c>
      <c r="O87" s="4">
        <f t="shared" si="15"/>
        <v>-9.9322201169386188E-3</v>
      </c>
    </row>
    <row r="88" spans="1:15" hidden="1" x14ac:dyDescent="0.3">
      <c r="A88" s="1">
        <v>43862</v>
      </c>
      <c r="B88">
        <v>369.02999899999998</v>
      </c>
      <c r="C88">
        <v>67.260604999999998</v>
      </c>
      <c r="D88">
        <v>27.809166000000001</v>
      </c>
      <c r="E88">
        <v>45.033965999999999</v>
      </c>
      <c r="F88">
        <v>101.474091</v>
      </c>
      <c r="G88">
        <v>1635.209961</v>
      </c>
      <c r="I88" s="4">
        <f t="shared" si="9"/>
        <v>6.7072697854147087E-2</v>
      </c>
      <c r="J88" s="4">
        <f t="shared" si="10"/>
        <v>0.13302901921342489</v>
      </c>
      <c r="K88" s="4">
        <f t="shared" si="11"/>
        <v>-9.8065881560472995E-2</v>
      </c>
      <c r="L88" s="4">
        <f t="shared" si="12"/>
        <v>-0.17420625803337164</v>
      </c>
      <c r="M88" s="4">
        <f t="shared" si="13"/>
        <v>-6.1323533096330513E-2</v>
      </c>
      <c r="N88" s="8">
        <f t="shared" si="14"/>
        <v>-8.7103653796974059E-2</v>
      </c>
      <c r="O88" s="4">
        <f t="shared" si="15"/>
        <v>-5.750121794177325E-2</v>
      </c>
    </row>
    <row r="89" spans="1:15" hidden="1" x14ac:dyDescent="0.3">
      <c r="A89" s="1">
        <v>43891</v>
      </c>
      <c r="B89">
        <v>375.5</v>
      </c>
      <c r="C89">
        <v>65.688537999999994</v>
      </c>
      <c r="D89">
        <v>27.160115999999999</v>
      </c>
      <c r="E89">
        <v>34.718761000000001</v>
      </c>
      <c r="F89">
        <v>107.071732</v>
      </c>
      <c r="G89">
        <v>1416.48999</v>
      </c>
      <c r="I89" s="4">
        <f t="shared" si="9"/>
        <v>1.7380532365193015E-2</v>
      </c>
      <c r="J89" s="4">
        <f t="shared" si="10"/>
        <v>-2.3650250611096296E-2</v>
      </c>
      <c r="K89" s="4">
        <f t="shared" si="11"/>
        <v>-2.3616104915554686E-2</v>
      </c>
      <c r="L89" s="4">
        <f t="shared" si="12"/>
        <v>-0.26013680138052458</v>
      </c>
      <c r="M89" s="4">
        <f t="shared" si="13"/>
        <v>5.3695497559140638E-2</v>
      </c>
      <c r="N89" s="8">
        <f t="shared" si="14"/>
        <v>-0.1435892390685497</v>
      </c>
      <c r="O89" s="4">
        <f t="shared" si="15"/>
        <v>-5.8275464220632546E-2</v>
      </c>
    </row>
    <row r="90" spans="1:15" hidden="1" x14ac:dyDescent="0.3">
      <c r="A90" s="1">
        <v>43922</v>
      </c>
      <c r="B90">
        <v>419.85000600000001</v>
      </c>
      <c r="C90">
        <v>72.835517999999993</v>
      </c>
      <c r="D90">
        <v>31.919794</v>
      </c>
      <c r="E90">
        <v>30.585144</v>
      </c>
      <c r="F90">
        <v>115.05154400000001</v>
      </c>
      <c r="G90">
        <v>1601.8199460000001</v>
      </c>
      <c r="I90" s="4">
        <f t="shared" si="9"/>
        <v>0.11163904771620084</v>
      </c>
      <c r="J90" s="4">
        <f t="shared" si="10"/>
        <v>0.10327927023545974</v>
      </c>
      <c r="K90" s="4">
        <f t="shared" si="11"/>
        <v>0.16147674525857802</v>
      </c>
      <c r="L90" s="4">
        <f t="shared" si="12"/>
        <v>-0.12676580279780245</v>
      </c>
      <c r="M90" s="4">
        <f t="shared" si="13"/>
        <v>7.188123427080538E-2</v>
      </c>
      <c r="N90" s="8">
        <f t="shared" si="14"/>
        <v>0.12295847552141123</v>
      </c>
      <c r="O90" s="4">
        <f t="shared" si="15"/>
        <v>5.900736950405322E-2</v>
      </c>
    </row>
    <row r="91" spans="1:15" hidden="1" x14ac:dyDescent="0.3">
      <c r="A91" s="1">
        <v>43952</v>
      </c>
      <c r="B91">
        <v>419.73001099999999</v>
      </c>
      <c r="C91">
        <v>88.470191999999997</v>
      </c>
      <c r="D91">
        <v>31.778331999999999</v>
      </c>
      <c r="E91">
        <v>31.417057</v>
      </c>
      <c r="F91">
        <v>117.427353</v>
      </c>
      <c r="G91">
        <v>1682.75</v>
      </c>
      <c r="I91" s="4">
        <f t="shared" si="9"/>
        <v>-2.858452997627074E-4</v>
      </c>
      <c r="J91" s="4">
        <f t="shared" si="10"/>
        <v>0.19446196087911291</v>
      </c>
      <c r="K91" s="4">
        <f t="shared" si="11"/>
        <v>-4.441645035709021E-3</v>
      </c>
      <c r="L91" s="4">
        <f t="shared" si="12"/>
        <v>2.6836561112277155E-2</v>
      </c>
      <c r="M91" s="4">
        <f t="shared" si="13"/>
        <v>2.0439633391239182E-2</v>
      </c>
      <c r="N91" s="8">
        <f t="shared" si="14"/>
        <v>4.9288910837540445E-2</v>
      </c>
      <c r="O91" s="4">
        <f t="shared" si="15"/>
        <v>3.8385194263628866E-2</v>
      </c>
    </row>
    <row r="92" spans="1:15" hidden="1" x14ac:dyDescent="0.3">
      <c r="A92" s="1">
        <v>43983</v>
      </c>
      <c r="B92">
        <v>455.040009</v>
      </c>
      <c r="C92">
        <v>94.672707000000003</v>
      </c>
      <c r="D92">
        <v>27.481216</v>
      </c>
      <c r="E92">
        <v>33.452804999999998</v>
      </c>
      <c r="F92">
        <v>113.874886</v>
      </c>
      <c r="G92">
        <v>1717.469971</v>
      </c>
      <c r="I92" s="4">
        <f t="shared" si="9"/>
        <v>8.0773673332674656E-2</v>
      </c>
      <c r="J92" s="4">
        <f t="shared" si="10"/>
        <v>6.7760072075451414E-2</v>
      </c>
      <c r="K92" s="4">
        <f t="shared" si="11"/>
        <v>-0.14528195715195782</v>
      </c>
      <c r="L92" s="4">
        <f t="shared" si="12"/>
        <v>6.2784677574708458E-2</v>
      </c>
      <c r="M92" s="4">
        <f t="shared" si="13"/>
        <v>-3.0719515552701204E-2</v>
      </c>
      <c r="N92" s="8">
        <f t="shared" si="14"/>
        <v>2.0422900918917127E-2</v>
      </c>
      <c r="O92" s="4">
        <f t="shared" si="15"/>
        <v>-1.6033385847526054E-2</v>
      </c>
    </row>
    <row r="93" spans="1:15" hidden="1" x14ac:dyDescent="0.3">
      <c r="A93" s="1">
        <v>44013</v>
      </c>
      <c r="B93">
        <v>488.88000499999998</v>
      </c>
      <c r="C93">
        <v>105.855164</v>
      </c>
      <c r="D93">
        <v>32.338752999999997</v>
      </c>
      <c r="E93">
        <v>30.232800999999998</v>
      </c>
      <c r="F93">
        <v>123.02063</v>
      </c>
      <c r="G93">
        <v>1815.98999</v>
      </c>
      <c r="I93" s="4">
        <f t="shared" si="9"/>
        <v>7.1731723860816513E-2</v>
      </c>
      <c r="J93" s="4">
        <f t="shared" si="10"/>
        <v>0.11164602861323837</v>
      </c>
      <c r="K93" s="4">
        <f t="shared" si="11"/>
        <v>0.16276357760652227</v>
      </c>
      <c r="L93" s="4">
        <f t="shared" si="12"/>
        <v>-0.10120817875999592</v>
      </c>
      <c r="M93" s="4">
        <f t="shared" si="13"/>
        <v>7.7251710403700199E-2</v>
      </c>
      <c r="N93" s="8">
        <f t="shared" si="14"/>
        <v>5.5778507221769892E-2</v>
      </c>
      <c r="O93" s="4">
        <f t="shared" si="15"/>
        <v>6.3984849157083593E-2</v>
      </c>
    </row>
    <row r="94" spans="1:15" hidden="1" x14ac:dyDescent="0.3">
      <c r="A94" s="1">
        <v>44044</v>
      </c>
      <c r="B94">
        <v>529.55999799999995</v>
      </c>
      <c r="C94">
        <v>133.37664799999999</v>
      </c>
      <c r="D94">
        <v>32.069271000000001</v>
      </c>
      <c r="E94">
        <v>36.780472000000003</v>
      </c>
      <c r="F94">
        <v>132.004761</v>
      </c>
      <c r="G94">
        <v>1946.150024</v>
      </c>
      <c r="I94" s="4">
        <f t="shared" si="9"/>
        <v>7.9929398478617089E-2</v>
      </c>
      <c r="J94" s="4">
        <f t="shared" si="10"/>
        <v>0.23110528327546245</v>
      </c>
      <c r="K94" s="4">
        <f t="shared" si="11"/>
        <v>-8.3680124236443897E-3</v>
      </c>
      <c r="L94" s="4">
        <f t="shared" si="12"/>
        <v>0.19603959135455482</v>
      </c>
      <c r="M94" s="4">
        <f t="shared" si="13"/>
        <v>7.0485925232121258E-2</v>
      </c>
      <c r="N94" s="8">
        <f t="shared" si="14"/>
        <v>6.9222306268067732E-2</v>
      </c>
      <c r="O94" s="4">
        <f t="shared" si="15"/>
        <v>0.10220887417544913</v>
      </c>
    </row>
    <row r="95" spans="1:15" hidden="1" x14ac:dyDescent="0.3">
      <c r="A95" s="1">
        <v>44075</v>
      </c>
      <c r="B95">
        <v>500.02999899999998</v>
      </c>
      <c r="C95">
        <v>134.932343</v>
      </c>
      <c r="D95">
        <v>31.144276000000001</v>
      </c>
      <c r="E95">
        <v>36.702171</v>
      </c>
      <c r="F95">
        <v>133.55934099999999</v>
      </c>
      <c r="G95">
        <v>1872.6999510000001</v>
      </c>
      <c r="I95" s="4">
        <f t="shared" si="9"/>
        <v>-5.7378374670352034E-2</v>
      </c>
      <c r="J95" s="4">
        <f t="shared" si="10"/>
        <v>1.1596424167047446E-2</v>
      </c>
      <c r="K95" s="4">
        <f t="shared" si="11"/>
        <v>-2.9267809592914341E-2</v>
      </c>
      <c r="L95" s="4">
        <f t="shared" si="12"/>
        <v>-2.1311435310090144E-3</v>
      </c>
      <c r="M95" s="4">
        <f t="shared" si="13"/>
        <v>1.1707890833523426E-2</v>
      </c>
      <c r="N95" s="8">
        <f t="shared" si="14"/>
        <v>-3.8471860698544288E-2</v>
      </c>
      <c r="O95" s="4">
        <f t="shared" si="15"/>
        <v>-1.0232265658656495E-2</v>
      </c>
    </row>
    <row r="96" spans="1:15" hidden="1" x14ac:dyDescent="0.3">
      <c r="A96" s="1">
        <v>44105</v>
      </c>
      <c r="B96">
        <v>475.73998999999998</v>
      </c>
      <c r="C96">
        <v>125.032188</v>
      </c>
      <c r="D96">
        <v>30.108968999999998</v>
      </c>
      <c r="E96">
        <v>38.688980000000001</v>
      </c>
      <c r="F96">
        <v>132.452011</v>
      </c>
      <c r="G96">
        <v>1825.670044</v>
      </c>
      <c r="I96" s="4">
        <f t="shared" si="9"/>
        <v>-4.9796629129906192E-2</v>
      </c>
      <c r="J96" s="4">
        <f t="shared" si="10"/>
        <v>-7.6202281697498334E-2</v>
      </c>
      <c r="K96" s="4">
        <f t="shared" si="11"/>
        <v>-3.3807371537501026E-2</v>
      </c>
      <c r="L96" s="4">
        <f t="shared" si="12"/>
        <v>5.2718896339235814E-2</v>
      </c>
      <c r="M96" s="4">
        <f t="shared" si="13"/>
        <v>-8.3254822604968068E-3</v>
      </c>
      <c r="N96" s="8">
        <f t="shared" si="14"/>
        <v>-2.5434146569294099E-2</v>
      </c>
      <c r="O96" s="4">
        <f t="shared" si="15"/>
        <v>-1.524004966668982E-2</v>
      </c>
    </row>
    <row r="97" spans="1:15" hidden="1" x14ac:dyDescent="0.3">
      <c r="A97" s="1">
        <v>44136</v>
      </c>
      <c r="B97">
        <v>490.70001200000002</v>
      </c>
      <c r="C97">
        <v>133.68588299999999</v>
      </c>
      <c r="D97">
        <v>34.266125000000002</v>
      </c>
      <c r="E97">
        <v>45.354098999999998</v>
      </c>
      <c r="F97">
        <v>145.854691</v>
      </c>
      <c r="G97">
        <v>2037.3599850000001</v>
      </c>
      <c r="I97" s="4">
        <f t="shared" si="9"/>
        <v>3.0961502058240366E-2</v>
      </c>
      <c r="J97" s="4">
        <f t="shared" si="10"/>
        <v>6.6921683243969007E-2</v>
      </c>
      <c r="K97" s="4">
        <f t="shared" si="11"/>
        <v>0.12933415604352713</v>
      </c>
      <c r="L97" s="4">
        <f t="shared" si="12"/>
        <v>0.15894575340062342</v>
      </c>
      <c r="M97" s="4">
        <f t="shared" si="13"/>
        <v>9.6390460287082633E-2</v>
      </c>
      <c r="N97" s="8">
        <f t="shared" si="14"/>
        <v>0.10970777770361421</v>
      </c>
      <c r="O97" s="4">
        <f t="shared" si="15"/>
        <v>0.10999630528447985</v>
      </c>
    </row>
    <row r="98" spans="1:15" hidden="1" x14ac:dyDescent="0.3">
      <c r="A98" s="1">
        <v>44166</v>
      </c>
      <c r="B98">
        <v>540.72997999999995</v>
      </c>
      <c r="C98">
        <v>130.22936999999999</v>
      </c>
      <c r="D98">
        <v>33.263064999999997</v>
      </c>
      <c r="E98">
        <v>45.618350999999997</v>
      </c>
      <c r="F98">
        <v>137.606842</v>
      </c>
      <c r="G98">
        <v>2120.8701169999999</v>
      </c>
      <c r="I98" s="4">
        <f t="shared" si="9"/>
        <v>9.7087073943373084E-2</v>
      </c>
      <c r="J98" s="4">
        <f t="shared" si="10"/>
        <v>-2.6195611024919341E-2</v>
      </c>
      <c r="K98" s="4">
        <f t="shared" si="11"/>
        <v>-2.9709634580022595E-2</v>
      </c>
      <c r="L98" s="4">
        <f t="shared" si="12"/>
        <v>5.8095114118095845E-3</v>
      </c>
      <c r="M98" s="4">
        <f t="shared" si="13"/>
        <v>-5.8210210877593496E-2</v>
      </c>
      <c r="N98" s="8">
        <f t="shared" si="14"/>
        <v>4.0171592273476386E-2</v>
      </c>
      <c r="O98" s="4">
        <f t="shared" si="15"/>
        <v>-1.4734630808566802E-2</v>
      </c>
    </row>
    <row r="99" spans="1:15" hidden="1" x14ac:dyDescent="0.3">
      <c r="A99" s="1">
        <v>44197</v>
      </c>
      <c r="B99">
        <v>532.39001499999995</v>
      </c>
      <c r="C99">
        <v>129.61679100000001</v>
      </c>
      <c r="D99">
        <v>32.440745999999997</v>
      </c>
      <c r="E99">
        <v>43.005156999999997</v>
      </c>
      <c r="F99">
        <v>134.60322600000001</v>
      </c>
      <c r="G99">
        <v>2101.360107</v>
      </c>
      <c r="I99" s="4">
        <f t="shared" si="9"/>
        <v>-1.5543709844723558E-2</v>
      </c>
      <c r="J99" s="4">
        <f t="shared" si="10"/>
        <v>-4.7149446617228393E-3</v>
      </c>
      <c r="K99" s="4">
        <f t="shared" si="11"/>
        <v>-2.5032396971333901E-2</v>
      </c>
      <c r="L99" s="4">
        <f t="shared" si="12"/>
        <v>-5.8990031040873317E-2</v>
      </c>
      <c r="M99" s="4">
        <f t="shared" si="13"/>
        <v>-2.2069263866297678E-2</v>
      </c>
      <c r="N99" s="8">
        <f t="shared" si="14"/>
        <v>-9.2416319450126898E-3</v>
      </c>
      <c r="O99" s="4">
        <f t="shared" si="15"/>
        <v>-2.8510369352279505E-2</v>
      </c>
    </row>
    <row r="100" spans="1:15" hidden="1" x14ac:dyDescent="0.3">
      <c r="A100" s="1">
        <v>44228</v>
      </c>
      <c r="B100">
        <v>538.84997599999997</v>
      </c>
      <c r="C100">
        <v>136.84863300000001</v>
      </c>
      <c r="D100">
        <v>30.592192000000001</v>
      </c>
      <c r="E100">
        <v>56.893261000000003</v>
      </c>
      <c r="F100">
        <v>124.47611999999999</v>
      </c>
      <c r="G100">
        <v>2159.320068</v>
      </c>
      <c r="I100" s="4">
        <f t="shared" si="9"/>
        <v>1.2060862854175451E-2</v>
      </c>
      <c r="J100" s="4">
        <f t="shared" si="10"/>
        <v>5.4293110686539782E-2</v>
      </c>
      <c r="K100" s="4">
        <f t="shared" si="11"/>
        <v>-5.867041228374089E-2</v>
      </c>
      <c r="L100" s="4">
        <f t="shared" si="12"/>
        <v>0.27985685953076822</v>
      </c>
      <c r="M100" s="4">
        <f t="shared" si="13"/>
        <v>-7.8217493955478321E-2</v>
      </c>
      <c r="N100" s="8">
        <f t="shared" si="14"/>
        <v>2.720858372638759E-2</v>
      </c>
      <c r="O100" s="4">
        <f t="shared" si="15"/>
        <v>4.1057234339551302E-2</v>
      </c>
    </row>
    <row r="101" spans="1:15" hidden="1" x14ac:dyDescent="0.3">
      <c r="A101" s="1">
        <v>44256</v>
      </c>
      <c r="B101">
        <v>521.65997300000004</v>
      </c>
      <c r="C101">
        <v>133.194016</v>
      </c>
      <c r="D101">
        <v>33.095100000000002</v>
      </c>
      <c r="E101">
        <v>59.760928999999997</v>
      </c>
      <c r="F101">
        <v>130.138474</v>
      </c>
      <c r="G101">
        <v>2238.169922</v>
      </c>
      <c r="I101" s="4">
        <f t="shared" ref="I101:I131" si="16">+LN(B101/B100)</f>
        <v>-3.2421211589625146E-2</v>
      </c>
      <c r="J101" s="4">
        <f t="shared" si="10"/>
        <v>-2.7068614225494218E-2</v>
      </c>
      <c r="K101" s="4">
        <f t="shared" si="11"/>
        <v>7.8640422170869695E-2</v>
      </c>
      <c r="L101" s="4">
        <f t="shared" si="12"/>
        <v>4.9175187953293141E-2</v>
      </c>
      <c r="M101" s="4">
        <f t="shared" si="13"/>
        <v>4.4485177885884936E-2</v>
      </c>
      <c r="N101" s="8">
        <f t="shared" si="14"/>
        <v>3.5865144026077565E-2</v>
      </c>
      <c r="O101" s="4">
        <f t="shared" si="15"/>
        <v>3.7337568308813046E-2</v>
      </c>
    </row>
    <row r="102" spans="1:15" hidden="1" x14ac:dyDescent="0.3">
      <c r="A102" s="1">
        <v>44287</v>
      </c>
      <c r="B102">
        <v>513.46997099999999</v>
      </c>
      <c r="C102">
        <v>149.82234199999999</v>
      </c>
      <c r="D102">
        <v>35.305706000000001</v>
      </c>
      <c r="E102">
        <v>61.444332000000003</v>
      </c>
      <c r="F102">
        <v>134.607224</v>
      </c>
      <c r="G102">
        <v>2356.669922</v>
      </c>
      <c r="I102" s="4">
        <f t="shared" si="16"/>
        <v>-1.5824434320510745E-2</v>
      </c>
      <c r="J102" s="4">
        <f t="shared" si="10"/>
        <v>0.1176433733171912</v>
      </c>
      <c r="K102" s="4">
        <f t="shared" si="11"/>
        <v>6.4659358765116415E-2</v>
      </c>
      <c r="L102" s="4">
        <f t="shared" si="12"/>
        <v>2.7779507947231274E-2</v>
      </c>
      <c r="M102" s="4">
        <f t="shared" si="13"/>
        <v>3.3762017739794467E-2</v>
      </c>
      <c r="N102" s="8">
        <f t="shared" si="14"/>
        <v>5.1591039734834518E-2</v>
      </c>
      <c r="O102" s="4">
        <f t="shared" si="15"/>
        <v>4.8731645925528408E-2</v>
      </c>
    </row>
    <row r="103" spans="1:15" hidden="1" x14ac:dyDescent="0.3">
      <c r="A103" s="1">
        <v>44317</v>
      </c>
      <c r="B103">
        <v>502.80999800000001</v>
      </c>
      <c r="C103">
        <v>162.149902</v>
      </c>
      <c r="D103">
        <v>35.378779999999999</v>
      </c>
      <c r="E103">
        <v>60.152411999999998</v>
      </c>
      <c r="F103">
        <v>136.64686599999999</v>
      </c>
      <c r="G103">
        <v>2364.530029</v>
      </c>
      <c r="I103" s="4">
        <f t="shared" si="16"/>
        <v>-2.0979187429029256E-2</v>
      </c>
      <c r="J103" s="4">
        <f t="shared" si="10"/>
        <v>7.9071022885082026E-2</v>
      </c>
      <c r="K103" s="4">
        <f t="shared" si="11"/>
        <v>2.0676114425650914E-3</v>
      </c>
      <c r="L103" s="4">
        <f t="shared" si="12"/>
        <v>-2.1250052799019967E-2</v>
      </c>
      <c r="M103" s="4">
        <f t="shared" si="13"/>
        <v>1.5038891702702437E-2</v>
      </c>
      <c r="N103" s="8">
        <f t="shared" si="14"/>
        <v>3.3297103887323992E-3</v>
      </c>
      <c r="O103" s="4">
        <f t="shared" si="15"/>
        <v>8.5479286153736043E-3</v>
      </c>
    </row>
    <row r="104" spans="1:15" hidden="1" x14ac:dyDescent="0.3">
      <c r="A104" s="1">
        <v>44348</v>
      </c>
      <c r="B104">
        <v>528.21002199999998</v>
      </c>
      <c r="C104">
        <v>199.661652</v>
      </c>
      <c r="D104">
        <v>36.124049999999997</v>
      </c>
      <c r="E104">
        <v>51.960487000000001</v>
      </c>
      <c r="F104">
        <v>136.20799299999999</v>
      </c>
      <c r="G104">
        <v>2421.139893</v>
      </c>
      <c r="I104" s="4">
        <f t="shared" si="16"/>
        <v>4.9281612392185044E-2</v>
      </c>
      <c r="J104" s="4">
        <f t="shared" si="10"/>
        <v>0.20810296556547869</v>
      </c>
      <c r="K104" s="4">
        <f t="shared" si="11"/>
        <v>2.0846643130479625E-2</v>
      </c>
      <c r="L104" s="4">
        <f t="shared" si="12"/>
        <v>-0.1463979770145582</v>
      </c>
      <c r="M104" s="4">
        <f t="shared" si="13"/>
        <v>-3.2168998571582507E-3</v>
      </c>
      <c r="N104" s="8">
        <f t="shared" si="14"/>
        <v>2.3659176476287805E-2</v>
      </c>
      <c r="O104" s="4">
        <f t="shared" si="15"/>
        <v>5.966868528949773E-3</v>
      </c>
    </row>
    <row r="105" spans="1:15" hidden="1" x14ac:dyDescent="0.3">
      <c r="A105" s="1">
        <v>44378</v>
      </c>
      <c r="B105">
        <v>517.57000700000003</v>
      </c>
      <c r="C105">
        <v>194.68040500000001</v>
      </c>
      <c r="D105">
        <v>39.491076999999997</v>
      </c>
      <c r="E105">
        <v>49.445168000000002</v>
      </c>
      <c r="F105">
        <v>137.68575999999999</v>
      </c>
      <c r="G105">
        <v>2469.169922</v>
      </c>
      <c r="I105" s="4">
        <f t="shared" si="16"/>
        <v>-2.0349178339395008E-2</v>
      </c>
      <c r="J105" s="4">
        <f t="shared" si="10"/>
        <v>-2.5264928639908427E-2</v>
      </c>
      <c r="K105" s="4">
        <f t="shared" si="11"/>
        <v>8.9115899144982441E-2</v>
      </c>
      <c r="L105" s="4">
        <f t="shared" si="12"/>
        <v>-4.9619225921965257E-2</v>
      </c>
      <c r="M105" s="4">
        <f t="shared" si="13"/>
        <v>1.0790909420243772E-2</v>
      </c>
      <c r="N105" s="8">
        <f t="shared" si="14"/>
        <v>1.9643570756125103E-2</v>
      </c>
      <c r="O105" s="4">
        <f t="shared" si="15"/>
        <v>1.063724479266288E-2</v>
      </c>
    </row>
    <row r="106" spans="1:15" hidden="1" x14ac:dyDescent="0.3">
      <c r="A106" s="1">
        <v>44409</v>
      </c>
      <c r="B106">
        <v>569.19000200000005</v>
      </c>
      <c r="C106">
        <v>223.494553</v>
      </c>
      <c r="D106">
        <v>42.883259000000002</v>
      </c>
      <c r="E106">
        <v>48.720908999999999</v>
      </c>
      <c r="F106">
        <v>143.04637099999999</v>
      </c>
      <c r="G106">
        <v>2537.3100589999999</v>
      </c>
      <c r="I106" s="4">
        <f t="shared" si="16"/>
        <v>9.5069505840749274E-2</v>
      </c>
      <c r="J106" s="4">
        <f t="shared" si="10"/>
        <v>0.13802777709193076</v>
      </c>
      <c r="K106" s="4">
        <f t="shared" si="11"/>
        <v>8.2406769019051043E-2</v>
      </c>
      <c r="L106" s="4">
        <f t="shared" si="12"/>
        <v>-1.4756057567756413E-2</v>
      </c>
      <c r="M106" s="4">
        <f t="shared" si="13"/>
        <v>3.8194863252187489E-2</v>
      </c>
      <c r="N106" s="8">
        <f t="shared" si="14"/>
        <v>2.7222457780051855E-2</v>
      </c>
      <c r="O106" s="4">
        <f t="shared" si="15"/>
        <v>5.8667299771139561E-2</v>
      </c>
    </row>
    <row r="107" spans="1:15" hidden="1" x14ac:dyDescent="0.3">
      <c r="A107" s="1">
        <v>44440</v>
      </c>
      <c r="B107">
        <v>610.34002699999996</v>
      </c>
      <c r="C107">
        <v>206.867538</v>
      </c>
      <c r="D107">
        <v>40.034923999999997</v>
      </c>
      <c r="E107">
        <v>50.335808</v>
      </c>
      <c r="F107">
        <v>135.119339</v>
      </c>
      <c r="G107">
        <v>2418.1599120000001</v>
      </c>
      <c r="I107" s="4">
        <f t="shared" si="16"/>
        <v>6.9801922119365353E-2</v>
      </c>
      <c r="J107" s="4">
        <f t="shared" si="10"/>
        <v>-7.730836700183219E-2</v>
      </c>
      <c r="K107" s="4">
        <f t="shared" si="11"/>
        <v>-6.8729343489145847E-2</v>
      </c>
      <c r="L107" s="4">
        <f t="shared" si="12"/>
        <v>3.2608431638083794E-2</v>
      </c>
      <c r="M107" s="4">
        <f t="shared" si="13"/>
        <v>-5.7010469882461605E-2</v>
      </c>
      <c r="N107" s="8">
        <f t="shared" si="14"/>
        <v>-4.8097603969294397E-2</v>
      </c>
      <c r="O107" s="4">
        <f t="shared" si="15"/>
        <v>-2.9564710201628666E-2</v>
      </c>
    </row>
    <row r="108" spans="1:15" hidden="1" x14ac:dyDescent="0.3">
      <c r="A108" s="1">
        <v>44470</v>
      </c>
      <c r="B108">
        <v>690.30999799999995</v>
      </c>
      <c r="C108">
        <v>255.30905200000001</v>
      </c>
      <c r="D108">
        <v>40.714435999999999</v>
      </c>
      <c r="E108">
        <v>46.274096999999998</v>
      </c>
      <c r="F108">
        <v>144.85243199999999</v>
      </c>
      <c r="G108">
        <v>2583.830078</v>
      </c>
      <c r="I108" s="4">
        <f t="shared" si="16"/>
        <v>0.12312454598513481</v>
      </c>
      <c r="J108" s="4">
        <f t="shared" si="10"/>
        <v>0.21039610455461705</v>
      </c>
      <c r="K108" s="4">
        <f t="shared" si="11"/>
        <v>1.6830549250753016E-2</v>
      </c>
      <c r="L108" s="4">
        <f t="shared" si="12"/>
        <v>-8.4134368008314059E-2</v>
      </c>
      <c r="M108" s="4">
        <f t="shared" si="13"/>
        <v>6.9557133317265388E-2</v>
      </c>
      <c r="N108" s="8">
        <f t="shared" si="14"/>
        <v>6.6265940469310933E-2</v>
      </c>
      <c r="O108" s="4">
        <f t="shared" si="15"/>
        <v>4.3797909014911943E-2</v>
      </c>
    </row>
    <row r="109" spans="1:15" hidden="1" x14ac:dyDescent="0.3">
      <c r="A109" s="1">
        <v>44501</v>
      </c>
      <c r="B109">
        <v>641.90002400000003</v>
      </c>
      <c r="C109">
        <v>326.29870599999998</v>
      </c>
      <c r="D109">
        <v>50.013401000000002</v>
      </c>
      <c r="E109">
        <v>43.455376000000001</v>
      </c>
      <c r="F109">
        <v>136.331131</v>
      </c>
      <c r="G109">
        <v>2545.780029</v>
      </c>
      <c r="I109" s="4">
        <f t="shared" si="16"/>
        <v>-7.2708203455684295E-2</v>
      </c>
      <c r="J109" s="4">
        <f t="shared" si="10"/>
        <v>0.24533845797088438</v>
      </c>
      <c r="K109" s="4">
        <f t="shared" si="11"/>
        <v>0.20570826708260756</v>
      </c>
      <c r="L109" s="4">
        <f t="shared" si="12"/>
        <v>-6.2847772011681513E-2</v>
      </c>
      <c r="M109" s="4">
        <f t="shared" si="13"/>
        <v>-6.0628800646961745E-2</v>
      </c>
      <c r="N109" s="8">
        <f t="shared" si="14"/>
        <v>-1.4835726732129675E-2</v>
      </c>
      <c r="O109" s="4">
        <f t="shared" si="15"/>
        <v>5.9603694614100755E-2</v>
      </c>
    </row>
    <row r="110" spans="1:15" hidden="1" x14ac:dyDescent="0.3">
      <c r="A110" s="1">
        <v>44531</v>
      </c>
      <c r="B110">
        <v>602.44000200000005</v>
      </c>
      <c r="C110">
        <v>293.69476300000002</v>
      </c>
      <c r="D110">
        <v>55.447884000000002</v>
      </c>
      <c r="E110">
        <v>41.928561999999999</v>
      </c>
      <c r="F110">
        <v>140.26701399999999</v>
      </c>
      <c r="G110">
        <v>2645.9099120000001</v>
      </c>
      <c r="I110" s="4">
        <f t="shared" si="16"/>
        <v>-6.3444487043252618E-2</v>
      </c>
      <c r="J110" s="4">
        <f t="shared" si="10"/>
        <v>-0.10527223099024553</v>
      </c>
      <c r="K110" s="4">
        <f t="shared" si="11"/>
        <v>0.10315256304608375</v>
      </c>
      <c r="L110" s="4">
        <f t="shared" si="12"/>
        <v>-3.5767307140565398E-2</v>
      </c>
      <c r="M110" s="4">
        <f t="shared" si="13"/>
        <v>2.8461135778081615E-2</v>
      </c>
      <c r="N110" s="8">
        <f t="shared" si="14"/>
        <v>3.8577920511903299E-2</v>
      </c>
      <c r="O110" s="4">
        <f t="shared" si="15"/>
        <v>5.9699872133748329E-3</v>
      </c>
    </row>
    <row r="111" spans="1:15" hidden="1" x14ac:dyDescent="0.3">
      <c r="A111" s="1">
        <v>44562</v>
      </c>
      <c r="B111">
        <v>427.14001500000001</v>
      </c>
      <c r="C111">
        <v>244.54425000000001</v>
      </c>
      <c r="D111">
        <v>49.475848999999997</v>
      </c>
      <c r="E111">
        <v>43.807713</v>
      </c>
      <c r="F111">
        <v>136.08189400000001</v>
      </c>
      <c r="G111">
        <v>2494.639893</v>
      </c>
      <c r="I111" s="4">
        <f t="shared" si="16"/>
        <v>-0.34387621520235256</v>
      </c>
      <c r="J111" s="4">
        <f t="shared" si="10"/>
        <v>-0.18314473279058185</v>
      </c>
      <c r="K111" s="4">
        <f t="shared" si="11"/>
        <v>-0.11395890103998084</v>
      </c>
      <c r="L111" s="4">
        <f t="shared" si="12"/>
        <v>4.3842632429169123E-2</v>
      </c>
      <c r="M111" s="4">
        <f t="shared" si="13"/>
        <v>-3.0290982713955181E-2</v>
      </c>
      <c r="N111" s="8">
        <f t="shared" si="14"/>
        <v>-5.8870630926198438E-2</v>
      </c>
      <c r="O111" s="4">
        <f t="shared" si="15"/>
        <v>-9.02098838915249E-2</v>
      </c>
    </row>
    <row r="112" spans="1:15" hidden="1" x14ac:dyDescent="0.3">
      <c r="A112" s="1">
        <v>44593</v>
      </c>
      <c r="B112">
        <v>394.51998900000001</v>
      </c>
      <c r="C112">
        <v>243.53555299999999</v>
      </c>
      <c r="D112">
        <v>44.411732000000001</v>
      </c>
      <c r="E112">
        <v>42.868133999999998</v>
      </c>
      <c r="F112">
        <v>131.55587800000001</v>
      </c>
      <c r="G112">
        <v>2422.790039</v>
      </c>
      <c r="I112" s="4">
        <f t="shared" si="16"/>
        <v>-7.9442055257318775E-2</v>
      </c>
      <c r="J112" s="4">
        <f t="shared" si="10"/>
        <v>-4.1333340567905226E-3</v>
      </c>
      <c r="K112" s="4">
        <f t="shared" si="11"/>
        <v>-0.10798098275460881</v>
      </c>
      <c r="L112" s="4">
        <f t="shared" si="12"/>
        <v>-2.1681145049106617E-2</v>
      </c>
      <c r="M112" s="4">
        <f t="shared" si="13"/>
        <v>-3.3825177155869218E-2</v>
      </c>
      <c r="N112" s="8">
        <f t="shared" si="14"/>
        <v>-2.9224602566323244E-2</v>
      </c>
      <c r="O112" s="4">
        <f t="shared" si="15"/>
        <v>-5.2453369476718706E-2</v>
      </c>
    </row>
    <row r="113" spans="1:15" hidden="1" x14ac:dyDescent="0.3">
      <c r="A113" s="1">
        <v>44621</v>
      </c>
      <c r="B113">
        <v>374.58999599999999</v>
      </c>
      <c r="C113">
        <v>272.50814800000001</v>
      </c>
      <c r="D113">
        <v>48.981574999999999</v>
      </c>
      <c r="E113">
        <v>44.825583999999999</v>
      </c>
      <c r="F113">
        <v>144.94897499999999</v>
      </c>
      <c r="G113">
        <v>2501.290039</v>
      </c>
      <c r="I113" s="4">
        <f t="shared" si="16"/>
        <v>-5.1837724369968745E-2</v>
      </c>
      <c r="J113" s="4">
        <f t="shared" si="10"/>
        <v>0.11240557449567136</v>
      </c>
      <c r="K113" s="4">
        <f t="shared" si="11"/>
        <v>9.7940538220366274E-2</v>
      </c>
      <c r="L113" s="4">
        <f t="shared" si="12"/>
        <v>4.465029512963236E-2</v>
      </c>
      <c r="M113" s="4">
        <f t="shared" si="13"/>
        <v>9.6950094820488136E-2</v>
      </c>
      <c r="N113" s="8">
        <f t="shared" si="14"/>
        <v>3.1886829626442757E-2</v>
      </c>
      <c r="O113" s="4">
        <f t="shared" si="15"/>
        <v>7.2410996399864702E-2</v>
      </c>
    </row>
    <row r="114" spans="1:15" hidden="1" x14ac:dyDescent="0.3">
      <c r="A114" s="1">
        <v>44652</v>
      </c>
      <c r="B114">
        <v>190.36000100000001</v>
      </c>
      <c r="C114">
        <v>185.26239000000001</v>
      </c>
      <c r="D114">
        <v>46.426997999999998</v>
      </c>
      <c r="E114">
        <v>45.726013000000002</v>
      </c>
      <c r="F114">
        <v>149.48637400000001</v>
      </c>
      <c r="G114">
        <v>2276.4499510000001</v>
      </c>
      <c r="I114" s="4">
        <f t="shared" si="16"/>
        <v>-0.67691506232772625</v>
      </c>
      <c r="J114" s="4">
        <f t="shared" si="10"/>
        <v>-0.38589537004295782</v>
      </c>
      <c r="K114" s="4">
        <f t="shared" si="11"/>
        <v>-5.3563063519660704E-2</v>
      </c>
      <c r="L114" s="4">
        <f t="shared" si="12"/>
        <v>1.9888300363866691E-2</v>
      </c>
      <c r="M114" s="4">
        <f t="shared" si="13"/>
        <v>3.0823460925452954E-2</v>
      </c>
      <c r="N114" s="8">
        <f t="shared" si="14"/>
        <v>-9.4189423897655583E-2</v>
      </c>
      <c r="O114" s="4">
        <f t="shared" si="15"/>
        <v>-0.12725859876783158</v>
      </c>
    </row>
    <row r="115" spans="1:15" hidden="1" x14ac:dyDescent="0.3">
      <c r="A115" s="1">
        <v>44682</v>
      </c>
      <c r="B115">
        <v>197.44000199999999</v>
      </c>
      <c r="C115">
        <v>186.51100199999999</v>
      </c>
      <c r="D115">
        <v>50.183169999999997</v>
      </c>
      <c r="E115">
        <v>44.884312000000001</v>
      </c>
      <c r="F115">
        <v>125.684265</v>
      </c>
      <c r="G115">
        <v>2269.070068</v>
      </c>
      <c r="I115" s="4">
        <f t="shared" si="16"/>
        <v>3.6517729340568343E-2</v>
      </c>
      <c r="J115" s="4">
        <f t="shared" si="10"/>
        <v>6.7170847702690906E-3</v>
      </c>
      <c r="K115" s="4">
        <f t="shared" si="11"/>
        <v>7.7798568052287534E-2</v>
      </c>
      <c r="L115" s="4">
        <f t="shared" si="12"/>
        <v>-1.8579013183565984E-2</v>
      </c>
      <c r="M115" s="4">
        <f t="shared" si="13"/>
        <v>-0.17343231610113879</v>
      </c>
      <c r="N115" s="8">
        <f t="shared" si="14"/>
        <v>-3.2471046011971609E-3</v>
      </c>
      <c r="O115" s="4">
        <f t="shared" si="15"/>
        <v>-1.6850063578311737E-2</v>
      </c>
    </row>
    <row r="116" spans="1:15" hidden="1" x14ac:dyDescent="0.3">
      <c r="A116" s="1">
        <v>44713</v>
      </c>
      <c r="B116">
        <v>174.86999499999999</v>
      </c>
      <c r="C116">
        <v>151.42031900000001</v>
      </c>
      <c r="D116">
        <v>50.010562999999998</v>
      </c>
      <c r="E116">
        <v>35.351528000000002</v>
      </c>
      <c r="F116">
        <v>119.22751599999999</v>
      </c>
      <c r="G116">
        <v>2075.959961</v>
      </c>
      <c r="I116" s="4">
        <f t="shared" si="16"/>
        <v>-0.12139193871378372</v>
      </c>
      <c r="J116" s="4">
        <f t="shared" si="10"/>
        <v>-0.20843068990505412</v>
      </c>
      <c r="K116" s="4">
        <f t="shared" si="11"/>
        <v>-3.4454684057948718E-3</v>
      </c>
      <c r="L116" s="4">
        <f t="shared" si="12"/>
        <v>-0.23874671872824563</v>
      </c>
      <c r="M116" s="4">
        <f t="shared" si="13"/>
        <v>-5.2739361844825285E-2</v>
      </c>
      <c r="N116" s="8">
        <f t="shared" si="14"/>
        <v>-8.8946407376244999E-2</v>
      </c>
      <c r="O116" s="4">
        <f t="shared" si="15"/>
        <v>-0.11248562980457133</v>
      </c>
    </row>
    <row r="117" spans="1:15" hidden="1" x14ac:dyDescent="0.3">
      <c r="A117" s="1">
        <v>44743</v>
      </c>
      <c r="B117">
        <v>224.89999399999999</v>
      </c>
      <c r="C117">
        <v>181.465057</v>
      </c>
      <c r="D117">
        <v>48.179161000000001</v>
      </c>
      <c r="E117">
        <v>37.308979000000001</v>
      </c>
      <c r="F117">
        <v>129.494934</v>
      </c>
      <c r="G117">
        <v>2267.1000979999999</v>
      </c>
      <c r="I117" s="4">
        <f t="shared" si="16"/>
        <v>0.25161302015384707</v>
      </c>
      <c r="J117" s="4">
        <f t="shared" si="10"/>
        <v>0.18100357235795211</v>
      </c>
      <c r="K117" s="4">
        <f t="shared" si="11"/>
        <v>-3.7307659945466504E-2</v>
      </c>
      <c r="L117" s="4">
        <f t="shared" si="12"/>
        <v>5.3892405238689108E-2</v>
      </c>
      <c r="M117" s="4">
        <f t="shared" si="13"/>
        <v>8.2608193765059235E-2</v>
      </c>
      <c r="N117" s="8">
        <f t="shared" si="14"/>
        <v>8.8077846430885967E-2</v>
      </c>
      <c r="O117" s="4">
        <f t="shared" si="15"/>
        <v>7.2316819519230496E-2</v>
      </c>
    </row>
    <row r="118" spans="1:15" hidden="1" x14ac:dyDescent="0.3">
      <c r="A118" s="1">
        <v>44774</v>
      </c>
      <c r="B118">
        <v>223.55999800000001</v>
      </c>
      <c r="C118">
        <v>150.80290199999999</v>
      </c>
      <c r="D118">
        <v>43.477576999999997</v>
      </c>
      <c r="E118">
        <v>35.919189000000003</v>
      </c>
      <c r="F118">
        <v>129.98524499999999</v>
      </c>
      <c r="G118">
        <v>2176.4499510000001</v>
      </c>
      <c r="I118" s="4">
        <f t="shared" si="16"/>
        <v>-5.9760068313926603E-3</v>
      </c>
      <c r="J118" s="4">
        <f t="shared" si="10"/>
        <v>-0.18508941233339379</v>
      </c>
      <c r="K118" s="4">
        <f t="shared" si="11"/>
        <v>-0.10268124924114284</v>
      </c>
      <c r="L118" s="4">
        <f t="shared" si="12"/>
        <v>-3.796235631290925E-2</v>
      </c>
      <c r="M118" s="4">
        <f t="shared" si="13"/>
        <v>3.779183330692327E-3</v>
      </c>
      <c r="N118" s="8">
        <f t="shared" si="14"/>
        <v>-4.0806438369594716E-2</v>
      </c>
      <c r="O118" s="4">
        <f t="shared" si="15"/>
        <v>-6.5671174266462976E-2</v>
      </c>
    </row>
    <row r="119" spans="1:15" hidden="1" x14ac:dyDescent="0.3">
      <c r="A119" s="1">
        <v>44805</v>
      </c>
      <c r="B119">
        <v>235.44000199999999</v>
      </c>
      <c r="C119">
        <v>121.27976200000001</v>
      </c>
      <c r="D119">
        <v>42.064532999999997</v>
      </c>
      <c r="E119">
        <v>30.183866999999999</v>
      </c>
      <c r="F119">
        <v>127.744347</v>
      </c>
      <c r="G119">
        <v>1972.290039</v>
      </c>
      <c r="I119" s="4">
        <f t="shared" si="16"/>
        <v>5.1776286964597254E-2</v>
      </c>
      <c r="J119" s="4">
        <f t="shared" si="10"/>
        <v>-0.21787373992944123</v>
      </c>
      <c r="K119" s="4">
        <f t="shared" si="11"/>
        <v>-3.3040394854294081E-2</v>
      </c>
      <c r="L119" s="4">
        <f t="shared" si="12"/>
        <v>-0.1739640888837872</v>
      </c>
      <c r="M119" s="4">
        <f t="shared" si="13"/>
        <v>-1.7389966398474628E-2</v>
      </c>
      <c r="N119" s="8">
        <f t="shared" si="14"/>
        <v>-9.8499762604228769E-2</v>
      </c>
      <c r="O119" s="4">
        <f t="shared" si="15"/>
        <v>-8.1898777641923715E-2</v>
      </c>
    </row>
    <row r="120" spans="1:15" hidden="1" x14ac:dyDescent="0.3">
      <c r="A120" s="1">
        <v>44835</v>
      </c>
      <c r="B120">
        <v>291.88000499999998</v>
      </c>
      <c r="C120">
        <v>134.88751199999999</v>
      </c>
      <c r="D120">
        <v>44.746433000000003</v>
      </c>
      <c r="E120">
        <v>35.576636999999998</v>
      </c>
      <c r="F120">
        <v>140.183899</v>
      </c>
      <c r="G120">
        <v>2128.360107</v>
      </c>
      <c r="I120" s="4">
        <f t="shared" si="16"/>
        <v>0.21488666360779615</v>
      </c>
      <c r="J120" s="4">
        <f t="shared" si="10"/>
        <v>0.10634122716179213</v>
      </c>
      <c r="K120" s="4">
        <f t="shared" si="11"/>
        <v>6.180679297169573E-2</v>
      </c>
      <c r="L120" s="4">
        <f t="shared" si="12"/>
        <v>0.16438158203320855</v>
      </c>
      <c r="M120" s="4">
        <f t="shared" si="13"/>
        <v>9.2924147308710459E-2</v>
      </c>
      <c r="N120" s="8">
        <f t="shared" si="14"/>
        <v>7.6156456411198128E-2</v>
      </c>
      <c r="O120" s="4">
        <f t="shared" si="15"/>
        <v>0.11494054644562728</v>
      </c>
    </row>
    <row r="121" spans="1:15" hidden="1" x14ac:dyDescent="0.3">
      <c r="A121" s="1">
        <v>44866</v>
      </c>
      <c r="B121">
        <v>305.52999899999998</v>
      </c>
      <c r="C121">
        <v>169.126541</v>
      </c>
      <c r="D121">
        <v>48.187733000000001</v>
      </c>
      <c r="E121">
        <v>39.060893999999998</v>
      </c>
      <c r="F121">
        <v>150.12176500000001</v>
      </c>
      <c r="G121">
        <v>2239.1201169999999</v>
      </c>
      <c r="I121" s="4">
        <f t="shared" si="16"/>
        <v>4.5705194162297805E-2</v>
      </c>
      <c r="J121" s="4">
        <f t="shared" si="10"/>
        <v>0.22620601140041224</v>
      </c>
      <c r="K121" s="4">
        <f t="shared" si="11"/>
        <v>7.409275454403004E-2</v>
      </c>
      <c r="L121" s="4">
        <f t="shared" si="12"/>
        <v>9.343265467390062E-2</v>
      </c>
      <c r="M121" s="4">
        <f t="shared" si="13"/>
        <v>6.8491606534356486E-2</v>
      </c>
      <c r="N121" s="8">
        <f t="shared" si="14"/>
        <v>5.0731203411125969E-2</v>
      </c>
      <c r="O121" s="4">
        <f t="shared" si="15"/>
        <v>9.7040726087819482E-2</v>
      </c>
    </row>
    <row r="122" spans="1:15" hidden="1" x14ac:dyDescent="0.3">
      <c r="A122" s="1">
        <v>44896</v>
      </c>
      <c r="B122">
        <v>294.88000499999998</v>
      </c>
      <c r="C122">
        <v>146.08802800000001</v>
      </c>
      <c r="D122">
        <v>49.676876</v>
      </c>
      <c r="E122">
        <v>32.953654999999998</v>
      </c>
      <c r="F122">
        <v>139.652039</v>
      </c>
      <c r="G122">
        <v>2105.8999020000001</v>
      </c>
      <c r="I122" s="4">
        <f t="shared" si="16"/>
        <v>-3.5479459312481559E-2</v>
      </c>
      <c r="J122" s="4">
        <f t="shared" si="10"/>
        <v>-0.14643782652827267</v>
      </c>
      <c r="K122" s="4">
        <f t="shared" si="11"/>
        <v>3.0435066609657214E-2</v>
      </c>
      <c r="L122" s="4">
        <f t="shared" si="12"/>
        <v>-0.17001963260979469</v>
      </c>
      <c r="M122" s="4">
        <f t="shared" si="13"/>
        <v>-7.229283838628324E-2</v>
      </c>
      <c r="N122" s="8">
        <f t="shared" si="14"/>
        <v>-6.1340101120504822E-2</v>
      </c>
      <c r="O122" s="4">
        <f t="shared" si="15"/>
        <v>-7.3203933698427689E-2</v>
      </c>
    </row>
    <row r="123" spans="1:15" hidden="1" x14ac:dyDescent="0.3">
      <c r="A123" s="1">
        <v>44927</v>
      </c>
      <c r="B123">
        <v>353.85998499999999</v>
      </c>
      <c r="C123">
        <v>195.30050700000001</v>
      </c>
      <c r="D123">
        <v>42.812859000000003</v>
      </c>
      <c r="E123">
        <v>35.008980000000001</v>
      </c>
      <c r="F123">
        <v>142.234848</v>
      </c>
      <c r="G123">
        <v>2244.9099120000001</v>
      </c>
      <c r="I123" s="4">
        <f t="shared" si="16"/>
        <v>0.18233280141764741</v>
      </c>
      <c r="J123" s="4">
        <f t="shared" si="10"/>
        <v>0.29033006236039582</v>
      </c>
      <c r="K123" s="4">
        <f t="shared" si="11"/>
        <v>-0.14870105181162763</v>
      </c>
      <c r="L123" s="4">
        <f t="shared" si="12"/>
        <v>6.0502419567526812E-2</v>
      </c>
      <c r="M123" s="4">
        <f t="shared" si="13"/>
        <v>1.8325657564897506E-2</v>
      </c>
      <c r="N123" s="8">
        <f t="shared" si="14"/>
        <v>6.3922509436306729E-2</v>
      </c>
      <c r="O123" s="4">
        <f t="shared" si="15"/>
        <v>3.6401496761442984E-2</v>
      </c>
    </row>
    <row r="124" spans="1:15" hidden="1" x14ac:dyDescent="0.3">
      <c r="A124" s="1">
        <v>44958</v>
      </c>
      <c r="B124">
        <v>322.13000499999998</v>
      </c>
      <c r="C124">
        <v>232.07745399999999</v>
      </c>
      <c r="D124">
        <v>39.693466000000001</v>
      </c>
      <c r="E124">
        <v>33.035083999999998</v>
      </c>
      <c r="F124">
        <v>140.51464799999999</v>
      </c>
      <c r="G124">
        <v>2187.75</v>
      </c>
      <c r="I124" s="4">
        <f t="shared" si="16"/>
        <v>-9.3946105996742579E-2</v>
      </c>
      <c r="J124" s="4">
        <f t="shared" si="10"/>
        <v>0.17253173551251577</v>
      </c>
      <c r="K124" s="4">
        <f t="shared" si="11"/>
        <v>-7.5651911623969295E-2</v>
      </c>
      <c r="L124" s="4">
        <f t="shared" si="12"/>
        <v>-5.8034451772867569E-2</v>
      </c>
      <c r="M124" s="4">
        <f t="shared" si="13"/>
        <v>-1.2167811069920733E-2</v>
      </c>
      <c r="N124" s="8">
        <f t="shared" si="14"/>
        <v>-2.5791773670175145E-2</v>
      </c>
      <c r="O124" s="4">
        <f t="shared" si="15"/>
        <v>-2.2240502219457399E-2</v>
      </c>
    </row>
    <row r="125" spans="1:15" x14ac:dyDescent="0.3">
      <c r="A125" s="1">
        <v>44986</v>
      </c>
      <c r="B125">
        <v>345.48001099999999</v>
      </c>
      <c r="C125">
        <v>277.67120399999999</v>
      </c>
      <c r="D125">
        <v>39.918495</v>
      </c>
      <c r="E125">
        <v>32.011958999999997</v>
      </c>
      <c r="F125">
        <v>145.77417</v>
      </c>
      <c r="G125">
        <v>2253.360107</v>
      </c>
      <c r="I125" s="4">
        <f t="shared" si="16"/>
        <v>6.997957995337592E-2</v>
      </c>
      <c r="J125" s="4">
        <f t="shared" si="10"/>
        <v>0.17936652490367216</v>
      </c>
      <c r="K125" s="4">
        <f t="shared" si="11"/>
        <v>5.6531605670063221E-3</v>
      </c>
      <c r="L125" s="4">
        <f t="shared" si="12"/>
        <v>-3.1460596502029335E-2</v>
      </c>
      <c r="M125" s="4">
        <f t="shared" si="13"/>
        <v>3.6746903818701028E-2</v>
      </c>
      <c r="N125" s="8">
        <f t="shared" si="14"/>
        <v>2.9548864687105322E-2</v>
      </c>
      <c r="O125" s="4">
        <f t="shared" si="15"/>
        <v>3.5833045791086045E-2</v>
      </c>
    </row>
    <row r="126" spans="1:15" x14ac:dyDescent="0.3">
      <c r="A126" s="1">
        <v>45017</v>
      </c>
      <c r="B126">
        <v>329.92999300000002</v>
      </c>
      <c r="C126">
        <v>277.43841600000002</v>
      </c>
      <c r="D126">
        <v>38.049762999999999</v>
      </c>
      <c r="E126">
        <v>29.958199</v>
      </c>
      <c r="F126">
        <v>149.86592099999999</v>
      </c>
      <c r="G126">
        <v>2279.1599120000001</v>
      </c>
      <c r="I126" s="4">
        <f t="shared" si="16"/>
        <v>-4.6054296720946963E-2</v>
      </c>
      <c r="J126" s="4">
        <f t="shared" si="10"/>
        <v>-8.3871006827767919E-4</v>
      </c>
      <c r="K126" s="4">
        <f t="shared" si="11"/>
        <v>-4.7944894690004666E-2</v>
      </c>
      <c r="L126" s="4">
        <f t="shared" si="12"/>
        <v>-6.6306508376783493E-2</v>
      </c>
      <c r="M126" s="4">
        <f t="shared" si="13"/>
        <v>2.7682390979229064E-2</v>
      </c>
      <c r="N126" s="8">
        <f t="shared" si="14"/>
        <v>1.1384432298382544E-2</v>
      </c>
      <c r="O126" s="4">
        <f t="shared" si="15"/>
        <v>-2.7976174487564558E-2</v>
      </c>
    </row>
    <row r="127" spans="1:15" x14ac:dyDescent="0.3">
      <c r="A127" s="1">
        <v>45047</v>
      </c>
      <c r="B127">
        <v>395.23001099999999</v>
      </c>
      <c r="C127">
        <v>378.26968399999998</v>
      </c>
      <c r="D127">
        <v>37.198563</v>
      </c>
      <c r="E127">
        <v>29.542798999999999</v>
      </c>
      <c r="F127">
        <v>145.79589799999999</v>
      </c>
      <c r="G127">
        <v>2285.6499020000001</v>
      </c>
      <c r="I127" s="4">
        <f t="shared" si="16"/>
        <v>0.18058741222479638</v>
      </c>
      <c r="J127" s="4">
        <f t="shared" si="10"/>
        <v>0.31000840673744312</v>
      </c>
      <c r="K127" s="4">
        <f t="shared" si="11"/>
        <v>-2.262472414105645E-2</v>
      </c>
      <c r="L127" s="4">
        <f t="shared" si="12"/>
        <v>-1.3963017865566913E-2</v>
      </c>
      <c r="M127" s="4">
        <f t="shared" si="13"/>
        <v>-2.7533349617135508E-2</v>
      </c>
      <c r="N127" s="8">
        <f t="shared" si="14"/>
        <v>2.8434894934548124E-3</v>
      </c>
      <c r="O127" s="4">
        <f t="shared" si="15"/>
        <v>4.735632252341463E-2</v>
      </c>
    </row>
    <row r="128" spans="1:15" x14ac:dyDescent="0.3">
      <c r="A128" s="1">
        <v>45078</v>
      </c>
      <c r="B128">
        <v>440.48998999999998</v>
      </c>
      <c r="C128">
        <v>422.94137599999999</v>
      </c>
      <c r="D128">
        <v>36.275841</v>
      </c>
      <c r="E128">
        <v>35.813350999999997</v>
      </c>
      <c r="F128">
        <v>156.623199</v>
      </c>
      <c r="G128">
        <v>2436.929932</v>
      </c>
      <c r="I128" s="4">
        <f t="shared" si="16"/>
        <v>0.10841981918527176</v>
      </c>
      <c r="J128" s="4">
        <f t="shared" si="10"/>
        <v>0.11162618745434576</v>
      </c>
      <c r="K128" s="4">
        <f t="shared" si="11"/>
        <v>-2.5118148988189107E-2</v>
      </c>
      <c r="L128" s="4">
        <f t="shared" si="12"/>
        <v>0.19248073135341831</v>
      </c>
      <c r="M128" s="4">
        <f t="shared" si="13"/>
        <v>7.1635229599197353E-2</v>
      </c>
      <c r="N128" s="8">
        <f t="shared" si="14"/>
        <v>6.4088617573036438E-2</v>
      </c>
      <c r="O128" s="4">
        <f t="shared" si="15"/>
        <v>8.198882149373081E-2</v>
      </c>
    </row>
    <row r="129" spans="1:16" x14ac:dyDescent="0.3">
      <c r="A129" s="1">
        <v>45108</v>
      </c>
      <c r="B129">
        <v>438.97000100000002</v>
      </c>
      <c r="C129">
        <v>467.25152600000001</v>
      </c>
      <c r="D129">
        <v>35.662674000000003</v>
      </c>
      <c r="E129">
        <v>33.964302000000004</v>
      </c>
      <c r="F129">
        <v>159.29371599999999</v>
      </c>
      <c r="G129">
        <v>2518.419922</v>
      </c>
      <c r="I129" s="4">
        <f t="shared" si="16"/>
        <v>-3.4566450526617681E-3</v>
      </c>
      <c r="J129" s="4">
        <f t="shared" si="10"/>
        <v>9.9634133822835022E-2</v>
      </c>
      <c r="K129" s="4">
        <f t="shared" si="11"/>
        <v>-1.7047386910159348E-2</v>
      </c>
      <c r="L129" s="4">
        <f t="shared" si="12"/>
        <v>-5.3010724979996239E-2</v>
      </c>
      <c r="M129" s="4">
        <f t="shared" si="13"/>
        <v>1.6906854207502518E-2</v>
      </c>
      <c r="N129" s="8">
        <f t="shared" si="14"/>
        <v>3.2892667302021075E-2</v>
      </c>
      <c r="O129" s="4">
        <f t="shared" si="15"/>
        <v>6.5483737872209418E-4</v>
      </c>
    </row>
    <row r="130" spans="1:16" x14ac:dyDescent="0.3">
      <c r="A130" s="1">
        <v>45139</v>
      </c>
      <c r="B130">
        <v>433.67999300000002</v>
      </c>
      <c r="C130">
        <v>493.50933800000001</v>
      </c>
      <c r="D130">
        <v>35.380001</v>
      </c>
      <c r="E130">
        <v>31.418968</v>
      </c>
      <c r="F130">
        <v>162.03398100000001</v>
      </c>
      <c r="G130">
        <v>2470.0200199999999</v>
      </c>
      <c r="I130" s="4">
        <f t="shared" si="16"/>
        <v>-1.2124157077153577E-2</v>
      </c>
      <c r="J130" s="4">
        <f t="shared" si="10"/>
        <v>5.4674068432391212E-2</v>
      </c>
      <c r="K130" s="4">
        <f t="shared" si="11"/>
        <v>-7.957878606178961E-3</v>
      </c>
      <c r="L130" s="4">
        <f t="shared" si="12"/>
        <v>-7.7898244898735258E-2</v>
      </c>
      <c r="M130" s="4">
        <f t="shared" si="13"/>
        <v>1.705630394049585E-2</v>
      </c>
      <c r="N130" s="8">
        <f t="shared" si="14"/>
        <v>-1.9405433917607171E-2</v>
      </c>
      <c r="O130" s="4">
        <f t="shared" si="15"/>
        <v>-1.0090128098634866E-2</v>
      </c>
    </row>
    <row r="131" spans="1:16" x14ac:dyDescent="0.3">
      <c r="A131" s="1">
        <v>45170</v>
      </c>
      <c r="B131">
        <v>376.35998499999999</v>
      </c>
      <c r="C131">
        <v>430.85452299999997</v>
      </c>
      <c r="D131">
        <v>32.090000000000003</v>
      </c>
      <c r="E131">
        <v>27.064060000000001</v>
      </c>
      <c r="F131">
        <v>162.53999300000001</v>
      </c>
      <c r="G131">
        <v>2357.209961</v>
      </c>
      <c r="I131" s="4">
        <f t="shared" si="16"/>
        <v>-0.1417608265280427</v>
      </c>
      <c r="J131" s="4">
        <f t="shared" si="10"/>
        <v>-0.13577128119657861</v>
      </c>
      <c r="K131" s="4">
        <f t="shared" si="11"/>
        <v>-9.7602261874429483E-2</v>
      </c>
      <c r="L131" s="4">
        <f t="shared" si="12"/>
        <v>-0.14920513852346562</v>
      </c>
      <c r="M131" s="4">
        <f>+LN(F131/F130)</f>
        <v>3.1180097634899103E-3</v>
      </c>
      <c r="N131" s="8">
        <f t="shared" si="14"/>
        <v>-4.6747556121158718E-2</v>
      </c>
      <c r="O131" s="4">
        <f t="shared" si="15"/>
        <v>-9.6936733237171988E-2</v>
      </c>
    </row>
    <row r="133" spans="1:16" x14ac:dyDescent="0.3">
      <c r="A133" s="2" t="s">
        <v>7</v>
      </c>
      <c r="I133" s="5">
        <f>+AVERAGE(I4:I131)</f>
        <v>2.1633259754303424E-2</v>
      </c>
      <c r="J133" s="5">
        <f t="shared" ref="J133:N133" si="17">+AVERAGE(J4:J131)</f>
        <v>3.9261529428043541E-2</v>
      </c>
      <c r="K133" s="5">
        <f t="shared" si="17"/>
        <v>4.7177878721623738E-3</v>
      </c>
      <c r="L133" s="5">
        <f t="shared" si="17"/>
        <v>7.5872621653896646E-3</v>
      </c>
      <c r="M133" s="5">
        <f t="shared" si="17"/>
        <v>8.4108956730164306E-3</v>
      </c>
      <c r="N133" s="9">
        <f t="shared" si="17"/>
        <v>8.1383913966504139E-3</v>
      </c>
      <c r="O133" s="4">
        <f t="shared" ref="O133" si="18">+AVERAGE(O4:O131)</f>
        <v>1.2997967743864601E-2</v>
      </c>
      <c r="P133" s="5">
        <f>+AVERAGE(I133:M133)</f>
        <v>1.6322146978583089E-2</v>
      </c>
    </row>
    <row r="134" spans="1:16" x14ac:dyDescent="0.3">
      <c r="A134" s="2" t="s">
        <v>8</v>
      </c>
      <c r="I134" s="4">
        <f>+_xlfn.STDEV.S(I4:I131)</f>
        <v>0.12727785799999619</v>
      </c>
      <c r="J134" s="4">
        <f t="shared" ref="J134:N134" si="19">+_xlfn.STDEV.S(J4:J131)</f>
        <v>0.12358271909162173</v>
      </c>
      <c r="K134" s="4">
        <f t="shared" si="19"/>
        <v>6.0527564601012142E-2</v>
      </c>
      <c r="L134" s="4">
        <f t="shared" si="19"/>
        <v>9.6421093353794146E-2</v>
      </c>
      <c r="M134" s="4">
        <f t="shared" si="19"/>
        <v>5.1984531441015301E-2</v>
      </c>
      <c r="N134" s="8">
        <f t="shared" si="19"/>
        <v>4.3063908691504955E-2</v>
      </c>
      <c r="O134" s="4">
        <f t="shared" ref="O134" si="20">+_xlfn.STDEV.S(O4:O131)</f>
        <v>4.9378858360471393E-2</v>
      </c>
      <c r="P134" s="5">
        <f>+AVERAGE(I134:M134)</f>
        <v>9.19587532974879E-2</v>
      </c>
    </row>
    <row r="135" spans="1:16" x14ac:dyDescent="0.3">
      <c r="A135" s="2" t="s">
        <v>9</v>
      </c>
      <c r="I135">
        <f>+I134*I134</f>
        <v>1.6199653137067196E-2</v>
      </c>
      <c r="J135">
        <f t="shared" ref="J135:O135" si="21">+J134*J134</f>
        <v>1.5272688458078686E-2</v>
      </c>
      <c r="K135">
        <f t="shared" si="21"/>
        <v>3.6635860765296983E-3</v>
      </c>
      <c r="L135">
        <f t="shared" si="21"/>
        <v>9.297027243541086E-3</v>
      </c>
      <c r="M135">
        <f t="shared" si="21"/>
        <v>2.7023915091419085E-3</v>
      </c>
      <c r="N135" s="7">
        <f t="shared" si="21"/>
        <v>1.854500231790276E-3</v>
      </c>
      <c r="O135">
        <f t="shared" si="21"/>
        <v>2.4382716529834955E-3</v>
      </c>
      <c r="P135">
        <f>+AVERAGE(I135:M135)</f>
        <v>9.4270692848717145E-3</v>
      </c>
    </row>
    <row r="136" spans="1:16" x14ac:dyDescent="0.3">
      <c r="A136" s="2" t="s">
        <v>10</v>
      </c>
      <c r="I136">
        <f>+SKEW(I4:I131)</f>
        <v>-1.2678544096275268</v>
      </c>
      <c r="J136">
        <f t="shared" ref="J136:N136" si="22">+SKEW(J4:J131)</f>
        <v>-0.49497233790935802</v>
      </c>
      <c r="K136">
        <f t="shared" si="22"/>
        <v>0.21442783498686363</v>
      </c>
      <c r="L136">
        <f t="shared" si="22"/>
        <v>-0.14778918056590901</v>
      </c>
      <c r="M136">
        <f t="shared" si="22"/>
        <v>-0.53413509474116461</v>
      </c>
      <c r="N136" s="7">
        <f t="shared" si="22"/>
        <v>-0.59736951280215833</v>
      </c>
      <c r="O136" s="12">
        <f t="shared" ref="O136" si="23">+SKEW(O4:O131)</f>
        <v>-0.5173212177675085</v>
      </c>
      <c r="P136" s="12">
        <f>+AVERAGE(I136:M136)</f>
        <v>-0.44606463757141901</v>
      </c>
    </row>
    <row r="137" spans="1:16" x14ac:dyDescent="0.3">
      <c r="A137" s="2" t="s">
        <v>11</v>
      </c>
      <c r="I137">
        <f>+KURT(I4:I131)</f>
        <v>6.6698668325717261</v>
      </c>
      <c r="J137">
        <f t="shared" ref="J137:N137" si="24">+KURT(J4:J131)</f>
        <v>1.1031601020799222</v>
      </c>
      <c r="K137">
        <f t="shared" si="24"/>
        <v>0.80915459963812175</v>
      </c>
      <c r="L137">
        <f t="shared" si="24"/>
        <v>0.39657032615371968</v>
      </c>
      <c r="M137">
        <f t="shared" si="24"/>
        <v>1.3476968014462436</v>
      </c>
      <c r="N137" s="7">
        <f t="shared" si="24"/>
        <v>1.2091926346277377</v>
      </c>
      <c r="O137" s="12">
        <f t="shared" ref="O137" si="25">+KURT(O4:O131)</f>
        <v>0.16996590828634917</v>
      </c>
      <c r="P137" s="12">
        <f t="shared" ref="P137" si="26">+AVERAGE(I137:M137)</f>
        <v>2.0652897323779467</v>
      </c>
    </row>
    <row r="139" spans="1:16" x14ac:dyDescent="0.3">
      <c r="A139" s="2" t="s">
        <v>12</v>
      </c>
      <c r="I139" s="3">
        <f>+I133-1.95*I134</f>
        <v>-0.22655856334568916</v>
      </c>
      <c r="J139" s="3">
        <f t="shared" ref="J139:N139" si="27">+J133-1.95*J134</f>
        <v>-0.20172477280061885</v>
      </c>
      <c r="K139" s="3">
        <f t="shared" si="27"/>
        <v>-0.1133109630998113</v>
      </c>
      <c r="L139" s="3">
        <f t="shared" si="27"/>
        <v>-0.18043386987450893</v>
      </c>
      <c r="M139" s="3">
        <f t="shared" si="27"/>
        <v>-9.2958940636963402E-2</v>
      </c>
      <c r="N139" s="10">
        <f t="shared" si="27"/>
        <v>-7.5836230551784248E-2</v>
      </c>
      <c r="O139" s="4">
        <f t="shared" ref="O139" si="28">+O133-1.95*O134</f>
        <v>-8.3290806059054617E-2</v>
      </c>
    </row>
    <row r="141" spans="1:16" x14ac:dyDescent="0.3">
      <c r="A141" s="2" t="s">
        <v>13</v>
      </c>
      <c r="I141" s="12">
        <f>+_xlfn.COVARIANCE.S(I4:I131,$N$4:$N$131)/$N$135</f>
        <v>1.2824591037024786</v>
      </c>
      <c r="J141" s="12">
        <f t="shared" ref="J141:N141" si="29">+_xlfn.COVARIANCE.S(J4:J131,$N$4:$N$131)/$N$135</f>
        <v>1.6848579435440718</v>
      </c>
      <c r="K141" s="12">
        <f t="shared" si="29"/>
        <v>0.61655131426473497</v>
      </c>
      <c r="L141" s="12">
        <f t="shared" si="29"/>
        <v>1.2278662626909262</v>
      </c>
      <c r="M141" s="12">
        <f t="shared" si="29"/>
        <v>0.46841999189590033</v>
      </c>
      <c r="N141" s="14">
        <f t="shared" si="29"/>
        <v>0.99999999999999989</v>
      </c>
      <c r="O141" s="12">
        <f t="shared" ref="O141" si="30">+_xlfn.COVARIANCE.S(O4:O131,$N$4:$N$131)/$N$135</f>
        <v>0.95134908405402141</v>
      </c>
    </row>
    <row r="143" spans="1:16" x14ac:dyDescent="0.3">
      <c r="A143" s="2" t="s">
        <v>14</v>
      </c>
      <c r="I143">
        <f>+I135</f>
        <v>1.6199653137067196E-2</v>
      </c>
      <c r="J143">
        <f t="shared" ref="J143:N143" si="31">+J135</f>
        <v>1.5272688458078686E-2</v>
      </c>
      <c r="K143">
        <f t="shared" si="31"/>
        <v>3.6635860765296983E-3</v>
      </c>
      <c r="L143">
        <f t="shared" si="31"/>
        <v>9.297027243541086E-3</v>
      </c>
      <c r="M143">
        <f t="shared" si="31"/>
        <v>2.7023915091419085E-3</v>
      </c>
      <c r="N143" s="7">
        <f t="shared" si="31"/>
        <v>1.854500231790276E-3</v>
      </c>
      <c r="O143">
        <f t="shared" ref="O143" si="32">+O135</f>
        <v>2.4382716529834955E-3</v>
      </c>
    </row>
    <row r="144" spans="1:16" x14ac:dyDescent="0.3">
      <c r="A144" s="2" t="s">
        <v>15</v>
      </c>
      <c r="I144">
        <f>+I141*I141*$N$135</f>
        <v>3.0500990397511175E-3</v>
      </c>
      <c r="J144">
        <f t="shared" ref="J144:N144" si="33">+J141*J141*$N$135</f>
        <v>5.2644556526570251E-3</v>
      </c>
      <c r="K144">
        <f t="shared" si="33"/>
        <v>7.0496141574067316E-4</v>
      </c>
      <c r="L144">
        <f t="shared" si="33"/>
        <v>2.7959475837266217E-3</v>
      </c>
      <c r="M144">
        <f t="shared" si="33"/>
        <v>4.069094129527762E-4</v>
      </c>
      <c r="N144" s="7">
        <f t="shared" si="33"/>
        <v>1.8545002317902756E-3</v>
      </c>
      <c r="O144">
        <f t="shared" ref="O144" si="34">+O141*O141*$N$135</f>
        <v>1.6784434001453586E-3</v>
      </c>
    </row>
    <row r="145" spans="1:16" x14ac:dyDescent="0.3">
      <c r="A145" s="2" t="s">
        <v>16</v>
      </c>
      <c r="I145">
        <f>+I143-I144</f>
        <v>1.3149554097316078E-2</v>
      </c>
      <c r="J145">
        <f t="shared" ref="J145:O145" si="35">+J143-J144</f>
        <v>1.0008232805421661E-2</v>
      </c>
      <c r="K145">
        <f t="shared" si="35"/>
        <v>2.958624660789025E-3</v>
      </c>
      <c r="L145">
        <f t="shared" si="35"/>
        <v>6.5010796598144642E-3</v>
      </c>
      <c r="M145">
        <f t="shared" si="35"/>
        <v>2.2954820961891323E-3</v>
      </c>
      <c r="N145" s="13">
        <f t="shared" si="35"/>
        <v>0</v>
      </c>
      <c r="O145">
        <f t="shared" si="35"/>
        <v>7.5982825283813686E-4</v>
      </c>
    </row>
    <row r="146" spans="1:16" x14ac:dyDescent="0.3">
      <c r="A146" s="2" t="s">
        <v>17</v>
      </c>
      <c r="I146" s="4">
        <f>+I144/I143</f>
        <v>0.18828174985870783</v>
      </c>
      <c r="J146" s="4">
        <f t="shared" ref="J146:N146" si="36">+J144/J143</f>
        <v>0.34469737709291931</v>
      </c>
      <c r="K146" s="4">
        <f t="shared" si="36"/>
        <v>0.19242387131475344</v>
      </c>
      <c r="L146" s="4">
        <f t="shared" si="36"/>
        <v>0.30073565565477367</v>
      </c>
      <c r="M146" s="4">
        <f t="shared" si="36"/>
        <v>0.1505738201057264</v>
      </c>
      <c r="N146" s="8">
        <f t="shared" si="36"/>
        <v>0.99999999999999978</v>
      </c>
      <c r="O146" s="4">
        <f t="shared" ref="O146" si="37">+O144/O143</f>
        <v>0.68837424168533357</v>
      </c>
      <c r="P146" s="5">
        <f>+AVERAGE(I146:M146)</f>
        <v>0.23534249480537611</v>
      </c>
    </row>
    <row r="147" spans="1:16" x14ac:dyDescent="0.3">
      <c r="A147" s="2" t="s">
        <v>18</v>
      </c>
      <c r="I147" s="5">
        <f>1-I146</f>
        <v>0.81171825014129217</v>
      </c>
      <c r="J147" s="5">
        <f t="shared" ref="J147:O147" si="38">1-J146</f>
        <v>0.65530262290708063</v>
      </c>
      <c r="K147" s="5">
        <f t="shared" si="38"/>
        <v>0.80757612868524653</v>
      </c>
      <c r="L147" s="5">
        <f t="shared" si="38"/>
        <v>0.69926434434522633</v>
      </c>
      <c r="M147" s="5">
        <f t="shared" si="38"/>
        <v>0.8494261798942736</v>
      </c>
      <c r="N147" s="9">
        <f t="shared" si="38"/>
        <v>0</v>
      </c>
      <c r="O147" s="4">
        <f t="shared" si="38"/>
        <v>0.31162575831466643</v>
      </c>
      <c r="P147" s="5">
        <f>+AVERAGE(I147:M147)</f>
        <v>0.76465750519462383</v>
      </c>
    </row>
    <row r="149" spans="1:16" x14ac:dyDescent="0.3">
      <c r="A149" s="2" t="s">
        <v>20</v>
      </c>
      <c r="I149" s="4"/>
    </row>
    <row r="150" spans="1:16" x14ac:dyDescent="0.3">
      <c r="A150" s="2" t="s">
        <v>24</v>
      </c>
      <c r="I150" s="4">
        <f>12*I133</f>
        <v>0.25959911705164107</v>
      </c>
      <c r="J150" s="4">
        <f t="shared" ref="J150:O150" si="39">12*J133</f>
        <v>0.47113835313652253</v>
      </c>
      <c r="K150" s="4">
        <f t="shared" si="39"/>
        <v>5.6613454465948482E-2</v>
      </c>
      <c r="L150" s="4">
        <f t="shared" si="39"/>
        <v>9.1047145984675976E-2</v>
      </c>
      <c r="M150" s="4">
        <f t="shared" si="39"/>
        <v>0.10093074807619717</v>
      </c>
      <c r="N150" s="8">
        <f t="shared" si="39"/>
        <v>9.766069675980496E-2</v>
      </c>
      <c r="O150" s="4">
        <f t="shared" si="39"/>
        <v>0.15597561292637521</v>
      </c>
    </row>
    <row r="151" spans="1:16" x14ac:dyDescent="0.3">
      <c r="A151" s="2" t="s">
        <v>22</v>
      </c>
      <c r="I151" s="4">
        <f>+SQRT(12)*I134</f>
        <v>0.44090343346906058</v>
      </c>
      <c r="J151" s="4">
        <f t="shared" ref="J151:O151" si="40">+SQRT(12)*J134</f>
        <v>0.42810309680840225</v>
      </c>
      <c r="K151" s="4">
        <f t="shared" si="40"/>
        <v>0.20967363429472094</v>
      </c>
      <c r="L151" s="4">
        <f t="shared" si="40"/>
        <v>0.33401246522022648</v>
      </c>
      <c r="M151" s="4">
        <f t="shared" si="40"/>
        <v>0.18007969932700049</v>
      </c>
      <c r="N151" s="8">
        <f t="shared" si="40"/>
        <v>0.14917775565238708</v>
      </c>
      <c r="O151" s="18">
        <f t="shared" si="40"/>
        <v>0.17105338300016737</v>
      </c>
    </row>
    <row r="152" spans="1:16" x14ac:dyDescent="0.3">
      <c r="A152" s="2" t="s">
        <v>23</v>
      </c>
      <c r="I152">
        <f>+I151*I151</f>
        <v>0.19439583764480634</v>
      </c>
      <c r="J152">
        <f t="shared" ref="J152:O152" si="41">+J151*J151</f>
        <v>0.18327226149694423</v>
      </c>
      <c r="K152">
        <f t="shared" si="41"/>
        <v>4.3963032918356376E-2</v>
      </c>
      <c r="L152">
        <f t="shared" si="41"/>
        <v>0.111564326922493</v>
      </c>
      <c r="M152">
        <f t="shared" si="41"/>
        <v>3.2428698109702898E-2</v>
      </c>
      <c r="N152" s="7">
        <f t="shared" si="41"/>
        <v>2.2254002781483307E-2</v>
      </c>
      <c r="O152">
        <f t="shared" si="41"/>
        <v>2.9259259835801948E-2</v>
      </c>
    </row>
    <row r="153" spans="1:16" x14ac:dyDescent="0.3">
      <c r="A153" s="2"/>
    </row>
    <row r="154" spans="1:16" x14ac:dyDescent="0.3">
      <c r="A154" s="2" t="s">
        <v>25</v>
      </c>
    </row>
    <row r="155" spans="1:16" x14ac:dyDescent="0.3">
      <c r="A155" s="2" t="s">
        <v>21</v>
      </c>
      <c r="I155" s="3">
        <f>0.04+I141*($N$150-0.04)</f>
        <v>0.11394748548543987</v>
      </c>
      <c r="J155" s="3">
        <f t="shared" ref="J155:O155" si="42">0.04+J141*($N$150-0.04)</f>
        <v>0.13715008296604331</v>
      </c>
      <c r="K155" s="3">
        <f t="shared" si="42"/>
        <v>7.5550778368678101E-2</v>
      </c>
      <c r="L155" s="3">
        <f t="shared" si="42"/>
        <v>0.11079962423461651</v>
      </c>
      <c r="M155" s="3">
        <f t="shared" si="42"/>
        <v>6.7009423108939814E-2</v>
      </c>
      <c r="N155" s="10">
        <f t="shared" si="42"/>
        <v>9.766069675980496E-2</v>
      </c>
      <c r="O155" s="3">
        <f t="shared" si="42"/>
        <v>9.4855451048357131E-2</v>
      </c>
    </row>
    <row r="157" spans="1:16" x14ac:dyDescent="0.3">
      <c r="A157" s="2" t="s">
        <v>26</v>
      </c>
    </row>
    <row r="158" spans="1:16" x14ac:dyDescent="0.3">
      <c r="A158" s="2" t="s">
        <v>27</v>
      </c>
      <c r="I158" s="11">
        <f>+(I155-0.04)/I151</f>
        <v>0.16771809850428157</v>
      </c>
      <c r="J158" s="11">
        <f t="shared" ref="J158:N158" si="43">+(J155-0.04)/J151</f>
        <v>0.22693151180245461</v>
      </c>
      <c r="K158" s="11">
        <f t="shared" si="43"/>
        <v>0.1695529268057962</v>
      </c>
      <c r="L158" s="11">
        <f t="shared" si="43"/>
        <v>0.2119670120333256</v>
      </c>
      <c r="M158" s="11">
        <f t="shared" si="43"/>
        <v>0.14998594072446966</v>
      </c>
      <c r="N158" s="19">
        <f t="shared" si="43"/>
        <v>0.38652342306426363</v>
      </c>
      <c r="O158" s="17">
        <f>+(O155-0.04)/O151</f>
        <v>0.32069199735326753</v>
      </c>
    </row>
    <row r="159" spans="1:16" x14ac:dyDescent="0.3">
      <c r="A159" s="2" t="s">
        <v>28</v>
      </c>
      <c r="I159" s="3">
        <v>9.850581323755403E-2</v>
      </c>
      <c r="J159" s="3">
        <v>0.14736724704732751</v>
      </c>
      <c r="K159" s="3">
        <v>0.28858504913900007</v>
      </c>
      <c r="L159" s="3">
        <v>0.23797590074426866</v>
      </c>
      <c r="M159" s="3">
        <v>0.22756598983184961</v>
      </c>
    </row>
    <row r="160" spans="1:16" x14ac:dyDescent="0.3">
      <c r="A160" t="s">
        <v>29</v>
      </c>
    </row>
    <row r="161" spans="1:1" x14ac:dyDescent="0.3">
      <c r="A1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Sarai Hrinsin</cp:lastModifiedBy>
  <dcterms:created xsi:type="dcterms:W3CDTF">2023-09-29T23:12:28Z</dcterms:created>
  <dcterms:modified xsi:type="dcterms:W3CDTF">2023-10-31T22:17:38Z</dcterms:modified>
</cp:coreProperties>
</file>