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190626_may\"/>
    </mc:Choice>
  </mc:AlternateContent>
  <bookViews>
    <workbookView xWindow="0" yWindow="0" windowWidth="16380" windowHeight="8190" tabRatio="500"/>
  </bookViews>
  <sheets>
    <sheet name="HR-Expense" sheetId="1" r:id="rId1"/>
    <sheet name="TAB_List" sheetId="2" r:id="rId2"/>
  </sheets>
  <definedNames>
    <definedName name="Max">'HR-Expense'!$AA$3</definedName>
    <definedName name="Min">'HR-Expense'!$AA$2</definedName>
  </definedNames>
  <calcPr calcId="152511" calcOnSave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J27" i="1"/>
  <c r="I27" i="1"/>
  <c r="H27" i="1"/>
  <c r="F5" i="1" s="1"/>
  <c r="U26" i="1"/>
  <c r="V26" i="1" s="1"/>
  <c r="W26" i="1" s="1"/>
  <c r="E26" i="1"/>
  <c r="C26" i="1"/>
  <c r="U25" i="1"/>
  <c r="V25" i="1" s="1"/>
  <c r="W25" i="1" s="1"/>
  <c r="E25" i="1"/>
  <c r="C25" i="1"/>
  <c r="V24" i="1"/>
  <c r="W24" i="1" s="1"/>
  <c r="U24" i="1"/>
  <c r="E24" i="1"/>
  <c r="C24" i="1"/>
  <c r="W23" i="1"/>
  <c r="V23" i="1"/>
  <c r="U23" i="1"/>
  <c r="E23" i="1"/>
  <c r="C23" i="1"/>
  <c r="W22" i="1"/>
  <c r="V22" i="1"/>
  <c r="U22" i="1"/>
  <c r="E22" i="1"/>
  <c r="C22" i="1"/>
  <c r="U21" i="1"/>
  <c r="V21" i="1" s="1"/>
  <c r="W21" i="1" s="1"/>
  <c r="E21" i="1"/>
  <c r="C21" i="1"/>
  <c r="V20" i="1"/>
  <c r="W20" i="1" s="1"/>
  <c r="U20" i="1"/>
  <c r="E20" i="1"/>
  <c r="C20" i="1"/>
  <c r="W19" i="1"/>
  <c r="V19" i="1"/>
  <c r="U19" i="1"/>
  <c r="E19" i="1"/>
  <c r="C19" i="1"/>
  <c r="W18" i="1"/>
  <c r="V18" i="1"/>
  <c r="U18" i="1"/>
  <c r="E18" i="1"/>
  <c r="C18" i="1"/>
  <c r="U17" i="1"/>
  <c r="V17" i="1" s="1"/>
  <c r="W17" i="1" s="1"/>
  <c r="C17" i="1"/>
  <c r="E17" i="1" s="1"/>
  <c r="V16" i="1"/>
  <c r="W16" i="1" s="1"/>
  <c r="U16" i="1"/>
  <c r="E16" i="1"/>
  <c r="C16" i="1"/>
  <c r="U15" i="1"/>
  <c r="V15" i="1" s="1"/>
  <c r="W15" i="1" s="1"/>
  <c r="C15" i="1"/>
  <c r="E15" i="1" s="1"/>
  <c r="V14" i="1"/>
  <c r="W14" i="1" s="1"/>
  <c r="U14" i="1"/>
  <c r="E14" i="1"/>
  <c r="C14" i="1"/>
  <c r="U13" i="1"/>
  <c r="V13" i="1" s="1"/>
  <c r="W13" i="1" s="1"/>
  <c r="C13" i="1"/>
  <c r="E13" i="1" s="1"/>
  <c r="V12" i="1"/>
  <c r="W12" i="1" s="1"/>
  <c r="U12" i="1"/>
  <c r="E12" i="1"/>
  <c r="C12" i="1"/>
  <c r="U11" i="1"/>
  <c r="V11" i="1" s="1"/>
  <c r="W11" i="1" s="1"/>
  <c r="C11" i="1"/>
  <c r="E11" i="1" s="1"/>
  <c r="V10" i="1"/>
  <c r="W10" i="1" s="1"/>
  <c r="U10" i="1"/>
  <c r="E10" i="1"/>
  <c r="C10" i="1"/>
  <c r="U9" i="1"/>
  <c r="U27" i="1" s="1"/>
  <c r="G5" i="1" s="1"/>
  <c r="C9" i="1"/>
  <c r="E9" i="1" s="1"/>
  <c r="G4" i="1"/>
  <c r="H5" i="1" l="1"/>
  <c r="H4" i="1" s="1"/>
  <c r="V9" i="1"/>
  <c r="V27" i="1" l="1"/>
  <c r="W27" i="1" s="1"/>
  <c r="W9" i="1"/>
  <c r="U5" i="1" s="1"/>
  <c r="M2" i="1" s="1"/>
</calcChain>
</file>

<file path=xl/sharedStrings.xml><?xml version="1.0" encoding="utf-8"?>
<sst xmlns="http://schemas.openxmlformats.org/spreadsheetml/2006/main" count="90" uniqueCount="63">
  <si>
    <t>Fiscal Year</t>
  </si>
  <si>
    <t>Min</t>
  </si>
  <si>
    <t>Export Date</t>
  </si>
  <si>
    <t>Max</t>
  </si>
  <si>
    <t>Responsible by</t>
  </si>
  <si>
    <t>Total Budget</t>
  </si>
  <si>
    <t>Expense</t>
  </si>
  <si>
    <t>Charge Type</t>
  </si>
  <si>
    <t>Org</t>
  </si>
  <si>
    <t>Section Org</t>
  </si>
  <si>
    <t>Section Org Description</t>
  </si>
  <si>
    <t>Activity Group</t>
  </si>
  <si>
    <t>Description
(255 Characters)</t>
  </si>
  <si>
    <t>Budget Plan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</si>
  <si>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</si>
  <si>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</si>
  <si>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</si>
  <si>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</si>
  <si>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</si>
  <si>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</si>
  <si>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</si>
  <si>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</si>
  <si>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</si>
  <si>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</si>
  <si>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</si>
  <si>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</si>
  <si>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</si>
  <si>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</si>
  <si>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>External</t>
  </si>
  <si>
    <t>เงินเดือนและสวัสดิการ</t>
  </si>
  <si>
    <t>เงินเดือน</t>
  </si>
  <si>
    <t>สวัสดิการ</t>
  </si>
  <si>
    <t xml:space="preserve">TOTAL </t>
  </si>
  <si>
    <t>Table : Organization Structure</t>
  </si>
  <si>
    <t>Org_Code</t>
  </si>
  <si>
    <t>Alias_TH</t>
  </si>
  <si>
    <t>Alias_EN</t>
  </si>
  <si>
    <t>Description_TH</t>
  </si>
  <si>
    <t>Description_EN</t>
  </si>
  <si>
    <t>1</t>
  </si>
  <si>
    <t>สก.</t>
  </si>
  <si>
    <t>CENTRAL</t>
  </si>
  <si>
    <t>สำนักงานกลาง</t>
  </si>
  <si>
    <t>2</t>
  </si>
  <si>
    <t>ศช.</t>
  </si>
  <si>
    <t>BIOTEC</t>
  </si>
  <si>
    <t>ศูนย์พันธุวิศวกรรมและเทคโนโลยีชีวภาพแห่งชาติ</t>
  </si>
  <si>
    <t>National Center for Genetic Engineering and Biotechnology</t>
  </si>
  <si>
    <t>3</t>
  </si>
  <si>
    <t>ศว.</t>
  </si>
  <si>
    <t>MTEC</t>
  </si>
  <si>
    <t>ศูนย์เทคโนโลยีโลหะและวัสดุแห่งชาติ</t>
  </si>
  <si>
    <t>National Metal and Materials Technology Center</t>
  </si>
  <si>
    <t>4</t>
  </si>
  <si>
    <t>ศอ.</t>
  </si>
  <si>
    <t>NECTEC</t>
  </si>
  <si>
    <t>ศูนย์เทคโนโลยีอิเล็กทรอนิกส์และคอมพิวเตอร์แห่งชาติ</t>
  </si>
  <si>
    <t>National Electronics and Computer Technology Center</t>
  </si>
  <si>
    <t>5</t>
  </si>
  <si>
    <t>ศน.</t>
  </si>
  <si>
    <t>NANOTEC</t>
  </si>
  <si>
    <t>ศูนย์นาโนเทคโนโลยีแห่งชาติ</t>
  </si>
  <si>
    <t>National Nanotechnology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</si>
</sst>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* #,##0\ ;\-* #,##0\ ;* &quot;- &quot;;@\ "/>
    <numFmt numFmtId="165" formatCode="#,##0.00_);\(#,##0.00\)"/>
    <numFmt numFmtId="166" formatCode="_(* #,##0.00_);_(* \(#,##0.00\);_(* \-??_);_(@_)"/>
    <numFmt numFmtId="167" formatCode="#,##0.00_);[Red]\(#,##0.00\);&quot;&quot;"/>
    <numFmt numFmtId="168" formatCode="0\ ;\-0\ ;0\ ;@"/>
  </numFmts>
  <fonts count="11" x14ac:knownFonts="1"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1"/>
      <color rgb="FF000000"/>
      <name val="Tahoma"/>
      <family val="2"/>
      <charset val="222"/>
    </font>
    <font>
      <b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/>
      <sz val="9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164" fontId="4" fillId="4" borderId="3" xfId="0" applyNumberFormat="1" applyFont="1" applyFill="1" applyBorder="1" applyAlignment="1">
      <alignment vertical="top"/>
    </xf>
    <xf numFmtId="165" fontId="1" fillId="5" borderId="0" xfId="1" applyNumberFormat="1" applyFont="1" applyFill="1" applyAlignment="1"/>
    <xf numFmtId="166" fontId="1" fillId="5" borderId="0" xfId="1" applyNumberFormat="1" applyFont="1" applyFill="1" applyAlignment="1"/>
    <xf numFmtId="167" fontId="6" fillId="3" borderId="2" xfId="1" applyNumberFormat="1" applyFont="1" applyFill="1" applyBorder="1" applyAlignment="1" applyProtection="1">
      <alignment vertical="top"/>
      <protection hidden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164" fontId="2" fillId="6" borderId="4" xfId="0" applyNumberFormat="1" applyFont="1" applyFill="1" applyBorder="1" applyAlignment="1">
      <alignment horizontal="center" vertical="top" wrapText="1"/>
    </xf>
    <xf numFmtId="164" fontId="2" fillId="6" borderId="5" xfId="0" applyNumberFormat="1" applyFont="1" applyFill="1" applyBorder="1" applyAlignment="1">
      <alignment horizontal="center" vertical="top" wrapText="1"/>
    </xf>
    <xf numFmtId="164" fontId="2" fillId="6" borderId="6" xfId="0" applyNumberFormat="1" applyFont="1" applyFill="1" applyBorder="1" applyAlignment="1">
      <alignment horizontal="center" vertical="top" wrapText="1"/>
    </xf>
    <xf numFmtId="164" fontId="2" fillId="6" borderId="7" xfId="0" applyNumberFormat="1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168" fontId="7" fillId="0" borderId="10" xfId="0" applyNumberFormat="1" applyFont="1" applyBorder="1" applyAlignment="1">
      <alignment vertical="top" wrapText="1"/>
    </xf>
    <xf numFmtId="167" fontId="7" fillId="0" borderId="10" xfId="1" applyNumberFormat="1" applyFont="1" applyBorder="1" applyAlignment="1" applyProtection="1">
      <alignment vertical="top"/>
      <protection locked="0"/>
    </xf>
    <xf numFmtId="167" fontId="7" fillId="0" borderId="11" xfId="1" applyNumberFormat="1" applyFont="1" applyBorder="1" applyAlignment="1" applyProtection="1">
      <alignment vertical="top"/>
      <protection locked="0"/>
    </xf>
    <xf numFmtId="167" fontId="7" fillId="0" borderId="12" xfId="1" applyNumberFormat="1" applyFont="1" applyBorder="1" applyAlignment="1" applyProtection="1">
      <alignment vertical="top"/>
      <protection locked="0"/>
    </xf>
    <xf numFmtId="167" fontId="7" fillId="0" borderId="13" xfId="1" applyNumberFormat="1" applyFont="1" applyBorder="1" applyAlignment="1" applyProtection="1">
      <alignment vertical="top"/>
      <protection locked="0"/>
    </xf>
    <xf numFmtId="167" fontId="7" fillId="3" borderId="10" xfId="1" applyNumberFormat="1" applyFont="1" applyFill="1" applyBorder="1" applyAlignment="1">
      <alignment vertical="top"/>
    </xf>
    <xf numFmtId="167" fontId="7" fillId="3" borderId="0" xfId="1" applyNumberFormat="1" applyFont="1" applyFill="1" applyAlignment="1">
      <alignment vertical="top"/>
    </xf>
    <xf numFmtId="0" fontId="4" fillId="0" borderId="10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2" fillId="7" borderId="14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/>
    </xf>
    <xf numFmtId="167" fontId="8" fillId="7" borderId="15" xfId="1" applyNumberFormat="1" applyFont="1" applyFill="1" applyBorder="1" applyAlignment="1">
      <alignment vertical="center"/>
    </xf>
    <xf numFmtId="167" fontId="8" fillId="7" borderId="16" xfId="1" applyNumberFormat="1" applyFont="1" applyFill="1" applyBorder="1" applyAlignment="1">
      <alignment vertical="center"/>
    </xf>
    <xf numFmtId="167" fontId="8" fillId="7" borderId="17" xfId="1" applyNumberFormat="1" applyFont="1" applyFill="1" applyBorder="1" applyAlignment="1">
      <alignment vertical="center"/>
    </xf>
    <xf numFmtId="167" fontId="8" fillId="7" borderId="14" xfId="1" applyNumberFormat="1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10" fillId="0" borderId="0" xfId="0" applyFont="1" applyAlignment="1"/>
    <xf numFmtId="0" fontId="3" fillId="8" borderId="0" xfId="0" applyFont="1" applyFill="1" applyAlignment="1">
      <alignment horizontal="center" vertical="top"/>
    </xf>
    <xf numFmtId="0" fontId="1" fillId="9" borderId="0" xfId="0" applyFont="1" applyFill="1" applyAlignment="1"/>
    <xf numFmtId="0" fontId="1" fillId="9" borderId="0" xfId="0" applyFont="1" applyFill="1" applyAlignment="1">
      <alignment horizontal="left"/>
    </xf>
  </cellXfs>
  <cellStyles count="2">
    <cellStyle name="Explanatory Text" xfId="1" builtinId="53" customBuiltin="1"/>
    <cellStyle name="Normal" xfId="0" builtinId="0"/>
  </cellStyles>
  <dxfs count="8">
    <dxf>
      <font>
        <color rgb="FF000000"/>
        <name val="Calibri"/>
      </font>
      <fill>
        <patternFill>
          <bgColor rgb="FFFF0000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E46C0A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E46C0A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abSelected="1" zoomScale="90" zoomScaleNormal="9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F5" sqref="F5"/>
    </sheetView>
  </sheetViews>
  <sheetFormatPr defaultRowHeight="15" x14ac:dyDescent="0.25"/>
  <cols>
    <col min="1" max="1" width="0.85546875" style="1" customWidth="1"/>
    <col min="2" max="2" width="10.5703125" style="1" customWidth="1"/>
    <col min="3" max="3" width="10.85546875" style="1" customWidth="1"/>
    <col min="4" max="4" width="11.5703125" style="1" customWidth="1"/>
    <col min="5" max="5" width="36.5703125" style="1" customWidth="1"/>
    <col min="6" max="7" width="30.7109375" style="1" customWidth="1"/>
    <col min="8" max="22" width="25.85546875" style="1" customWidth="1"/>
    <col min="23" max="26" width="8.85546875" style="1" customWidth="1"/>
    <col min="27" max="27" width="19.28515625" style="1" customWidth="1"/>
    <col min="28" max="1025" width="8.85546875" style="1" customWidth="1"/>
  </cols>
  <sheetData>
    <row r="1" spans="2:27" ht="5.0999999999999996" customHeight="1" x14ac:dyDescent="0.25"/>
    <row r="2" spans="2:27" ht="15" customHeight="1" x14ac:dyDescent="0.25">
      <c r="E2" s="2" t="s">
        <v>0</v>
      </c>
      <c r="F2" s="3"/>
      <c r="M2" s="4" t="str">
        <f>IF(COUNTIF((U5),"Error")&lt;&gt;0,"Check phasing total","")</f>
        <v/>
      </c>
      <c r="Z2" s="1" t="s">
        <v>1</v>
      </c>
      <c r="AA2" s="5">
        <v>1</v>
      </c>
    </row>
    <row r="3" spans="2:27" ht="15" customHeight="1" x14ac:dyDescent="0.25">
      <c r="E3" s="2" t="s">
        <v>2</v>
      </c>
      <c r="F3" s="3"/>
      <c r="Z3" s="1" t="s">
        <v>3</v>
      </c>
      <c r="AA3" s="6">
        <v>999999999999.98999</v>
      </c>
    </row>
    <row r="4" spans="2:27" ht="15" customHeight="1" x14ac:dyDescent="0.25">
      <c r="E4" s="2" t="s">
        <v>4</v>
      </c>
      <c r="F4" s="3"/>
      <c r="G4" s="2" t="str">
        <f>U8</f>
        <v>Total Phase</v>
      </c>
      <c r="H4" s="7" t="str">
        <f>IF(H5=0,"Final",IF(H5&gt;0,"Phase &lt; Budget",IF(H5&lt;0,"Phase &gt; Budget","Error")))</f>
        <v>Final</v>
      </c>
    </row>
    <row r="5" spans="2:27" ht="15" customHeight="1" x14ac:dyDescent="0.25">
      <c r="E5" s="2" t="s">
        <v>5</v>
      </c>
      <c r="F5" s="7">
        <f>H27</f>
        <v>0</v>
      </c>
      <c r="G5" s="7">
        <f>U27</f>
        <v>0</v>
      </c>
      <c r="H5" s="7">
        <f>F5-G5</f>
        <v>0</v>
      </c>
      <c r="U5" s="4" t="str">
        <f>IF(COUNTIF((W9:W27),"Error")&lt;&gt;0,"Error","")</f>
        <v/>
      </c>
    </row>
    <row r="6" spans="2:27" ht="4.9000000000000004" customHeight="1" x14ac:dyDescent="0.25"/>
    <row r="7" spans="2:27" ht="12.75" customHeight="1" x14ac:dyDescent="0.25">
      <c r="B7" s="8" t="s">
        <v>6</v>
      </c>
      <c r="C7" s="9"/>
      <c r="D7" s="9"/>
      <c r="E7" s="9"/>
      <c r="F7" s="9"/>
      <c r="H7" s="10"/>
      <c r="T7" s="11"/>
      <c r="U7" s="11"/>
      <c r="V7" s="11"/>
    </row>
    <row r="8" spans="2:27" ht="25.5" customHeight="1" x14ac:dyDescent="0.25"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3" t="s">
        <v>12</v>
      </c>
      <c r="H8" s="14" t="s">
        <v>13</v>
      </c>
      <c r="I8" s="14" t="s">
        <v>14</v>
      </c>
      <c r="J8" s="15" t="s">
        <v>15</v>
      </c>
      <c r="K8" s="16" t="s">
        <v>16</v>
      </c>
      <c r="L8" s="15" t="s">
        <v>17</v>
      </c>
      <c r="M8" s="16" t="s">
        <v>18</v>
      </c>
      <c r="N8" s="16" t="s">
        <v>19</v>
      </c>
      <c r="O8" s="15" t="s">
        <v>20</v>
      </c>
      <c r="P8" s="16" t="s">
        <v>21</v>
      </c>
      <c r="Q8" s="16" t="s">
        <v>22</v>
      </c>
      <c r="R8" s="15" t="s">
        <v>23</v>
      </c>
      <c r="S8" s="15" t="s">
        <v>24</v>
      </c>
      <c r="T8" s="16" t="s">
        <v>25</v>
      </c>
      <c r="U8" s="14" t="s">
        <v>26</v>
      </c>
      <c r="V8" s="17" t="s">
        <v>27</v>
      </c>
      <c r="W8" s="18"/>
    </row>
    <row r="9" spans="2:27" ht="19.899999999999999" customHeight="1" x14ac:dyDescent="0.25">
      <c r="B9" s="19" t="s">
        <v>28</v>
      </c>
      <c r="C9" s="19" t="str">
        <f>IF($D9="","",VLOOKUP(LEFT($D9,1),TAB_List!$B$5:$F$12,2,0))</f>
        <v>สก.</v>
      </c>
      <c r="D9" s="20">
        <v>1099999</v>
      </c>
      <c r="E9" s="20" t="str">
        <f t="shared" ref="E9:E26" si="0">IF($D9="","","งบบุคลากรเงินเดือนและสวัสดิการ "&amp;$C9)</f>
        <v>งบบุคลากรเงินเดือนและสวัสดิการ สก.</v>
      </c>
      <c r="F9" s="19" t="s">
        <v>29</v>
      </c>
      <c r="G9" s="21" t="s">
        <v>30</v>
      </c>
      <c r="H9" s="22"/>
      <c r="I9" s="22"/>
      <c r="J9" s="23"/>
      <c r="K9" s="24"/>
      <c r="L9" s="24"/>
      <c r="M9" s="24"/>
      <c r="N9" s="24"/>
      <c r="O9" s="24"/>
      <c r="P9" s="24"/>
      <c r="Q9" s="24"/>
      <c r="R9" s="24"/>
      <c r="S9" s="24"/>
      <c r="T9" s="25"/>
      <c r="U9" s="26">
        <f t="shared" ref="U9:U26" si="1">SUM(I9:T9)</f>
        <v>0</v>
      </c>
      <c r="V9" s="27">
        <f t="shared" ref="V9:V26" si="2">IF(H9-U9&lt;&gt;0,H9-U9,0)</f>
        <v>0</v>
      </c>
      <c r="W9" s="28" t="str">
        <f t="shared" ref="W9:W26" si="3">IF(ABS(V9)&gt;0,"Error","")</f>
        <v/>
      </c>
    </row>
    <row r="10" spans="2:27" ht="19.899999999999999" customHeight="1" x14ac:dyDescent="0.25">
      <c r="B10" s="19" t="s">
        <v>28</v>
      </c>
      <c r="C10" s="19" t="str">
        <f>IF($D10="","",VLOOKUP(LEFT($D10,1),TAB_List!$B$5:$F$12,2,0))</f>
        <v>สก.</v>
      </c>
      <c r="D10" s="20">
        <v>1099999</v>
      </c>
      <c r="E10" s="20" t="str">
        <f t="shared" si="0"/>
        <v>งบบุคลากรเงินเดือนและสวัสดิการ สก.</v>
      </c>
      <c r="F10" s="19" t="s">
        <v>29</v>
      </c>
      <c r="G10" s="21" t="s">
        <v>31</v>
      </c>
      <c r="H10" s="22"/>
      <c r="I10" s="22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5"/>
      <c r="U10" s="26">
        <f t="shared" si="1"/>
        <v>0</v>
      </c>
      <c r="V10" s="27">
        <f t="shared" si="2"/>
        <v>0</v>
      </c>
      <c r="W10" s="28" t="str">
        <f t="shared" si="3"/>
        <v/>
      </c>
    </row>
    <row r="11" spans="2:27" ht="19.899999999999999" customHeight="1" x14ac:dyDescent="0.25">
      <c r="B11" s="19" t="s">
        <v>28</v>
      </c>
      <c r="C11" s="19" t="str">
        <f>IF($D11="","",VLOOKUP(LEFT($D11,1),TAB_List!$B$5:$F$12,2,0))</f>
        <v>ศช.</v>
      </c>
      <c r="D11" s="20">
        <v>2099999</v>
      </c>
      <c r="E11" s="20" t="str">
        <f t="shared" si="0"/>
        <v>งบบุคลากรเงินเดือนและสวัสดิการ ศช.</v>
      </c>
      <c r="F11" s="19" t="s">
        <v>29</v>
      </c>
      <c r="G11" s="21" t="s">
        <v>30</v>
      </c>
      <c r="H11" s="22"/>
      <c r="I11" s="22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5"/>
      <c r="U11" s="26">
        <f t="shared" si="1"/>
        <v>0</v>
      </c>
      <c r="V11" s="27">
        <f t="shared" si="2"/>
        <v>0</v>
      </c>
      <c r="W11" s="28" t="str">
        <f t="shared" si="3"/>
        <v/>
      </c>
    </row>
    <row r="12" spans="2:27" ht="19.899999999999999" customHeight="1" x14ac:dyDescent="0.25">
      <c r="B12" s="19" t="s">
        <v>28</v>
      </c>
      <c r="C12" s="19" t="str">
        <f>IF($D12="","",VLOOKUP(LEFT($D12,1),TAB_List!$B$5:$F$12,2,0))</f>
        <v>ศช.</v>
      </c>
      <c r="D12" s="20">
        <v>2099999</v>
      </c>
      <c r="E12" s="20" t="str">
        <f t="shared" si="0"/>
        <v>งบบุคลากรเงินเดือนและสวัสดิการ ศช.</v>
      </c>
      <c r="F12" s="19" t="s">
        <v>29</v>
      </c>
      <c r="G12" s="21" t="s">
        <v>31</v>
      </c>
      <c r="H12" s="22"/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5"/>
      <c r="U12" s="26">
        <f t="shared" si="1"/>
        <v>0</v>
      </c>
      <c r="V12" s="27">
        <f t="shared" si="2"/>
        <v>0</v>
      </c>
      <c r="W12" s="28" t="str">
        <f t="shared" si="3"/>
        <v/>
      </c>
    </row>
    <row r="13" spans="2:27" ht="19.899999999999999" customHeight="1" x14ac:dyDescent="0.25">
      <c r="B13" s="19" t="s">
        <v>28</v>
      </c>
      <c r="C13" s="19" t="str">
        <f>IF($D13="","",VLOOKUP(LEFT($D13,1),TAB_List!$B$5:$F$12,2,0))</f>
        <v>ศว.</v>
      </c>
      <c r="D13" s="20">
        <v>3099999</v>
      </c>
      <c r="E13" s="20" t="str">
        <f t="shared" si="0"/>
        <v>งบบุคลากรเงินเดือนและสวัสดิการ ศว.</v>
      </c>
      <c r="F13" s="19" t="s">
        <v>29</v>
      </c>
      <c r="G13" s="21" t="s">
        <v>30</v>
      </c>
      <c r="H13" s="22"/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5"/>
      <c r="U13" s="26">
        <f t="shared" si="1"/>
        <v>0</v>
      </c>
      <c r="V13" s="27">
        <f t="shared" si="2"/>
        <v>0</v>
      </c>
      <c r="W13" s="28" t="str">
        <f t="shared" si="3"/>
        <v/>
      </c>
    </row>
    <row r="14" spans="2:27" ht="19.899999999999999" customHeight="1" x14ac:dyDescent="0.25">
      <c r="B14" s="19" t="s">
        <v>28</v>
      </c>
      <c r="C14" s="19" t="str">
        <f>IF($D14="","",VLOOKUP(LEFT($D14,1),TAB_List!$B$5:$F$12,2,0))</f>
        <v>ศว.</v>
      </c>
      <c r="D14" s="20">
        <v>3099999</v>
      </c>
      <c r="E14" s="20" t="str">
        <f t="shared" si="0"/>
        <v>งบบุคลากรเงินเดือนและสวัสดิการ ศว.</v>
      </c>
      <c r="F14" s="19" t="s">
        <v>29</v>
      </c>
      <c r="G14" s="21" t="s">
        <v>31</v>
      </c>
      <c r="H14" s="22"/>
      <c r="I14" s="22"/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5"/>
      <c r="U14" s="26">
        <f t="shared" si="1"/>
        <v>0</v>
      </c>
      <c r="V14" s="27">
        <f t="shared" si="2"/>
        <v>0</v>
      </c>
      <c r="W14" s="28" t="str">
        <f t="shared" si="3"/>
        <v/>
      </c>
    </row>
    <row r="15" spans="2:27" ht="19.899999999999999" customHeight="1" x14ac:dyDescent="0.25">
      <c r="B15" s="19" t="s">
        <v>28</v>
      </c>
      <c r="C15" s="19" t="str">
        <f>IF($D15="","",VLOOKUP(LEFT($D15,1),TAB_List!$B$5:$F$12,2,0))</f>
        <v>ศอ.</v>
      </c>
      <c r="D15" s="20">
        <v>4099999</v>
      </c>
      <c r="E15" s="20" t="str">
        <f t="shared" si="0"/>
        <v>งบบุคลากรเงินเดือนและสวัสดิการ ศอ.</v>
      </c>
      <c r="F15" s="19" t="s">
        <v>29</v>
      </c>
      <c r="G15" s="21" t="s">
        <v>30</v>
      </c>
      <c r="H15" s="22"/>
      <c r="I15" s="22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5"/>
      <c r="U15" s="26">
        <f t="shared" si="1"/>
        <v>0</v>
      </c>
      <c r="V15" s="27">
        <f t="shared" si="2"/>
        <v>0</v>
      </c>
      <c r="W15" s="28" t="str">
        <f t="shared" si="3"/>
        <v/>
      </c>
    </row>
    <row r="16" spans="2:27" ht="19.899999999999999" customHeight="1" x14ac:dyDescent="0.25">
      <c r="B16" s="19" t="s">
        <v>28</v>
      </c>
      <c r="C16" s="19" t="str">
        <f>IF($D16="","",VLOOKUP(LEFT($D16,1),TAB_List!$B$5:$F$12,2,0))</f>
        <v>ศอ.</v>
      </c>
      <c r="D16" s="20">
        <v>4099999</v>
      </c>
      <c r="E16" s="20" t="str">
        <f t="shared" si="0"/>
        <v>งบบุคลากรเงินเดือนและสวัสดิการ ศอ.</v>
      </c>
      <c r="F16" s="19" t="s">
        <v>29</v>
      </c>
      <c r="G16" s="21" t="s">
        <v>31</v>
      </c>
      <c r="H16" s="22"/>
      <c r="I16" s="22"/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5"/>
      <c r="U16" s="26">
        <f t="shared" si="1"/>
        <v>0</v>
      </c>
      <c r="V16" s="27">
        <f t="shared" si="2"/>
        <v>0</v>
      </c>
      <c r="W16" s="28" t="str">
        <f t="shared" si="3"/>
        <v/>
      </c>
    </row>
    <row r="17" spans="2:23" ht="19.899999999999999" customHeight="1" x14ac:dyDescent="0.25">
      <c r="B17" s="19" t="s">
        <v>28</v>
      </c>
      <c r="C17" s="19" t="str">
        <f>IF($D17="","",VLOOKUP(LEFT($D17,1),TAB_List!$B$5:$F$12,2,0))</f>
        <v>ศน.</v>
      </c>
      <c r="D17" s="20">
        <v>5099999</v>
      </c>
      <c r="E17" s="20" t="str">
        <f t="shared" si="0"/>
        <v>งบบุคลากรเงินเดือนและสวัสดิการ ศน.</v>
      </c>
      <c r="F17" s="19" t="s">
        <v>29</v>
      </c>
      <c r="G17" s="21" t="s">
        <v>30</v>
      </c>
      <c r="H17" s="22"/>
      <c r="I17" s="22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5"/>
      <c r="U17" s="26">
        <f t="shared" si="1"/>
        <v>0</v>
      </c>
      <c r="V17" s="27">
        <f t="shared" si="2"/>
        <v>0</v>
      </c>
      <c r="W17" s="28" t="str">
        <f t="shared" si="3"/>
        <v/>
      </c>
    </row>
    <row r="18" spans="2:23" ht="19.899999999999999" customHeight="1" x14ac:dyDescent="0.25">
      <c r="B18" s="19" t="s">
        <v>28</v>
      </c>
      <c r="C18" s="19" t="str">
        <f>IF($D18="","",VLOOKUP(LEFT($D18,1),TAB_List!$B$5:$F$12,2,0))</f>
        <v>ศน.</v>
      </c>
      <c r="D18" s="20">
        <v>5099999</v>
      </c>
      <c r="E18" s="20" t="str">
        <f t="shared" si="0"/>
        <v>งบบุคลากรเงินเดือนและสวัสดิการ ศน.</v>
      </c>
      <c r="F18" s="20" t="s">
        <v>29</v>
      </c>
      <c r="G18" s="21" t="s">
        <v>31</v>
      </c>
      <c r="H18" s="22"/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5"/>
      <c r="U18" s="26">
        <f t="shared" si="1"/>
        <v>0</v>
      </c>
      <c r="V18" s="27">
        <f t="shared" si="2"/>
        <v>0</v>
      </c>
      <c r="W18" s="28" t="str">
        <f t="shared" si="3"/>
        <v/>
      </c>
    </row>
    <row r="19" spans="2:23" ht="12.75" customHeight="1" x14ac:dyDescent="0.25">
      <c r="B19" s="19"/>
      <c r="C19" s="19" t="str">
        <f>IF($D19="","",VLOOKUP(LEFT($D19,1),TAB_List!$B$5:$F$12,2,0))</f>
        <v/>
      </c>
      <c r="D19" s="19"/>
      <c r="E19" s="20" t="str">
        <f t="shared" si="0"/>
        <v/>
      </c>
      <c r="F19" s="19"/>
      <c r="G19" s="29"/>
      <c r="H19" s="22"/>
      <c r="I19" s="22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5"/>
      <c r="U19" s="26">
        <f t="shared" si="1"/>
        <v>0</v>
      </c>
      <c r="V19" s="27">
        <f t="shared" si="2"/>
        <v>0</v>
      </c>
      <c r="W19" s="28" t="str">
        <f t="shared" si="3"/>
        <v/>
      </c>
    </row>
    <row r="20" spans="2:23" ht="12.75" customHeight="1" x14ac:dyDescent="0.25">
      <c r="B20" s="19"/>
      <c r="C20" s="19" t="str">
        <f>IF($D20="","",VLOOKUP(LEFT($D20,1),TAB_List!$B$5:$F$12,2,0))</f>
        <v/>
      </c>
      <c r="D20" s="19"/>
      <c r="E20" s="20" t="str">
        <f t="shared" si="0"/>
        <v/>
      </c>
      <c r="F20" s="19"/>
      <c r="G20" s="29"/>
      <c r="H20" s="22"/>
      <c r="I20" s="22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5"/>
      <c r="U20" s="26">
        <f t="shared" si="1"/>
        <v>0</v>
      </c>
      <c r="V20" s="27">
        <f t="shared" si="2"/>
        <v>0</v>
      </c>
      <c r="W20" s="28" t="str">
        <f t="shared" si="3"/>
        <v/>
      </c>
    </row>
    <row r="21" spans="2:23" ht="12.75" customHeight="1" x14ac:dyDescent="0.25">
      <c r="B21" s="19"/>
      <c r="C21" s="19" t="str">
        <f>IF($D21="","",VLOOKUP(LEFT($D21,1),TAB_List!$B$5:$F$12,2,0))</f>
        <v/>
      </c>
      <c r="D21" s="19"/>
      <c r="E21" s="19" t="str">
        <f t="shared" si="0"/>
        <v/>
      </c>
      <c r="F21" s="19"/>
      <c r="G21" s="29"/>
      <c r="H21" s="22"/>
      <c r="I21" s="22"/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5"/>
      <c r="U21" s="26">
        <f t="shared" si="1"/>
        <v>0</v>
      </c>
      <c r="V21" s="27">
        <f t="shared" si="2"/>
        <v>0</v>
      </c>
      <c r="W21" s="28" t="str">
        <f t="shared" si="3"/>
        <v/>
      </c>
    </row>
    <row r="22" spans="2:23" ht="12.75" customHeight="1" x14ac:dyDescent="0.25">
      <c r="B22" s="19"/>
      <c r="C22" s="19" t="str">
        <f>IF($D22="","",VLOOKUP(LEFT($D22,1),TAB_List!$B$5:$F$12,2,0))</f>
        <v/>
      </c>
      <c r="D22" s="19"/>
      <c r="E22" s="19" t="str">
        <f t="shared" si="0"/>
        <v/>
      </c>
      <c r="F22" s="19"/>
      <c r="G22" s="29"/>
      <c r="H22" s="22"/>
      <c r="I22" s="22"/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5"/>
      <c r="U22" s="26">
        <f t="shared" si="1"/>
        <v>0</v>
      </c>
      <c r="V22" s="27">
        <f t="shared" si="2"/>
        <v>0</v>
      </c>
      <c r="W22" s="28" t="str">
        <f t="shared" si="3"/>
        <v/>
      </c>
    </row>
    <row r="23" spans="2:23" ht="12.75" customHeight="1" x14ac:dyDescent="0.25">
      <c r="B23" s="19"/>
      <c r="C23" s="19" t="str">
        <f>IF($D23="","",VLOOKUP(LEFT($D23,1),TAB_List!$B$5:$F$12,2,0))</f>
        <v/>
      </c>
      <c r="D23" s="19"/>
      <c r="E23" s="19" t="str">
        <f t="shared" si="0"/>
        <v/>
      </c>
      <c r="F23" s="19"/>
      <c r="G23" s="29"/>
      <c r="H23" s="22"/>
      <c r="I23" s="22"/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5"/>
      <c r="U23" s="26">
        <f t="shared" si="1"/>
        <v>0</v>
      </c>
      <c r="V23" s="27">
        <f t="shared" si="2"/>
        <v>0</v>
      </c>
      <c r="W23" s="28" t="str">
        <f t="shared" si="3"/>
        <v/>
      </c>
    </row>
    <row r="24" spans="2:23" ht="12.75" customHeight="1" x14ac:dyDescent="0.25">
      <c r="B24" s="19"/>
      <c r="C24" s="19" t="str">
        <f>IF($D24="","",VLOOKUP(LEFT($D24,1),TAB_List!$B$5:$F$12,2,0))</f>
        <v/>
      </c>
      <c r="D24" s="19"/>
      <c r="E24" s="19" t="str">
        <f t="shared" si="0"/>
        <v/>
      </c>
      <c r="F24" s="19"/>
      <c r="G24" s="29"/>
      <c r="H24" s="22"/>
      <c r="I24" s="22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5"/>
      <c r="U24" s="26">
        <f t="shared" si="1"/>
        <v>0</v>
      </c>
      <c r="V24" s="27">
        <f t="shared" si="2"/>
        <v>0</v>
      </c>
      <c r="W24" s="28" t="str">
        <f t="shared" si="3"/>
        <v/>
      </c>
    </row>
    <row r="25" spans="2:23" ht="12.75" customHeight="1" x14ac:dyDescent="0.25">
      <c r="B25" s="19"/>
      <c r="C25" s="19" t="str">
        <f>IF($D25="","",VLOOKUP(LEFT($D25,1),TAB_List!$B$5:$F$12,2,0))</f>
        <v/>
      </c>
      <c r="D25" s="19"/>
      <c r="E25" s="19" t="str">
        <f t="shared" si="0"/>
        <v/>
      </c>
      <c r="F25" s="19"/>
      <c r="G25" s="29"/>
      <c r="H25" s="22"/>
      <c r="I25" s="22"/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5"/>
      <c r="U25" s="26">
        <f t="shared" si="1"/>
        <v>0</v>
      </c>
      <c r="V25" s="27">
        <f t="shared" si="2"/>
        <v>0</v>
      </c>
      <c r="W25" s="28" t="str">
        <f t="shared" si="3"/>
        <v/>
      </c>
    </row>
    <row r="26" spans="2:23" ht="12.75" customHeight="1" x14ac:dyDescent="0.25">
      <c r="B26" s="19"/>
      <c r="C26" s="19" t="str">
        <f>IF($D26="","",VLOOKUP(LEFT($D26,1),TAB_List!$B$5:$F$12,2,0))</f>
        <v/>
      </c>
      <c r="D26" s="19"/>
      <c r="E26" s="19" t="str">
        <f t="shared" si="0"/>
        <v/>
      </c>
      <c r="F26" s="19"/>
      <c r="G26" s="29"/>
      <c r="H26" s="22"/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6">
        <f t="shared" si="1"/>
        <v>0</v>
      </c>
      <c r="V26" s="27">
        <f t="shared" si="2"/>
        <v>0</v>
      </c>
      <c r="W26" s="28" t="str">
        <f t="shared" si="3"/>
        <v/>
      </c>
    </row>
    <row r="27" spans="2:23" ht="19.899999999999999" customHeight="1" x14ac:dyDescent="0.25">
      <c r="B27" s="30" t="s">
        <v>32</v>
      </c>
      <c r="C27" s="30"/>
      <c r="D27" s="30"/>
      <c r="E27" s="30"/>
      <c r="F27" s="30"/>
      <c r="G27" s="31"/>
      <c r="H27" s="32">
        <f t="shared" ref="H27:V27" si="4">SUM(H9:H26)</f>
        <v>0</v>
      </c>
      <c r="I27" s="32">
        <f t="shared" si="4"/>
        <v>0</v>
      </c>
      <c r="J27" s="33">
        <f t="shared" si="4"/>
        <v>0</v>
      </c>
      <c r="K27" s="34">
        <f t="shared" si="4"/>
        <v>0</v>
      </c>
      <c r="L27" s="34">
        <f t="shared" si="4"/>
        <v>0</v>
      </c>
      <c r="M27" s="34">
        <f t="shared" si="4"/>
        <v>0</v>
      </c>
      <c r="N27" s="34">
        <f t="shared" si="4"/>
        <v>0</v>
      </c>
      <c r="O27" s="34">
        <f t="shared" si="4"/>
        <v>0</v>
      </c>
      <c r="P27" s="34">
        <f t="shared" si="4"/>
        <v>0</v>
      </c>
      <c r="Q27" s="34">
        <f t="shared" si="4"/>
        <v>0</v>
      </c>
      <c r="R27" s="34">
        <f t="shared" si="4"/>
        <v>0</v>
      </c>
      <c r="S27" s="34">
        <f t="shared" si="4"/>
        <v>0</v>
      </c>
      <c r="T27" s="34">
        <f t="shared" si="4"/>
        <v>0</v>
      </c>
      <c r="U27" s="32">
        <f t="shared" si="4"/>
        <v>0</v>
      </c>
      <c r="V27" s="35">
        <f t="shared" si="4"/>
        <v>0</v>
      </c>
      <c r="W27" s="36" t="str">
        <f>IF(ABS(V27)&gt;10,"Error","")</f>
        <v/>
      </c>
    </row>
  </sheetData>
  <sheetProtection password="CF2A" sheet="1" objects="1" scenarios="1"/>
  <conditionalFormatting sqref="V9:V12 V19:V26">
    <cfRule type="cellIs" dxfId="7" priority="2" operator="greaterThan">
      <formula>NA()</formula>
    </cfRule>
  </conditionalFormatting>
  <conditionalFormatting sqref="H5">
    <cfRule type="expression" dxfId="6" priority="3">
      <formula>$H$4="Final"</formula>
    </cfRule>
    <cfRule type="expression" dxfId="5" priority="4">
      <formula>$H$5&lt;&gt;0</formula>
    </cfRule>
  </conditionalFormatting>
  <conditionalFormatting sqref="H4">
    <cfRule type="expression" dxfId="4" priority="5">
      <formula>$H$4="Final"</formula>
    </cfRule>
    <cfRule type="expression" dxfId="3" priority="6">
      <formula>$H$5&lt;&gt;0</formula>
    </cfRule>
  </conditionalFormatting>
  <conditionalFormatting sqref="V13:V14">
    <cfRule type="cellIs" dxfId="2" priority="7" operator="greaterThan">
      <formula>NA()</formula>
    </cfRule>
  </conditionalFormatting>
  <conditionalFormatting sqref="V15:V16">
    <cfRule type="cellIs" dxfId="1" priority="8" operator="greaterThan">
      <formula>NA()</formula>
    </cfRule>
  </conditionalFormatting>
  <conditionalFormatting sqref="V17:V18">
    <cfRule type="cellIs" dxfId="0" priority="9" operator="greaterThan">
      <formula>NA()</formula>
    </cfRule>
  </conditionalFormatting>
  <dataValidations count="4"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F9:F10">
      <formula1>list_ag_exp</formula1>
      <formula2>0</formula2>
    </dataValidation>
    <dataValidation type="decimal" showInputMessage="1" showErrorMessage="1" sqref="U9:V26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9:B26">
      <formula1>"External,Internal"</formula1>
      <formula2>0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9:T26">
      <formula1>Min</formula1>
      <formula2>Max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 activeCell="E17" sqref="E17"/>
    </sheetView>
  </sheetViews>
  <sheetFormatPr defaultRowHeight="15" x14ac:dyDescent="0.25"/>
  <cols>
    <col min="1" max="1" width="0.85546875" style="1" customWidth="1"/>
    <col min="2" max="2" width="11.7109375" style="1" customWidth="1"/>
    <col min="3" max="4" width="10.85546875" style="1" customWidth="1"/>
    <col min="5" max="6" width="50.85546875" style="1" customWidth="1"/>
    <col min="7" max="1025" width="8.85546875" style="1" customWidth="1"/>
  </cols>
  <sheetData>
    <row r="1" spans="2:6" ht="4.9000000000000004" customHeight="1" x14ac:dyDescent="0.25"/>
    <row r="2" spans="2:6" ht="15" customHeight="1" x14ac:dyDescent="0.25">
      <c r="B2" s="37" t="s">
        <v>33</v>
      </c>
    </row>
    <row r="3" spans="2:6" ht="4.9000000000000004" customHeight="1" x14ac:dyDescent="0.25">
      <c r="B3" s="37"/>
    </row>
    <row r="4" spans="2:6" ht="25.15" customHeight="1" x14ac:dyDescent="0.25">
      <c r="B4" s="38" t="s">
        <v>34</v>
      </c>
      <c r="C4" s="38" t="s">
        <v>35</v>
      </c>
      <c r="D4" s="38" t="s">
        <v>36</v>
      </c>
      <c r="E4" s="38" t="s">
        <v>37</v>
      </c>
      <c r="F4" s="38" t="s">
        <v>38</v>
      </c>
    </row>
    <row r="5" spans="2:6" ht="12.75" customHeight="1" x14ac:dyDescent="0.25">
      <c r="B5" s="39" t="s">
        <v>39</v>
      </c>
      <c r="C5" s="39" t="s">
        <v>40</v>
      </c>
      <c r="D5" s="39" t="s">
        <v>41</v>
      </c>
      <c r="E5" s="39" t="s">
        <v>42</v>
      </c>
      <c r="F5" s="39" t="s">
        <v>41</v>
      </c>
    </row>
    <row r="6" spans="2:6" ht="12.75" customHeight="1" x14ac:dyDescent="0.25">
      <c r="B6" s="39" t="s">
        <v>43</v>
      </c>
      <c r="C6" s="39" t="s">
        <v>44</v>
      </c>
      <c r="D6" s="39" t="s">
        <v>45</v>
      </c>
      <c r="E6" s="40" t="s">
        <v>46</v>
      </c>
      <c r="F6" s="39" t="s">
        <v>47</v>
      </c>
    </row>
    <row r="7" spans="2:6" ht="12.75" customHeight="1" x14ac:dyDescent="0.25">
      <c r="B7" s="39" t="s">
        <v>48</v>
      </c>
      <c r="C7" s="39" t="s">
        <v>49</v>
      </c>
      <c r="D7" s="39" t="s">
        <v>50</v>
      </c>
      <c r="E7" s="39" t="s">
        <v>51</v>
      </c>
      <c r="F7" s="40" t="s">
        <v>52</v>
      </c>
    </row>
    <row r="8" spans="2:6" ht="12.75" customHeight="1" x14ac:dyDescent="0.25">
      <c r="B8" s="39" t="s">
        <v>53</v>
      </c>
      <c r="C8" s="39" t="s">
        <v>54</v>
      </c>
      <c r="D8" s="39" t="s">
        <v>55</v>
      </c>
      <c r="E8" s="39" t="s">
        <v>56</v>
      </c>
      <c r="F8" s="40" t="s">
        <v>57</v>
      </c>
    </row>
    <row r="9" spans="2:6" ht="12.75" customHeight="1" x14ac:dyDescent="0.25">
      <c r="B9" s="39" t="s">
        <v>58</v>
      </c>
      <c r="C9" s="39" t="s">
        <v>59</v>
      </c>
      <c r="D9" s="39" t="s">
        <v>60</v>
      </c>
      <c r="E9" s="39" t="s">
        <v>61</v>
      </c>
      <c r="F9" s="40" t="s">
        <v>62</v>
      </c>
    </row>
    <row r="10" spans="2:6" ht="12.75" customHeight="1" x14ac:dyDescent="0.25">
      <c r="B10" s="39"/>
      <c r="C10" s="39"/>
      <c r="D10" s="39"/>
      <c r="E10" s="39"/>
      <c r="F10" s="39"/>
    </row>
    <row r="11" spans="2:6" ht="12.75" customHeight="1" x14ac:dyDescent="0.25">
      <c r="B11" s="39"/>
      <c r="C11" s="39"/>
      <c r="D11" s="39"/>
      <c r="E11" s="39"/>
      <c r="F11" s="39"/>
    </row>
    <row r="12" spans="2:6" ht="12.75" customHeight="1" x14ac:dyDescent="0.25">
      <c r="B12" s="39"/>
      <c r="C12" s="39"/>
      <c r="D12" s="39"/>
      <c r="E12" s="39"/>
      <c r="F12" s="39"/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HR-Expense</vt:lpstr>
      <vt:lpstr>TAB_List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tawisa</dc:creator>
  <dc:description/>
  <cp:lastModifiedBy>Administrator</cp:lastModifiedBy>
  <cp:revision>5</cp:revision>
  <cp:lastPrinted>2016-06-03T09:15:03Z</cp:lastPrinted>
  <dcterms:created xsi:type="dcterms:W3CDTF">2014-01-28T09:07:23Z</dcterms:created>
  <dcterms:modified xsi:type="dcterms:W3CDTF">2019-06-26T03:38:47Z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